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<sst xmlns="http://schemas.openxmlformats.org/spreadsheetml/2006/main" count="16170" uniqueCount="3188">
  <si>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</si>
  <si>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</si>
  <si>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</si>
  <si>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</si>
  <si>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</si>
  <si>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</si>
  <si>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</si>
  <si>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</si>
  <si>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</si>
  <si>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</si>
  <si>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</si>
  <si>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</si>
  <si>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</si>
  <si>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</si>
  <si>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</si>
  <si>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</si>
  <si>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</si>
  <si>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</si>
  <si>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</si>
  <si>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</si>
  <si>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</si>
  <si>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</si>
  <si>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</si>
  <si>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</si>
  <si>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</si>
  <si>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</si>
  <si>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</si>
  <si>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</si>
  <si>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</si>
  <si>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</si>
  <si>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</si>
  <si>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</si>
  <si>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</si>
  <si>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</si>
  <si>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</si>
  <si>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</si>
  <si>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</si>
  <si>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</si>
  <si>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</si>
  <si>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</si>
  <si>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</si>
  <si>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</si>
  <si>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</si>
  <si>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</si>
  <si>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</si>
  <si>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</si>
  <si>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</si>
  <si>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</si>
  <si>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</si>
  <si>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</si>
  <si>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</si>
  <si>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</si>
  <si>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</si>
  <si>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</si>
  <si>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</si>
  <si>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</si>
  <si>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</si>
  <si>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</si>
  <si>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</si>
  <si>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</si>
  <si>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</si>
  <si>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</si>
  <si>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</si>
  <si>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</si>
  <si>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</si>
  <si>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</si>
  <si>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</si>
  <si>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</si>
  <si>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</si>
  <si>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</si>
  <si>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</si>
  <si>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</si>
  <si>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</si>
  <si>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</si>
  <si>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</si>
  <si>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</si>
  <si>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</si>
  <si>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</si>
  <si>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</si>
  <si>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</si>
  <si>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</si>
  <si>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</si>
  <si>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</si>
  <si>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</si>
  <si>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</si>
  <si>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</si>
  <si>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</si>
  <si>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</si>
  <si>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</si>
  <si>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</si>
  <si>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</si>
  <si>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</si>
  <si>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</si>
  <si>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</si>
  <si>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</si>
  <si>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</si>
  <si>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</si>
  <si>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</si>
  <si>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</si>
  <si>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</si>
  <si>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</si>
  <si>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</si>
  <si>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</si>
  <si>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</si>
  <si>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</si>
  <si>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</si>
  <si>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</si>
  <si>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</si>
  <si>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</si>
  <si>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</si>
  <si>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</si>
  <si>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</si>
  <si>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</si>
  <si>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</si>
  <si>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</si>
  <si>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</si>
  <si>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</si>
  <si>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</si>
  <si>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</si>
  <si>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</si>
  <si>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</si>
  <si>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</si>
  <si>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</si>
  <si>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</si>
  <si>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</si>
  <si>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</si>
  <si>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</si>
  <si>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</si>
  <si>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</si>
  <si>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</si>
  <si>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</si>
  <si>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</si>
  <si>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</si>
  <si>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</si>
  <si>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</si>
  <si>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</si>
  <si>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</si>
  <si>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</si>
  <si>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</si>
  <si>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</si>
  <si>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</si>
  <si>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</si>
  <si>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</si>
  <si>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</si>
  <si>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</si>
  <si>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</si>
  <si>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</si>
  <si>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</si>
  <si>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</si>
  <si>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</si>
  <si>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</si>
  <si>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</si>
  <si>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</si>
  <si>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</si>
  <si>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</si>
  <si>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</si>
  <si>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</si>
  <si>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</si>
  <si>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</si>
  <si>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</si>
  <si>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</si>
  <si>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</si>
  <si>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</si>
  <si>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</si>
  <si>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</si>
  <si>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</si>
  <si>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</si>
  <si>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</si>
  <si>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</si>
  <si>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</si>
  <si>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</si>
  <si>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</si>
  <si>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</si>
  <si>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</si>
  <si>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</si>
  <si>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</si>
  <si>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</si>
  <si>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</si>
  <si>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</si>
  <si>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</si>
  <si>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</si>
  <si>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</si>
  <si>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</si>
  <si>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</si>
  <si>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</si>
  <si>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</si>
  <si>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</si>
  <si>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</si>
  <si>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</si>
  <si>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</si>
  <si>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</si>
  <si>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</si>
  <si>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</si>
  <si>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</si>
  <si>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</si>
  <si>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</si>
  <si>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</si>
  <si>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</si>
  <si>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</si>
  <si>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</si>
  <si>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</si>
  <si>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</si>
  <si>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</si>
  <si>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</si>
  <si>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</si>
  <si>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</si>
  <si>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</si>
  <si>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</si>
  <si>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</si>
  <si>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</si>
  <si>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</si>
  <si>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</si>
  <si>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miroslavpitak</t>
  </si>
  <si>
    <t>rsm_es</t>
  </si>
  <si>
    <t>middlemcreative</t>
  </si>
  <si>
    <t>plantemorantim</t>
  </si>
  <si>
    <t>ardianzika</t>
  </si>
  <si>
    <t>paularenaexpn</t>
  </si>
  <si>
    <t>acg_losangeles</t>
  </si>
  <si>
    <t>fuellines</t>
  </si>
  <si>
    <t>gudcapital</t>
  </si>
  <si>
    <t>juliogysels</t>
  </si>
  <si>
    <t>howardsiegal</t>
  </si>
  <si>
    <t>thomasastewart</t>
  </si>
  <si>
    <t>cspencer_tax</t>
  </si>
  <si>
    <t>briankirbybdm</t>
  </si>
  <si>
    <t>acgnyc</t>
  </si>
  <si>
    <t>multplictprtnrs</t>
  </si>
  <si>
    <t>itconnecter</t>
  </si>
  <si>
    <t>one21chuck</t>
  </si>
  <si>
    <t>brandiw25473607</t>
  </si>
  <si>
    <t>estarrcapx</t>
  </si>
  <si>
    <t>amdirectors</t>
  </si>
  <si>
    <t>relproinc</t>
  </si>
  <si>
    <t>robertlogemann2</t>
  </si>
  <si>
    <t>sell2smbiz</t>
  </si>
  <si>
    <t>henri_steenkamp</t>
  </si>
  <si>
    <t>smithandcarson</t>
  </si>
  <si>
    <t>auctusgroupinc</t>
  </si>
  <si>
    <t>acgatlanta</t>
  </si>
  <si>
    <t>davisnordell</t>
  </si>
  <si>
    <t>firepowercap</t>
  </si>
  <si>
    <t>falconplatform</t>
  </si>
  <si>
    <t>kurt_shenk</t>
  </si>
  <si>
    <t>abladvisor</t>
  </si>
  <si>
    <t>equipmentfa</t>
  </si>
  <si>
    <t>victorkao4</t>
  </si>
  <si>
    <t>theleadleft</t>
  </si>
  <si>
    <t>avi_2107</t>
  </si>
  <si>
    <t>richsmolencfo</t>
  </si>
  <si>
    <t>acgglobal</t>
  </si>
  <si>
    <t>acg_mmg</t>
  </si>
  <si>
    <t>dwopheim</t>
  </si>
  <si>
    <t>dan_prysmgroup</t>
  </si>
  <si>
    <t>ceoshow</t>
  </si>
  <si>
    <t>benchmarkgroup</t>
  </si>
  <si>
    <t>sheetscathy</t>
  </si>
  <si>
    <t>byondma</t>
  </si>
  <si>
    <t>rushstr_capital</t>
  </si>
  <si>
    <t>rockwoodequity</t>
  </si>
  <si>
    <t>johngrimley</t>
  </si>
  <si>
    <t>content_and</t>
  </si>
  <si>
    <t>fti_flc</t>
  </si>
  <si>
    <t>dealforce</t>
  </si>
  <si>
    <t>generationalgrp</t>
  </si>
  <si>
    <t>blankromellp</t>
  </si>
  <si>
    <t>cre100does</t>
  </si>
  <si>
    <t>davsamu</t>
  </si>
  <si>
    <t>simonhartrsm</t>
  </si>
  <si>
    <t>deloitteprivate</t>
  </si>
  <si>
    <t>mccartycpa</t>
  </si>
  <si>
    <t>board_advisor</t>
  </si>
  <si>
    <t>nickleh</t>
  </si>
  <si>
    <t>acgphilly</t>
  </si>
  <si>
    <t>maulikmsanghavi</t>
  </si>
  <si>
    <t>chrislehnes</t>
  </si>
  <si>
    <t>howardstrauber</t>
  </si>
  <si>
    <t>mike_mcgarry</t>
  </si>
  <si>
    <t>youngamericacap</t>
  </si>
  <si>
    <t>mbbiassociation</t>
  </si>
  <si>
    <t>startup_mentor</t>
  </si>
  <si>
    <t>pranay_1975</t>
  </si>
  <si>
    <t>capxpartners</t>
  </si>
  <si>
    <t>bdoind</t>
  </si>
  <si>
    <t>jigersaiya</t>
  </si>
  <si>
    <t>forex4news</t>
  </si>
  <si>
    <t>terzima</t>
  </si>
  <si>
    <t>optimumadvisors</t>
  </si>
  <si>
    <t>davidacharya</t>
  </si>
  <si>
    <t>bdogsy</t>
  </si>
  <si>
    <t>heatherpeno</t>
  </si>
  <si>
    <t>bdomalta</t>
  </si>
  <si>
    <t>bdohealth</t>
  </si>
  <si>
    <t>bwgibbo333</t>
  </si>
  <si>
    <t>rsm_canada</t>
  </si>
  <si>
    <t>midmarketcenter</t>
  </si>
  <si>
    <t>chubbna</t>
  </si>
  <si>
    <t>awhilldin</t>
  </si>
  <si>
    <t>acgcentraltexas</t>
  </si>
  <si>
    <t>bdo_usa_tax</t>
  </si>
  <si>
    <t>acg_toronto</t>
  </si>
  <si>
    <t>acgwm</t>
  </si>
  <si>
    <t>joebrusuelas</t>
  </si>
  <si>
    <t>rsmusllp</t>
  </si>
  <si>
    <t>recruiterkara</t>
  </si>
  <si>
    <t>pepromagazine</t>
  </si>
  <si>
    <t>lpcloans</t>
  </si>
  <si>
    <t>willweatherford</t>
  </si>
  <si>
    <t>intrepidib</t>
  </si>
  <si>
    <t>unionbank</t>
  </si>
  <si>
    <t>industryweek</t>
  </si>
  <si>
    <t>pitchbook</t>
  </si>
  <si>
    <t>jspfeffer</t>
  </si>
  <si>
    <t>pensionsnews</t>
  </si>
  <si>
    <t>ilpa</t>
  </si>
  <si>
    <t>bizjournals</t>
  </si>
  <si>
    <t>wellsfargo</t>
  </si>
  <si>
    <t>deloittecfo</t>
  </si>
  <si>
    <t>ey_us</t>
  </si>
  <si>
    <t>terrell_davis</t>
  </si>
  <si>
    <t>nfl</t>
  </si>
  <si>
    <t>acgdetroit</t>
  </si>
  <si>
    <t>carlmarksadvis</t>
  </si>
  <si>
    <t>tippingptcomm</t>
  </si>
  <si>
    <t>alexkasdan</t>
  </si>
  <si>
    <t>fticonsulting</t>
  </si>
  <si>
    <t>accordfincorp</t>
  </si>
  <si>
    <t>ey_parthenon</t>
  </si>
  <si>
    <t>ceo_coach</t>
  </si>
  <si>
    <t>stikemanelliott</t>
  </si>
  <si>
    <t>tdboothca</t>
  </si>
  <si>
    <t>airdberlis</t>
  </si>
  <si>
    <t>Mentions</t>
  </si>
  <si>
    <t>RT @theleadleft: Highly levered #middlemarket issuers could struggle if rates continue to rise
by @LPCLoans https://t.co/H22BC9zUZS</t>
  </si>
  <si>
    <t>#RSM, la red global líder de firmas de auditoría, impuestos y consultoría enfocadas en el #middlemarket, ha reporta… https://t.co/wWMghhlWEr</t>
  </si>
  <si>
    <t>Our work and our passion is to help firms in the #middlemarket investment space most effectively apply #innovative… https://t.co/zHvu5QP1km</t>
  </si>
  <si>
    <t>When it comes to #trade uncertainty, here are five protective measures #middlemarket companies should consider.… https://t.co/BN1VcT76nr</t>
  </si>
  <si>
    <t>Great job Will!! Proud of you my friend. @willweatherford #FlaPol #MiddleMarket
https://t.co/FTkBJuXl0G</t>
  </si>
  <si>
    <t>#EquipmentFinance #CitizensBank shares #MiddleMarket optimism with expanding economy, favorable regulatory direction, #TaxReform  - https://t.co/yOU38a3M4q</t>
  </si>
  <si>
    <t>MUFG @UnionBank, N.A. announced it has completed the acquisition of @IntrepidIB, a leading #LosAngeles-based region… https://t.co/pzI4IpfEF0</t>
  </si>
  <si>
    <t>Mid-market and regional companies need to have a well-rounded perspective of their media campaign before going all… https://t.co/QSn4BP0tqj</t>
  </si>
  <si>
    <t>Middle market financing uses: https://t.co/UG50djer9S #debt #corporate #middlemarket #stocks https://t.co/IkKJaFFQr0</t>
  </si>
  <si>
    <t>Para todas aquellas personas que quieran comercializar a #middlemarket y gran empresa
ðŸ‘‡ðŸ‘‡ðŸ‘‡ðŸ‘‡ðŸ‘‡ https://t.co/0wCWy9bNOu</t>
  </si>
  <si>
    <t>RT @RSMUSLLP: With #unemployment near 4%, 59% of #middlemarket executives expect to increase compensation in the next six months. 
Higherâ€¦</t>
  </si>
  <si>
    <t>RT @MidMarketCenter: Research shows the most successful #middlemarket strategy development teams donâ€™t rely exclusively upon themselves toâ€¦</t>
  </si>
  <si>
    <t>With #unemployment near 4%, 59% of #middlemarket executives expect to increase compensation in the next six months. Higher wages and less available talent continue to be concerns for the middle market, says our Chief Economist @joebrusuelas: https://t.co/TGq96XQ8vc</t>
  </si>
  <si>
    <t>When it comes to #trade uncertainty, here are five protective measures #middlemarket companies should consider. @IndustryWeek https://t.co/RyTqJgIyvG</t>
  </si>
  <si>
    <t>Join senior #women dealmaking professionals from #privateequity, #investmentbanks, #lending, #familyoffices, transactional &amp;amp; value creators  involved in sourcing dealflow, developing long-term relationships &amp;amp; discussing the latest trends in #middlemarket https://t.co/3UOusjqHiY https://t.co/vpFLcBT1vk</t>
  </si>
  <si>
    <t>RT @PEProMagazine: After Hours News from Private Equity Professional #privateequity #middlemarket #lowermiddlemarket #mergers #acquisitionsâ€¦</t>
  </si>
  <si>
    <t>US #middlemarket #SME sets another record amid broader PE #privateequity shift | @PitchBook https://t.co/rIy4ZtMltn</t>
  </si>
  <si>
    <t>#mergersacquisitionsdivestitures #businessmergersacquisitions #middlemarket https://t.co/JkdIPvmwZ8</t>
  </si>
  <si>
    <t>RT @RSMUSLLP: We surveyed #middlemarket CFOs to get their thoughts on #digitaltransformation. See the results: https://t.co/59sHm1gnly httpâ€¦</t>
  </si>
  <si>
    <t>RT @CapXPartners: We're at the ACG Capital Connection 2019 in Atlanta this week...look for CapX's Jeff Pfeffer @jspfeffer and Jeff Armstronâ€¦</t>
  </si>
  <si>
    <t>How many qtrs did Middle Market Investing crush records in 2018? All of them. https://t.co/rcvivY8k4o #privateequity #middlemarket #markets #investing #disruption FOLLOW @amdirectors https://t.co/o63acdqFb7 @ilpa @pensionsnews https://t.co/AsCwUAtHYZ</t>
  </si>
  <si>
    <t>RT @amdirectors: How many qtrs did Middle Market Investing crush records in 2018? All of them. https://t.co/rcvivY8k4o #privateequity #middâ€¦</t>
  </si>
  <si>
    <t>Does your #SMB business development &amp;amp; #ABL deal origination need a boost? Over the next 2 days, weâ€™re at the @CFANationalâ€™s #ABCC19 in Las Vegas. If you are too, find us &amp;amp; weâ€™ll show you how RelPro delivers the best coverage of #MiddleMarket companies and their decision-makers. https://t.co/icRrnXXMTd</t>
  </si>
  <si>
    <t>How are middle market companies preparing for #2019. These @wellsfargo executives have a few predictions. Via @bizjournals #Middlemarket #business https://t.co/8JEC0WSrgT</t>
  </si>
  <si>
    <t>RT @MidMarketCenter: In 4Q 2018, #middlemarket companies report a strong annualized revenue growth rate of 7.9%. At 5.4%, year-over-year em…</t>
  </si>
  <si>
    <t>#Middlemarket companies are embracing #technology as a #strategic imperative. https://t.co/LhfKfyFkPj via @deloittecfo</t>
  </si>
  <si>
    <t>Great keynote this morning by @NFL Hall of Famer and entrepreneur @Terrell_Davis. #Blockchain Reality Check coming up in a few minutes at #ATLCapConn19 @ACGAtlanta @ACGGlobal @EY_US #middlemarket https://t.co/1rANEnEsgZ</t>
  </si>
  <si>
    <t>#MiddleMarket companies are challenged to drive sustainable revenue needed for sufficient earnings, and thereby high enough valuations for shareholder wealth or to attract investment. Auctus &amp;amp; ScaleWerks have formed a partnership to address this challenge https://t.co/Z7LawxPTRA</t>
  </si>
  <si>
    <t>RT @SmithandCarson: Great keynote this morning by @NFL Hall of Famer and entrepreneur @Terrell_Davis. #Blockchain Reality Check coming up i…</t>
  </si>
  <si>
    <t>Another great opportunity to join the team here at RSM US LLP!  #rsmus #middlemarket https://t.co/6GNL4x7UHj</t>
  </si>
  <si>
    <t>RT @ACG_Toronto: We are excited to partner with @ACGWM &amp;amp; @ACGDetroit for Cross-Border Connections 2019 on March 4 &amp;amp; 5. It will be an event…</t>
  </si>
  <si>
    <t>@FALCONplatform (formerly Integis) has arrived!  We will be engineering innovative talent levers custom-built for the private equity-backed, middle market.  #privateequity #middlemarket</t>
  </si>
  <si>
    <t>Great afternoon listening live to the #MiddleMarket Transformative CEO radio show with Joseph Brusuelas and Chris Miglino, CEO of SRAX.  Stay tuned for the audio on how your company could create a new line of revenue with #data.  #RSM #TMT https://t.co/NMb4x4VsXy</t>
  </si>
  <si>
    <t>NEW at ABLA: Navigating Challenges in #MiddleMarket #Healthcare Lending -Jonathan Killion, of @CarlMarksAdvis, takes the pulse of the industry and explains why ABLs should be paying attention. https://t.co/cBEmSWc6M9</t>
  </si>
  <si>
    <t>RT @ABLAdvisor: NEW at ABLA: Navigating Challenges in #MiddleMarket #Healthcare Lending -Jonathan Killion, of @CarlMarksAdvis, takes the pu…</t>
  </si>
  <si>
    <t>RT @RSMUSLLP: For Jack Mitchell, chairman of the Mitchell Stores, a #MiddleMarket #TransformativeCEO is someone willing to listen &amp;amp; learn—o…</t>
  </si>
  <si>
    <t>Highly levered #middlemarket issuers could struggle if rates continue to rise
by @LPCLoans https://t.co/H22BC9zUZS</t>
  </si>
  <si>
    <t>Amid significant price volatility that occupied liquid markets, #middlemarket loan trading levels were relatively s… https://t.co/RRlT0hz34M</t>
  </si>
  <si>
    <t>RT @MidMarketCenter: Are robots really the future? We caught up with Jesuthasan recently to discuss what #middlemarket companies need to kn…</t>
  </si>
  <si>
    <t>Fundraising is flat in the US PE middle market, but it's not time to panic
https://t.co/UJzXiMPrhS
#PrivateEquity #Fundraising #Middlemarket #CFO @PitchBook https://t.co/N9wsCtisCz</t>
  </si>
  <si>
    <t>#ACG partners with @PitchBook on European #PE Middle Market Report.  https://t.co/Rp8IRJSA9m #europe #middlemarket… https://t.co/brYZIi6ltz</t>
  </si>
  <si>
    <t>#ACG partners with @PitchBook on European #PE Middle Market Report.  https://t.co/qOSkxORcwH #europe #middlemarket… https://t.co/Kyy2O1FGxb</t>
  </si>
  <si>
    <t>RT @RSM_Canada: How can #PrivateEquity firms capitalize on investment opportunities in light of #UStaxreform &amp;amp; #USMCA? Kevin Depew brought…</t>
  </si>
  <si>
    <t>RT @RSMUSLLP: Jack Mitchell, chairman of the Mitchell Stores, talks about how the economy has affected the retail industry, using data to i…</t>
  </si>
  <si>
    <t>Of the 45 states that have #salestax, all but 8 have passed the economic contacts test for sales #tax. How has this… https://t.co/gOadhkfpzb</t>
  </si>
  <si>
    <t>When it comes to #trade uncertainty, here are five protective measures #middlemarket companies should consider.… https://t.co/sdXA6RHfBU</t>
  </si>
  <si>
    <t>Research shows the most successful #middlemarket strategy development teams donâ€™t rely exclusively upon themselves to come up with solid strategy. Rather, they actively invite and consider input from a variety of sources, both internal and external: https://t.co/EVauKDqh8I https://t.co/NFNYVeYba9</t>
  </si>
  <si>
    <t>Research shows the most successful #middlemarket strategy development teams donâ€™t rely exclusively upon themselves to come up with solid strategy. Rather, they actively invite and consider input from a variety of sources, both internal and external: https://t.co/n9Eg5iNOWZ https://t.co/eD4nUFER6u</t>
  </si>
  <si>
    <t>RT @byondma: Research shows the most successful #middlemarket strategy development teams donâ€™t rely exclusively upon themselves to come upâ€¦</t>
  </si>
  <si>
    <t>RT @byondma: Research shows the most successful #middlemarket strategy development teams don’t rely exclusively upon themselves to come up…</t>
  </si>
  <si>
    <t>Research shows the most successful #middlemarket strategy development teams don’t rely exclusively upon themselves to come up with solid strategy. Rather, they actively invite and consider input from a variety of sources, both internal and external: https://t.co/9elW0ZHDtC https://t.co/Zvoa0KKbyh</t>
  </si>
  <si>
    <t>DebtRush Newsletter - February 2019
https://t.co/mEhlybfXOm
#newsletter #finance #debt #economy #leveragedloans… https://t.co/tZ871UAc9H</t>
  </si>
  <si>
    <t>RT @PEProMagazine: Rockwood buys medical equipment maker #privateequity #middlemarket #lowermiddlemarket #mergers #acquisitions https://t.c…</t>
  </si>
  <si>
    <t>5 Reasons for a Financial Institution to Create a #Content Strategy https://t.co/a7eB4xeLCJ … #middlemarket #privateequity #smm via @tippingptcomm</t>
  </si>
  <si>
    <t>5 Reasons for a Financial Institution to Create a #Content Strategy https://t.co/G0Fy63VcU7 … … #middlemarket #privateequity #smm via @tippingptcomm</t>
  </si>
  <si>
    <t>On March 5, @FTIConsulting Managing Director Elaine Carey will be joined by colleagues from @BlankRomeLLP @accordfincorp on an #ExpertWebcast moderated by @AlexKasdan to discuss #privateequity in #middlemarket #MandA | Register here https://t.co/LYxHCqeVC1 #alternativecapital https://t.co/BRuYzohZPQ</t>
  </si>
  <si>
    <t>Our app takes #MnA mobile, giving you access to the largest and most varied portfolio of #MiddleMarket companies straight to your cell phone.
Register for DealForce and download the app today, available on the App Store and Google Play: https://t.co/1qf0NZQCrc https://t.co/SWEjjb9NDV</t>
  </si>
  <si>
    <t>RT @DealForce: Our app takes #MnA mobile, giving you access to the largest and most varied portfolio of #MiddleMarket companies straight to…</t>
  </si>
  <si>
    <t>RT @FTI_FLC: On March 5, @FTIConsulting Managing Director Elaine Carey will be joined by colleagues from @BlankRomeLLP @accordfincorp on an…</t>
  </si>
  <si>
    <t>. @DavSamu , socio de @EY_Parthenon : “Una estrategia de crecimiento valora una amplio rango de opciones: expandir… https://t.co/FIY8Xvds0z</t>
  </si>
  <si>
    <t>. @DavSamu , socio de @EY_Parthenon : “La reflexión se estructura en una secuencia lógica, partiendo de la estrategia y llegando al diseño e implantación del plan de entrada en el mercado”. #business #middlemarket #alianzas #crecimiento #adquisiciones https://t.co/BD5JalUckk</t>
  </si>
  <si>
    <t>RT @Cre100doEs: . @DavSamu , socio de @EY_Parthenon : “Una estrategia de crecimiento valora una amplio rango de opciones: expandir el negoc…</t>
  </si>
  <si>
    <t>RT @Cre100doEs: . @DavSamu , socio de @EY_Parthenon : “La reflexión se estructura en una secuencia lógica, partiendo de la estrategia y lle…</t>
  </si>
  <si>
    <t>Compartiendo reflexiones sobre estrategias de desarrollo inorganico con los amigos de #cre100do. #crecimiendo #business #spain #middlemarket</t>
  </si>
  <si>
    <t>Great attributes for a #MiddleMarket CEO anywhere, especially in these interesting times. Thatâ€™s a fact. https://t.co/MdwVOooLQl</t>
  </si>
  <si>
    <t>Productivity and efficiency gap in U.K. business is our ongoing economic growth threat. Interested in this article… https://t.co/7XrNgvk1Yw</t>
  </si>
  <si>
    <t>And what about the #MiddleMarket as well?</t>
  </si>
  <si>
    <t>Learn why #emergingtechnologies combined with #bigdata will be the drivers for #middlemarket organizations in 2019.… https://t.co/S5soB0hcwG</t>
  </si>
  <si>
    <t>We are hearing more and more cases involving a finance member wiring funds as directed by a fraudulent email from t… https://t.co/AUBMv0TJkC</t>
  </si>
  <si>
    <t>Attention Not-For-Profit CFO’s ... Join Us!  #CPA #MiddleMarket https://t.co/yltC1XfNTN</t>
  </si>
  <si>
    <t>Impact of lease accounting standard on your company...  #UHY  #CPA #MiddleMarket https://t.co/3WTWkR2TXE via #constantcontact</t>
  </si>
  <si>
    <t>#Strategy #Board #CEO RT @Board_Advisor @CEO_Coach #GD360 * Source #MiddleMarket https://t.co/kdpnx0pLSh</t>
  </si>
  <si>
    <t>#Strategy #Board #CEO RT @Board_Advisor @CEO_Coach #GD360 * Source #MiddleMarket https://t.co/1dk2waxYvX</t>
  </si>
  <si>
    <t>RT @BDOGSY: Volatility and growing economic concerns plague #middlemarket #mergers and #acquisitions, reports BDO Horizons https://t.co/qgW…</t>
  </si>
  <si>
    <t>RT @BDOGSY: #Mergersandacquisitions : BDO HORIZONS warns that China _xD83C__xDDE8__xD83C__xDDF3_ and US _xD83C__xDDFA__xD83C__xDDF8_ trade disputes see #middlemarket #PrivateEquity managers s…</t>
  </si>
  <si>
    <t>The Sponsorship Kit for #MAEast this October is now available! If you are looking to grow your visibility among senior level, #middlemarket deal professionals consider becoming a sponsor! #MnA #privateequity https://t.co/OGfG50Amn4 https://t.co/fBptfj5p2U</t>
  </si>
  <si>
    <t>RT @BDOIND: BDO’s overview of the most prominent #mergersandacquisitions in #realestate – In this month’s HORIZONS, BDO’s quarterly #middle…</t>
  </si>
  <si>
    <t>Lunch with ACG New York. #privateequity #middlemarket https://t.co/JJkCYs0Pjv</t>
  </si>
  <si>
    <t>RT @chrislehnes: Lunch with ACG New York. #privateequity #middlemarket https://t.co/JJkCYs0Pjv</t>
  </si>
  <si>
    <t>#middlemarket https://t.co/GjEAr10Dvm</t>
  </si>
  <si>
    <t>...sound investments. Give Young America Capital a call today: 914-777-0100, or visit our website for more tips and info about our investment services: https://t.co/pbAOLUQJ6w.
#youngamericacapital #investmentbanking #stock #middlemarket...</t>
  </si>
  <si>
    <t>...and working with companies like yours. Give us a call: 914-777-0100, or visit our website to learn more about ou… https://t.co/I8a8KpCymx</t>
  </si>
  <si>
    <t>Our featured #sponsor of the week is Eckhart Kolak.
Eckhart is a firm for #entrepreneurs, #MiddleMarket businesses, and #PrivateWealth. #Law is complex, and they handle that, by making projects simple and to make confusing plans clear. Learn more here: https://t.co/3r8aZGz0H4 https://t.co/zelRFV3UY4</t>
  </si>
  <si>
    <t>#Strategy #Board #Startup RT @Board_Advisor @Startup_Mentor #GD360 * Source #MiddleMarket https://t.co/CGuisBqF0t</t>
  </si>
  <si>
    <t>We're at the ACG Capital Connection 2019 in Atlanta this week...look for CapX's Jeff Pfeffer @jspfeffer and Jeff Armstrong @accordfincorp @ACGAtlanta #middlemarket</t>
  </si>
  <si>
    <t>Building strong relationships with both a bank and an alternative lender can be a sound investment. Read "Alternati… https://t.co/bEDmKaf2aS</t>
  </si>
  <si>
    <t>BDO’s overview of the most prominent #mergersandacquisitions in #realestate – In this month’s HORIZONS, BDO’s quarterly #middlemarket #MnA review https://t.co/Bn12siivzb
#PrivateEquity https://t.co/sgGs6Uqq08</t>
  </si>
  <si>
    <t>RT @PEProMagazine: After Hours News from Private Equity Professional #privateequity #middlemarket #lowermiddlemarket #mergers #acquisitions…</t>
  </si>
  <si>
    <t>RT @richsmolencfo: Fundraising is flat in the US PE middle market, but it's not time to panic
https://t.co/UJzXiMPrhS
#PrivateEquity #Fund…</t>
  </si>
  <si>
    <t>#MiddleMarket #PrivateEquity firm Stellex Capital Management recently acquired Michigan-based automotive components manufacturer Paragon Metals. https://t.co/BVhsEYkIAD https://t.co/6Jn3OAa7rM</t>
  </si>
  <si>
    <t>RT @ACG_MMG: #MiddleMarket #PrivateEquity firm Stellex Capital Management recently acquired Michigan-based automotive components manufacturâ€¦</t>
  </si>
  <si>
    <t>Unfortunately, middle market companies are not immune to the "Us Vs. Them" syndrome. Trust. Without it, silos exist… https://t.co/TJ2lMSChiM</t>
  </si>
  <si>
    <t>RT @OptimumAdvisors: Unfortunately, middle market companies are not immune to the "Us Vs. Them" syndrome. Trust. Without it, silos exist. P…</t>
  </si>
  <si>
    <t>See the 2018 ACG New York Year-End report highlighting middle market events, members and content.
 #middlemarket #dealsdealsdeals #privateequity #independentsponsor #familyoffices #acgnewyork https://t.co/3HGtNGI2kv</t>
  </si>
  <si>
    <t>RT @DavidAcharya: See the 2018 ACG New York Year-End report highlighting middle market events, members and content.
 #middlemarket #dealsde…</t>
  </si>
  <si>
    <t>RT @PEProMagazine: After Hours News from Private Equity Professional  #privateequity #middlemarket #lowermiddlemarket #mergers #acquisition…</t>
  </si>
  <si>
    <t>RT @ACG_Toronto: Last week, we partnered with @StikemanElliott to co-host the 4th Annual Private Equity Mid-Market M&amp;amp;A Trends &amp;amp; Opportuniti…</t>
  </si>
  <si>
    <t>RT @BDOGSY: ‘Virtual assistants fight for our homes’ Read all about it in HORIZONS - BDO’s quarterly #middlemarket #mergersandacquisitions…</t>
  </si>
  <si>
    <t>Volatility and growing economic concerns plague #middlemarket #mergers and #acquisitions, reports BDO Horizons… https://t.co/T9mOYEk155</t>
  </si>
  <si>
    <t>#Mergersandacquisitions : BDO HORIZONS warns that China _xD83C__xDDE8__xD83C__xDDF3_ and US _xD83C__xDDFA__xD83C__xDDF8_ trade disputes see #middlemarket… https://t.co/QxyBQ9S51E</t>
  </si>
  <si>
    <t>‘Virtual assistants fight for our homes’ Read all about it in HORIZONS - BDO’s quarterly #middlemarket #mergersandacquisitions review https://t.co/qgWPAZ1s7j #PrivateEquity #MnA #Alexa #Siri #Cortana https://t.co/ldAuAM5PDa</t>
  </si>
  <si>
    <t>Brexit triggers increase of Financial Services #mergersandacquisitions as investors and companies seek to ‘bridge’ the Channel in both directions – More in HORIZONS, BDO’s quarterly #middlemarket #MnA review #PrivateEquity #fintech
https://t.co/OLSXee3JFt</t>
  </si>
  <si>
    <t>#Middlemarket companies can transform their tax practice to navigate the increasingly complicated web of tax laws a… https://t.co/MC0l4ZMNvQ</t>
  </si>
  <si>
    <t>How can #PrivateEquity firms capitalize on investment opportunities in light of #UStaxreform &amp;amp; #USMCA? Kevin Depew brought his #MiddleMarket perspective to @ACG_Calgary’s panel today. Speak to @TDBoothCA, who presented the opening remarks, and @bwgibbo333 at our booth. https://t.co/fJemuoVhdL</t>
  </si>
  <si>
    <t>Today, we're excited to officially welcome our newest sponsors, @ChubbNA. We had the pleasure of working with their team this past summer on our Manufacturing report and look forward to a strong relationship in all our work to come. Welcome, Chubb! #chubb #middlemarket https://t.co/N7LoVBCSCq</t>
  </si>
  <si>
    <t>RT @MidMarketCenter: Today, we're excited to officially welcome our newest sponsors, @ChubbNA. We had the pleasure of working with their te…</t>
  </si>
  <si>
    <t>Research shows the most successful #middlemarket strategy development teams donâ€™t rely exclusively upon themselves to come up with solid strategy. Rather, they actively invite and consider input from a variety of sources, both internal and external: https://t.co/YzOdcPhapa https://t.co/mX2T6kidCg</t>
  </si>
  <si>
    <t>In 4Q 2018, #middlemarket companies report a strong annualized revenue growth rate of 7.9%. At 5.4%, year-over-year employment growth remains steady. See how 4Q compares to the MMI stats over the past 7 years. Get the full picture: https://t.co/DWVXb1yJUJ</t>
  </si>
  <si>
    <t>Are robots really the future? We caught up with Jesuthasan recently to discuss what #middlemarket companies need to know about #AI &amp;amp; how it’s impacting the way companies operate: https://t.co/m5B4gh5MVk https://t.co/1iIImZ3nWd</t>
  </si>
  <si>
    <t>What factors make the highly satisfied customer different from other customers? Discover how highly satisfied custo… https://t.co/WCdV8iAAKR</t>
  </si>
  <si>
    <t>Investors in many countries are eager to diversify their holdings by investing in a politically stable country -- mainly the US and its #middlemarket. Learn how to rein investors to capitalize on opportunities: https://t.co/qregMw7nDJ #ncmm #midmarketinvestments https://t.co/DfAH8SPvbq</t>
  </si>
  <si>
    <t>Ready, Set, CONNECT! ACG Texas chapters are ready to help you grow your business. Join us March 13-14, 2019 in… https://t.co/1ThAA2098U</t>
  </si>
  <si>
    <t>Join us February 26 to learn about the end of Chad McNair's time at the helm of Aspen Beverage Co., the lessons he’… https://t.co/GVAKKEJzXh</t>
  </si>
  <si>
    <t>Is there a relationship between a director’s pay and their #middlemarket company’s financial performance? Find out: https://t.co/EhofgW3ww6</t>
  </si>
  <si>
    <t>Discover #middlemarket director compensation trends by industry. Download our 2018 BDO 600 Study of Board Compensation: https://t.co/EhofgWl7UG</t>
  </si>
  <si>
    <t>#Middlemarket companies can balance long-term vision with realistic short-term achievements. Download our #Tax Transformation Guide and start your journey: https://t.co/azaYSkm1hP</t>
  </si>
  <si>
    <t>Scrutiny around compensation practices for boards is intensifying. Develop a deeper understanding of #middlemarket board compensation trends: https://t.co/EhofgW3ww6</t>
  </si>
  <si>
    <t>On February 14, join RSM together with @ACG_Toronto and @AirdBerlis at the first of 3 seminars discussing #USMCA and its impact on the Canadian #MiddleMarket. RSMâ€™s Alex Kotsopoulos will be speaking on this panel. For more information: https://t.co/DaY9MSlaNA https://t.co/7D0sswwOys</t>
  </si>
  <si>
    <t>RSM’s Alex Kotsopoulos is joining a panel discussion on the impact of #USMCA and the implications and opportunities it has for the Canadian #MiddleMarket. The upcoming two sessions of @ACG_Toronto, hosted by @AirdBerlis, will discuss the impact on the U.S. and Mexico. Stay tuned. https://t.co/tpV3it34Wn</t>
  </si>
  <si>
    <t>Alex Kotsopoulos is currently highlighting #USMCA’s impact to investing in Canada at @ACG_Toronto's breakfast seminar, hosted by @AirdBerlis. To learn what opportunities &amp;amp; challenges arise from #NAFTA’s modernization, read our #MiddleMarket analysis: https://t.co/zU7FZ9kWV4 https://t.co/bjlfPCplFV</t>
  </si>
  <si>
    <t>RT @RSM_Canada: On February 14, join RSM together with @ACG_Toronto and @AirdBerlis at the first of 3 seminars discussing #USMCA and its imâ€¦</t>
  </si>
  <si>
    <t>We are excited to partner with @ACGWM &amp;amp; @ACGDetroit for Cross-Border Connections 2019 on March 4 &amp;amp; 5. It will be an event filled with #networking &amp;amp; #learning opportunities on Cross Border Trade, Commerce opportunities &amp;amp; much more! #middlemarket #crossborder @ACGGlobal https://t.co/VQIih8bDAi</t>
  </si>
  <si>
    <t>Signature Breakfast
Feb 13
Technology + Media = Disruption
REGISTER:  https://t.co/BF12jKUgiQ  
#medical… https://t.co/PFFcBWh9yh</t>
  </si>
  <si>
    <t>RT @ACGWM: Signature Breakfast
Feb 13
Technology + Media = Disruption
REGISTER:  https://t.co/BF12jKUgiQ  
#medical #technology #disruptio…</t>
  </si>
  <si>
    <t>RT @ACG_Toronto: Join @ACG_Toronto Young Professionals for our 90's/2000's #TriviaNight on Thursday, Feb 21, 2019! For more info &amp;amp; to #regi…</t>
  </si>
  <si>
    <t>Join @ACG_Toronto Young Professionals for our 90's/2000's #TriviaNight on Thursday, Feb 21, 2019! For more info &amp;amp; to #register, please visit: https://t.co/SULghZRfEa #youngprofessionals #ACGToronto #middlemarket #PrivateEquity @ACGGlobal https://t.co/D3C2BGs1qM</t>
  </si>
  <si>
    <t>Last week, we partnered with @StikemanElliott to co-host the 4th Annual Private Equity Mid-Market M&amp;amp;A Trends &amp;amp; Opportunities Breakfast Seminar. Thanks to all who came to this #soldout event! #ThrowbackThursday #middlemarket #privateequity #acgtoronto @ACGGlobal https://t.co/T7ZSWC6Wb9</t>
  </si>
  <si>
    <t>RT @RSM_Canada: Alex Kotsopoulos is currently highlighting #USMCA’s impact to investing in Canada at @ACG_Toronto's breakfast seminar, host…</t>
  </si>
  <si>
    <t>With #unemployment near 4%, 59% of #middlemarket executives expect to increase compensation in the next six months. 
Higher wages and less available talent continue to be concerns for the middle market, says our Chief Economist @joebrusuelas: https://t.co/ihpbSehisy https://t.co/juUOGUW1N3</t>
  </si>
  <si>
    <t>For Jack Mitchell, chairman of the Mitchell Stores, a #MiddleMarket #TransformativeCEO is someone willing to listen &amp;amp; learnâ€”one who genuinely fosters collaboration.
Our Chief Economist @joebrusuelas puts it best, "That's the fact, Jack."
Listen to more: https://t.co/jbK1gPIzlI https://t.co/NPeXgSw360</t>
  </si>
  <si>
    <t>We surveyed #middlemarket CFOs to get their thoughts on #digitaltransformation. See the results: https://t.co/59sHm1gnly https://t.co/wJwNhmWJw5</t>
  </si>
  <si>
    <t>Jack Mitchell, chairman of the Mitchell Stores, talks about how the economy has affected the retail industry, using data to improve customer experience and more.
Listen Now via podcast _xD83D__xDD0A_ #MiddleMarket #TransformativeCEO: https://t.co/jbK1gPIzlI https://t.co/LB0IDEk9W8</t>
  </si>
  <si>
    <t>Recruiting and retaining skilled talent is challenging in today’s marketplace, particularly for #middlemarket compa… https://t.co/vtvCOUrScZ</t>
  </si>
  <si>
    <t>Marketing fluff like “#organic” and “#allnatural” no longer attract today's consumers. 
By implementing #blockchain for improved transparency, #middlemarket food and beverage companies can gain a competitive advantage. https://t.co/G6PZNtirLq https://t.co/w71QVY1W2c</t>
  </si>
  <si>
    <t>As today’s consumers expect greater transparency from businesses, #middlemarket retailers can gain a competitive edge with #blockchain ⛓ https://t.co/PwJbouRPhi https://t.co/PhyoLUSqPT</t>
  </si>
  <si>
    <t>Know a deserving business or technology student? _xD83C__xDF93_
We’re awarding $100,000 in #scholarships to help build the #middlemarket leaders of tomorrow.
Learn more and apply here: https://t.co/alMlF6sJcx https://t.co/lBu1GAn5oV</t>
  </si>
  <si>
    <t>RT @RSMUSLLP: Know a deserving business or technology student? _xD83C__xDF93_
We’re awarding $100,000 in #scholarships to help build the #middlemarket…</t>
  </si>
  <si>
    <t>After Hours News from Private Equity Professional #privateequity #middlemarket #lowermiddlemarket #mergers… https://t.co/iW5Nfj8gF8</t>
  </si>
  <si>
    <t>Vance Street continues medical products spree #privateequity #middlemarket #lowermiddlemarket #mergers… https://t.co/9Mgikz2LcX</t>
  </si>
  <si>
    <t>After Hours News from Private Equity Professional #privateequity #middlemarket #lowermiddlemarket #mergers… https://t.co/8kQo7Yh8md</t>
  </si>
  <si>
    <t>The Week in Review from Private Equity Professional #privateequity #middlemarket #lowermiddlemarket #mergers #acquisitions https://t.co/5ebWw342Fd https://t.co/526i2Zs5G5</t>
  </si>
  <si>
    <t>After Hours News from Private Equity Professional #privateequity #middlemarket #lowermiddlemarket #mergers #acquisitions https://t.co/eQrOCnqiwO https://t.co/apWs8EZmkX</t>
  </si>
  <si>
    <t>Hidden Harbor closes debut fund above target #privateequity #middlemarket #lowermiddlemarket #mergers #acquisitions https://t.co/hsglrXFuph https://t.co/OSXjdWqtXI</t>
  </si>
  <si>
    <t>After Hours News from Private Equity Professional  #privateequity #middlemarket #lowermiddlemarket #mergers #acquisitions https://t.co/3shKAG61TV https://t.co/cdPvm8n7Zf</t>
  </si>
  <si>
    <t>Comvest adds portable fan and dehumidifier maker to Lasko #privateequity #middlemarket #lowermiddlemarket #mergers #acquisitions https://t.co/nfZkLsynzx https://t.co/nynE3Vt39T</t>
  </si>
  <si>
    <t>After Hours News from Private Equity Professional  #privateequity #middlemarket #lowermiddlemarket #mergers #acquisitions https://t.co/pyRUAsvJWT https://t.co/4ZrWrPWDPR</t>
  </si>
  <si>
    <t>After 8 years and 27 add-ons, CI sells Tech Air to Airgas #privateequity #middlemarket #lowermiddlemarket #mergers #acquisitions https://t.co/SM2zpSn1H8 https://t.co/FJppffItxh</t>
  </si>
  <si>
    <t>After Hours News from Private Equity Professional #privateequity #middlemarket #lowermiddlemarket #mergers #acquisitions https://t.co/cs68mhbWVs https://t.co/OQqrLcmHol</t>
  </si>
  <si>
    <t>Rockwood buys medical equipment maker #privateequity #middlemarket #lowermiddlemarket #mergers #acquisitions https://t.co/DRHMhrvpcx https://t.co/Tn0PDpogqB</t>
  </si>
  <si>
    <t>After Hours News from Private Equity Professional #privateequity #middlemarket #lowermiddlemarket #mergers… https://t.co/VbtxLJCYPL</t>
  </si>
  <si>
    <t>The Week in Review from Private Equity Professional#privateequity #middlemarket #lowermiddlemarket #mergers… https://t.co/devXWsOHOE</t>
  </si>
  <si>
    <t>After Hours News from Private Equity Professional #privateequity #middlemarket #lowermiddlemarket #mergers #acquisitions https://t.co/l4g6p99P2X https://t.co/Jm34Sy7eXL</t>
  </si>
  <si>
    <t>After a seven-year hold Mason Wells exits Eddy Foods #privateequity #middlemarket #lowermiddlemarket #mergers… https://t.co/DI8fEw7Vm0</t>
  </si>
  <si>
    <t>After Hours News from Private Equity Professional #privateequity #middlemarket #lowermiddlemarket #mergers #acquisitions https://t.co/6dT4c2Y8uj https://t.co/7tptJEnCOj</t>
  </si>
  <si>
    <t>Arlington Capital sells Endeavor Robotics to FLIR #privateequity #middlemarket #lowermiddlemarket #mergers #acquisitions https://t.co/uxRPgbrpwf https://t.co/PT3UXMrAOi</t>
  </si>
  <si>
    <t>After Hours News from Private Equity Professional #privateequity #middlemarket #lowermiddlemarket #mergers… https://t.co/v0HWj6vSBs</t>
  </si>
  <si>
    <t>Investment bank Petsky Prunier bought by Canaccord Genuity#privateequity #middlemarket #lowermiddlemarket #mergers… https://t.co/0tc5Qpny44</t>
  </si>
  <si>
    <t>https://www.theleadleft.com/leveraged-loan-insight-analysis-1-28-2019/</t>
  </si>
  <si>
    <t>https://twitter.com/i/web/status/1091297674249285633</t>
  </si>
  <si>
    <t>https://twitter.com/i/web/status/1091344281309245440</t>
  </si>
  <si>
    <t>https://twitter.com/i/web/status/1091382740627251200</t>
  </si>
  <si>
    <t>https://www.businessobserverfl.com/article/fully-invested-middle-market-asset-managers-are-bullish-on-tampa-bay</t>
  </si>
  <si>
    <t>http://www.equipmentfa.com/news/8988/citizens-bank-annual-survey-shows-strong-middle-market-business-optimism</t>
  </si>
  <si>
    <t>https://twitter.com/i/web/status/1091441266045407232</t>
  </si>
  <si>
    <t>https://twitter.com/i/web/status/1091481345543622656</t>
  </si>
  <si>
    <t>https://gudcapital.com/middle-market-loans/</t>
  </si>
  <si>
    <t>https://lnkd.in/dDMHqAX</t>
  </si>
  <si>
    <t>https://rsm.us/2A1BDec</t>
  </si>
  <si>
    <t>https://www.industryweek.com/economy/weathering-trade-troubles-lessons-art-war</t>
  </si>
  <si>
    <t>https://lnkd.in/d9-bVbq</t>
  </si>
  <si>
    <t>https://pitchbook.com/news/articles/us-middle-market-sets-another-record-amid-broader-pe-shift</t>
  </si>
  <si>
    <t>https://lnkd.in/ewRxzJD</t>
  </si>
  <si>
    <t>https://rsmus.com/our-insights/harnessing-technology-and-data/rsm-survey-details-middle-market-digital-transformation-strategi.html?cmpid=soc:twcpr0618-digital-trans-survey-exec-summary:d02</t>
  </si>
  <si>
    <t>https://www.youtube.com/watch?v=pDxQOljMhfI&amp;feature=youtu.be https://ammanagingdirectors.com/</t>
  </si>
  <si>
    <t>https://www.youtube.com/watch?v=pDxQOljMhfI&amp;feature=youtu.be</t>
  </si>
  <si>
    <t>https://www.bizjournals.com/charlotte/news/2018/12/17/wells-fargo-execs-on-how-middle-market-companies.html?platform=hootsuite</t>
  </si>
  <si>
    <t>https://deloitte.wsj.com/cfo/2016/11/22/mid-market-companies-embrace-technology-as-a-strategic-imperative/?platform=hootsuite</t>
  </si>
  <si>
    <t>https://www.auctusgroupinc.com/2019/01/14/auctus-and-scalewerks-announce-strategic-partnership-expanding-growth-advisory-services/</t>
  </si>
  <si>
    <t>https://lnkd.in/gkH6sEN</t>
  </si>
  <si>
    <t>https://lnkd.in/enTE433</t>
  </si>
  <si>
    <t>https://twitter.com/i/web/status/1093531796518645762</t>
  </si>
  <si>
    <t>https://pitchbook.com/news/articles/fundraising-is-flat-in-the-us-pe-middle-market-but-its-not-time-to-panic</t>
  </si>
  <si>
    <t>https://www.acg.org/news-trends/news/acg-partners-pitchbook-european-pe-middle-market-report https://twitter.com/i/web/status/1093595580893413379</t>
  </si>
  <si>
    <t>https://www.acg.org/news-trends/news/acg-partners-pitchbook-european-pe-middle-market-report https://twitter.com/i/web/status/1093595668189450241</t>
  </si>
  <si>
    <t>https://twitter.com/i/web/status/1093892497766563841</t>
  </si>
  <si>
    <t>https://twitter.com/i/web/status/1093944819242713093</t>
  </si>
  <si>
    <t>https://www.middlemarketcenter.org/expert-perspectives/strategy-development-process?utm_source=twitter.com&amp;utm_medium=social&amp;utm_content=socialchamp&amp;utm_campaign=socialchamp.io&amp;id=HklpZsCEEN</t>
  </si>
  <si>
    <t>https://www.middlemarketcenter.org/expert-perspectives/strategy-development-process?utm_source=twitter.com&amp;utm_medium=social&amp;utm_content=socialchamp&amp;utm_campaign=socialchamp.io&amp;id=r1ezEo0VV4</t>
  </si>
  <si>
    <t>https://www.middlemarketcenter.org/expert-perspectives/strategy-development-process?utm_source=twitter.com&amp;utm_medium=social&amp;utm_content=socialchamp&amp;utm_campaign=socialchamp.io&amp;id=SJxu9f_I4N</t>
  </si>
  <si>
    <t>https://static1.squarespace.com/static/58e7d0e66a496342ee4e7702/t/5c5e0516eb39314487e105e4/1549665561239/2019_Feb_DebtRush_Newsletter.pdf https://twitter.com/i/web/status/1094334072833204225</t>
  </si>
  <si>
    <t>https://blog.tippingpointcomm.com/5-reasons-for-a-financial-institution-to-create-a-content-strategy</t>
  </si>
  <si>
    <t>http://www.expertwebcast.com/capital-alternatives-in-middle-market-ma-private-equity-and-independent-sponsors/</t>
  </si>
  <si>
    <t>https://dashboard.dealforce.com/Registration.aspx</t>
  </si>
  <si>
    <t>https://twitter.com/i/web/status/1095258666821918721</t>
  </si>
  <si>
    <t>https://twitter.com/rsmusllp/status/1092791048345210887</t>
  </si>
  <si>
    <t>https://twitter.com/i/web/status/1094516100258250752</t>
  </si>
  <si>
    <t>https://twitter.com/i/web/status/1095368687631192066</t>
  </si>
  <si>
    <t>https://twitter.com/i/web/status/1094602022396067840</t>
  </si>
  <si>
    <t>https://myemail.constantcontact.com/Impact-of-lease-accounting-standard----State-of-the-industry----Define-your-why.html?soid=1102394474495&amp;aid=p1hKHKCyvds</t>
  </si>
  <si>
    <t>https://www.themiddlemarket.com/list/tech-m-a-private-equity-strategies-francisco-partners-genstar-great-hill-hggc-insight-llr-silver-lake-ta-riverside-and-vista</t>
  </si>
  <si>
    <t>https://www.themiddlemarket.com/news/m-a-wrap-unilever-carlyle-graze-hershey-conagra-post-capital</t>
  </si>
  <si>
    <t>https://contentsharing.net/actions/email_web_version.cfm?ep=HT_CbFpqLKv5XiQq42hlEEQHXzEmPIbO2_n0vX3u6UpSgBzatQItDQdu3FnQunJWF1--kvZbSv3zaBMOVOWlrpxBAqADTH83GFswKCRyMrmtwb91oGmjFbvEusWg6HUd</t>
  </si>
  <si>
    <t>https://lnkd.in/eJqhDPC</t>
  </si>
  <si>
    <t>https://lnkd.in/eSxmkz6</t>
  </si>
  <si>
    <t>http://www.yacapital.com/resource-center/investment</t>
  </si>
  <si>
    <t>https://twitter.com/i/web/status/1095745932996550657</t>
  </si>
  <si>
    <t>https://bit.ly/2Eyzqec</t>
  </si>
  <si>
    <t>https://www.themiddlemarket.com/articles/ultimate-software-to-go-private</t>
  </si>
  <si>
    <t>https://twitter.com/i/web/status/1095835207276613632</t>
  </si>
  <si>
    <t>https://www.bdo.in/en-gb/insights/global-thought-leadership/bdo-horizons-2019-issue-1</t>
  </si>
  <si>
    <t>https://middlemarketgrowth.org/deal-news-stellex-buys-paragon/</t>
  </si>
  <si>
    <t>https://twitter.com/i/web/status/1093548131290103808</t>
  </si>
  <si>
    <t>https://twitter.com/acgnyc/status/1095015651708715008</t>
  </si>
  <si>
    <t>https://twitter.com/i/web/status/1095343829899595776</t>
  </si>
  <si>
    <t>https://twitter.com/i/web/status/1095607768214589446</t>
  </si>
  <si>
    <t>http://www.bdo.gg/en-gb/insights/featured-insights/horizons</t>
  </si>
  <si>
    <t>https://www.bdo.com.mt/en-gb/insights/featured-insights/bdo-horizons-issue-1-2019</t>
  </si>
  <si>
    <t>https://twitter.com/i/web/status/1096048939319676928</t>
  </si>
  <si>
    <t>https://www.middlemarketcenter.org/expert-perspectives/strategy-development-process</t>
  </si>
  <si>
    <t>https://www.youtube.com/watch?time_continue=1&amp;v=G6Snm8B1S7s</t>
  </si>
  <si>
    <t>https://middlemarketcenter.org/expert-perspectives/are-robots-really-the-future</t>
  </si>
  <si>
    <t>https://twitter.com/i/web/status/1093928725719199746</t>
  </si>
  <si>
    <t>https://www.middlemarketcenter.org/expert-perspectives/foreign-buyers-in-us-middle-market--advantages-and-tips-for-sellers</t>
  </si>
  <si>
    <t>https://twitter.com/i/web/status/1095434873932636160</t>
  </si>
  <si>
    <t>https://twitter.com/i/web/status/1096061505668374528</t>
  </si>
  <si>
    <t>https://www.bdo.com/insights/tax/compensation-benefits/the-bdo-600-2018-study-of-boards?utm_medium=Social&amp;utm_source=Twtax&amp;utm_campaign=BDO600&amp;utm_content=Tax</t>
  </si>
  <si>
    <t>https://www.bdo.com/thought-leadership/tax-transformation-guide?utm_medium=Social&amp;utm_source=Twtax&amp;utm_campaign=TaxTransformation&amp;utm_content=Tax</t>
  </si>
  <si>
    <t>https://rsmcanada.com/events/in-person-events/acg-the-new-united-states-mexico-canada-agreement.html?utm_source=social&amp;utm_medium=tw&amp;utm_campaign=nafta&amp;utm_content=event</t>
  </si>
  <si>
    <t>https://rsmcanada.com/our-insights/global-economic-perspectives/nafta-modernization-a-mixed-bag-for-canadian-middle-market.html?utm_source=social&amp;utm_medium=tw&amp;utm_campaign=nafta&amp;utm_content=article</t>
  </si>
  <si>
    <t>https://twitter.com/ACGDetroit/status/1093175772691476481</t>
  </si>
  <si>
    <t>https://acgwm.wildapricot.org/event-3166149 https://twitter.com/i/web/status/1091381151216873473</t>
  </si>
  <si>
    <t>https://acgwm.wildapricot.org/event-3166149</t>
  </si>
  <si>
    <t>https://www.acg.org/toronto/events/2019-young-professionals-trivia-night</t>
  </si>
  <si>
    <t>https://rsmus.com/economics/rsm-middle-market-business-index-mmbi.html?cmpid=soc:twcpr1218-mmbi-q4-2018:dj01&amp;utm_campaign=MMBI+Q4+2018&amp;utm_medium=bitly&amp;utm_source=Twitter</t>
  </si>
  <si>
    <t>https://rsmus.com/our-insights/middle-market-transformative-ceo-show/a-conversation-with-jack-mitchell-mitchell-family-of-stores.html?cmpid=soc:twcpr0119-ceo-radio-show-promotion-episode-8:dj01&amp;utm_campaign=01-2019+CEO+Radio+Show&amp;utm_medium=bitly&amp;utm_source=Twitter</t>
  </si>
  <si>
    <t>https://twitter.com/i/web/status/1091335849302740992</t>
  </si>
  <si>
    <t>https://rsmus.com/events/blockchain-benefits-food-value-chain.html?cmpid=soc:twcpr0219-fandb-webcast-blockchain-clearthru:dj01</t>
  </si>
  <si>
    <t>https://rsmus.com/what-we-do/industries/consumer-products/retail/can-blockchain-benefit-middle-market-retailers.html?cmpid=soc:twcpr0119-retail-and-blockchain:dj01</t>
  </si>
  <si>
    <t>https://rsmus.com/who-we-are/corporate-responsibility/rsm-foundation/power-your-education-scholarship-program.html?cmpid=soc:twcpr0119-power-your-education-2019:dj01&amp;utm_campaign=2019+Power+Your+Education&amp;utm_medium=bitly&amp;utm_source=Twitter</t>
  </si>
  <si>
    <t>https://twitter.com/i/web/status/1091169915543977985</t>
  </si>
  <si>
    <t>https://twitter.com/i/web/status/1091414335681974279</t>
  </si>
  <si>
    <t>https://twitter.com/i/web/status/1091532516824096769</t>
  </si>
  <si>
    <t>https://myemail.constantcontact.com/The-Week-in-Review-from-Private-Equity-Professional.html?soid=1116185134179&amp;aid=YT-VVpiQxkY</t>
  </si>
  <si>
    <t>https://myemail.constantcontact.com/After-Hours-News-from-Private-Equity-Professional.html?soid=1116185134179&amp;aid=yC1cxz37-cs</t>
  </si>
  <si>
    <t>https://myemail.constantcontact.com/Hidden-Harbor-closes-debut-fund-above-target.html?soid=1116185134179&amp;aid=531icZBFijI</t>
  </si>
  <si>
    <t>https://myemail.constantcontact.com/After-Hours-News-from-Private-Equity-Professional.html?soid=1116185134179&amp;aid=cXof0Rf9ees</t>
  </si>
  <si>
    <t>https://myemail.constantcontact.com/Comvest-adds-portable-fan-and-dehumidifier-maker-to-Lasko.html?soid=1116185134179&amp;aid=rCegXiVAWrI</t>
  </si>
  <si>
    <t>https://myemail.constantcontact.com/After-Hours-News-from-Private-Equity-Professional.html?soid=1116185134179&amp;aid=m2IEpkufIrA</t>
  </si>
  <si>
    <t>https://myemail.constantcontact.com/After-8-years-and-27-add-ons--CI-sells-Tech-Air-to-Airgas.html?soid=1116185134179&amp;aid=L_vKEs4WIps</t>
  </si>
  <si>
    <t>https://myemail.constantcontact.com/After-Hours-News-from-Private-Equity-Professional.html?soid=1116185134179&amp;aid=YSaR0qz7q88</t>
  </si>
  <si>
    <t>https://myemail.constantcontact.com/Rockwood-buys-medical-equipment-maker.html?soid=1116185134179&amp;aid=WWRDdQ7Uyvo</t>
  </si>
  <si>
    <t>https://twitter.com/i/web/status/1094069329866432512</t>
  </si>
  <si>
    <t>https://twitter.com/i/web/status/1094633187647602688</t>
  </si>
  <si>
    <t>https://myemail.constantcontact.com/After-Hours-News-from-Private-Equity-Professional.html?soid=1116185134179&amp;aid=CrxHJcTD1OY</t>
  </si>
  <si>
    <t>https://twitter.com/i/web/status/1095415165233913856</t>
  </si>
  <si>
    <t>https://myemail.constantcontact.com/After-Hours-News-from-Private-Equity-Professional.html?soid=1116185134179&amp;aid=vtesOniaAGU</t>
  </si>
  <si>
    <t>https://myemail.constantcontact.com/Arlington-Capital-sells-Endeavor-Robotics-to-FLIR.html?soid=1116185134179&amp;aid=1g1KVUd9JAA</t>
  </si>
  <si>
    <t>https://twitter.com/i/web/status/1095881271098728450</t>
  </si>
  <si>
    <t>https://twitter.com/i/web/status/1096147250298998784</t>
  </si>
  <si>
    <t>theleadleft.com</t>
  </si>
  <si>
    <t>twitter.com</t>
  </si>
  <si>
    <t>businessobserverfl.com</t>
  </si>
  <si>
    <t>equipmentfa.com</t>
  </si>
  <si>
    <t>gudcapital.com</t>
  </si>
  <si>
    <t>lnkd.in</t>
  </si>
  <si>
    <t>rsm.us</t>
  </si>
  <si>
    <t>industryweek.com</t>
  </si>
  <si>
    <t>pitchbook.com</t>
  </si>
  <si>
    <t>rsmus.com</t>
  </si>
  <si>
    <t>youtube.com ammanagingdirectors.com</t>
  </si>
  <si>
    <t>youtube.com</t>
  </si>
  <si>
    <t>bizjournals.com</t>
  </si>
  <si>
    <t>wsj.com</t>
  </si>
  <si>
    <t>auctusgroupinc.com</t>
  </si>
  <si>
    <t>acg.org twitter.com</t>
  </si>
  <si>
    <t>middlemarketcenter.org</t>
  </si>
  <si>
    <t>squarespace.com twitter.com</t>
  </si>
  <si>
    <t>tippingpointcomm.com</t>
  </si>
  <si>
    <t>expertwebcast.com</t>
  </si>
  <si>
    <t>dealforce.com</t>
  </si>
  <si>
    <t>constantcontact.com</t>
  </si>
  <si>
    <t>themiddlemarket.com</t>
  </si>
  <si>
    <t>contentsharing.net</t>
  </si>
  <si>
    <t>yacapital.com</t>
  </si>
  <si>
    <t>bit.ly</t>
  </si>
  <si>
    <t>bdo.in</t>
  </si>
  <si>
    <t>middlemarketgrowth.org</t>
  </si>
  <si>
    <t>bdo.gg</t>
  </si>
  <si>
    <t>com.mt</t>
  </si>
  <si>
    <t>bdo.com</t>
  </si>
  <si>
    <t>rsmcanada.com</t>
  </si>
  <si>
    <t>wildapricot.org twitter.com</t>
  </si>
  <si>
    <t>wildapricot.org</t>
  </si>
  <si>
    <t>acg.org</t>
  </si>
  <si>
    <t>middlemarket</t>
  </si>
  <si>
    <t>rsm middlemarket</t>
  </si>
  <si>
    <t>middlemarket innovative</t>
  </si>
  <si>
    <t>trade middlemarket</t>
  </si>
  <si>
    <t>flapol middlemarket</t>
  </si>
  <si>
    <t>equipmentfinance citizensbank middlemarket taxreform</t>
  </si>
  <si>
    <t>losangeles</t>
  </si>
  <si>
    <t>debt corporate middlemarket stocks</t>
  </si>
  <si>
    <t>unemployment middlemarket</t>
  </si>
  <si>
    <t>women privateequity investmentbanks lending familyoffices middlemarket</t>
  </si>
  <si>
    <t>privateequity middlemarket lowermiddlemarket mergers acquisitions</t>
  </si>
  <si>
    <t>middlemarket sme privateequity</t>
  </si>
  <si>
    <t>mergersacquisitionsdivestitures businessmergersacquisitions middlemarket</t>
  </si>
  <si>
    <t>middlemarket digitaltransformation</t>
  </si>
  <si>
    <t>privateequity middlemarket markets investing disruption</t>
  </si>
  <si>
    <t>privateequity</t>
  </si>
  <si>
    <t>smb abl abcc19 middlemarket</t>
  </si>
  <si>
    <t>middlemarket business</t>
  </si>
  <si>
    <t>middlemarket technology strategic</t>
  </si>
  <si>
    <t>blockchain atlcapconn19 middlemarket</t>
  </si>
  <si>
    <t>blockchain</t>
  </si>
  <si>
    <t>rsmus middlemarket</t>
  </si>
  <si>
    <t>privateequity middlemarket</t>
  </si>
  <si>
    <t>middlemarket data rsm tmt</t>
  </si>
  <si>
    <t>middlemarket healthcare</t>
  </si>
  <si>
    <t>middlemarket transformativeceo</t>
  </si>
  <si>
    <t>privateequity fundraising middlemarket cfo</t>
  </si>
  <si>
    <t>acg pe europe middlemarket</t>
  </si>
  <si>
    <t>privateequity ustaxreform usmca</t>
  </si>
  <si>
    <t>salestax tax</t>
  </si>
  <si>
    <t>newsletter finance debt economy leveragedloans</t>
  </si>
  <si>
    <t>content middlemarket privateequity smm</t>
  </si>
  <si>
    <t>expertwebcast privateequity middlemarket manda alternativecapital</t>
  </si>
  <si>
    <t>mna middlemarket</t>
  </si>
  <si>
    <t>business middlemarket alianzas crecimiento adquisiciones</t>
  </si>
  <si>
    <t>cre100do crecimiendo business spain middlemarket</t>
  </si>
  <si>
    <t>emergingtechnologies bigdata middlemarket</t>
  </si>
  <si>
    <t>cpa middlemarket</t>
  </si>
  <si>
    <t>uhy cpa middlemarket constantcontact</t>
  </si>
  <si>
    <t>strategy board ceo gd360 middlemarket</t>
  </si>
  <si>
    <t>middlemarket mergers acquisitions</t>
  </si>
  <si>
    <t>mergersandacquisitions middlemarket privateequity</t>
  </si>
  <si>
    <t>maeast middlemarket mna privateequity</t>
  </si>
  <si>
    <t>mergersandacquisitions realestate</t>
  </si>
  <si>
    <t>youngamericacapital investmentbanking stock middlemarket</t>
  </si>
  <si>
    <t>sponsor entrepreneurs middlemarket privatewealth law</t>
  </si>
  <si>
    <t>strategy board startup gd360 middlemarket</t>
  </si>
  <si>
    <t>mergersandacquisitions realestate middlemarket mna privateequity</t>
  </si>
  <si>
    <t>middlemarket privateequity</t>
  </si>
  <si>
    <t>middlemarket dealsdealsdeals privateequity independentsponsor familyoffices acgnewyork</t>
  </si>
  <si>
    <t>privateequity middlemarket lowermiddlemarket mergers</t>
  </si>
  <si>
    <t>middlemarket mergersandacquisitions</t>
  </si>
  <si>
    <t>mergersandacquisitions middlemarket</t>
  </si>
  <si>
    <t>middlemarket mergersandacquisitions privateequity mna alexa siri cortana</t>
  </si>
  <si>
    <t>mergersandacquisitions middlemarket mna privateequity fintech</t>
  </si>
  <si>
    <t>privateequity ustaxreform usmca middlemarket</t>
  </si>
  <si>
    <t>chubb middlemarket</t>
  </si>
  <si>
    <t>middlemarket ai</t>
  </si>
  <si>
    <t>middlemarket ncmm midmarketinvestments</t>
  </si>
  <si>
    <t>middlemarket tax</t>
  </si>
  <si>
    <t>usmca middlemarket</t>
  </si>
  <si>
    <t>usmca nafta middlemarket</t>
  </si>
  <si>
    <t>usmca</t>
  </si>
  <si>
    <t>networking learning middlemarket crossborder</t>
  </si>
  <si>
    <t>medical</t>
  </si>
  <si>
    <t>medical technology</t>
  </si>
  <si>
    <t>trivianight</t>
  </si>
  <si>
    <t>trivianight register youngprofessionals acgtoronto middlemarket privateequity</t>
  </si>
  <si>
    <t>soldout throwbackthursday middlemarket privateequity acgtoronto</t>
  </si>
  <si>
    <t>organic allnatural blockchain middlemarket</t>
  </si>
  <si>
    <t>middlemarket blockchain</t>
  </si>
  <si>
    <t>scholarships middlemarket</t>
  </si>
  <si>
    <t>middlemarket lowermiddlemarket mergers</t>
  </si>
  <si>
    <t>https://pbs.twimg.com/media/DyY1O4cVAAIIvRH.jpg</t>
  </si>
  <si>
    <t>https://pbs.twimg.com/media/Dyki2KfW0AE29YK.jpg</t>
  </si>
  <si>
    <t>https://pbs.twimg.com/ext_tw_video_thumb/1089221332691111936/pu/img/Yl7yXJpA_DQVC_Rn.jpg</t>
  </si>
  <si>
    <t>https://pbs.twimg.com/media/DyrY11GWsAI6f_a.jpg</t>
  </si>
  <si>
    <t>https://pbs.twimg.com/media/DyvOC3mWwAETsi-.jpg</t>
  </si>
  <si>
    <t>https://pbs.twimg.com/media/DxnMGCAXcAExOyF.jpg</t>
  </si>
  <si>
    <t>https://pbs.twimg.com/media/DyR5axpWsAA4wTY.jpg</t>
  </si>
  <si>
    <t>https://pbs.twimg.com/media/DygrqfAXQAEcQBH.jpg</t>
  </si>
  <si>
    <t>https://pbs.twimg.com/media/DygrzQRW0A0nHV_.jpg</t>
  </si>
  <si>
    <t>https://pbs.twimg.com/media/DyuXo50X4AAHzrs.jpg</t>
  </si>
  <si>
    <t>https://pbs.twimg.com/media/DzIfGGBXQAAJcMi.jpg</t>
  </si>
  <si>
    <t>https://pbs.twimg.com/media/DyuxcQKWoAAySkQ.jpg</t>
  </si>
  <si>
    <t>https://pbs.twimg.com/media/DzMoxA4XgAAzKPl.jpg</t>
  </si>
  <si>
    <t>https://pbs.twimg.com/media/DzIgXh8WwAAk8Ie.jpg</t>
  </si>
  <si>
    <t>https://pbs.twimg.com/media/DzS8fRbX0AEMwZ1.png</t>
  </si>
  <si>
    <t>https://pbs.twimg.com/media/DzUKhUZUwAEZ03T.png</t>
  </si>
  <si>
    <t>https://pbs.twimg.com/media/DzS7nuEUcAES3V7.jpg</t>
  </si>
  <si>
    <t>https://pbs.twimg.com/media/Dyl880eW0AANcql.jpg</t>
  </si>
  <si>
    <t>https://pbs.twimg.com/media/DzXb3kpX0AAZKII.jpg</t>
  </si>
  <si>
    <t>https://pbs.twimg.com/media/Dy0_3MBX0AIM4q0.jpg</t>
  </si>
  <si>
    <t>https://pbs.twimg.com/tweet_video_thumb/DzTC27qW0AA66U6.jpg</t>
  </si>
  <si>
    <t>https://pbs.twimg.com/media/Dybg5eEX4AI92Fl.jpg</t>
  </si>
  <si>
    <t>https://pbs.twimg.com/media/Dy0OeJlXcAAsiyw.jpg</t>
  </si>
  <si>
    <t>https://pbs.twimg.com/media/DzDA5QhWkAEHIpO.jpg</t>
  </si>
  <si>
    <t>https://pbs.twimg.com/media/DyljG0HXQAAP0eb.jpg</t>
  </si>
  <si>
    <t>https://pbs.twimg.com/media/DzXjEy0XQAA2K6H.jpg</t>
  </si>
  <si>
    <t>https://pbs.twimg.com/media/DzXytYiWwAMchRd.jpg</t>
  </si>
  <si>
    <t>https://pbs.twimg.com/media/DyusNwVVsAAwHCT.jpg</t>
  </si>
  <si>
    <t>https://pbs.twimg.com/media/Dy0GrfnVAAEjs-s.jpg</t>
  </si>
  <si>
    <t>https://pbs.twimg.com/media/DycrRxsXgAEmGP7.jpg</t>
  </si>
  <si>
    <t>https://pbs.twimg.com/ext_tw_video_thumb/1092629022138339328/pu/img/sL4vOVB2F-Nn71JC.jpg</t>
  </si>
  <si>
    <t>https://pbs.twimg.com/media/Dn4FK0rXUAAYEXn.jpg</t>
  </si>
  <si>
    <t>https://pbs.twimg.com/media/DyK9b-kXQAEg4Je.jpg</t>
  </si>
  <si>
    <t>https://pbs.twimg.com/media/Dy-4iUkXcAIEdXP.jpg</t>
  </si>
  <si>
    <t>https://pbs.twimg.com/media/DzFsjeHXQAAjM4K.jpg</t>
  </si>
  <si>
    <t>https://pbs.twimg.com/tweet_video_thumb/DzYpoxVWwAAK5St.jpg</t>
  </si>
  <si>
    <t>https://pbs.twimg.com/media/DyfZSPlXgAEwtCd.png</t>
  </si>
  <si>
    <t>https://pbs.twimg.com/media/DynERcPX0AATk4n.png</t>
  </si>
  <si>
    <t>https://pbs.twimg.com/media/Dyq1dPEWoAA7KZ3.png</t>
  </si>
  <si>
    <t>https://pbs.twimg.com/media/DysNzGaX4AIU3kP.png</t>
  </si>
  <si>
    <t>https://pbs.twimg.com/media/Dyv0PmmX4AARyzB.png</t>
  </si>
  <si>
    <t>https://pbs.twimg.com/media/DyxXtSdWwAATNXn.png</t>
  </si>
  <si>
    <t>https://pbs.twimg.com/media/Dy1MdhWX0AAZDyw.png</t>
  </si>
  <si>
    <t>https://pbs.twimg.com/media/Dy2hFa_X0AASndE.png</t>
  </si>
  <si>
    <t>https://pbs.twimg.com/media/Dy53FwNWkAAHGRr.png</t>
  </si>
  <si>
    <t>https://pbs.twimg.com/media/DzLGlvfX4AAsDSW.png</t>
  </si>
  <si>
    <t>https://pbs.twimg.com/media/DzQQeM2XcAEFS3n.png</t>
  </si>
  <si>
    <t>https://pbs.twimg.com/media/DzTuGA1XQAIYzPr.png</t>
  </si>
  <si>
    <t>http://pbs.twimg.com/profile_images/1435422275/sm__ek1_normal.jpg</t>
  </si>
  <si>
    <t>http://pbs.twimg.com/profile_images/658402154898673665/HMIGBGaL_normal.jpg</t>
  </si>
  <si>
    <t>http://pbs.twimg.com/profile_images/1031882320201113600/q6BRMoRY_normal.jpg</t>
  </si>
  <si>
    <t>http://pbs.twimg.com/profile_images/712985794336534528/qC_Jtgq7_normal.jpg</t>
  </si>
  <si>
    <t>http://pbs.twimg.com/profile_images/889492392025268224/D5X6loSj_normal.jpg</t>
  </si>
  <si>
    <t>http://pbs.twimg.com/profile_images/717064143170174976/2sMg3w4x_normal.jpg</t>
  </si>
  <si>
    <t>http://pbs.twimg.com/profile_images/888508468272840704/a4LCimPB_normal.jpg</t>
  </si>
  <si>
    <t>http://pbs.twimg.com/profile_images/564613212708950017/dKBKhtQG_normal.jpeg</t>
  </si>
  <si>
    <t>http://pbs.twimg.com/profile_images/1009163297675988992/DeHNv9zb_normal.jpg</t>
  </si>
  <si>
    <t>http://pbs.twimg.com/profile_images/678315815356243970/WeVypjj0_normal.jpg</t>
  </si>
  <si>
    <t>http://pbs.twimg.com/profile_images/797217911303598080/n0hfJ7a__normal.jpg</t>
  </si>
  <si>
    <t>http://pbs.twimg.com/profile_images/671035266598084608/zFF8V1DO_normal.jpg</t>
  </si>
  <si>
    <t>http://pbs.twimg.com/profile_images/914882750552973314/3fzSsdD9_normal.jpg</t>
  </si>
  <si>
    <t>http://pbs.twimg.com/profile_images/986943428650065921/fzNgDssk_normal.jpg</t>
  </si>
  <si>
    <t>http://pbs.twimg.com/profile_images/908361507204890626/swdXNZNE_normal.jpg</t>
  </si>
  <si>
    <t>http://pbs.twimg.com/profile_images/83528204/Winter_Park_normal.jpg</t>
  </si>
  <si>
    <t>http://pbs.twimg.com/profile_images/1085222937261731840/c4zDAZkw_normal.jpg</t>
  </si>
  <si>
    <t>http://pbs.twimg.com/profile_images/972581204280168448/5t7mI155_normal.jpg</t>
  </si>
  <si>
    <t>http://pbs.twimg.com/profile_images/1065433173415276546/fE8b39P2_normal.jpg</t>
  </si>
  <si>
    <t>http://pbs.twimg.com/profile_images/1002390338818854913/cqNNyeYD_normal.jpg</t>
  </si>
  <si>
    <t>http://pbs.twimg.com/profile_images/523086388913135616/sOmafNRw_normal.png</t>
  </si>
  <si>
    <t>http://pbs.twimg.com/profile_images/531830283130007552/8HojpNzS_normal.jpeg</t>
  </si>
  <si>
    <t>http://pbs.twimg.com/profile_images/1091030558078050304/Vhowve7-_normal.jpg</t>
  </si>
  <si>
    <t>http://pbs.twimg.com/profile_images/752606385230209024/I2CNl7ro_normal.jpg</t>
  </si>
  <si>
    <t>http://pbs.twimg.com/profile_images/1053310263716466688/ahj6B9aF_normal.jpg</t>
  </si>
  <si>
    <t>http://pbs.twimg.com/profile_images/915260739664855041/FkBjajXf_normal.jpg</t>
  </si>
  <si>
    <t>http://pbs.twimg.com/profile_images/1093273849154625538/AN34sk_G_normal.jpg</t>
  </si>
  <si>
    <t>http://pbs.twimg.com/profile_images/1042593784410722304/Z1-mR5Yj_normal.jpg</t>
  </si>
  <si>
    <t>http://pbs.twimg.com/profile_images/3157218208/c8fb0a1b813c7eeeafde4f17af4d36f1_normal.jpeg</t>
  </si>
  <si>
    <t>http://pbs.twimg.com/profile_images/440905627380903936/5tRtk30R_normal.png</t>
  </si>
  <si>
    <t>http://pbs.twimg.com/profile_images/1049510407650471936/L71hhU13_normal.jpg</t>
  </si>
  <si>
    <t>http://pbs.twimg.com/profile_images/855098238650679296/-sgi-h4t_normal.jpg</t>
  </si>
  <si>
    <t>http://pbs.twimg.com/profile_images/1086624587918573568/hpuojcF3_normal.jpg</t>
  </si>
  <si>
    <t>http://pbs.twimg.com/profile_images/476427680049426432/Wxqz9gAw_normal.jpeg</t>
  </si>
  <si>
    <t>http://pbs.twimg.com/profile_images/3383855404/824b472e76a5d11ed73d342921f2218c_normal.jpeg</t>
  </si>
  <si>
    <t>http://abs.twimg.com/sticky/default_profile_images/default_profile_normal.png</t>
  </si>
  <si>
    <t>http://pbs.twimg.com/profile_images/958458509967937536/MFe36qtP_normal.jpg</t>
  </si>
  <si>
    <t>http://pbs.twimg.com/profile_images/1070379029604261889/NbTmB2HJ_normal.jpg</t>
  </si>
  <si>
    <t>http://pbs.twimg.com/profile_images/841641720416763904/ye9ViJgZ_normal.jpg</t>
  </si>
  <si>
    <t>http://pbs.twimg.com/profile_images/878279555303256065/pdowfHeQ_normal.jpg</t>
  </si>
  <si>
    <t>http://pbs.twimg.com/profile_images/961060314258264064/yrqV72Yt_normal.jpg</t>
  </si>
  <si>
    <t>http://pbs.twimg.com/profile_images/598558634243588096/wY-KT5yB_normal.jpg</t>
  </si>
  <si>
    <t>http://pbs.twimg.com/profile_images/1085374132739543043/jLxBU9U5_normal.jpg</t>
  </si>
  <si>
    <t>http://pbs.twimg.com/profile_images/963036618608095233/b1EZE0Ml_normal.jpg</t>
  </si>
  <si>
    <t>http://pbs.twimg.com/profile_images/1012603476075900928/y3g7-RTw_normal.jpg</t>
  </si>
  <si>
    <t>http://pbs.twimg.com/profile_images/763396101110136832/VaY_lv2r_normal.jpg</t>
  </si>
  <si>
    <t>http://pbs.twimg.com/profile_images/953318342965817345/N9xImnCe_normal.jpg</t>
  </si>
  <si>
    <t>http://pbs.twimg.com/profile_images/803727573985398785/Q49781Ie_normal.jpg</t>
  </si>
  <si>
    <t>http://pbs.twimg.com/profile_images/632123296121790464/SzedljO0_normal.jpg</t>
  </si>
  <si>
    <t>http://pbs.twimg.com/profile_images/771683275786117120/rrHuzYCg_normal.jpg</t>
  </si>
  <si>
    <t>http://pbs.twimg.com/profile_images/742573018325471232/zpAwfa03_normal.jpg</t>
  </si>
  <si>
    <t>http://pbs.twimg.com/profile_images/378800000637954377/c973b18d68e02e3dd7a1b9fe4255911e_normal.jpeg</t>
  </si>
  <si>
    <t>http://pbs.twimg.com/profile_images/699628633275564032/hmQKGvnW_normal.png</t>
  </si>
  <si>
    <t>http://pbs.twimg.com/profile_images/1080545403773300737/HYABzjgc_normal.jpg</t>
  </si>
  <si>
    <t>http://pbs.twimg.com/profile_images/378800000465838612/3aae66bfe51e79c944f951e6b0a65889_normal.jpeg</t>
  </si>
  <si>
    <t>http://pbs.twimg.com/profile_images/1054372152009465857/KyH-2J4B_normal.jpg</t>
  </si>
  <si>
    <t>http://pbs.twimg.com/profile_images/969455501472919552/OsjTS-mC_normal.jpg</t>
  </si>
  <si>
    <t>http://pbs.twimg.com/profile_images/589136431706144769/FtiXr1iw_normal.jpg</t>
  </si>
  <si>
    <t>http://pbs.twimg.com/profile_images/1035604579180863488/YSfLiVN4_normal.jpg</t>
  </si>
  <si>
    <t>http://pbs.twimg.com/profile_images/699628286515638272/ID8hPfP3_normal.png</t>
  </si>
  <si>
    <t>http://pbs.twimg.com/profile_images/953836212065832961/1Q4vstVN_normal.jpg</t>
  </si>
  <si>
    <t>http://pbs.twimg.com/profile_images/378800000139435230/424bd858a17b0cccf053b7a8b38e0026_normal.png</t>
  </si>
  <si>
    <t>http://pbs.twimg.com/profile_images/954198140185399297/CS1C0VWu_normal.jpg</t>
  </si>
  <si>
    <t>http://pbs.twimg.com/profile_images/800717229033684992/AhOvWHDU_normal.jpg</t>
  </si>
  <si>
    <t>http://pbs.twimg.com/profile_images/807546259234050048/WeDAB4gw_normal.jpg</t>
  </si>
  <si>
    <t>http://pbs.twimg.com/profile_images/556114936854638592/wUBiK5hf_normal.jpeg</t>
  </si>
  <si>
    <t>http://pbs.twimg.com/profile_images/594959913874497536/enOiX4LZ_normal.jpg</t>
  </si>
  <si>
    <t>http://pbs.twimg.com/profile_images/1065639647106220032/mu9uTDtQ_normal.jpg</t>
  </si>
  <si>
    <t>http://pbs.twimg.com/profile_images/932244415464202240/Yzz0WRBw_normal.jpg</t>
  </si>
  <si>
    <t>http://pbs.twimg.com/profile_images/575981208066080768/1IZYLHXU_normal.jpeg</t>
  </si>
  <si>
    <t>http://pbs.twimg.com/profile_images/741014665195606017/335ceWwz_normal.jpg</t>
  </si>
  <si>
    <t>http://pbs.twimg.com/profile_images/683319515355213824/bc_kHxto_normal.jpg</t>
  </si>
  <si>
    <t>http://pbs.twimg.com/profile_images/687767480425693186/x61upNpf_normal.jpg</t>
  </si>
  <si>
    <t>http://pbs.twimg.com/profile_images/817088214670286848/YIoVLxmH_normal.jpg</t>
  </si>
  <si>
    <t>http://pbs.twimg.com/profile_images/996778144278310912/tztDUWHi_normal.jpg</t>
  </si>
  <si>
    <t>http://pbs.twimg.com/profile_images/1043501993/Central_Texas_ST_01_normal.jpg</t>
  </si>
  <si>
    <t>http://pbs.twimg.com/profile_images/474190080714625025/hlYo7l8y_normal.jpeg</t>
  </si>
  <si>
    <t>http://pbs.twimg.com/profile_images/751068325355008001/d1Tt1npE_normal.jpg</t>
  </si>
  <si>
    <t>http://pbs.twimg.com/profile_images/733333406805831680/kl_tTMWo_normal.jpg</t>
  </si>
  <si>
    <t>http://pbs.twimg.com/profile_images/1032691214699646976/G4DB0Rkw_normal.jpg</t>
  </si>
  <si>
    <t>http://pbs.twimg.com/profile_images/658567029700599808/Qo7ubLS6_normal.jpg</t>
  </si>
  <si>
    <t>http://pbs.twimg.com/profile_images/1075473318902263808/jUIa73Hv_normal.jpg</t>
  </si>
  <si>
    <t>http://pbs.twimg.com/profile_images/837532154854703106/20f3n0Od_normal.jpg</t>
  </si>
  <si>
    <t>https://twitter.com/#!/miroslavpitak/status/1091232226103214080</t>
  </si>
  <si>
    <t>https://twitter.com/#!/rsm_es/status/1091297674249285633</t>
  </si>
  <si>
    <t>https://twitter.com/#!/middlemcreative/status/1091344281309245440</t>
  </si>
  <si>
    <t>https://twitter.com/#!/plantemorantim/status/1091382740627251200</t>
  </si>
  <si>
    <t>https://twitter.com/#!/ardianzika/status/1091418948543885312</t>
  </si>
  <si>
    <t>https://twitter.com/#!/paularenaexpn/status/1091435784152977410</t>
  </si>
  <si>
    <t>https://twitter.com/#!/acg_losangeles/status/1091441266045407232</t>
  </si>
  <si>
    <t>https://twitter.com/#!/fuellines/status/1091481345543622656</t>
  </si>
  <si>
    <t>https://twitter.com/#!/gudcapital/status/1091618500895014912</t>
  </si>
  <si>
    <t>https://twitter.com/#!/juliogysels/status/1091748916801011712</t>
  </si>
  <si>
    <t>https://twitter.com/#!/howardsiegal/status/1091894104311631873</t>
  </si>
  <si>
    <t>https://twitter.com/#!/thomasastewart/status/1092124555638902785</t>
  </si>
  <si>
    <t>https://twitter.com/#!/cspencer_tax/status/1092313283195998208</t>
  </si>
  <si>
    <t>https://twitter.com/#!/briankirbybdm/status/1092412520042614787</t>
  </si>
  <si>
    <t>https://twitter.com/#!/acgnyc/status/1092442707887312896</t>
  </si>
  <si>
    <t>https://twitter.com/#!/multplictprtnrs/status/1092673051307716608</t>
  </si>
  <si>
    <t>https://twitter.com/#!/itconnecter/status/1092771137229127682</t>
  </si>
  <si>
    <t>https://twitter.com/#!/one21chuck/status/1092820253468512256</t>
  </si>
  <si>
    <t>https://twitter.com/#!/brandiw25473607/status/1092847649466781697</t>
  </si>
  <si>
    <t>https://twitter.com/#!/estarrcapx/status/1092886756788240385</t>
  </si>
  <si>
    <t>https://twitter.com/#!/amdirectors/status/1089222257124302849</t>
  </si>
  <si>
    <t>https://twitter.com/#!/amdirectors/status/1092887813606047744</t>
  </si>
  <si>
    <t>https://twitter.com/#!/relproinc/status/1092924293116280835</t>
  </si>
  <si>
    <t>https://twitter.com/#!/robertlogemann2/status/1093148650274996224</t>
  </si>
  <si>
    <t>https://twitter.com/#!/sell2smbiz/status/1093183205149163522</t>
  </si>
  <si>
    <t>https://twitter.com/#!/henri_steenkamp/status/1093191402694037504</t>
  </si>
  <si>
    <t>https://twitter.com/#!/smithandcarson/status/1093193885940137984</t>
  </si>
  <si>
    <t>https://twitter.com/#!/auctusgroupinc/status/1093198698824327169</t>
  </si>
  <si>
    <t>https://twitter.com/#!/acgatlanta/status/1093203985039876098</t>
  </si>
  <si>
    <t>https://twitter.com/#!/davisnordell/status/1093217773654700032</t>
  </si>
  <si>
    <t>https://twitter.com/#!/firepowercap/status/1093234054017794048</t>
  </si>
  <si>
    <t>https://twitter.com/#!/falconplatform/status/1093276286317940736</t>
  </si>
  <si>
    <t>https://twitter.com/#!/kurt_shenk/status/1093281357437038592</t>
  </si>
  <si>
    <t>https://twitter.com/#!/abladvisor/status/1088125208303730689</t>
  </si>
  <si>
    <t>https://twitter.com/#!/abladvisor/status/1092980112667144195</t>
  </si>
  <si>
    <t>https://twitter.com/#!/equipmentfa/status/1093287261737750529</t>
  </si>
  <si>
    <t>https://twitter.com/#!/victorkao4/status/1093522649815240705</t>
  </si>
  <si>
    <t>https://twitter.com/#!/theleadleft/status/1091077509834248193</t>
  </si>
  <si>
    <t>https://twitter.com/#!/theleadleft/status/1093531796518645762</t>
  </si>
  <si>
    <t>https://twitter.com/#!/avi_2107/status/1093557498416644101</t>
  </si>
  <si>
    <t>https://twitter.com/#!/richsmolencfo/status/1091130512192782337</t>
  </si>
  <si>
    <t>https://twitter.com/#!/acgglobal/status/1093595580893413379</t>
  </si>
  <si>
    <t>https://twitter.com/#!/acg_mmg/status/1093595668189450241</t>
  </si>
  <si>
    <t>https://twitter.com/#!/dwopheim/status/1093645456297652224</t>
  </si>
  <si>
    <t>https://twitter.com/#!/dan_prysmgroup/status/1093661914780057601</t>
  </si>
  <si>
    <t>https://twitter.com/#!/ceoshow/status/1093693934382039041</t>
  </si>
  <si>
    <t>https://twitter.com/#!/benchmarkgroup/status/1093892497766563841</t>
  </si>
  <si>
    <t>https://twitter.com/#!/sheetscathy/status/1093944819242713093</t>
  </si>
  <si>
    <t>https://twitter.com/#!/byondma/status/1092170921719357441</t>
  </si>
  <si>
    <t>https://twitter.com/#!/byondma/status/1092171071590146048</t>
  </si>
  <si>
    <t>https://twitter.com/#!/byondma/status/1092911060812738568</t>
  </si>
  <si>
    <t>https://twitter.com/#!/byondma/status/1093122455009443841</t>
  </si>
  <si>
    <t>https://twitter.com/#!/byondma/status/1093134065702764544</t>
  </si>
  <si>
    <t>https://twitter.com/#!/byondma/status/1093662532663951361</t>
  </si>
  <si>
    <t>https://twitter.com/#!/byondma/status/1093768228965355520</t>
  </si>
  <si>
    <t>https://twitter.com/#!/byondma/status/1093873925585551361</t>
  </si>
  <si>
    <t>https://twitter.com/#!/byondma/status/1093979621949952006</t>
  </si>
  <si>
    <t>https://twitter.com/#!/byondma/status/1094085319513788416</t>
  </si>
  <si>
    <t>https://twitter.com/#!/rushstr_capital/status/1094334072833204225</t>
  </si>
  <si>
    <t>https://twitter.com/#!/rockwoodequity/status/1094862313222557696</t>
  </si>
  <si>
    <t>https://twitter.com/#!/johngrimley/status/1094917757240455170</t>
  </si>
  <si>
    <t>https://twitter.com/#!/content_and/status/1094920020356825090</t>
  </si>
  <si>
    <t>https://twitter.com/#!/fti_flc/status/1094971850810109953</t>
  </si>
  <si>
    <t>https://twitter.com/#!/dealforce/status/1093162435362672643</t>
  </si>
  <si>
    <t>https://twitter.com/#!/generationalgrp/status/1094976161296367617</t>
  </si>
  <si>
    <t>https://twitter.com/#!/blankromellp/status/1095000517883895809</t>
  </si>
  <si>
    <t>https://twitter.com/#!/cre100does/status/1095258666821918721</t>
  </si>
  <si>
    <t>https://twitter.com/#!/cre100does/status/1095263963942735872</t>
  </si>
  <si>
    <t>https://twitter.com/#!/davsamu/status/1095280302488981504</t>
  </si>
  <si>
    <t>https://twitter.com/#!/davsamu/status/1095280334307057664</t>
  </si>
  <si>
    <t>https://twitter.com/#!/davsamu/status/1095280202903638018</t>
  </si>
  <si>
    <t>https://twitter.com/#!/simonhartrsm/status/1092900944080183297</t>
  </si>
  <si>
    <t>https://twitter.com/#!/simonhartrsm/status/1094516100258250752</t>
  </si>
  <si>
    <t>https://twitter.com/#!/simonhartrsm/status/1095315579622309888</t>
  </si>
  <si>
    <t>https://twitter.com/#!/deloitteprivate/status/1095368687631192066</t>
  </si>
  <si>
    <t>https://twitter.com/#!/mccartycpa/status/1094602022396067840</t>
  </si>
  <si>
    <t>https://twitter.com/#!/mccartycpa/status/1094973254522077184</t>
  </si>
  <si>
    <t>https://twitter.com/#!/mccartycpa/status/1095438905174822912</t>
  </si>
  <si>
    <t>https://twitter.com/#!/board_advisor/status/1091426305512476678</t>
  </si>
  <si>
    <t>https://twitter.com/#!/board_advisor/status/1095442644967272450</t>
  </si>
  <si>
    <t>https://twitter.com/#!/nickleh/status/1095344538238021638</t>
  </si>
  <si>
    <t>https://twitter.com/#!/nickleh/status/1095610743356096514</t>
  </si>
  <si>
    <t>https://twitter.com/#!/acgphilly/status/1095707856593145856</t>
  </si>
  <si>
    <t>https://twitter.com/#!/maulikmsanghavi/status/1095732267278893060</t>
  </si>
  <si>
    <t>https://twitter.com/#!/chrislehnes/status/1095736310587949057</t>
  </si>
  <si>
    <t>https://twitter.com/#!/howardstrauber/status/1095736353332121602</t>
  </si>
  <si>
    <t>https://twitter.com/#!/mike_mcgarry/status/1095737853156442112</t>
  </si>
  <si>
    <t>https://twitter.com/#!/youngamericacap/status/1092868790377988099</t>
  </si>
  <si>
    <t>https://twitter.com/#!/youngamericacap/status/1095745932996550657</t>
  </si>
  <si>
    <t>https://twitter.com/#!/mbbiassociation/status/1095793655779115009</t>
  </si>
  <si>
    <t>https://twitter.com/#!/startup_mentor/status/1095805072993341440</t>
  </si>
  <si>
    <t>https://twitter.com/#!/pranay_1975/status/1095821874569928704</t>
  </si>
  <si>
    <t>https://twitter.com/#!/acgatlanta/status/1092825075642974209</t>
  </si>
  <si>
    <t>https://twitter.com/#!/capxpartners/status/1092823490045140992</t>
  </si>
  <si>
    <t>https://twitter.com/#!/capxpartners/status/1095835207276613632</t>
  </si>
  <si>
    <t>https://twitter.com/#!/bdoind/status/1095707180152479744</t>
  </si>
  <si>
    <t>https://twitter.com/#!/jigersaiya/status/1095877878003261440</t>
  </si>
  <si>
    <t>https://twitter.com/#!/forex4news/status/1095888229751025664</t>
  </si>
  <si>
    <t>https://twitter.com/#!/terzima/status/1091147088795181056</t>
  </si>
  <si>
    <t>https://twitter.com/#!/acg_mmg/status/1092541770720788480</t>
  </si>
  <si>
    <t>https://twitter.com/#!/terzima/status/1092566434780233728</t>
  </si>
  <si>
    <t>https://twitter.com/#!/optimumadvisors/status/1093548131290103808</t>
  </si>
  <si>
    <t>https://twitter.com/#!/terzima/status/1093562991746912256</t>
  </si>
  <si>
    <t>https://twitter.com/#!/davidacharya/status/1095065395306872835</t>
  </si>
  <si>
    <t>https://twitter.com/#!/terzima/status/1095103138368028672</t>
  </si>
  <si>
    <t>https://twitter.com/#!/terzima/status/1091207490321162241</t>
  </si>
  <si>
    <t>https://twitter.com/#!/terzima/status/1091554771469709312</t>
  </si>
  <si>
    <t>https://twitter.com/#!/terzima/status/1092641927353323520</t>
  </si>
  <si>
    <t>https://twitter.com/#!/terzima/status/1093366711456333824</t>
  </si>
  <si>
    <t>https://twitter.com/#!/terzima/status/1093547900880211969</t>
  </si>
  <si>
    <t>https://twitter.com/#!/terzima/status/1093714000616001536</t>
  </si>
  <si>
    <t>https://twitter.com/#!/terzima/status/1094076381384847360</t>
  </si>
  <si>
    <t>https://twitter.com/#!/terzima/status/1096024217999560704</t>
  </si>
  <si>
    <t>https://twitter.com/#!/bdogsy/status/1095343829899595776</t>
  </si>
  <si>
    <t>https://twitter.com/#!/bdogsy/status/1095607768214589446</t>
  </si>
  <si>
    <t>https://twitter.com/#!/bdogsy/status/1096023835005149184</t>
  </si>
  <si>
    <t>https://twitter.com/#!/heatherpeno/status/1096026098972983298</t>
  </si>
  <si>
    <t>https://twitter.com/#!/bdomalta/status/1096043324144869377</t>
  </si>
  <si>
    <t>https://twitter.com/#!/bdohealth/status/1096048939319676928</t>
  </si>
  <si>
    <t>https://twitter.com/#!/bwgibbo333/status/1094677534292226050</t>
  </si>
  <si>
    <t>https://twitter.com/#!/rsm_canada/status/1093600503886417922</t>
  </si>
  <si>
    <t>https://twitter.com/#!/midmarketcenter/status/1095714862104231936</t>
  </si>
  <si>
    <t>https://twitter.com/#!/chubbna/status/1095717715921256454</t>
  </si>
  <si>
    <t>https://twitter.com/#!/awhilldin/status/1096052909274550272</t>
  </si>
  <si>
    <t>https://twitter.com/#!/midmarketcenter/status/1091807239218884608</t>
  </si>
  <si>
    <t>https://twitter.com/#!/midmarketcenter/status/1092884335886299136</t>
  </si>
  <si>
    <t>https://twitter.com/#!/midmarketcenter/status/1093546197606981633</t>
  </si>
  <si>
    <t>https://twitter.com/#!/midmarketcenter/status/1093928725719199746</t>
  </si>
  <si>
    <t>https://twitter.com/#!/midmarketcenter/status/1094586801086447616</t>
  </si>
  <si>
    <t>https://twitter.com/#!/acgcentraltexas/status/1095434873932636160</t>
  </si>
  <si>
    <t>https://twitter.com/#!/acgcentraltexas/status/1096061505668374528</t>
  </si>
  <si>
    <t>https://twitter.com/#!/bdo_usa_tax/status/1091466221734617090</t>
  </si>
  <si>
    <t>https://twitter.com/#!/bdo_usa_tax/status/1092915772899422209</t>
  </si>
  <si>
    <t>https://twitter.com/#!/bdo_usa_tax/status/1093947574388645888</t>
  </si>
  <si>
    <t>https://twitter.com/#!/bdo_usa_tax/status/1096087929703690240</t>
  </si>
  <si>
    <t>https://twitter.com/#!/rsm_canada/status/1092513355150053377</t>
  </si>
  <si>
    <t>https://twitter.com/#!/rsm_canada/status/1096031757655330818</t>
  </si>
  <si>
    <t>https://twitter.com/#!/rsm_canada/status/1096048948094078978</t>
  </si>
  <si>
    <t>https://twitter.com/#!/acg_toronto/status/1092797614330916865</t>
  </si>
  <si>
    <t>https://twitter.com/#!/acg_toronto/status/1093232799904133120</t>
  </si>
  <si>
    <t>https://twitter.com/#!/acgwm/status/1091381151216873473</t>
  </si>
  <si>
    <t>https://twitter.com/#!/acgglobal/status/1091462305357934596</t>
  </si>
  <si>
    <t>https://twitter.com/#!/acgglobal/status/1093205423044333568</t>
  </si>
  <si>
    <t>https://twitter.com/#!/acg_toronto/status/1093157582640988160</t>
  </si>
  <si>
    <t>https://twitter.com/#!/acg_toronto/status/1093537959381557248</t>
  </si>
  <si>
    <t>https://twitter.com/#!/acg_toronto/status/1096098604941565952</t>
  </si>
  <si>
    <t>https://twitter.com/#!/joebrusuelas/status/1091889839874732032</t>
  </si>
  <si>
    <t>https://twitter.com/#!/rsmusllp/status/1091889020769132544</t>
  </si>
  <si>
    <t>https://twitter.com/#!/rsmusllp/status/1092791048345210887</t>
  </si>
  <si>
    <t>https://twitter.com/#!/rsmusllp/status/1044277849115561985</t>
  </si>
  <si>
    <t>https://twitter.com/#!/rsmusllp/status/1090656751534436353</t>
  </si>
  <si>
    <t>https://twitter.com/#!/rsmusllp/status/1091335849302740992</t>
  </si>
  <si>
    <t>https://twitter.com/#!/rsmusllp/status/1094296136117030912</t>
  </si>
  <si>
    <t>https://twitter.com/#!/rsmusllp/status/1094775542631542787</t>
  </si>
  <si>
    <t>https://twitter.com/#!/rsmusllp/status/1096109342305239040</t>
  </si>
  <si>
    <t>https://twitter.com/#!/recruiterkara/status/1092448366687125505</t>
  </si>
  <si>
    <t>https://twitter.com/#!/recruiterkara/status/1096125553520844805</t>
  </si>
  <si>
    <t>https://twitter.com/#!/pepromagazine/status/1091169915543977985</t>
  </si>
  <si>
    <t>https://twitter.com/#!/pepromagazine/status/1091414335681974279</t>
  </si>
  <si>
    <t>https://twitter.com/#!/pepromagazine/status/1091532516824096769</t>
  </si>
  <si>
    <t>https://twitter.com/#!/pepromagazine/status/1092080343488872453</t>
  </si>
  <si>
    <t>https://twitter.com/#!/pepromagazine/status/1092620189844361222</t>
  </si>
  <si>
    <t>https://twitter.com/#!/pepromagazine/status/1092885374752428037</t>
  </si>
  <si>
    <t>https://twitter.com/#!/pepromagazine/status/1092982507501428736</t>
  </si>
  <si>
    <t>https://twitter.com/#!/pepromagazine/status/1093235884944777217</t>
  </si>
  <si>
    <t>https://twitter.com/#!/pepromagazine/status/1093345246371635200</t>
  </si>
  <si>
    <t>https://twitter.com/#!/pepromagazine/status/1093614356032638976</t>
  </si>
  <si>
    <t>https://twitter.com/#!/pepromagazine/status/1093707400308244480</t>
  </si>
  <si>
    <t>https://twitter.com/#!/pepromagazine/status/1093942701584728065</t>
  </si>
  <si>
    <t>https://twitter.com/#!/pepromagazine/status/1094069329866432512</t>
  </si>
  <si>
    <t>https://twitter.com/#!/pepromagazine/status/1094633187647602688</t>
  </si>
  <si>
    <t>https://twitter.com/#!/pepromagazine/status/1095156012313661440</t>
  </si>
  <si>
    <t>https://twitter.com/#!/pepromagazine/status/1095415165233913856</t>
  </si>
  <si>
    <t>https://twitter.com/#!/pepromagazine/status/1095518721630715904</t>
  </si>
  <si>
    <t>https://twitter.com/#!/pepromagazine/status/1095762397841842177</t>
  </si>
  <si>
    <t>https://twitter.com/#!/pepromagazine/status/1095881271098728450</t>
  </si>
  <si>
    <t>https://twitter.com/#!/pepromagazine/status/1096147250298998784</t>
  </si>
  <si>
    <t>1091232226103214080</t>
  </si>
  <si>
    <t>1091297674249285633</t>
  </si>
  <si>
    <t>1091344281309245440</t>
  </si>
  <si>
    <t>1091382740627251200</t>
  </si>
  <si>
    <t>1091418948543885312</t>
  </si>
  <si>
    <t>1091435784152977410</t>
  </si>
  <si>
    <t>1091441266045407232</t>
  </si>
  <si>
    <t>1091481345543622656</t>
  </si>
  <si>
    <t>1091618500895014912</t>
  </si>
  <si>
    <t>1091748916801011712</t>
  </si>
  <si>
    <t>1091894104311631873</t>
  </si>
  <si>
    <t>1092124555638902785</t>
  </si>
  <si>
    <t>1092313283195998208</t>
  </si>
  <si>
    <t>1092412520042614787</t>
  </si>
  <si>
    <t>1092442707887312896</t>
  </si>
  <si>
    <t>1092673051307716608</t>
  </si>
  <si>
    <t>1092771137229127682</t>
  </si>
  <si>
    <t>1092820253468512256</t>
  </si>
  <si>
    <t>1092847649466781697</t>
  </si>
  <si>
    <t>1092886756788240385</t>
  </si>
  <si>
    <t>1089222257124302849</t>
  </si>
  <si>
    <t>1092887813606047744</t>
  </si>
  <si>
    <t>1092924293116280835</t>
  </si>
  <si>
    <t>1093148650274996224</t>
  </si>
  <si>
    <t>1093183205149163522</t>
  </si>
  <si>
    <t>1093191402694037504</t>
  </si>
  <si>
    <t>1093193885940137984</t>
  </si>
  <si>
    <t>1093198698824327169</t>
  </si>
  <si>
    <t>1093203985039876098</t>
  </si>
  <si>
    <t>1093217773654700032</t>
  </si>
  <si>
    <t>1093234054017794048</t>
  </si>
  <si>
    <t>1093276286317940736</t>
  </si>
  <si>
    <t>1093281357437038592</t>
  </si>
  <si>
    <t>1088125208303730689</t>
  </si>
  <si>
    <t>1092980112667144195</t>
  </si>
  <si>
    <t>1093287261737750529</t>
  </si>
  <si>
    <t>1093522649815240705</t>
  </si>
  <si>
    <t>1091077509834248193</t>
  </si>
  <si>
    <t>1093531796518645762</t>
  </si>
  <si>
    <t>1093557498416644101</t>
  </si>
  <si>
    <t>1091130512192782337</t>
  </si>
  <si>
    <t>1093595580893413379</t>
  </si>
  <si>
    <t>1093595668189450241</t>
  </si>
  <si>
    <t>1093645456297652224</t>
  </si>
  <si>
    <t>1093661914780057601</t>
  </si>
  <si>
    <t>1093693934382039041</t>
  </si>
  <si>
    <t>1093892497766563841</t>
  </si>
  <si>
    <t>1093944819242713093</t>
  </si>
  <si>
    <t>1092170921719357441</t>
  </si>
  <si>
    <t>1092171071590146048</t>
  </si>
  <si>
    <t>1092911060812738568</t>
  </si>
  <si>
    <t>1093122455009443841</t>
  </si>
  <si>
    <t>1093134065702764544</t>
  </si>
  <si>
    <t>1093662532663951361</t>
  </si>
  <si>
    <t>1093768228965355520</t>
  </si>
  <si>
    <t>1093873925585551361</t>
  </si>
  <si>
    <t>1093979621949952006</t>
  </si>
  <si>
    <t>1094085319513788416</t>
  </si>
  <si>
    <t>1094334072833204225</t>
  </si>
  <si>
    <t>1094862313222557696</t>
  </si>
  <si>
    <t>1094917757240455170</t>
  </si>
  <si>
    <t>1094920020356825090</t>
  </si>
  <si>
    <t>1094971850810109953</t>
  </si>
  <si>
    <t>1093162435362672643</t>
  </si>
  <si>
    <t>1094976161296367617</t>
  </si>
  <si>
    <t>1095000517883895809</t>
  </si>
  <si>
    <t>1095258666821918721</t>
  </si>
  <si>
    <t>1095263963942735872</t>
  </si>
  <si>
    <t>1095280302488981504</t>
  </si>
  <si>
    <t>1095280334307057664</t>
  </si>
  <si>
    <t>1095280202903638018</t>
  </si>
  <si>
    <t>1092900944080183297</t>
  </si>
  <si>
    <t>1094516100258250752</t>
  </si>
  <si>
    <t>1095315579622309888</t>
  </si>
  <si>
    <t>1095368687631192066</t>
  </si>
  <si>
    <t>1094602022396067840</t>
  </si>
  <si>
    <t>1094973254522077184</t>
  </si>
  <si>
    <t>1095438905174822912</t>
  </si>
  <si>
    <t>1091426305512476678</t>
  </si>
  <si>
    <t>1095442644967272450</t>
  </si>
  <si>
    <t>1095344538238021638</t>
  </si>
  <si>
    <t>1095610743356096514</t>
  </si>
  <si>
    <t>1095707856593145856</t>
  </si>
  <si>
    <t>1095732267278893060</t>
  </si>
  <si>
    <t>1095736310587949057</t>
  </si>
  <si>
    <t>1095736353332121602</t>
  </si>
  <si>
    <t>1095737853156442112</t>
  </si>
  <si>
    <t>1092868790377988099</t>
  </si>
  <si>
    <t>1095745932996550657</t>
  </si>
  <si>
    <t>1095793655779115009</t>
  </si>
  <si>
    <t>1095805072993341440</t>
  </si>
  <si>
    <t>1095821874569928704</t>
  </si>
  <si>
    <t>1092825075642974209</t>
  </si>
  <si>
    <t>1092823490045140992</t>
  </si>
  <si>
    <t>1095835207276613632</t>
  </si>
  <si>
    <t>1095707180152479744</t>
  </si>
  <si>
    <t>1095877878003261440</t>
  </si>
  <si>
    <t>1095888229751025664</t>
  </si>
  <si>
    <t>1091147088795181056</t>
  </si>
  <si>
    <t>1092541770720788480</t>
  </si>
  <si>
    <t>1092566434780233728</t>
  </si>
  <si>
    <t>1093548131290103808</t>
  </si>
  <si>
    <t>1093562991746912256</t>
  </si>
  <si>
    <t>1095065395306872835</t>
  </si>
  <si>
    <t>1095103138368028672</t>
  </si>
  <si>
    <t>1091207490321162241</t>
  </si>
  <si>
    <t>1091554771469709312</t>
  </si>
  <si>
    <t>1092641927353323520</t>
  </si>
  <si>
    <t>1093366711456333824</t>
  </si>
  <si>
    <t>1093547900880211969</t>
  </si>
  <si>
    <t>1093714000616001536</t>
  </si>
  <si>
    <t>1094076381384847360</t>
  </si>
  <si>
    <t>1096024217999560704</t>
  </si>
  <si>
    <t>1095343829899595776</t>
  </si>
  <si>
    <t>1095607768214589446</t>
  </si>
  <si>
    <t>1096023835005149184</t>
  </si>
  <si>
    <t>1096026098972983298</t>
  </si>
  <si>
    <t>1096043324144869377</t>
  </si>
  <si>
    <t>1096048939319676928</t>
  </si>
  <si>
    <t>1094677534292226050</t>
  </si>
  <si>
    <t>1093600503886417922</t>
  </si>
  <si>
    <t>1095714862104231936</t>
  </si>
  <si>
    <t>1095717715921256454</t>
  </si>
  <si>
    <t>1096052909274550272</t>
  </si>
  <si>
    <t>1091807239218884608</t>
  </si>
  <si>
    <t>1092884335886299136</t>
  </si>
  <si>
    <t>1093546197606981633</t>
  </si>
  <si>
    <t>1093928725719199746</t>
  </si>
  <si>
    <t>1094586801086447616</t>
  </si>
  <si>
    <t>1095434873932636160</t>
  </si>
  <si>
    <t>1096061505668374528</t>
  </si>
  <si>
    <t>1091466221734617090</t>
  </si>
  <si>
    <t>1092915772899422209</t>
  </si>
  <si>
    <t>1093947574388645888</t>
  </si>
  <si>
    <t>1096087929703690240</t>
  </si>
  <si>
    <t>1092513355150053377</t>
  </si>
  <si>
    <t>1096031757655330818</t>
  </si>
  <si>
    <t>1096048948094078978</t>
  </si>
  <si>
    <t>1092797614330916865</t>
  </si>
  <si>
    <t>1093232799904133120</t>
  </si>
  <si>
    <t>1091381151216873473</t>
  </si>
  <si>
    <t>1091462305357934596</t>
  </si>
  <si>
    <t>1093205423044333568</t>
  </si>
  <si>
    <t>1093157582640988160</t>
  </si>
  <si>
    <t>1093537959381557248</t>
  </si>
  <si>
    <t>1096098604941565952</t>
  </si>
  <si>
    <t>1091889839874732032</t>
  </si>
  <si>
    <t>1091889020769132544</t>
  </si>
  <si>
    <t>1092791048345210887</t>
  </si>
  <si>
    <t>1044277849115561985</t>
  </si>
  <si>
    <t>1090656751534436353</t>
  </si>
  <si>
    <t>1091335849302740992</t>
  </si>
  <si>
    <t>1094296136117030912</t>
  </si>
  <si>
    <t>1094775542631542787</t>
  </si>
  <si>
    <t>1096109342305239040</t>
  </si>
  <si>
    <t>1092448366687125505</t>
  </si>
  <si>
    <t>1096125553520844805</t>
  </si>
  <si>
    <t>1091169915543977985</t>
  </si>
  <si>
    <t>1091414335681974279</t>
  </si>
  <si>
    <t>1091532516824096769</t>
  </si>
  <si>
    <t>1092080343488872453</t>
  </si>
  <si>
    <t>1092620189844361222</t>
  </si>
  <si>
    <t>1092885374752428037</t>
  </si>
  <si>
    <t>1092982507501428736</t>
  </si>
  <si>
    <t>1093235884944777217</t>
  </si>
  <si>
    <t>1093345246371635200</t>
  </si>
  <si>
    <t>1093614356032638976</t>
  </si>
  <si>
    <t>1093707400308244480</t>
  </si>
  <si>
    <t>1093942701584728065</t>
  </si>
  <si>
    <t>1094069329866432512</t>
  </si>
  <si>
    <t>1094633187647602688</t>
  </si>
  <si>
    <t>1095156012313661440</t>
  </si>
  <si>
    <t>1095415165233913856</t>
  </si>
  <si>
    <t>1095518721630715904</t>
  </si>
  <si>
    <t>1095762397841842177</t>
  </si>
  <si>
    <t>1095881271098728450</t>
  </si>
  <si>
    <t>1096147250298998784</t>
  </si>
  <si>
    <t/>
  </si>
  <si>
    <t>1093270117176217600</t>
  </si>
  <si>
    <t>en</t>
  </si>
  <si>
    <t>es</t>
  </si>
  <si>
    <t>und</t>
  </si>
  <si>
    <t>1093175772691476481</t>
  </si>
  <si>
    <t>1095261542071844864</t>
  </si>
  <si>
    <t>1095015651708715008</t>
  </si>
  <si>
    <t>Twitter for Android</t>
  </si>
  <si>
    <t>Hootsuite Inc.</t>
  </si>
  <si>
    <t>Twitter Web Client</t>
  </si>
  <si>
    <t>Hearsay Social</t>
  </si>
  <si>
    <t>FRONTLINE Selling Platform</t>
  </si>
  <si>
    <t>SocialPilot.co</t>
  </si>
  <si>
    <t>Twittimer</t>
  </si>
  <si>
    <t>LinkedIn</t>
  </si>
  <si>
    <t>Twitter for iPhone</t>
  </si>
  <si>
    <t>SociabbleApp</t>
  </si>
  <si>
    <t>Buffer</t>
  </si>
  <si>
    <t>AItheFuture</t>
  </si>
  <si>
    <t>HubSpot</t>
  </si>
  <si>
    <t>Oktopost</t>
  </si>
  <si>
    <t>SocialChamp IO</t>
  </si>
  <si>
    <t>Twitter for iPad</t>
  </si>
  <si>
    <t>Sprinklr</t>
  </si>
  <si>
    <t>UNI Social Posting</t>
  </si>
  <si>
    <t>SocialReport.com</t>
  </si>
  <si>
    <t>WP Tweet-Machine</t>
  </si>
  <si>
    <t>Massiapp</t>
  </si>
  <si>
    <t>TweetDeck</t>
  </si>
  <si>
    <t>Twitter Ads Composer</t>
  </si>
  <si>
    <t>Twitter Web App</t>
  </si>
  <si>
    <t>Constant Contact</t>
  </si>
  <si>
    <t>Retweet</t>
  </si>
  <si>
    <t>-112.323914,33.290260 
-112.323914,33.815465 
-111.925439,33.815465 
-111.925439,33.290260</t>
  </si>
  <si>
    <t>United States</t>
  </si>
  <si>
    <t>US</t>
  </si>
  <si>
    <t>Phoenix, AZ</t>
  </si>
  <si>
    <t>5c62ffb0f0f3479d</t>
  </si>
  <si>
    <t>Phoenix</t>
  </si>
  <si>
    <t>city</t>
  </si>
  <si>
    <t>https://api.twitter.com/1.1/geo/id/5c62ffb0f0f3479d.json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</si>
  <si>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</si>
  <si>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</si>
  <si>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</si>
  <si>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</si>
  <si>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</si>
  <si>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</si>
  <si>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</si>
  <si>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</si>
  <si>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</si>
  <si>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</si>
  <si>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</si>
  <si>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</si>
  <si>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</si>
  <si>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</si>
  <si>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</si>
  <si>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</si>
  <si>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</si>
  <si>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</si>
  <si>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</si>
  <si>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</si>
  <si>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</si>
  <si>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Miroslav Piták</t>
  </si>
  <si>
    <t>LPC</t>
  </si>
  <si>
    <t>The Lead Left</t>
  </si>
  <si>
    <t>RSM Spain</t>
  </si>
  <si>
    <t>MiddleM Creative</t>
  </si>
  <si>
    <t>Timothy Wendt</t>
  </si>
  <si>
    <t>Ardian Zika</t>
  </si>
  <si>
    <t>Will Weatherford</t>
  </si>
  <si>
    <t>Paul Arena</t>
  </si>
  <si>
    <t>ACG LA</t>
  </si>
  <si>
    <t>Intrepid IB</t>
  </si>
  <si>
    <t>Union Bank Community</t>
  </si>
  <si>
    <t>Ashley Cox</t>
  </si>
  <si>
    <t>GUD Capital</t>
  </si>
  <si>
    <t>Julio Gysels Coaching</t>
  </si>
  <si>
    <t>Howard Siegal</t>
  </si>
  <si>
    <t>RSM US LLP</t>
  </si>
  <si>
    <t>Thomas A. Stewart</t>
  </si>
  <si>
    <t>Middle Market Center</t>
  </si>
  <si>
    <t>Claire Spencer</t>
  </si>
  <si>
    <t>Joseph Brusuelas</t>
  </si>
  <si>
    <t>Brian Kirby</t>
  </si>
  <si>
    <t>IndustryWeek</t>
  </si>
  <si>
    <t>ACG New York</t>
  </si>
  <si>
    <t>Multiplicity Partners</t>
  </si>
  <si>
    <t>John McNulty</t>
  </si>
  <si>
    <t>ITconnecter</t>
  </si>
  <si>
    <t>PitchBook Data</t>
  </si>
  <si>
    <t>Chuck Harvey</t>
  </si>
  <si>
    <t>Brandi Watson</t>
  </si>
  <si>
    <t>Eric Starr</t>
  </si>
  <si>
    <t>Jeff Pfeffer</t>
  </si>
  <si>
    <t>CapX Partners</t>
  </si>
  <si>
    <t>A&amp;M Managing Directors LLC</t>
  </si>
  <si>
    <t>Pensions&amp;Investments</t>
  </si>
  <si>
    <t>Илья П.</t>
  </si>
  <si>
    <t>RelPro</t>
  </si>
  <si>
    <t>Robert Logemann</t>
  </si>
  <si>
    <t>Business Journals</t>
  </si>
  <si>
    <t>Wells Fargo</t>
  </si>
  <si>
    <t>Sell2SmallMediumBiz?</t>
  </si>
  <si>
    <t>Henri Steenkamp</t>
  </si>
  <si>
    <t>The CFO Program</t>
  </si>
  <si>
    <t>Smith &amp; Carson</t>
  </si>
  <si>
    <t>EY US</t>
  </si>
  <si>
    <t>Auctus Group, Inc</t>
  </si>
  <si>
    <t>Terrell Davis</t>
  </si>
  <si>
    <t>ACG Atlanta</t>
  </si>
  <si>
    <t>NFL</t>
  </si>
  <si>
    <t>ACG Global</t>
  </si>
  <si>
    <t>Davis Nordell</t>
  </si>
  <si>
    <t>FirePower Capital</t>
  </si>
  <si>
    <t>ACG Detroit</t>
  </si>
  <si>
    <t>ACG Western Michigan</t>
  </si>
  <si>
    <t>ACG Toronto</t>
  </si>
  <si>
    <t>FALCON</t>
  </si>
  <si>
    <t>Kurt Shenk</t>
  </si>
  <si>
    <t>ABL Advisor</t>
  </si>
  <si>
    <t>Carl Marks Advisors</t>
  </si>
  <si>
    <t>EquipmentFA.com</t>
  </si>
  <si>
    <t>victorkao</t>
  </si>
  <si>
    <t>Abhishek</t>
  </si>
  <si>
    <t>Rich Smolen</t>
  </si>
  <si>
    <t>MMG from ACG</t>
  </si>
  <si>
    <t>doug opheim</t>
  </si>
  <si>
    <t>RSM Canada</t>
  </si>
  <si>
    <t>Daniel Almond</t>
  </si>
  <si>
    <t>Robert Reiss</t>
  </si>
  <si>
    <t>Benchmark Int.</t>
  </si>
  <si>
    <t>Catherine Sheets</t>
  </si>
  <si>
    <t>Byond</t>
  </si>
  <si>
    <t>Rush Street Capital</t>
  </si>
  <si>
    <t>Rockwood Equity</t>
  </si>
  <si>
    <t>John Grimley</t>
  </si>
  <si>
    <t>Tipping Point Comm</t>
  </si>
  <si>
    <t>Content and Social</t>
  </si>
  <si>
    <t>FTI Consulting FLC</t>
  </si>
  <si>
    <t>Alex Kasdan</t>
  </si>
  <si>
    <t>DealForce</t>
  </si>
  <si>
    <t>Generational Group</t>
  </si>
  <si>
    <t>FTI Consulting</t>
  </si>
  <si>
    <t>Blank Rome LLP</t>
  </si>
  <si>
    <t>Accord Financial Corp.</t>
  </si>
  <si>
    <t>Cre100do.es</t>
  </si>
  <si>
    <t>EY-Parthenon</t>
  </si>
  <si>
    <t>David Samu</t>
  </si>
  <si>
    <t>Simon Hart</t>
  </si>
  <si>
    <t>Deloitte Private</t>
  </si>
  <si>
    <t>Steven P. McCarty</t>
  </si>
  <si>
    <t>Gopal 'GD' Shrikanth</t>
  </si>
  <si>
    <t>Nick Le Huray _xD83C__xDDEC__xD83C__xDDEC_</t>
  </si>
  <si>
    <t>BDO Guernsey</t>
  </si>
  <si>
    <t>ACG Philadelphia</t>
  </si>
  <si>
    <t>Maulik</t>
  </si>
  <si>
    <t>BDO in INDIA</t>
  </si>
  <si>
    <t>Chris Lehnes</t>
  </si>
  <si>
    <t>Howard Strauber</t>
  </si>
  <si>
    <t>Michael McGarry Esq.</t>
  </si>
  <si>
    <t>YoungAmericaCapital</t>
  </si>
  <si>
    <t>MBBI</t>
  </si>
  <si>
    <t>Pranay</t>
  </si>
  <si>
    <t>Jiger Saiya</t>
  </si>
  <si>
    <t>Forex News</t>
  </si>
  <si>
    <t>Massimiliano Terzi</t>
  </si>
  <si>
    <t>Optimum Advisors LLC</t>
  </si>
  <si>
    <t>David Acharya</t>
  </si>
  <si>
    <t>Stikeman Elliott LLP</t>
  </si>
  <si>
    <t>“Nicky"</t>
  </si>
  <si>
    <t>BDO Malta</t>
  </si>
  <si>
    <t>BDO USA Healthcare</t>
  </si>
  <si>
    <t>Ben Gibbons</t>
  </si>
  <si>
    <t>Terry Booth</t>
  </si>
  <si>
    <t>Chubb North America</t>
  </si>
  <si>
    <t>Amy Whilldin</t>
  </si>
  <si>
    <t>ACG Central Texas</t>
  </si>
  <si>
    <t>BDO USA Tax</t>
  </si>
  <si>
    <t>Aird &amp; Berlis LLP</t>
  </si>
  <si>
    <t>Kara Lindsey</t>
  </si>
  <si>
    <t>Financial analyst and investor (since 1997)</t>
  </si>
  <si>
    <t>LPC is a global provider of loan market news, data and analysis to the credit markets worldwide.</t>
  </si>
  <si>
    <t>The Lead Left is the premier source of deals, trends, and commentary for the middle market. Let us be your tour guide in today's complex financing environment.</t>
  </si>
  <si>
    <t>Somos una de las principales organizaciones nacionales de auditoría, asesoría fiscal y legal y consultoría. Formando parte de @RSM_Global.</t>
  </si>
  <si>
    <t>Master brand-builders for the M&amp;A Middle Market</t>
  </si>
  <si>
    <t>Husband, Father, Business Owner, Banker, Gubernatorial Appointee, Conservative Republican Candidate for the FL House of Representatives, District 37 in Pasco!</t>
  </si>
  <si>
    <t>Husband, father of four, business owner</t>
  </si>
  <si>
    <t>commercial / small business data, analytics, prospecting, marketing, modeling, fraud verification / authentication, portfolio management</t>
  </si>
  <si>
    <t>ACG Los Angeles Chapter - composed of 620+ members; 25% IB's, 35% PE and 40% Advisors; global community of middle market M&amp;A dealmakers and business leaders.</t>
  </si>
  <si>
    <t>Intrepid provides M&amp;A, capital raising and strategic advisory services to middle-market companies. A subsidiary of MUFG Union Bank.</t>
  </si>
  <si>
    <t>When you do what’s right for customers, long-lasting relationships will follow. Member FDIC.</t>
  </si>
  <si>
    <t>Publicity and Events Director at Fuel Lines Business Development, LLC. Providing training and resources to advertising, digital, media and PR agencies.</t>
  </si>
  <si>
    <t>Best Business Loans. We are a Network of 4000+ Traditional and Alternative Business Lenders.</t>
  </si>
  <si>
    <t>Ayudando a personas tan apasionadas como tú a #emprender con #éxito en la vida y en los #negocios. Porque somos #emprendedores #JGCoaching</t>
  </si>
  <si>
    <t>I am a Partner at RSM US LLP.  I don't always tweet but when I do it's usually dry accounting stuff.</t>
  </si>
  <si>
    <t>The leading provider of #audit, #tax &amp; #consulting services focused on the #middlemarket. Find out more about our career opportunities: http://rsmus.com/careers</t>
  </si>
  <si>
    <t>Exec Dir National Center for the Middle Market; former Ed of Harvard Business Review; co-author of Woo, Wow, and Win. https://speakerbureau.link/ThomasStewart</t>
  </si>
  <si>
    <t>The National Center for the Middle Market ensures that the vitality of Mid Market companies are fully recognized as fundamental to our nation’s economic outlook</t>
  </si>
  <si>
    <t>Wife, mother, daughter, friend, juggler, problem solver and Partner @RSMUK Manchester. Helping businesses to be brave. All views are my own.</t>
  </si>
  <si>
    <t>RSM US LLP Chief Economist. One of @huffpostbiz 26 Economists to follow. Jazz lover. Wine enthusiast. Cigar aficionado, USC Trojan. Former Bloomberg Economist.</t>
  </si>
  <si>
    <t>Plante Moran Business Development Manager</t>
  </si>
  <si>
    <t>For #manufacturing business leaders exploring the issues, strategies, trends and technologies that build more competitive &amp; profitable companies.</t>
  </si>
  <si>
    <t>Liquidity provider for holders of private market funds and distressed assets. Focus on European lower mid-market. Governance and advisory solutions.</t>
  </si>
  <si>
    <t>President/Publisher/Head Honcho of PE Professional - the best private equity news magazine the world has ever seen. Amateur scientist &amp; lover of quantum physics</t>
  </si>
  <si>
    <t>@ITconnecter, Principal - Digital Transformation for IT and Business (Data, Process and CX)</t>
  </si>
  <si>
    <t>PitchBook provides data and analysis on the public and private markets to help professionals discover and execute opportunities. Founded by @john_gabbert.</t>
  </si>
  <si>
    <t>Co-founder of http://t.co/qEG4u32N55, connecting your music with how you live your faith.</t>
  </si>
  <si>
    <t>We can date here_xD83D__xDE1A_ https://buff.ly/2DitVx0</t>
  </si>
  <si>
    <t>@ the nexus of technology, data and commercial finance</t>
  </si>
  <si>
    <t>Thirty years helping small to mid size companies. Husband, father and strive to live each day to the fullest.</t>
  </si>
  <si>
    <t>CapX Partners provides debt financing to middle market companies, private equity sponsored and venture capital backed firms.</t>
  </si>
  <si>
    <t>Because industrials investors need stability, yield and low fees in private markets.
  *Tweets not investment advice.</t>
  </si>
  <si>
    <t>All things retirement from the leading news and data source for endowment, 401(k) and pension execs, along with money managers and investment consultants</t>
  </si>
  <si>
    <t>Smart prospecting, quality leads and targeted intelligence for sales, marketing and business development professionals</t>
  </si>
  <si>
    <t>Robert Logemann is a #CEO with a successful track record of rigorous balance sheet #management and cash flow generation.</t>
  </si>
  <si>
    <t>The best business news from around the nation in 280 characters or less. A division of American City Business Journals.</t>
  </si>
  <si>
    <t>Welcome to our Twitter page! Here we provide financial education, community news and more. For customer service, please contact @Ask_WellsFargo.</t>
  </si>
  <si>
    <t>Market Info on #SMBiz #SmallBiz #SMB #SME</t>
  </si>
  <si>
    <t>Henri Steenkamp is a #husband, #traveler, &amp; #CFO of Saratoga Investment Corp. Author at @CFO -- http://ww2.cfo.com/author/henri-steenkamp/</t>
  </si>
  <si>
    <t>Deloitte’s CFO Program, now in its 10th year, brings together multidisciplinary leaders and subject specialists to help CFOs stay ahead of growing challenges.</t>
  </si>
  <si>
    <t>Litigation intelligence and investigative experts. Providing critical information to resolve legal, corporate, and government challenges since 1978.</t>
  </si>
  <si>
    <t>Official US Ernst &amp; Young LLP account. Join us as we ask #BetterQuestions and discuss topics that matter to you, the workplace, and the future of business.</t>
  </si>
  <si>
    <t>Husband, Father, Sports Analyst - NFL Network, 2 Time Super Bowl Champ, 2k rusher and Now a Pro Football Hall of Famer</t>
  </si>
  <si>
    <t>ACG Atlanta is premier networking for the Middle-Market Dealmaking community</t>
  </si>
  <si>
    <t>Official Twitter account of the National Football League. Our Social Media Policy: https://t.co/EyuKeW3SvK</t>
  </si>
  <si>
    <t>The Association for Corporate Growth membership includes #PE firms, corporations, &amp; lenders who #invest in middle-market companies. Parent to @ACG_MMG. https://t.co/5X1CT0oESe</t>
  </si>
  <si>
    <t>Christian, husband, father to Everly and two pugs, CPA.</t>
  </si>
  <si>
    <t>FirePower Capital is the investment bank and private capital firm built to help Canada's entrepreneurs complete their  mission-critical transactions.</t>
  </si>
  <si>
    <t>The Association for Corporate Growth Detroit Chapter membership includes private equity firms, corporations and lenders that invest in middle-market companies.</t>
  </si>
  <si>
    <t>ACG is where local deals are discussed, dissected and, quite often, done. Simply put, ACG is business networking for grownups.</t>
  </si>
  <si>
    <t>The Toronto Chapter of the ACG was launched in 1971 and has a current reach of over 3,000 corporations, individuals and members across North America.</t>
  </si>
  <si>
    <t>FALCON.  The Private Equity Talent Platform.</t>
  </si>
  <si>
    <t>#Middlemarket #technology analyst @RSMUSLLP aligned to #audit practice. https://t.co/coFchbgqAD  views are my own</t>
  </si>
  <si>
    <t>Leading online publisher delivering articles, asset-based lending, bankruptcy and specialty finance news, deal charts, economic data for the commercial pros.</t>
  </si>
  <si>
    <t>The leading online resource for the equipment leasing &amp; finance industry. Commerical finance industry news, articles, blogs, videos, economic data, jobs &amp; more.</t>
  </si>
  <si>
    <t>learn and grow_xD83D__xDC68_‍_xD83D__xDCBB_</t>
  </si>
  <si>
    <t>Strategic partner and finance leader to PE-backed companies | Dad to 6 great kids | Husband to amazing wife | Lover of great food</t>
  </si>
  <si>
    <t>The official publication of @ACGGlobal covering #trends impacting #middlemarket businesses &amp; #privateequity #investment. Always interested in a growth story.</t>
  </si>
  <si>
    <t>The leading provider of #audit, #tax &amp; #consulting services focused on the #middlemarket in Canada.</t>
  </si>
  <si>
    <t>Helping UK Based Businesses Expand Overseas | Event Manager of @GoingGlobalLive | @FDIShow</t>
  </si>
  <si>
    <t>I interview top CEOs on radio, print and video. Co-author of The Transformative CEO</t>
  </si>
  <si>
    <t>#BenchmarkIntl, one of the most powerful M&amp;A firms in the world, brings you the latest news &amp; industry insights. Step into our world – we’re ready when you are.</t>
  </si>
  <si>
    <t>We guide business owners to successfully sell or buy a business. Follow us to track upcoming events.</t>
  </si>
  <si>
    <t>Rush Street Capital is a Chicago-based investment bank.  Our flagship products are private placements and capital raising for middle market companies.</t>
  </si>
  <si>
    <t>Rockwood invests in manufacturers, value-added distributors, and industrial service businesses in the lower middle market with a focus on regulated industries.</t>
  </si>
  <si>
    <t>Independent writer &amp; editor. Interest in #fdi #trade #publicaffairs</t>
  </si>
  <si>
    <t>Growing businesses with smart, creative and inspired communications strategies in a motivated environment. A certified woman-owned biz founded by @mylifeMashUp.</t>
  </si>
  <si>
    <t>Writing, editing and social media management services for international businesses and organizations.</t>
  </si>
  <si>
    <t>The Forensic &amp; Litigation Consulting segment @FTIConsulting provides dispute advisory, investigative, data acquisition/analysis &amp; forensic accounting services.</t>
  </si>
  <si>
    <t>Alex Kasdan is an investment Banker and Senior Advisor to Expert Webcast. Columbia Law and Middlebury College.</t>
  </si>
  <si>
    <t>Providing #acquisition opportunities for #middlemarket investors and business buyers. Service of @genequityco.</t>
  </si>
  <si>
    <t>We are a leading global Mergers &amp; Acquisitions group,
connecting businesses with investors around the world.</t>
  </si>
  <si>
    <t>Independent global business advisory firm dedicated to helping organizations manage change, mitigate risk and resolve disputes. Official FTI Consulting Twitter.</t>
  </si>
  <si>
    <t>Representing businesses and organizations ranging from Fortune 500 companies to start-up entities. Attorney Advertising.</t>
  </si>
  <si>
    <t>Accord Financial Corp. is a leading independent finance company that provides accounts receivable purchasing and asset-based financing up to $20 million</t>
  </si>
  <si>
    <t>CRE100DO es un programa de transformación empresarial iniciado por la Fundación Innovación Bankinter, el ICEX y el Círculo de Empresarios.</t>
  </si>
  <si>
    <t>EY-Parthenon is a strategy consultancy committed to bringing unconventional thinking. Together with @EYNews, we deliver actionable and impactful strategies.</t>
  </si>
  <si>
    <t>Consultant, passionate working with clients dealing with complex issues in a fascinating age. Proud husband and father of 3, enjoy reading, basket, and travel</t>
  </si>
  <si>
    <t>Head of Knowledge Management @RSMUK . Partner specialising in charities. Keen road cyclist. All views I express are my own.</t>
  </si>
  <si>
    <t>Dedicated to providing private companies, family businesses, not-for-profits and individuals, compliance, risk, taxation, audit and business advisory services.</t>
  </si>
  <si>
    <t>CEO / Managing Director at UHY. We are a Middle Market CPA firm with entrepreneurial spirit growing in cities around the US. Join us!</t>
  </si>
  <si>
    <t>#GD360 Global Expert Network LI http://goo.gl/ksBHkY http://goo.gl/94wivr FB http://goo.gl/4p5FQT TW http://goo.gl/QgmqsY BL http://goo.gl/gc77rs</t>
  </si>
  <si>
    <t>#GD360 Global Expert Network LI http://goo.gl/ksBHkY FB http://goo.gl/SXC3p0 TW http://goo.gl/nIkA7r BL http://goo.gl/oibIwc http://goo.gl/tWWDUQ</t>
  </si>
  <si>
    <t>_xD83C__xDDEC__xD83C__xDDEC_ Warro! Very slow runner. Mostly taking pics of Guernsey. Usually located somewhere near 49.4482° N, 2.5895° W. Méfi-ous à l'âne “Beware of the Donkey”</t>
  </si>
  <si>
    <t>BDO is the world’s fifth largest accounting and business advisory network. After 110 year history in Guernsey, we now employ over 80 people in the island.</t>
  </si>
  <si>
    <t>Association for Corporate Growth, Philadelphia chapter. Leading network for middle market M&amp;A dealmakers. Chapter of the Year. Host of M&amp;A East Conference.</t>
  </si>
  <si>
    <t>Official account of BDO in India – a full service, Assurance, Accounting, Tax &amp; Advisory firm, committed to providing exceptional client service, globally.</t>
  </si>
  <si>
    <t>Small Business Lending Specialist</t>
  </si>
  <si>
    <t>Financial Professional with over 30 years experience in the financial field, encompassing financial advising, business development and brokerage/trading.</t>
  </si>
  <si>
    <t>Michael A. McGarry, Jr., Esq. specializes in risk management, insurance coverage, bad faith and extra-contractual defense, policy interpretation and analysis.</t>
  </si>
  <si>
    <t>Investment Banking Advisory Experts #Mergers #MiddleMarket #IPO #HedgeFunds #BioTech #LifeScience #Maritime</t>
  </si>
  <si>
    <t>The MBBI association offers educational assistance members in achieving and maintaining the highest levels of professional standards and qualifications.</t>
  </si>
  <si>
    <t>#GD360 Global Expert Network LI http://goo.gl/ksBHkY http://goo.gl/DgL7PR FB http://goo.gl/1ZzfQU TW http://goo.gl/LwcAi4 BL http://goo.gl/QfCeV4</t>
  </si>
  <si>
    <t>#Forex #TechnicalAnalysis #Trading #ForexEducation #LearnToTradeForex</t>
  </si>
  <si>
    <t>Private Equity VC Risk @ EBRD. Ex RBS, EIB, P&amp;G | Passions=Coding, AI, ML | own views | RT≠endorsement | https://www.linkedin.com/in/massimilianoterzi/</t>
  </si>
  <si>
    <t>Optimum Advisors LLC provides organizational consulting services to the #leadership of #middlemarket #privateequity and finance firms, and #midmarket companies.</t>
  </si>
  <si>
    <t>NYC based Private Equity Professional. Opinions are my own. Appearance of links, follows or retweets does not imply endorsement. _xD83C__xDDFA__xD83C__xDDF8_</t>
  </si>
  <si>
    <t>Stikeman Elliott provides creative Canadian legal services to clients around the world.</t>
  </si>
  <si>
    <t>We hear more than we see. Nature doesn't have to speak your language. [parody account of myself] Glitches Galore PG-13</t>
  </si>
  <si>
    <t>BDO Malta is a Member Firm of BDO International, one of the world’s largest professional services firms</t>
  </si>
  <si>
    <t>BDO's #Healthcare and #LifeSciences practices leverage #clinical and business experience to help entities thrive and create shared value amid disruption.</t>
  </si>
  <si>
    <t>Partner in CA practise specializing in early stage public and private companies, primarily in the technology sector.</t>
  </si>
  <si>
    <t>The North American operations of Chubb, the world’s largest publicly traded property and casualty insurer.   Social Media Guidelines: https://t.co/R8XnynxSMK</t>
  </si>
  <si>
    <t>PR wheel, bon vivant, tea drinker, mental traveler, golfer, dog person, #Rottweiler mom, @NHLFlyers fan, happy girl. Future @WMPhoenixOpen gopher boat captain.</t>
  </si>
  <si>
    <t>The Central Texas Chapter of ACG serves both Austin and San Antonio.  We are a membership organization focused on driving middle market growth.</t>
  </si>
  <si>
    <t>Our professionals help companies and individuals navigate complex tax issues. A 2019 @Forbes Must-Follow Tax Twitter Feed.</t>
  </si>
  <si>
    <t>Whether conducting business in Canada or abroad, Aird &amp; Berlis LLP understands the realities of your work. It's legal counsel from a business perspective.</t>
  </si>
  <si>
    <t>I have a  13 year old son named Sven. I have been married for almost 14 years to my husband Brandon. I am a Talent Acquisition Manager at RSM US LLP.</t>
  </si>
  <si>
    <t>Czech Republic</t>
  </si>
  <si>
    <t>New York, New York</t>
  </si>
  <si>
    <t>New York, NY</t>
  </si>
  <si>
    <t>Charlotte, NC</t>
  </si>
  <si>
    <t>Land O' Lakes, FL</t>
  </si>
  <si>
    <t>Wesley Chapel, FL</t>
  </si>
  <si>
    <t>Avondale, PA</t>
  </si>
  <si>
    <t>Los Angeles, CA</t>
  </si>
  <si>
    <t>Los Angeles</t>
  </si>
  <si>
    <t>San Francisco, CA</t>
  </si>
  <si>
    <t>Birmingham, AL</t>
  </si>
  <si>
    <t>Madrid</t>
  </si>
  <si>
    <t>MKE, WI</t>
  </si>
  <si>
    <t>new york</t>
  </si>
  <si>
    <t>Columbus, OH</t>
  </si>
  <si>
    <t>Manchester, England</t>
  </si>
  <si>
    <t>Detroit, MI</t>
  </si>
  <si>
    <t>Cleveland, Ohio</t>
  </si>
  <si>
    <t>New York City</t>
  </si>
  <si>
    <t>Zurich, Switzerland</t>
  </si>
  <si>
    <t>Evanston IL</t>
  </si>
  <si>
    <t>Medfield, MA</t>
  </si>
  <si>
    <t>Seattle, WA</t>
  </si>
  <si>
    <t>Austin, Texas</t>
  </si>
  <si>
    <t>Jackson, MS</t>
  </si>
  <si>
    <t>New York, USA</t>
  </si>
  <si>
    <t>Chicago, IL. USA</t>
  </si>
  <si>
    <t>Chicago, IL</t>
  </si>
  <si>
    <t>Dallas, TX</t>
  </si>
  <si>
    <t>Boston, MA</t>
  </si>
  <si>
    <t>Atlan</t>
  </si>
  <si>
    <t xml:space="preserve">New York, NY </t>
  </si>
  <si>
    <t>Global</t>
  </si>
  <si>
    <t>Atlanta, GA</t>
  </si>
  <si>
    <t>Toronto, Canada</t>
  </si>
  <si>
    <t>Detroit and Southeast Michigan</t>
  </si>
  <si>
    <t>Grand Rapids, MI</t>
  </si>
  <si>
    <t>Toronto, Ontario</t>
  </si>
  <si>
    <t>Cleveland, OH</t>
  </si>
  <si>
    <t xml:space="preserve">Washington Metro </t>
  </si>
  <si>
    <t>Bryn Mawr, PA</t>
  </si>
  <si>
    <t>900 Third Avenue, NYC</t>
  </si>
  <si>
    <t>Bryn Mawr, PA 19010</t>
  </si>
  <si>
    <t>New Delhi, India</t>
  </si>
  <si>
    <t>Plainfield, IL</t>
  </si>
  <si>
    <t>Truro, England</t>
  </si>
  <si>
    <t>Connecticut, USA</t>
  </si>
  <si>
    <t>Washington, DC</t>
  </si>
  <si>
    <t>EU US APAC</t>
  </si>
  <si>
    <t>Buffalo and Rochester, NY</t>
  </si>
  <si>
    <t>United States &amp; Canada</t>
  </si>
  <si>
    <t>Washington, D.C.</t>
  </si>
  <si>
    <t>International Law Firm</t>
  </si>
  <si>
    <t>North America</t>
  </si>
  <si>
    <t>Madrid, Comunidad de Madrid</t>
  </si>
  <si>
    <t>United Kingdom</t>
  </si>
  <si>
    <t>30 Cities &amp; 97 Countries</t>
  </si>
  <si>
    <t>US-UK-EU-UAE-IN-SG-HK-AU</t>
  </si>
  <si>
    <t>Guernsey</t>
  </si>
  <si>
    <t>Guernsey Channel Islands</t>
  </si>
  <si>
    <t>Philadelphia, PA</t>
  </si>
  <si>
    <t>Mumbai</t>
  </si>
  <si>
    <t>India</t>
  </si>
  <si>
    <t>Fairfield County, CT</t>
  </si>
  <si>
    <t>Stamford, CT</t>
  </si>
  <si>
    <t>NJ</t>
  </si>
  <si>
    <t>Greater New York City, USA</t>
  </si>
  <si>
    <t>Mumbai, India</t>
  </si>
  <si>
    <t>London, England</t>
  </si>
  <si>
    <t>Greenwich, CT</t>
  </si>
  <si>
    <t>Stateless</t>
  </si>
  <si>
    <t>Malta</t>
  </si>
  <si>
    <t>Calgary</t>
  </si>
  <si>
    <t>Austin and San Antonio, Texas</t>
  </si>
  <si>
    <t>Chicago</t>
  </si>
  <si>
    <t>Pleasant Hill, IA</t>
  </si>
  <si>
    <t>https://t.co/o1LCCPPfb2</t>
  </si>
  <si>
    <t>https://theleadleft.com/</t>
  </si>
  <si>
    <t>http://www.rsm.es</t>
  </si>
  <si>
    <t>https://t.co/6hEZVouRbx</t>
  </si>
  <si>
    <t>https://www.VoteArdianZika.com</t>
  </si>
  <si>
    <t>https://t.co/zy0r5m8Vkj</t>
  </si>
  <si>
    <t>https://t.co/7RoGq6w1KJ</t>
  </si>
  <si>
    <t>http://t.co/fF10FPm0U3</t>
  </si>
  <si>
    <t>http://t.co/mAcTzod5uY</t>
  </si>
  <si>
    <t>https://t.co/43PYqlYAqz</t>
  </si>
  <si>
    <t>http://t.co/ksyLB1Vqhj</t>
  </si>
  <si>
    <t>https://GUDCapital.com</t>
  </si>
  <si>
    <t>https://juliogysels.com/coaching</t>
  </si>
  <si>
    <t>https://rsmus.com/</t>
  </si>
  <si>
    <t>http://www.woowowwin.com</t>
  </si>
  <si>
    <t>http://t.co/pNbfs1cmOq</t>
  </si>
  <si>
    <t>http://www.rsmuk.com</t>
  </si>
  <si>
    <t>https://t.co/4Y9UYxSxuN</t>
  </si>
  <si>
    <t>http://www.industryweek.com</t>
  </si>
  <si>
    <t>http://t.co/NXGli8S9JE</t>
  </si>
  <si>
    <t>https://t.co/F2zyXUEaBP</t>
  </si>
  <si>
    <t>http://www.peprofessional.com</t>
  </si>
  <si>
    <t>http://www.linkedin.com/in/itconnecter/</t>
  </si>
  <si>
    <t>http://pitchbook.com</t>
  </si>
  <si>
    <t>http://t.co/nRxFqcifZx</t>
  </si>
  <si>
    <t>https://buff.ly/2DitVx0</t>
  </si>
  <si>
    <t>https://t.co/hITrIYbdqn</t>
  </si>
  <si>
    <t>http://www.capxpartners.com</t>
  </si>
  <si>
    <t>https://t.co/LMM9R8NS0p</t>
  </si>
  <si>
    <t>http://t.co/jWifH0j8TG</t>
  </si>
  <si>
    <t>https://t.co/eDq9M1WVxl</t>
  </si>
  <si>
    <t>http://t.co/q9PrkM6aXC</t>
  </si>
  <si>
    <t>https://t.co/Nd0bjNnGNr</t>
  </si>
  <si>
    <t>http://www.Sell2SM.Biz</t>
  </si>
  <si>
    <t>http://henristeenkamp.org</t>
  </si>
  <si>
    <t>http://t.co/2Sxkg8K9be</t>
  </si>
  <si>
    <t>https://t.co/yo1cR2GlyG</t>
  </si>
  <si>
    <t>https://t.co/X9BpoZ93tm</t>
  </si>
  <si>
    <t>http://t.co/bkQpTEHGqK</t>
  </si>
  <si>
    <t>https://t.co/xZIgQqxgDV</t>
  </si>
  <si>
    <t>https://t.co/uOXgTxervE</t>
  </si>
  <si>
    <t>https://t.co/DyIWthkowB</t>
  </si>
  <si>
    <t>https://www.intergrowth.org/register</t>
  </si>
  <si>
    <t>https://t.co/xhxSHfVkkH</t>
  </si>
  <si>
    <t>http://t.co/aI91TZAZUQ</t>
  </si>
  <si>
    <t>http://t.co/gEqvqM3cuQ</t>
  </si>
  <si>
    <t>http://www.acgwmich.org</t>
  </si>
  <si>
    <t>https://t.co/DyStfUCV98</t>
  </si>
  <si>
    <t>https://t.co/6CWKxb92Hr</t>
  </si>
  <si>
    <t>https://t.co/iPIDXePxrp</t>
  </si>
  <si>
    <t>http://t.co/TD5AyAxmEm</t>
  </si>
  <si>
    <t>https://t.co/6EJAjRJ0lp</t>
  </si>
  <si>
    <t>https://t.co/5GpqoA0I3q</t>
  </si>
  <si>
    <t>https://t.co/qYm7thIEGy</t>
  </si>
  <si>
    <t>http://t.co/ZT8yYv92Zh</t>
  </si>
  <si>
    <t>https://t.co/jCuxyg9fQm</t>
  </si>
  <si>
    <t>http://www.goinggloballive.co.uk/</t>
  </si>
  <si>
    <t>https://theceoforumgroup.com</t>
  </si>
  <si>
    <t>http://www.benchmarkcorporate.com</t>
  </si>
  <si>
    <t>http://www.rushstreetcapital.com</t>
  </si>
  <si>
    <t>http://www.rockwoodequity.com</t>
  </si>
  <si>
    <t>http://www.contentandsocial.blog</t>
  </si>
  <si>
    <t>https://t.co/9YE6wlMtXE</t>
  </si>
  <si>
    <t>http://www.fticonsulting.com/services/forensic-litigation-consulting</t>
  </si>
  <si>
    <t>https://t.co/rMvsb2AqlM</t>
  </si>
  <si>
    <t>https://t.co/vv8HHFJlRs</t>
  </si>
  <si>
    <t>https://t.co/eyxE1s8kTe</t>
  </si>
  <si>
    <t>http://www.fticonsulting.com</t>
  </si>
  <si>
    <t>http://t.co/pk7Xlgxew0</t>
  </si>
  <si>
    <t>http://t.co/TcZFjBrEMn</t>
  </si>
  <si>
    <t>https://t.co/lnUJSMH3u3</t>
  </si>
  <si>
    <t>http://t.co/wE5mmX4ldw</t>
  </si>
  <si>
    <t>http://rsmuk.com</t>
  </si>
  <si>
    <t>https://t.co/D3gcJjG0kK</t>
  </si>
  <si>
    <t>http://www.UHY-US.com</t>
  </si>
  <si>
    <t>http://www.GD360.Net</t>
  </si>
  <si>
    <t>http://www.GD360.net</t>
  </si>
  <si>
    <t>https://yapaautcheunbordcise.wordpress.com</t>
  </si>
  <si>
    <t>http://www.bdo.gg</t>
  </si>
  <si>
    <t>http://t.co/nZnppUuNPy</t>
  </si>
  <si>
    <t>https://t.co/C1XfFHl9zK</t>
  </si>
  <si>
    <t>http://about.me/chris_lehnes</t>
  </si>
  <si>
    <t>http://linkedin.com/in/howardstrauber</t>
  </si>
  <si>
    <t>https://t.co/WnRM7TlDxE</t>
  </si>
  <si>
    <t>http://www.YoungAmericaCapital.com</t>
  </si>
  <si>
    <t>http://www.massimilianoterzi.it</t>
  </si>
  <si>
    <t>http://www.optimumadvisors.com</t>
  </si>
  <si>
    <t>http://www.stikeman.com</t>
  </si>
  <si>
    <t>http://single.com</t>
  </si>
  <si>
    <t>http://t.co/wYNwIDuplF</t>
  </si>
  <si>
    <t>http://www.bdo.com/industries/health/</t>
  </si>
  <si>
    <t>https://t.co/YDF1b5okzt</t>
  </si>
  <si>
    <t>https://t.co/2T8kawl72o</t>
  </si>
  <si>
    <t>http://www.acg.org/centraltexas</t>
  </si>
  <si>
    <t>http://www.bdo.com/services/tax/</t>
  </si>
  <si>
    <t>http://www.airdberlis.com</t>
  </si>
  <si>
    <t>http://jobs.rsmus.com/ListJobs/All</t>
  </si>
  <si>
    <t>Eastern Time (US &amp; Canada)</t>
  </si>
  <si>
    <t>https://pbs.twimg.com/profile_banners/2535796537/1492705901</t>
  </si>
  <si>
    <t>https://pbs.twimg.com/profile_banners/1094844517/1445810309</t>
  </si>
  <si>
    <t>https://pbs.twimg.com/profile_banners/983349413845270528/1534854728</t>
  </si>
  <si>
    <t>https://pbs.twimg.com/profile_banners/2954077487/1508854819</t>
  </si>
  <si>
    <t>https://pbs.twimg.com/profile_banners/107807966/1418229770</t>
  </si>
  <si>
    <t>https://pbs.twimg.com/profile_banners/717063517904306176/1502285416</t>
  </si>
  <si>
    <t>https://pbs.twimg.com/profile_banners/2777137536/1409698336</t>
  </si>
  <si>
    <t>https://pbs.twimg.com/profile_banners/2835576600/1536619443</t>
  </si>
  <si>
    <t>https://pbs.twimg.com/profile_banners/17199641/1470943740</t>
  </si>
  <si>
    <t>https://pbs.twimg.com/profile_banners/24909624/1348056753</t>
  </si>
  <si>
    <t>https://pbs.twimg.com/profile_banners/2221708754/1497054448</t>
  </si>
  <si>
    <t>https://pbs.twimg.com/profile_banners/966207308584968192/1525019365</t>
  </si>
  <si>
    <t>https://pbs.twimg.com/profile_banners/19617417/1543348619</t>
  </si>
  <si>
    <t>https://pbs.twimg.com/profile_banners/64585480/1478906343</t>
  </si>
  <si>
    <t>https://pbs.twimg.com/profile_banners/385385772/1526485216</t>
  </si>
  <si>
    <t>https://pbs.twimg.com/profile_banners/4320742096/1524585396</t>
  </si>
  <si>
    <t>https://pbs.twimg.com/profile_banners/109277084/1489107228</t>
  </si>
  <si>
    <t>https://pbs.twimg.com/profile_banners/701867921354711040/1506606667</t>
  </si>
  <si>
    <t>https://pbs.twimg.com/profile_banners/17371068/1550172226</t>
  </si>
  <si>
    <t>https://pbs.twimg.com/profile_banners/70697946/1547824518</t>
  </si>
  <si>
    <t>https://pbs.twimg.com/profile_banners/986935438911987713/1525703802</t>
  </si>
  <si>
    <t>https://pbs.twimg.com/profile_banners/400333642/1464458400</t>
  </si>
  <si>
    <t>https://pbs.twimg.com/profile_banners/399476811/1373392414</t>
  </si>
  <si>
    <t>https://pbs.twimg.com/profile_banners/46470906/1477950862</t>
  </si>
  <si>
    <t>https://pbs.twimg.com/profile_banners/1080849003523260417/1547572279</t>
  </si>
  <si>
    <t>https://pbs.twimg.com/profile_banners/966040522245771264/1520716402</t>
  </si>
  <si>
    <t>https://pbs.twimg.com/profile_banners/66364210/1373943059</t>
  </si>
  <si>
    <t>https://pbs.twimg.com/profile_banners/992797776001060865/1547414958</t>
  </si>
  <si>
    <t>https://pbs.twimg.com/profile_banners/115480346/1415395416</t>
  </si>
  <si>
    <t>https://pbs.twimg.com/profile_banners/3910160003/1496675176</t>
  </si>
  <si>
    <t>https://pbs.twimg.com/profile_banners/1002389795002306560/1531141150</t>
  </si>
  <si>
    <t>https://pbs.twimg.com/profile_banners/14921083/1490018928</t>
  </si>
  <si>
    <t>https://pbs.twimg.com/profile_banners/1178011/1548443308</t>
  </si>
  <si>
    <t>https://pbs.twimg.com/profile_banners/2283610352/1409425680</t>
  </si>
  <si>
    <t>https://pbs.twimg.com/profile_banners/2838311937/1415633179</t>
  </si>
  <si>
    <t>https://pbs.twimg.com/profile_banners/2999630129/1515685682</t>
  </si>
  <si>
    <t>https://pbs.twimg.com/profile_banners/1071672913/1503006561</t>
  </si>
  <si>
    <t>https://pbs.twimg.com/profile_banners/869918579927523328/1549323481</t>
  </si>
  <si>
    <t>https://pbs.twimg.com/profile_banners/3198733163/1548956989</t>
  </si>
  <si>
    <t>https://pbs.twimg.com/profile_banners/36961631/1531014792</t>
  </si>
  <si>
    <t>https://pbs.twimg.com/profile_banners/1171920385/1507646718</t>
  </si>
  <si>
    <t>https://pbs.twimg.com/profile_banners/19426551/1549254837</t>
  </si>
  <si>
    <t>https://pbs.twimg.com/profile_banners/193178251/1549904230</t>
  </si>
  <si>
    <t>https://pbs.twimg.com/profile_banners/132668668/1381512990</t>
  </si>
  <si>
    <t>https://pbs.twimg.com/profile_banners/140957043/1507050152</t>
  </si>
  <si>
    <t>https://pbs.twimg.com/profile_banners/116079786/1516211302</t>
  </si>
  <si>
    <t>https://pbs.twimg.com/profile_banners/113457520/1482428346</t>
  </si>
  <si>
    <t>https://pbs.twimg.com/profile_banners/750787172299468802/1467903630</t>
  </si>
  <si>
    <t>https://pbs.twimg.com/profile_banners/1093270117176217600/1549491870</t>
  </si>
  <si>
    <t>https://pbs.twimg.com/profile_banners/1042591000336769025/1538743139</t>
  </si>
  <si>
    <t>https://pbs.twimg.com/profile_banners/896702035/1440161554</t>
  </si>
  <si>
    <t>https://pbs.twimg.com/profile_banners/1049509390363983872/1546633536</t>
  </si>
  <si>
    <t>https://pbs.twimg.com/profile_banners/1043912220319584256/1548739579</t>
  </si>
  <si>
    <t>https://pbs.twimg.com/profile_banners/921359146527744000/1513950744</t>
  </si>
  <si>
    <t>https://pbs.twimg.com/profile_banners/1096474092/1546967785</t>
  </si>
  <si>
    <t>https://pbs.twimg.com/profile_banners/915018793482686464/1512096541</t>
  </si>
  <si>
    <t>https://pbs.twimg.com/profile_banners/953041017846030341/1543943131</t>
  </si>
  <si>
    <t>https://pbs.twimg.com/profile_banners/329755644/1489497568</t>
  </si>
  <si>
    <t>https://pbs.twimg.com/profile_banners/3194621966/1456240886</t>
  </si>
  <si>
    <t>https://pbs.twimg.com/profile_banners/701849323621916672/1547608850</t>
  </si>
  <si>
    <t>https://pbs.twimg.com/profile_banners/284933832/1532832211</t>
  </si>
  <si>
    <t>https://pbs.twimg.com/profile_banners/19258489/1539618796</t>
  </si>
  <si>
    <t>https://pbs.twimg.com/profile_banners/1012323530942189569/1540121551</t>
  </si>
  <si>
    <t>https://pbs.twimg.com/profile_banners/792145795453710337/1483636455</t>
  </si>
  <si>
    <t>https://pbs.twimg.com/profile_banners/2726759484/1473070598</t>
  </si>
  <si>
    <t>https://pbs.twimg.com/profile_banners/761239737571086336/1470843160</t>
  </si>
  <si>
    <t>https://pbs.twimg.com/profile_banners/27751891/1548428750</t>
  </si>
  <si>
    <t>https://pbs.twimg.com/profile_banners/38455614/1515985960</t>
  </si>
  <si>
    <t>https://pbs.twimg.com/profile_banners/2801927808/1529005754</t>
  </si>
  <si>
    <t>https://pbs.twimg.com/profile_banners/2772845484/1543519810</t>
  </si>
  <si>
    <t>https://pbs.twimg.com/profile_banners/425593147/1426012509</t>
  </si>
  <si>
    <t>https://pbs.twimg.com/profile_banners/761641424/1439557719</t>
  </si>
  <si>
    <t>https://pbs.twimg.com/profile_banners/771607674811068420/1473570296</t>
  </si>
  <si>
    <t>https://pbs.twimg.com/profile_banners/2444992927/1509079932</t>
  </si>
  <si>
    <t>https://pbs.twimg.com/profile_banners/172421999/1441676699</t>
  </si>
  <si>
    <t>https://pbs.twimg.com/profile_banners/1573555873/1459411231</t>
  </si>
  <si>
    <t>https://pbs.twimg.com/profile_banners/1573500930/1459410945</t>
  </si>
  <si>
    <t>https://pbs.twimg.com/profile_banners/24778842/1487536537</t>
  </si>
  <si>
    <t>https://pbs.twimg.com/profile_banners/1369248020/1543921270</t>
  </si>
  <si>
    <t>https://pbs.twimg.com/profile_banners/198949327/1413821960</t>
  </si>
  <si>
    <t>https://pbs.twimg.com/profile_banners/2451274586/1400152500</t>
  </si>
  <si>
    <t>https://pbs.twimg.com/profile_banners/133436012/1538143501</t>
  </si>
  <si>
    <t>https://pbs.twimg.com/profile_banners/3525611860/1535742338</t>
  </si>
  <si>
    <t>https://pbs.twimg.com/profile_banners/799001605077159937/1479331921</t>
  </si>
  <si>
    <t>https://pbs.twimg.com/profile_banners/1573551823/1459411084</t>
  </si>
  <si>
    <t>https://pbs.twimg.com/profile_banners/893360263935733760/1501829092</t>
  </si>
  <si>
    <t>https://pbs.twimg.com/profile_banners/799569114004013056/1479741490</t>
  </si>
  <si>
    <t>https://pbs.twimg.com/profile_banners/807545228194414592/1481377543</t>
  </si>
  <si>
    <t>https://pbs.twimg.com/profile_banners/2911736062/1429112762</t>
  </si>
  <si>
    <t>https://pbs.twimg.com/profile_banners/16014594/1503347219</t>
  </si>
  <si>
    <t>https://pbs.twimg.com/profile_banners/18338324/1510337627</t>
  </si>
  <si>
    <t>https://pbs.twimg.com/profile_banners/3088638550/1541408581</t>
  </si>
  <si>
    <t>https://pbs.twimg.com/profile_banners/299857656/1429214734</t>
  </si>
  <si>
    <t>https://pbs.twimg.com/profile_banners/4696989391/1451751442</t>
  </si>
  <si>
    <t>https://pbs.twimg.com/profile_banners/23427122/1452811543</t>
  </si>
  <si>
    <t>https://pbs.twimg.com/profile_banners/63517624/1470925828</t>
  </si>
  <si>
    <t>https://pbs.twimg.com/profile_banners/159325108/1490996849</t>
  </si>
  <si>
    <t>https://pbs.twimg.com/profile_banners/2214350546/1429641069</t>
  </si>
  <si>
    <t>https://pbs.twimg.com/profile_banners/221759254/1497878428</t>
  </si>
  <si>
    <t>https://pbs.twimg.com/profile_banners/244082741/1534346162</t>
  </si>
  <si>
    <t>cs</t>
  </si>
  <si>
    <t>en-gb</t>
  </si>
  <si>
    <t>http://abs.twimg.com/images/themes/theme14/bg.gif</t>
  </si>
  <si>
    <t>http://abs.twimg.com/images/themes/theme1/bg.png</t>
  </si>
  <si>
    <t>http://abs.twimg.com/images/themes/theme16/bg.gif</t>
  </si>
  <si>
    <t>http://abs.twimg.com/images/themes/theme7/bg.gif</t>
  </si>
  <si>
    <t>http://abs.twimg.com/images/themes/theme2/bg.gif</t>
  </si>
  <si>
    <t>http://abs.twimg.com/images/themes/theme9/bg.gif</t>
  </si>
  <si>
    <t>http://abs.twimg.com/images/themes/theme15/bg.png</t>
  </si>
  <si>
    <t>http://abs.twimg.com/images/themes/theme13/bg.gif</t>
  </si>
  <si>
    <t>http://abs.twimg.com/images/themes/theme5/bg.gif</t>
  </si>
  <si>
    <t>http://abs.twimg.com/images/themes/theme10/bg.gif</t>
  </si>
  <si>
    <t>http://pbs.twimg.com/profile_images/1032257477817991169/mTCcqLx1_normal.jpg</t>
  </si>
  <si>
    <t>http://pbs.twimg.com/profile_images/1000795948233232384/yEnYg_Tw_normal.jpg</t>
  </si>
  <si>
    <t>http://pbs.twimg.com/profile_images/722538894189703168/_DjSG3cN_normal.jpg</t>
  </si>
  <si>
    <t>http://pbs.twimg.com/profile_images/996084005492609024/RN--EhdR_normal.jpg</t>
  </si>
  <si>
    <t>http://pbs.twimg.com/profile_images/759600071671328770/9jzaOGxR_normal.jpg</t>
  </si>
  <si>
    <t>http://pbs.twimg.com/profile_images/897451223808438272/bfzu8UZs_normal.jpg</t>
  </si>
  <si>
    <t>http://pbs.twimg.com/profile_images/578600595679920129/DrsGPicX_normal.jpeg</t>
  </si>
  <si>
    <t>http://pbs.twimg.com/profile_images/878018287724089346/c8fAkNHQ_normal.jpg</t>
  </si>
  <si>
    <t>http://pbs.twimg.com/profile_images/378800000758082755/2b66947241914145c9d064089804b6d4_normal.jpeg</t>
  </si>
  <si>
    <t>http://pbs.twimg.com/profile_images/2534931645/89zny9pxfl1aals79dxa_normal.png</t>
  </si>
  <si>
    <t>http://pbs.twimg.com/profile_images/1985910138/madmen_icon_normal.jpg</t>
  </si>
  <si>
    <t>http://pbs.twimg.com/profile_images/1064289496953348096/_8z1WrLf_normal.jpg</t>
  </si>
  <si>
    <t>http://pbs.twimg.com/profile_images/843831637649620992/aKIT-0Dt_normal.jpg</t>
  </si>
  <si>
    <t>http://pbs.twimg.com/profile_images/1088877344624758784/OH8VFkEY_normal.jpg</t>
  </si>
  <si>
    <t>http://pbs.twimg.com/profile_images/753685654387757056/_7v_OQuW_normal.jpg</t>
  </si>
  <si>
    <t>http://pbs.twimg.com/profile_images/898299949493964800/ynLreVRI_normal.jpg</t>
  </si>
  <si>
    <t>http://pbs.twimg.com/profile_images/875783914769534976/1Qun-ko5_normal.jpg</t>
  </si>
  <si>
    <t>http://pbs.twimg.com/profile_images/692811776669298688/Mz7fb1kk_normal.jpg</t>
  </si>
  <si>
    <t>http://pbs.twimg.com/profile_images/1056503844689956865/kIxE5Zmx_normal.jpg</t>
  </si>
  <si>
    <t>http://pbs.twimg.com/profile_images/953685806262124544/vXm7_P_h_normal.jpg</t>
  </si>
  <si>
    <t>http://pbs.twimg.com/profile_images/657642689379377152/YdmWt-my_normal.png</t>
  </si>
  <si>
    <t>http://pbs.twimg.com/profile_images/953314731858669568/vtwynCj7_normal.jpg</t>
  </si>
  <si>
    <t>http://pbs.twimg.com/profile_images/936426325346324480/e8_FHKIG_normal.jpg</t>
  </si>
  <si>
    <t>http://pbs.twimg.com/profile_images/725874289690300416/55YATpQ-_normal.jpg</t>
  </si>
  <si>
    <t>http://pbs.twimg.com/profile_images/793203379858055168/Nw21Ym2c_normal.jpg</t>
  </si>
  <si>
    <t>http://pbs.twimg.com/profile_images/455847674416082944/EB29bhwz_normal.jpeg</t>
  </si>
  <si>
    <t>http://pbs.twimg.com/profile_images/772740127567249408/8mBhDpje_normal.jpg</t>
  </si>
  <si>
    <t>http://pbs.twimg.com/profile_images/875512011597205504/LdysY8PE_normal.jpg</t>
  </si>
  <si>
    <t>http://pbs.twimg.com/profile_images/1007290484081868800/TRj1u8pB_normal.jpg</t>
  </si>
  <si>
    <t>http://pbs.twimg.com/profile_images/575345321108078592/y98OURg1_normal.jpeg</t>
  </si>
  <si>
    <t>http://pbs.twimg.com/profile_images/699627823309324288/TjQsRhQn_normal.png</t>
  </si>
  <si>
    <t>http://pbs.twimg.com/profile_images/694240403235667969/2tm54_uN_normal.jpg</t>
  </si>
  <si>
    <t>http://pbs.twimg.com/profile_images/466471836071370752/swAo6AWQ_normal.jpeg</t>
  </si>
  <si>
    <t>http://pbs.twimg.com/profile_images/799002060347809792/otWZbUul_normal.jpg</t>
  </si>
  <si>
    <t>http://pbs.twimg.com/profile_images/899778280647258112/77O-baxh_normal.jpg</t>
  </si>
  <si>
    <t>http://pbs.twimg.com/profile_images/1135320332/1fca2b1_normal.jpg</t>
  </si>
  <si>
    <t>http://pbs.twimg.com/profile_images/878320365486747651/crb-oyz5_normal.jpg</t>
  </si>
  <si>
    <t>Open Twitter Page for This Person</t>
  </si>
  <si>
    <t>https://twitter.com/miroslavpitak</t>
  </si>
  <si>
    <t>https://twitter.com/lpcloans</t>
  </si>
  <si>
    <t>https://twitter.com/theleadleft</t>
  </si>
  <si>
    <t>https://twitter.com/rsm_es</t>
  </si>
  <si>
    <t>https://twitter.com/middlemcreative</t>
  </si>
  <si>
    <t>https://twitter.com/plantemorantim</t>
  </si>
  <si>
    <t>https://twitter.com/ardianzika</t>
  </si>
  <si>
    <t>https://twitter.com/willweatherford</t>
  </si>
  <si>
    <t>https://twitter.com/paularenaexpn</t>
  </si>
  <si>
    <t>https://twitter.com/acg_losangeles</t>
  </si>
  <si>
    <t>https://twitter.com/intrepidib</t>
  </si>
  <si>
    <t>https://twitter.com/unionbank</t>
  </si>
  <si>
    <t>https://twitter.com/fuellines</t>
  </si>
  <si>
    <t>https://twitter.com/gudcapital</t>
  </si>
  <si>
    <t>https://twitter.com/juliogysels</t>
  </si>
  <si>
    <t>https://twitter.com/howardsiegal</t>
  </si>
  <si>
    <t>https://twitter.com/rsmusllp</t>
  </si>
  <si>
    <t>https://twitter.com/thomasastewart</t>
  </si>
  <si>
    <t>https://twitter.com/midmarketcenter</t>
  </si>
  <si>
    <t>https://twitter.com/cspencer_tax</t>
  </si>
  <si>
    <t>https://twitter.com/joebrusuelas</t>
  </si>
  <si>
    <t>https://twitter.com/briankirbybdm</t>
  </si>
  <si>
    <t>https://twitter.com/industryweek</t>
  </si>
  <si>
    <t>https://twitter.com/acgnyc</t>
  </si>
  <si>
    <t>https://twitter.com/multplictprtnrs</t>
  </si>
  <si>
    <t>https://twitter.com/pepromagazine</t>
  </si>
  <si>
    <t>https://twitter.com/itconnecter</t>
  </si>
  <si>
    <t>https://twitter.com/pitchbook</t>
  </si>
  <si>
    <t>https://twitter.com/one21chuck</t>
  </si>
  <si>
    <t>https://twitter.com/brandiw25473607</t>
  </si>
  <si>
    <t>https://twitter.com/estarrcapx</t>
  </si>
  <si>
    <t>https://twitter.com/jspfeffer</t>
  </si>
  <si>
    <t>https://twitter.com/capxpartners</t>
  </si>
  <si>
    <t>https://twitter.com/amdirectors</t>
  </si>
  <si>
    <t>https://twitter.com/pensionsnews</t>
  </si>
  <si>
    <t>https://twitter.com/ilpa</t>
  </si>
  <si>
    <t>https://twitter.com/relproinc</t>
  </si>
  <si>
    <t>https://twitter.com/robertlogemann2</t>
  </si>
  <si>
    <t>https://twitter.com/bizjournals</t>
  </si>
  <si>
    <t>https://twitter.com/wellsfargo</t>
  </si>
  <si>
    <t>https://twitter.com/sell2smbiz</t>
  </si>
  <si>
    <t>https://twitter.com/henri_steenkamp</t>
  </si>
  <si>
    <t>https://twitter.com/deloittecfo</t>
  </si>
  <si>
    <t>https://twitter.com/smithandcarson</t>
  </si>
  <si>
    <t>https://twitter.com/ey_us</t>
  </si>
  <si>
    <t>https://twitter.com/auctusgroupinc</t>
  </si>
  <si>
    <t>https://twitter.com/terrell_davis</t>
  </si>
  <si>
    <t>https://twitter.com/acgatlanta</t>
  </si>
  <si>
    <t>https://twitter.com/nfl</t>
  </si>
  <si>
    <t>https://twitter.com/acgglobal</t>
  </si>
  <si>
    <t>https://twitter.com/davisnordell</t>
  </si>
  <si>
    <t>https://twitter.com/firepowercap</t>
  </si>
  <si>
    <t>https://twitter.com/acgdetroit</t>
  </si>
  <si>
    <t>https://twitter.com/acgwm</t>
  </si>
  <si>
    <t>https://twitter.com/acg_toronto</t>
  </si>
  <si>
    <t>https://twitter.com/falconplatform</t>
  </si>
  <si>
    <t>https://twitter.com/kurt_shenk</t>
  </si>
  <si>
    <t>https://twitter.com/abladvisor</t>
  </si>
  <si>
    <t>https://twitter.com/carlmarksadvis</t>
  </si>
  <si>
    <t>https://twitter.com/equipmentfa</t>
  </si>
  <si>
    <t>https://twitter.com/victorkao4</t>
  </si>
  <si>
    <t>https://twitter.com/avi_2107</t>
  </si>
  <si>
    <t>https://twitter.com/richsmolencfo</t>
  </si>
  <si>
    <t>https://twitter.com/acg_mmg</t>
  </si>
  <si>
    <t>https://twitter.com/dwopheim</t>
  </si>
  <si>
    <t>https://twitter.com/rsm_canada</t>
  </si>
  <si>
    <t>https://twitter.com/dan_prysmgroup</t>
  </si>
  <si>
    <t>https://twitter.com/ceoshow</t>
  </si>
  <si>
    <t>https://twitter.com/benchmarkgroup</t>
  </si>
  <si>
    <t>https://twitter.com/sheetscathy</t>
  </si>
  <si>
    <t>https://twitter.com/byondma</t>
  </si>
  <si>
    <t>https://twitter.com/rushstr_capital</t>
  </si>
  <si>
    <t>https://twitter.com/rockwoodequity</t>
  </si>
  <si>
    <t>https://twitter.com/johngrimley</t>
  </si>
  <si>
    <t>https://twitter.com/tippingptcomm</t>
  </si>
  <si>
    <t>https://twitter.com/content_and</t>
  </si>
  <si>
    <t>https://twitter.com/fti_flc</t>
  </si>
  <si>
    <t>https://twitter.com/alexkasdan</t>
  </si>
  <si>
    <t>https://twitter.com/dealforce</t>
  </si>
  <si>
    <t>https://twitter.com/generationalgrp</t>
  </si>
  <si>
    <t>https://twitter.com/fticonsulting</t>
  </si>
  <si>
    <t>https://twitter.com/blankromellp</t>
  </si>
  <si>
    <t>https://twitter.com/accordfincorp</t>
  </si>
  <si>
    <t>https://twitter.com/cre100does</t>
  </si>
  <si>
    <t>https://twitter.com/ey_parthenon</t>
  </si>
  <si>
    <t>https://twitter.com/davsamu</t>
  </si>
  <si>
    <t>https://twitter.com/simonhartrsm</t>
  </si>
  <si>
    <t>https://twitter.com/deloitteprivate</t>
  </si>
  <si>
    <t>https://twitter.com/mccartycpa</t>
  </si>
  <si>
    <t>https://twitter.com/board_advisor</t>
  </si>
  <si>
    <t>https://twitter.com/ceo_coach</t>
  </si>
  <si>
    <t>https://twitter.com/nickleh</t>
  </si>
  <si>
    <t>https://twitter.com/bdogsy</t>
  </si>
  <si>
    <t>https://twitter.com/acgphilly</t>
  </si>
  <si>
    <t>https://twitter.com/maulikmsanghavi</t>
  </si>
  <si>
    <t>https://twitter.com/bdoind</t>
  </si>
  <si>
    <t>https://twitter.com/chrislehnes</t>
  </si>
  <si>
    <t>https://twitter.com/howardstrauber</t>
  </si>
  <si>
    <t>https://twitter.com/mike_mcgarry</t>
  </si>
  <si>
    <t>https://twitter.com/youngamericacap</t>
  </si>
  <si>
    <t>https://twitter.com/mbbiassociation</t>
  </si>
  <si>
    <t>https://twitter.com/startup_mentor</t>
  </si>
  <si>
    <t>https://twitter.com/pranay_1975</t>
  </si>
  <si>
    <t>https://twitter.com/jigersaiya</t>
  </si>
  <si>
    <t>https://twitter.com/forex4news</t>
  </si>
  <si>
    <t>https://twitter.com/terzima</t>
  </si>
  <si>
    <t>https://twitter.com/optimumadvisors</t>
  </si>
  <si>
    <t>https://twitter.com/davidacharya</t>
  </si>
  <si>
    <t>https://twitter.com/stikemanelliott</t>
  </si>
  <si>
    <t>https://twitter.com/heatherpeno</t>
  </si>
  <si>
    <t>https://twitter.com/bdomalta</t>
  </si>
  <si>
    <t>https://twitter.com/bdohealth</t>
  </si>
  <si>
    <t>https://twitter.com/bwgibbo333</t>
  </si>
  <si>
    <t>https://twitter.com/tdboothca</t>
  </si>
  <si>
    <t>https://twitter.com/chubbna</t>
  </si>
  <si>
    <t>https://twitter.com/awhilldin</t>
  </si>
  <si>
    <t>https://twitter.com/acgcentraltexas</t>
  </si>
  <si>
    <t>https://twitter.com/bdo_usa_tax</t>
  </si>
  <si>
    <t>https://twitter.com/airdberlis</t>
  </si>
  <si>
    <t>https://twitter.com/recruiterkara</t>
  </si>
  <si>
    <t>miroslavpitak
RT @theleadleft: Highly levered
#middlemarket issuers could struggle
if rates continue to rise by @LPCLoans
https://t.co/H22BC9zUZS</t>
  </si>
  <si>
    <t xml:space="preserve">lpcloans
</t>
  </si>
  <si>
    <t>theleadleft
Amid significant price volatility
that occupied liquid markets, #middlemarket
loan trading levels were relatively
s… https://t.co/RRlT0hz34M</t>
  </si>
  <si>
    <t>rsm_es
#RSM, la red global líder de firmas
de auditoría, impuestos y consultoría
enfocadas en el #middlemarket,
ha reporta… https://t.co/wWMghhlWEr</t>
  </si>
  <si>
    <t>middlemcreative
Our work and our passion is to
help firms in the #middlemarket
investment space most effectively
apply #innovative… https://t.co/zHvu5QP1km</t>
  </si>
  <si>
    <t>plantemorantim
When it comes to #trade uncertainty,
here are five protective measures
#middlemarket companies should
consider.… https://t.co/BN1VcT76nr</t>
  </si>
  <si>
    <t>ardianzika
Great job Will!! Proud of you my
friend. @willweatherford #FlaPol
#MiddleMarket https://t.co/FTkBJuXl0G</t>
  </si>
  <si>
    <t xml:space="preserve">willweatherford
</t>
  </si>
  <si>
    <t>paularenaexpn
#EquipmentFinance #CitizensBank
shares #MiddleMarket optimism with
expanding economy, favorable regulatory
direction, #TaxReform - https://t.co/yOU38a3M4q</t>
  </si>
  <si>
    <t>acg_losangeles
MUFG @UnionBank, N.A. announced
it has completed the acquisition
of @IntrepidIB, a leading #LosAngeles-based
region… https://t.co/pzI4IpfEF0</t>
  </si>
  <si>
    <t xml:space="preserve">intrepidib
</t>
  </si>
  <si>
    <t xml:space="preserve">unionbank
</t>
  </si>
  <si>
    <t>fuellines
Mid-market and regional companies
need to have a well-rounded perspective
of their media campaign before
going all… https://t.co/QSn4BP0tqj</t>
  </si>
  <si>
    <t>gudcapital
Middle market financing uses: https://t.co/UG50djer9S
#debt #corporate #middlemarket
#stocks https://t.co/IkKJaFFQr0</t>
  </si>
  <si>
    <t>juliogysels
Para todas aquellas personas que
quieran comercializar a #middlemarket
y gran empresa ðŸ‘‡ðŸ‘‡ðŸ‘‡ðŸ‘‡ðŸ‘‡
https://t.co/0wCWy9bNOu</t>
  </si>
  <si>
    <t>howardsiegal
RT @RSMUSLLP: With #unemployment
near 4%, 59% of #middlemarket executives
expect to increase compensation
in the next six months. Higherâ€¦</t>
  </si>
  <si>
    <t>rsmusllp
Know a deserving business or technology
student? _xD83C__xDF93_ We’re awarding $100,000
in #scholarships to help build
the #middlemarket leaders of tomorrow.
Learn more and apply here: https://t.co/alMlF6sJcx
https://t.co/lBu1GAn5oV</t>
  </si>
  <si>
    <t>thomasastewart
RT @MidMarketCenter: Research shows
the most successful #middlemarket
strategy development teams donâ€™t
rely exclusively upon themselves
toâ€¦</t>
  </si>
  <si>
    <t>midmarketcenter
Today, we're excited to officially
welcome our newest sponsors, @ChubbNA.
We had the pleasure of working
with their team this past summer
on our Manufacturing report and
look forward to a strong relationship
in all our work to come. Welcome,
Chubb! #chubb #middlemarket https://t.co/N7LoVBCSCq</t>
  </si>
  <si>
    <t>cspencer_tax
With #unemployment near 4%, 59%
of #middlemarket executives expect
to increase compensation in the
next six months. Higher wages and
less available talent continue
to be concerns for the middle market,
says our Chief Economist @joebrusuelas:
https://t.co/TGq96XQ8vc</t>
  </si>
  <si>
    <t>joebrusuelas
RT @RSMUSLLP: With #unemployment
near 4%, 59% of #middlemarket executives
expect to increase compensation
in the next six months. Higherâ€¦</t>
  </si>
  <si>
    <t>briankirbybdm
When it comes to #trade uncertainty,
here are five protective measures
#middlemarket companies should
consider. @IndustryWeek https://t.co/RyTqJgIyvG</t>
  </si>
  <si>
    <t xml:space="preserve">industryweek
</t>
  </si>
  <si>
    <t>acgnyc
Join senior #women dealmaking professionals
from #privateequity, #investmentbanks,
#lending, #familyoffices, transactional
&amp;amp; value creators involved in
sourcing dealflow, developing long-term
relationships &amp;amp; discussing
the latest trends in #middlemarket
https://t.co/3UOusjqHiY https://t.co/vpFLcBT1vk</t>
  </si>
  <si>
    <t>multplictprtnrs
RT @PEProMagazine: After Hours
News from Private Equity Professional
#privateequity #middlemarket #lowermiddlemarket
#mergers #acquisitionsâ€¦</t>
  </si>
  <si>
    <t>pepromagazine
Investment bank Petsky Prunier
bought by Canaccord Genuity#privateequity
#middlemarket #lowermiddlemarket
#mergers… https://t.co/0tc5Qpny44</t>
  </si>
  <si>
    <t>itconnecter
US #middlemarket #SME sets another
record amid broader PE #privateequity
shift | @PitchBook https://t.co/rIy4ZtMltn</t>
  </si>
  <si>
    <t xml:space="preserve">pitchbook
</t>
  </si>
  <si>
    <t>one21chuck
#mergersacquisitionsdivestitures
#businessmergersacquisitions #middlemarket
https://t.co/JkdIPvmwZ8</t>
  </si>
  <si>
    <t>brandiw25473607
RT @RSMUSLLP: We surveyed #middlemarket
CFOs to get their thoughts on #digitaltransformation.
See the results: https://t.co/59sHm1gnly
httpâ€¦</t>
  </si>
  <si>
    <t>estarrcapx
RT @CapXPartners: We're at the
ACG Capital Connection 2019 in
Atlanta this week...look for CapX's
Jeff Pfeffer @jspfeffer and Jeff
Armstronâ€¦</t>
  </si>
  <si>
    <t xml:space="preserve">jspfeffer
</t>
  </si>
  <si>
    <t>capxpartners
Building strong relationships with
both a bank and an alternative
lender can be a sound investment.
Read "Alternati… https://t.co/bEDmKaf2aS</t>
  </si>
  <si>
    <t>amdirectors
RT @amdirectors: How many qtrs
did Middle Market Investing crush
records in 2018? All of them. https://t.co/rcvivY8k4o
#privateequity #middâ€¦</t>
  </si>
  <si>
    <t xml:space="preserve">pensionsnews
</t>
  </si>
  <si>
    <t xml:space="preserve">ilpa
</t>
  </si>
  <si>
    <t>relproinc
Does your #SMB business development
&amp;amp; #ABL deal origination need
a boost? Over the next 2 days,
weâ€™re at the @CFANationalâ€™s
#ABCC19 in Las Vegas. If you are
too, find us &amp;amp; weâ€™ll show
you how RelPro delivers the best
coverage of #MiddleMarket companies
and their decision-makers. https://t.co/icRrnXXMTd</t>
  </si>
  <si>
    <t>robertlogemann2
How are middle market companies
preparing for #2019. These @wellsfargo
executives have a few predictions.
Via @bizjournals #Middlemarket
#business https://t.co/8JEC0WSrgT</t>
  </si>
  <si>
    <t xml:space="preserve">bizjournals
</t>
  </si>
  <si>
    <t xml:space="preserve">wellsfargo
</t>
  </si>
  <si>
    <t>sell2smbiz
RT @MidMarketCenter: In 4Q 2018,
#middlemarket companies report
a strong annualized revenue growth
rate of 7.9%. At 5.4%, year-over-year
em…</t>
  </si>
  <si>
    <t>henri_steenkamp
#Middlemarket companies are embracing
#technology as a #strategic imperative.
https://t.co/LhfKfyFkPj via @deloittecfo</t>
  </si>
  <si>
    <t xml:space="preserve">deloittecfo
</t>
  </si>
  <si>
    <t>smithandcarson
Great keynote this morning by @NFL
Hall of Famer and entrepreneur
@Terrell_Davis. #Blockchain Reality
Check coming up in a few minutes
at #ATLCapConn19 @ACGAtlanta @ACGGlobal
@EY_US #middlemarket https://t.co/1rANEnEsgZ</t>
  </si>
  <si>
    <t xml:space="preserve">ey_us
</t>
  </si>
  <si>
    <t>auctusgroupinc
#MiddleMarket companies are challenged
to drive sustainable revenue needed
for sufficient earnings, and thereby
high enough valuations for shareholder
wealth or to attract investment.
Auctus &amp;amp; ScaleWerks have formed
a partnership to address this challenge
https://t.co/Z7LawxPTRA</t>
  </si>
  <si>
    <t xml:space="preserve">terrell_davis
</t>
  </si>
  <si>
    <t>acgatlanta
RT @SmithandCarson: Great keynote
this morning by @NFL Hall of Famer
and entrepreneur @Terrell_Davis.
#Blockchain Reality Check coming
up i…</t>
  </si>
  <si>
    <t xml:space="preserve">nfl
</t>
  </si>
  <si>
    <t>acgglobal
#ACG partners with @PitchBook on
European #PE Middle Market Report.
https://t.co/Rp8IRJSA9m #europe
#middlemarket… https://t.co/brYZIi6ltz</t>
  </si>
  <si>
    <t>davisnordell
Another great opportunity to join
the team here at RSM US LLP! #rsmus
#middlemarket https://t.co/6GNL4x7UHj</t>
  </si>
  <si>
    <t>firepowercap
RT @ACG_Toronto: We are excited
to partner with @ACGWM &amp;amp; @ACGDetroit
for Cross-Border Connections 2019
on March 4 &amp;amp; 5. It will be
an event…</t>
  </si>
  <si>
    <t xml:space="preserve">acgdetroit
</t>
  </si>
  <si>
    <t>acgwm
Signature Breakfast Feb 13 Technology
+ Media = Disruption REGISTER:
https://t.co/BF12jKUgiQ #medical…
https://t.co/PFFcBWh9yh</t>
  </si>
  <si>
    <t>acg_toronto
RT @RSM_Canada: Alex Kotsopoulos
is currently highlighting #USMCA’s
impact to investing in Canada at
@ACG_Toronto's breakfast seminar,
host…</t>
  </si>
  <si>
    <t>falconplatform
@FALCONplatform (formerly Integis)
has arrived! We will be engineering
innovative talent levers custom-built
for the private equity-backed,
middle market. #privateequity #middlemarket</t>
  </si>
  <si>
    <t>kurt_shenk
Great afternoon listening live
to the #MiddleMarket Transformative
CEO radio show with Joseph Brusuelas
and Chris Miglino, CEO of SRAX.
Stay tuned for the audio on how
your company could create a new
line of revenue with #data. #RSM
#TMT https://t.co/NMb4x4VsXy</t>
  </si>
  <si>
    <t>abladvisor
RT @ABLAdvisor: NEW at ABLA: Navigating
Challenges in #MiddleMarket #Healthcare
Lending -Jonathan Killion, of @CarlMarksAdvis,
takes the pu…</t>
  </si>
  <si>
    <t xml:space="preserve">carlmarksadvis
</t>
  </si>
  <si>
    <t>equipmentfa
RT @ABLAdvisor: NEW at ABLA: Navigating
Challenges in #MiddleMarket #Healthcare
Lending -Jonathan Killion, of @CarlMarksAdvis,
takes the pu…</t>
  </si>
  <si>
    <t>victorkao4
RT @RSMUSLLP: For Jack Mitchell,
chairman of the Mitchell Stores,
a #MiddleMarket #TransformativeCEO
is someone willing to listen &amp;amp;
learn—o…</t>
  </si>
  <si>
    <t>avi_2107
RT @MidMarketCenter: Are robots
really the future? We caught up
with Jesuthasan recently to discuss
what #middlemarket companies need
to kn…</t>
  </si>
  <si>
    <t>richsmolencfo
Fundraising is flat in the US PE
middle market, but it's not time
to panic https://t.co/UJzXiMPrhS
#PrivateEquity #Fundraising #Middlemarket
#CFO @PitchBook https://t.co/N9wsCtisCz</t>
  </si>
  <si>
    <t>acg_mmg
#ACG partners with @PitchBook on
European #PE Middle Market Report.
https://t.co/qOSkxORcwH #europe
#middlemarket… https://t.co/Kyy2O1FGxb</t>
  </si>
  <si>
    <t>dwopheim
RT @RSM_Canada: How can #PrivateEquity
firms capitalize on investment
opportunities in light of #UStaxreform
&amp;amp; #USMCA? Kevin Depew brought…</t>
  </si>
  <si>
    <t>rsm_canada
Alex Kotsopoulos is currently highlighting
#USMCA’s impact to investing in
Canada at @ACG_Toronto's breakfast
seminar, hosted by @AirdBerlis.
To learn what opportunities &amp;amp;
challenges arise from #NAFTA’s
modernization, read our #MiddleMarket
analysis: https://t.co/zU7FZ9kWV4
https://t.co/bjlfPCplFV</t>
  </si>
  <si>
    <t>dan_prysmgroup
RT @RSM_Canada: How can #PrivateEquity
firms capitalize on investment
opportunities in light of #UStaxreform
&amp;amp; #USMCA? Kevin Depew brought…</t>
  </si>
  <si>
    <t>ceoshow
RT @RSMUSLLP: Jack Mitchell, chairman
of the Mitchell Stores, talks about
how the economy has affected the
retail industry, using data to
i…</t>
  </si>
  <si>
    <t>benchmarkgroup
Of the 45 states that have #salestax,
all but 8 have passed the economic
contacts test for sales #tax. How
has this… https://t.co/gOadhkfpzb</t>
  </si>
  <si>
    <t>sheetscathy
When it comes to #trade uncertainty,
here are five protective measures
#middlemarket companies should
consider.… https://t.co/sdXA6RHfBU</t>
  </si>
  <si>
    <t>byondma
RT @byondma: Research shows the
most successful #middlemarket strategy
development teams don’t rely exclusively
upon themselves to come up…</t>
  </si>
  <si>
    <t>rushstr_capital
DebtRush Newsletter - February
2019 https://t.co/mEhlybfXOm #newsletter
#finance #debt #economy #leveragedloans…
https://t.co/tZ871UAc9H</t>
  </si>
  <si>
    <t>rockwoodequity
RT @PEProMagazine: Rockwood buys
medical equipment maker #privateequity
#middlemarket #lowermiddlemarket
#mergers #acquisitions https://t.c…</t>
  </si>
  <si>
    <t>johngrimley
5 Reasons for a Financial Institution
to Create a #Content Strategy https://t.co/a7eB4xeLCJ
… #middlemarket #privateequity
#smm via @tippingptcomm</t>
  </si>
  <si>
    <t xml:space="preserve">tippingptcomm
</t>
  </si>
  <si>
    <t>content_and
5 Reasons for a Financial Institution
to Create a #Content Strategy https://t.co/G0Fy63VcU7
… … #middlemarket #privateequity
#smm via @tippingptcomm</t>
  </si>
  <si>
    <t>fti_flc
On March 5, @FTIConsulting Managing
Director Elaine Carey will be joined
by colleagues from @BlankRomeLLP
@accordfincorp on an #ExpertWebcast
moderated by @AlexKasdan to discuss
#privateequity in #middlemarket
#MandA | Register here https://t.co/LYxHCqeVC1
#alternativecapital https://t.co/BRuYzohZPQ</t>
  </si>
  <si>
    <t xml:space="preserve">alexkasdan
</t>
  </si>
  <si>
    <t>dealforce
Our app takes #MnA mobile, giving
you access to the largest and most
varied portfolio of #MiddleMarket
companies straight to your cell
phone. Register for DealForce and
download the app today, available
on the App Store and Google Play:
https://t.co/1qf0NZQCrc https://t.co/SWEjjb9NDV</t>
  </si>
  <si>
    <t>generationalgrp
RT @DealForce: Our app takes #MnA
mobile, giving you access to the
largest and most varied portfolio
of #MiddleMarket companies straight
to…</t>
  </si>
  <si>
    <t xml:space="preserve">fticonsulting
</t>
  </si>
  <si>
    <t>blankromellp
RT @FTI_FLC: On March 5, @FTIConsulting
Managing Director Elaine Carey
will be joined by colleagues from
@BlankRomeLLP @accordfincorp on
an…</t>
  </si>
  <si>
    <t xml:space="preserve">accordfincorp
</t>
  </si>
  <si>
    <t>cre100does
. @DavSamu , socio de @EY_Parthenon
: “La reflexión se estructura en
una secuencia lógica, partiendo
de la estrategia y llegando al
diseño e implantación del plan
de entrada en el mercado”. #business
#middlemarket #alianzas #crecimiento
#adquisiciones https://t.co/BD5JalUckk</t>
  </si>
  <si>
    <t xml:space="preserve">ey_parthenon
</t>
  </si>
  <si>
    <t>davsamu
RT @Cre100doEs: . @DavSamu , socio
de @EY_Parthenon : “La reflexión
se estructura en una secuencia
lógica, partiendo de la estrategia
y lle…</t>
  </si>
  <si>
    <t>simonhartrsm
And what about the #MiddleMarket
as well?</t>
  </si>
  <si>
    <t>deloitteprivate
Learn why #emergingtechnologies
combined with #bigdata will be
the drivers for #middlemarket organizations
in 2019.… https://t.co/S5soB0hcwG</t>
  </si>
  <si>
    <t>mccartycpa
Impact of lease accounting standard
on your company... #UHY #CPA #MiddleMarket
https://t.co/3WTWkR2TXE via #constantcontact</t>
  </si>
  <si>
    <t>board_advisor
#Strategy #Board #CEO RT @Board_Advisor
@CEO_Coach #GD360 * Source #MiddleMarket
https://t.co/1dk2waxYvX</t>
  </si>
  <si>
    <t xml:space="preserve">ceo_coach
</t>
  </si>
  <si>
    <t>nickleh
RT @BDOGSY: #Mergersandacquisitions
: BDO HORIZONS warns that China
_xD83C__xDDE8__xD83C__xDDF3_ and US _xD83C__xDDFA__xD83C__xDDF8_ trade disputes
see #middlemarket #PrivateEquity
managers s…</t>
  </si>
  <si>
    <t>bdogsy
‘Virtual assistants fight for our
homes’ Read all about it in HORIZONS
- BDO’s quarterly #middlemarket
#mergersandacquisitions review
https://t.co/qgWPAZ1s7j #PrivateEquity
#MnA #Alexa #Siri #Cortana https://t.co/ldAuAM5PDa</t>
  </si>
  <si>
    <t>acgphilly
The Sponsorship Kit for #MAEast
this October is now available!
If you are looking to grow your
visibility among senior level,
#middlemarket deal professionals
consider becoming a sponsor! #MnA
#privateequity https://t.co/OGfG50Amn4
https://t.co/fBptfj5p2U</t>
  </si>
  <si>
    <t>maulikmsanghavi
RT @BDOIND: BDO’s overview of the
most prominent #mergersandacquisitions
in #realestate – In this month’s
HORIZONS, BDO’s quarterly #middle…</t>
  </si>
  <si>
    <t>bdoind
BDO’s overview of the most prominent
#mergersandacquisitions in #realestate
– In this month’s HORIZONS, BDO’s
quarterly #middlemarket #MnA review
https://t.co/Bn12siivzb #PrivateEquity
https://t.co/sgGs6Uqq08</t>
  </si>
  <si>
    <t>chrislehnes
Lunch with ACG New York. #privateequity
#middlemarket https://t.co/JJkCYs0Pjv</t>
  </si>
  <si>
    <t>howardstrauber
RT @chrislehnes: Lunch with ACG
New York. #privateequity #middlemarket
https://t.co/JJkCYs0Pjv</t>
  </si>
  <si>
    <t>mike_mcgarry
#middlemarket https://t.co/GjEAr10Dvm</t>
  </si>
  <si>
    <t>youngamericacap
...and working with companies like
yours. Give us a call: 914-777-0100,
or visit our website to learn more
about ou… https://t.co/I8a8KpCymx</t>
  </si>
  <si>
    <t>mbbiassociation
Our featured #sponsor of the week
is Eckhart Kolak. Eckhart is a
firm for #entrepreneurs, #MiddleMarket
businesses, and #PrivateWealth.
#Law is complex, and they handle
that, by making projects simple
and to make confusing plans clear.
Learn more here: https://t.co/3r8aZGz0H4
https://t.co/zelRFV3UY4</t>
  </si>
  <si>
    <t>startup_mentor
#Strategy #Board #Startup RT @Board_Advisor
@Startup_Mentor #GD360 * Source
#MiddleMarket https://t.co/CGuisBqF0t</t>
  </si>
  <si>
    <t>pranay_1975
RT @BDOIND: BDO’s overview of the
most prominent #mergersandacquisitions
in #realestate – In this month’s
HORIZONS, BDO’s quarterly #middle…</t>
  </si>
  <si>
    <t>jigersaiya
RT @BDOIND: BDO’s overview of the
most prominent #mergersandacquisitions
in #realestate – In this month’s
HORIZONS, BDO’s quarterly #middle…</t>
  </si>
  <si>
    <t>forex4news
RT @PEProMagazine: After Hours
News from Private Equity Professional
#privateequity #middlemarket #lowermiddlemarket
#mergers #acquisitions…</t>
  </si>
  <si>
    <t>terzima
RT @BDOGSY: ‘Virtual assistants
fight for our homes’ Read all about
it in HORIZONS - BDO’s quarterly
#middlemarket #mergersandacquisitions…</t>
  </si>
  <si>
    <t>optimumadvisors
Unfortunately, middle market companies
are not immune to the "Us Vs. Them"
syndrome. Trust. Without it, silos
exist… https://t.co/TJ2lMSChiM</t>
  </si>
  <si>
    <t>davidacharya
See the 2018 ACG New York Year-End
report highlighting middle market
events, members and content. #middlemarket
#dealsdealsdeals #privateequity
#independentsponsor #familyoffices
#acgnewyork https://t.co/3HGtNGI2kv</t>
  </si>
  <si>
    <t xml:space="preserve">stikemanelliott
</t>
  </si>
  <si>
    <t>heatherpeno
RT @BDOGSY: ‘Virtual assistants
fight for our homes’ Read all about
it in HORIZONS - BDO’s quarterly
#middlemarket #mergersandacquisitions…</t>
  </si>
  <si>
    <t>bdomalta
Brexit triggers increase of Financial
Services #mergersandacquisitions
as investors and companies seek
to ‘bridge’ the Channel in both
directions – More in HORIZONS,
BDO’s quarterly #middlemarket #MnA
review #PrivateEquity #fintech
https://t.co/OLSXee3JFt</t>
  </si>
  <si>
    <t>bdohealth
#Middlemarket companies can transform
their tax practice to navigate
the increasingly complicated web
of tax laws a… https://t.co/MC0l4ZMNvQ</t>
  </si>
  <si>
    <t>bwgibbo333
RT @RSM_Canada: How can #PrivateEquity
firms capitalize on investment
opportunities in light of #UStaxreform
&amp;amp; #USMCA? Kevin Depew brought…</t>
  </si>
  <si>
    <t xml:space="preserve">tdboothca
</t>
  </si>
  <si>
    <t>chubbna
RT @MidMarketCenter: Today, we're
excited to officially welcome our
newest sponsors, @ChubbNA. We had
the pleasure of working with their
te…</t>
  </si>
  <si>
    <t>awhilldin
RT @MidMarketCenter: Today, we're
excited to officially welcome our
newest sponsors, @ChubbNA. We had
the pleasure of working with their
te…</t>
  </si>
  <si>
    <t>acgcentraltexas
Join us February 26 to learn about
the end of Chad McNair's time at
the helm of Aspen Beverage Co.,
the lessons he’… https://t.co/GVAKKEJzXh</t>
  </si>
  <si>
    <t>bdo_usa_tax
Scrutiny around compensation practices
for boards is intensifying. Develop
a deeper understanding of #middlemarket
board compensation trends: https://t.co/EhofgW3ww6</t>
  </si>
  <si>
    <t xml:space="preserve">airdberlis
</t>
  </si>
  <si>
    <t>recruiterkara
RT @RSMUSLLP: Know a deserving
business or technology student?
_xD83C__xDF93_ We’re awarding $100,000 in #scholarships
to help build the #middlemarket…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</si>
  <si>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</si>
  <si>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</si>
  <si>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</si>
  <si>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</si>
  <si>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</si>
  <si>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</si>
  <si>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</si>
  <si>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</si>
  <si>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</si>
  <si>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</si>
  <si>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</si>
  <si>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</si>
  <si>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</si>
  <si>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</si>
  <si>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</si>
  <si>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</si>
  <si>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</si>
  <si>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</si>
  <si>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</si>
  <si>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</si>
  <si>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</si>
  <si>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</si>
  <si>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</si>
  <si>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</si>
  <si>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</si>
  <si>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</si>
  <si>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</si>
  <si>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</si>
  <si>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</si>
  <si>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</si>
  <si>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</si>
  <si>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</si>
  <si>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</si>
  <si>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</si>
  <si>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</si>
  <si>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</si>
  <si>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</si>
  <si>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</si>
  <si>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</si>
  <si>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</si>
  <si>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</si>
  <si>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</si>
  <si>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</si>
  <si>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</si>
  <si>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</si>
  <si>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</si>
  <si>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</si>
  <si>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</si>
  <si>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</si>
  <si>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</si>
  <si>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</si>
  <si>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</si>
  <si>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</si>
  <si>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</si>
  <si>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</si>
  <si>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</si>
  <si>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</si>
  <si>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</si>
  <si>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</si>
  <si>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</si>
  <si>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</si>
  <si>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</si>
  <si>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</si>
  <si>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</si>
  <si>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</si>
  <si>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</si>
  <si>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</si>
  <si>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</si>
  <si>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</si>
  <si>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</si>
  <si>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</si>
  <si>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</si>
  <si>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</si>
  <si>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</si>
  <si>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</si>
  <si>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</si>
  <si>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</si>
  <si>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</si>
  <si>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</si>
  <si>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</si>
  <si>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</si>
  <si>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</si>
  <si>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</si>
  <si>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</si>
  <si>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</si>
  <si>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</si>
  <si>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https://www.acg.org/news-trends/news/acg-partners-pitchbook-european-pe-middle-market-report</t>
  </si>
  <si>
    <t>Entire Graph Count</t>
  </si>
  <si>
    <t>Top URLs in Tweet in G1</t>
  </si>
  <si>
    <t>Top URLs in Tweet in G2</t>
  </si>
  <si>
    <t>G1 Count</t>
  </si>
  <si>
    <t>https://twitter.com/i/web/status/1093595668189450241</t>
  </si>
  <si>
    <t>https://twitter.com/i/web/status/1093595580893413379</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</si>
  <si>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</si>
  <si>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</si>
  <si>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</si>
  <si>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</si>
  <si>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</si>
  <si>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</si>
  <si>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</si>
  <si>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</si>
  <si>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</si>
  <si>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</si>
  <si>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</si>
  <si>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</si>
  <si>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</si>
  <si>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</si>
  <si>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</si>
  <si>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</si>
  <si>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</si>
  <si>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</si>
  <si>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https://www.bdo.com/insights/tax/compensation-benefits/the-bdo-600-2018-study-of-boards?utm_medium=Social&amp;utm_source=Twtax&amp;utm_campaign=BDO600&amp;utm_content=Tax https://twitter.com/i/web/status/1091297674249285633 https://twitter.com/i/web/status/1091344281309245440 https://twitter.com/i/web/status/1091382740627251200 http://www.equipmentfa.com/news/8988/citizens-bank-annual-survey-shows-strong-middle-market-business-optimism https://twitter.com/i/web/status/1091481345543622656 https://gudcapital.com/middle-market-loans/ https://lnkd.in/dDMHqAX https://lnkd.in/d9-bVbq https://lnkd.in/ewRxzJD</t>
  </si>
  <si>
    <t>https://pitchbook.com/news/articles/fundraising-is-flat-in-the-us-pe-middle-market-but-its-not-time-to-panic https://www.acg.org/news-trends/news/acg-partners-pitchbook-european-pe-middle-market-report https://acgwm.wildapricot.org/event-3166149 https://www.acg.org/toronto/events/2019-young-professionals-trivia-night https://twitter.com/ACGDetroit/status/1093175772691476481 https://twitter.com/acgnyc/status/1095015651708715008 https://twitter.com/i/web/status/1093548131290103808 https://middlemarketgrowth.org/deal-news-stellex-buys-paragon/ https://twitter.com/i/web/status/1093595668189450241 https://twitter.com/i/web/status/1093595580893413379</t>
  </si>
  <si>
    <t>https://rsmus.com/our-insights/middle-market-transformative-ceo-show/a-conversation-with-jack-mitchell-mitchell-family-of-stores.html?cmpid=soc:twcpr0119-ceo-radio-show-promotion-episode-8:dj01&amp;utm_campaign=01-2019+CEO+Radio+Show&amp;utm_medium=bitly&amp;utm_source=Twitter https://rsmus.com/our-insights/harnessing-technology-and-data/rsm-survey-details-middle-market-digital-transformation-strategi.html?cmpid=soc:twcpr0618-digital-trans-survey-exec-summary:d02 https://twitter.com/i/web/status/1091335849302740992 https://rsmus.com/events/blockchain-benefits-food-value-chain.html?cmpid=soc:twcpr0219-fandb-webcast-blockchain-clearthru:dj01 https://rsmus.com/what-we-do/industries/consumer-products/retail/can-blockchain-benefit-middle-market-retailers.html?cmpid=soc:twcpr0119-retail-and-blockchain:dj01 https://rsmus.com/who-we-are/corporate-responsibility/rsm-foundation/power-your-education-scholarship-program.html?cmpid=soc:twcpr0119-power-your-education-2019:dj01&amp;utm_campaign=2019+Power+Your+Education&amp;utm_medium=bitly&amp;utm_source=Twitter https://rsmus.com/economics/rsm-middle-market-business-index-mmbi.html?cmpid=soc:twcpr1218-mmbi-q4-2018:dj01&amp;utm_campaign=MMBI+Q4+2018&amp;utm_medium=bitly&amp;utm_source=Twitter https://rsm.us/2A1BDec</t>
  </si>
  <si>
    <t>https://rsmcanada.com/our-insights/global-economic-perspectives/nafta-modernization-a-mixed-bag-for-canadian-middle-market.html?utm_source=social&amp;utm_medium=tw&amp;utm_campaign=nafta&amp;utm_content=article https://rsmcanada.com/events/in-person-events/acg-the-new-united-states-mexico-canada-agreement.html?utm_source=social&amp;utm_medium=tw&amp;utm_campaign=nafta&amp;utm_content=event</t>
  </si>
  <si>
    <t>https://www.middlemarketcenter.org/expert-perspectives/strategy-development-process https://www.youtube.com/watch?time_continue=1&amp;v=G6Snm8B1S7s https://middlemarketcenter.org/expert-perspectives/are-robots-really-the-future https://twitter.com/i/web/status/1093928725719199746 https://www.middlemarketcenter.org/expert-perspectives/foreign-buyers-in-us-middle-market--advantages-and-tips-for-sellers</t>
  </si>
  <si>
    <t>https://twitter.com/i/web/status/1096147250298998784 https://twitter.com/i/web/status/1091169915543977985 https://twitter.com/i/web/status/1091414335681974279 https://twitter.com/i/web/status/1091532516824096769 https://myemail.constantcontact.com/The-Week-in-Review-from-Private-Equity-Professional.html?soid=1116185134179&amp;aid=YT-VVpiQxkY https://myemail.constantcontact.com/After-Hours-News-from-Private-Equity-Professional.html?soid=1116185134179&amp;aid=yC1cxz37-cs https://myemail.constantcontact.com/Hidden-Harbor-closes-debut-fund-above-target.html?soid=1116185134179&amp;aid=531icZBFijI https://myemail.constantcontact.com/After-Hours-News-from-Private-Equity-Professional.html?soid=1116185134179&amp;aid=cXof0Rf9ees https://myemail.constantcontact.com/Comvest-adds-portable-fan-and-dehumidifier-maker-to-Lasko.html?soid=1116185134179&amp;aid=rCegXiVAWrI https://myemail.constantcontact.com/After-Hours-News-from-Private-Equity-Professional.html?soid=1116185134179&amp;aid=m2IEpkufIrA</t>
  </si>
  <si>
    <t>http://www.bdo.gg/en-gb/insights/featured-insights/horizons https://twitter.com/i/web/status/1095343829899595776 https://twitter.com/i/web/status/1095607768214589446</t>
  </si>
  <si>
    <t>https://www.themiddlemarket.com/articles/ultimate-software-to-go-private https://www.themiddlemarket.com/news/m-a-wrap-unilever-carlyle-graze-hershey-conagra-post-capital https://www.themiddlemarket.com/list/tech-m-a-private-equity-strategies-francisco-partners-genstar-great-hill-hggc-insight-llr-silver-lake-ta-riverside-and-vista</t>
  </si>
  <si>
    <t>https://www.theleadleft.com/leveraged-loan-insight-analysis-1-28-2019/ https://twitter.com/i/web/status/1093531796518645762</t>
  </si>
  <si>
    <t>Top Domains in Tweet in Entire Graph</t>
  </si>
  <si>
    <t>Top Domains in Tweet in G1</t>
  </si>
  <si>
    <t>squarespace.com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</si>
  <si>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</si>
  <si>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</si>
  <si>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</si>
  <si>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</si>
  <si>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</si>
  <si>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</si>
  <si>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</si>
  <si>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</si>
  <si>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</si>
  <si>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</si>
  <si>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lnkd.in bdo.com middlemarketcenter.org equipmentfa.com gudcapital.com auctusgroupinc.com squarespace.com constantcontact.com contentsharing.net</t>
  </si>
  <si>
    <t>twitter.com acg.org pitchbook.com wildapricot.org middlemarketgrowth.org</t>
  </si>
  <si>
    <t>rsmus.com twitter.com rsm.us</t>
  </si>
  <si>
    <t>middlemarketcenter.org youtube.com twitter.com</t>
  </si>
  <si>
    <t>constantcontact.com twitter.com</t>
  </si>
  <si>
    <t>twitter.com bdo.gg</t>
  </si>
  <si>
    <t>theleadleft.com twitter.com</t>
  </si>
  <si>
    <t>Top Hashtags in Tweet in Entire Graph</t>
  </si>
  <si>
    <t>mergers</t>
  </si>
  <si>
    <t>lowermiddlemarket</t>
  </si>
  <si>
    <t>acquisitions</t>
  </si>
  <si>
    <t>mergersandacquisitions</t>
  </si>
  <si>
    <t>mna</t>
  </si>
  <si>
    <t>unemployment</t>
  </si>
  <si>
    <t>ustaxreform</t>
  </si>
  <si>
    <t>Top Hashtags in Tweet in G1</t>
  </si>
  <si>
    <t>rsm</t>
  </si>
  <si>
    <t>trade</t>
  </si>
  <si>
    <t>debt</t>
  </si>
  <si>
    <t>tax</t>
  </si>
  <si>
    <t>cpa</t>
  </si>
  <si>
    <t>innovative</t>
  </si>
  <si>
    <t>equipmentfinance</t>
  </si>
  <si>
    <t>Top Hashtags in Tweet in G2</t>
  </si>
  <si>
    <t>acgtoronto</t>
  </si>
  <si>
    <t>acg</t>
  </si>
  <si>
    <t>pe</t>
  </si>
  <si>
    <t>Top Hashtags in Tweet in G3</t>
  </si>
  <si>
    <t>transformativeceo</t>
  </si>
  <si>
    <t>scholarships</t>
  </si>
  <si>
    <t>digitaltransformation</t>
  </si>
  <si>
    <t>organic</t>
  </si>
  <si>
    <t>allnatural</t>
  </si>
  <si>
    <t>Top Hashtags in Tweet in G4</t>
  </si>
  <si>
    <t>atlcapconn19</t>
  </si>
  <si>
    <t>Top Hashtags in Tweet in G5</t>
  </si>
  <si>
    <t>nafta</t>
  </si>
  <si>
    <t>Top Hashtags in Tweet in G6</t>
  </si>
  <si>
    <t>chubb</t>
  </si>
  <si>
    <t>ai</t>
  </si>
  <si>
    <t>ncmm</t>
  </si>
  <si>
    <t>midmarketinvestments</t>
  </si>
  <si>
    <t>Top Hashtags in Tweet in G7</t>
  </si>
  <si>
    <t>expertwebcast</t>
  </si>
  <si>
    <t>manda</t>
  </si>
  <si>
    <t>alternativecapital</t>
  </si>
  <si>
    <t>Top Hashtags in Tweet in G8</t>
  </si>
  <si>
    <t>Top Hashtags in Tweet in G9</t>
  </si>
  <si>
    <t>realestate</t>
  </si>
  <si>
    <t>Top Hashtags in Tweet in G10</t>
  </si>
  <si>
    <t>alexa</t>
  </si>
  <si>
    <t>siri</t>
  </si>
  <si>
    <t>cortana</t>
  </si>
  <si>
    <t>Top Hashtags in Tweet</t>
  </si>
  <si>
    <t>middlemarket privateequity rsm trade debt tax cpa mna innovative equipmentfinance</t>
  </si>
  <si>
    <t>middlemarket privateequity lowermiddlemarket mergers acquisitions usmca trivianight acgtoronto acg pe</t>
  </si>
  <si>
    <t>middlemarket unemployment transformativeceo scholarships digitaltransformation blockchain organic allnatural</t>
  </si>
  <si>
    <t>middlemarket blockchain atlcapconn19</t>
  </si>
  <si>
    <t>usmca middlemarket privateequity ustaxreform nafta</t>
  </si>
  <si>
    <t>middlemarket chubb ai ncmm midmarketinvestments</t>
  </si>
  <si>
    <t>middlemarket lowermiddlemarket mergers privateequity acquisitions</t>
  </si>
  <si>
    <t>middlemarket mergersandacquisitions privateequity mergers acquisitions mna alexa siri cortana</t>
  </si>
  <si>
    <t>strategy board gd360 middlemarket ceo startup</t>
  </si>
  <si>
    <t>business middlemarket cre100do crecimiendo spain alianzas crecimiento adquisiciones</t>
  </si>
  <si>
    <t>Top Words in Tweet in Entire Graph</t>
  </si>
  <si>
    <t>Words in Sentiment List#1: Positive</t>
  </si>
  <si>
    <t>Words in Sentiment List#2: Negative</t>
  </si>
  <si>
    <t>Words in Sentiment List#3: Angry/Violent</t>
  </si>
  <si>
    <t>Non-categorized Words</t>
  </si>
  <si>
    <t>Total Words</t>
  </si>
  <si>
    <t>s</t>
  </si>
  <si>
    <t>Top Words in Tweet in G1</t>
  </si>
  <si>
    <t>strategy</t>
  </si>
  <si>
    <t>development</t>
  </si>
  <si>
    <t>t</t>
  </si>
  <si>
    <t>research</t>
  </si>
  <si>
    <t>shows</t>
  </si>
  <si>
    <t>successful</t>
  </si>
  <si>
    <t>teams</t>
  </si>
  <si>
    <t>rely</t>
  </si>
  <si>
    <t>exclusively</t>
  </si>
  <si>
    <t>Top Words in Tweet in G2</t>
  </si>
  <si>
    <t>market</t>
  </si>
  <si>
    <t>private</t>
  </si>
  <si>
    <t>equity</t>
  </si>
  <si>
    <t>middle</t>
  </si>
  <si>
    <t>hours</t>
  </si>
  <si>
    <t>news</t>
  </si>
  <si>
    <t>Top Words in Tweet in G3</t>
  </si>
  <si>
    <t>mitchell</t>
  </si>
  <si>
    <t>expect</t>
  </si>
  <si>
    <t>near</t>
  </si>
  <si>
    <t>4</t>
  </si>
  <si>
    <t>59</t>
  </si>
  <si>
    <t>executives</t>
  </si>
  <si>
    <t>increase</t>
  </si>
  <si>
    <t>Top Words in Tweet in G4</t>
  </si>
  <si>
    <t>jeff</t>
  </si>
  <si>
    <t>capital</t>
  </si>
  <si>
    <t>connection</t>
  </si>
  <si>
    <t>2019</t>
  </si>
  <si>
    <t>atlanta</t>
  </si>
  <si>
    <t>week</t>
  </si>
  <si>
    <t>look</t>
  </si>
  <si>
    <t>capx's</t>
  </si>
  <si>
    <t>pfeffer</t>
  </si>
  <si>
    <t>Top Words in Tweet in G5</t>
  </si>
  <si>
    <t>opportunities</t>
  </si>
  <si>
    <t>impact</t>
  </si>
  <si>
    <t>firms</t>
  </si>
  <si>
    <t>capitalize</t>
  </si>
  <si>
    <t>investment</t>
  </si>
  <si>
    <t>light</t>
  </si>
  <si>
    <t>Top Words in Tweet in G6</t>
  </si>
  <si>
    <t>companies</t>
  </si>
  <si>
    <t>welcome</t>
  </si>
  <si>
    <t>year</t>
  </si>
  <si>
    <t>today</t>
  </si>
  <si>
    <t>excited</t>
  </si>
  <si>
    <t>officially</t>
  </si>
  <si>
    <t>newest</t>
  </si>
  <si>
    <t>sponsors</t>
  </si>
  <si>
    <t>Top Words in Tweet in G7</t>
  </si>
  <si>
    <t>march</t>
  </si>
  <si>
    <t>5</t>
  </si>
  <si>
    <t>managing</t>
  </si>
  <si>
    <t>director</t>
  </si>
  <si>
    <t>elaine</t>
  </si>
  <si>
    <t>carey</t>
  </si>
  <si>
    <t>joined</t>
  </si>
  <si>
    <t>colleagues</t>
  </si>
  <si>
    <t>Top Words in Tweet in G8</t>
  </si>
  <si>
    <t>professional</t>
  </si>
  <si>
    <t>Top Words in Tweet in G9</t>
  </si>
  <si>
    <t>bdo</t>
  </si>
  <si>
    <t>overview</t>
  </si>
  <si>
    <t>prominent</t>
  </si>
  <si>
    <t>month</t>
  </si>
  <si>
    <t>horizons</t>
  </si>
  <si>
    <t>quarterly</t>
  </si>
  <si>
    <t>Top Words in Tweet in G10</t>
  </si>
  <si>
    <t>virtual</t>
  </si>
  <si>
    <t>assistants</t>
  </si>
  <si>
    <t>fight</t>
  </si>
  <si>
    <t>homes</t>
  </si>
  <si>
    <t>Top Words in Tweet</t>
  </si>
  <si>
    <t>middlemarket strategy development t research shows successful teams rely exclusively</t>
  </si>
  <si>
    <t>middlemarket privateequity market private equity middle acg_toronto pepromagazine hours news</t>
  </si>
  <si>
    <t>middlemarket mitchell rsmusllp expect unemployment near 4 59 executives increase</t>
  </si>
  <si>
    <t>jeff acg capital connection 2019 atlanta week look capx's pfeffer</t>
  </si>
  <si>
    <t>usmca s opportunities impact middlemarket privateequity firms capitalize investment light</t>
  </si>
  <si>
    <t>middlemarket midmarketcenter companies welcome year today excited officially newest sponsors</t>
  </si>
  <si>
    <t>march 5 fticonsulting managing director elaine carey joined colleagues blankromellp</t>
  </si>
  <si>
    <t>privateequity middlemarket lowermiddlemarket mergers private equity professional acquisitions hours news</t>
  </si>
  <si>
    <t>s bdo overview prominent mergersandacquisitions realestate month horizons quarterly bdoind</t>
  </si>
  <si>
    <t>horizons bdo middlemarket mergersandacquisitions bdogsy s virtual assistants fight homes</t>
  </si>
  <si>
    <t>strategy board board_advisor gd360 source middlemarket ceo ceo_coach</t>
  </si>
  <si>
    <t>davsamu socio ey_parthenon estrategia crecimiento business middlemarket cre100does valora amplio</t>
  </si>
  <si>
    <t>5 reasons financial institution create content strategy middlemarket privateequity smm</t>
  </si>
  <si>
    <t>new abla navigating challenges middlemarket healthcare lending jonathan killion carlmarksadvis</t>
  </si>
  <si>
    <t>investing many qtrs middle market crush records 2018 privateequity amdirectors</t>
  </si>
  <si>
    <t>middlemarket highly levered issuers struggle rates continue rise lpcloans</t>
  </si>
  <si>
    <t>lunch acg new york privateequity middlemarket</t>
  </si>
  <si>
    <t>app dealforce takes mna mobile giving access largest varied portfolio</t>
  </si>
  <si>
    <t>Top Word Pairs in Tweet in Entire Graph</t>
  </si>
  <si>
    <t>privateequity,middlemarket</t>
  </si>
  <si>
    <t>middlemarket,lowermiddlemarket</t>
  </si>
  <si>
    <t>lowermiddlemarket,mergers</t>
  </si>
  <si>
    <t>private,equity</t>
  </si>
  <si>
    <t>equity,professional</t>
  </si>
  <si>
    <t>professional,privateequity</t>
  </si>
  <si>
    <t>mergers,acquisitions</t>
  </si>
  <si>
    <t>hours,news</t>
  </si>
  <si>
    <t>news,private</t>
  </si>
  <si>
    <t>middle,market</t>
  </si>
  <si>
    <t>Top Word Pairs in Tweet in G1</t>
  </si>
  <si>
    <t>research,shows</t>
  </si>
  <si>
    <t>shows,successful</t>
  </si>
  <si>
    <t>successful,middlemarket</t>
  </si>
  <si>
    <t>middlemarket,strategy</t>
  </si>
  <si>
    <t>strategy,development</t>
  </si>
  <si>
    <t>development,teams</t>
  </si>
  <si>
    <t>t,rely</t>
  </si>
  <si>
    <t>rely,exclusively</t>
  </si>
  <si>
    <t>exclusively,upon</t>
  </si>
  <si>
    <t>upon,themselves</t>
  </si>
  <si>
    <t>Top Word Pairs in Tweet in G2</t>
  </si>
  <si>
    <t>pepromagazine,hours</t>
  </si>
  <si>
    <t>Top Word Pairs in Tweet in G3</t>
  </si>
  <si>
    <t>unemployment,near</t>
  </si>
  <si>
    <t>near,4</t>
  </si>
  <si>
    <t>4,59</t>
  </si>
  <si>
    <t>59,middlemarket</t>
  </si>
  <si>
    <t>middlemarket,executives</t>
  </si>
  <si>
    <t>executives,expect</t>
  </si>
  <si>
    <t>expect,increase</t>
  </si>
  <si>
    <t>increase,compensation</t>
  </si>
  <si>
    <t>compensation,next</t>
  </si>
  <si>
    <t>next,six</t>
  </si>
  <si>
    <t>Top Word Pairs in Tweet in G4</t>
  </si>
  <si>
    <t>acg,capital</t>
  </si>
  <si>
    <t>capital,connection</t>
  </si>
  <si>
    <t>connection,2019</t>
  </si>
  <si>
    <t>2019,atlanta</t>
  </si>
  <si>
    <t>atlanta,week</t>
  </si>
  <si>
    <t>week,look</t>
  </si>
  <si>
    <t>look,capx's</t>
  </si>
  <si>
    <t>capx's,jeff</t>
  </si>
  <si>
    <t>jeff,pfeffer</t>
  </si>
  <si>
    <t>pfeffer,jspfeffer</t>
  </si>
  <si>
    <t>Top Word Pairs in Tweet in G5</t>
  </si>
  <si>
    <t>privateequity,firms</t>
  </si>
  <si>
    <t>firms,capitalize</t>
  </si>
  <si>
    <t>capitalize,investment</t>
  </si>
  <si>
    <t>investment,opportunities</t>
  </si>
  <si>
    <t>opportunities,light</t>
  </si>
  <si>
    <t>light,ustaxreform</t>
  </si>
  <si>
    <t>ustaxreform,usmca</t>
  </si>
  <si>
    <t>usmca,kevin</t>
  </si>
  <si>
    <t>kevin,depew</t>
  </si>
  <si>
    <t>depew,brought</t>
  </si>
  <si>
    <t>Top Word Pairs in Tweet in G6</t>
  </si>
  <si>
    <t>middlemarket,companies</t>
  </si>
  <si>
    <t>today,excited</t>
  </si>
  <si>
    <t>excited,officially</t>
  </si>
  <si>
    <t>officially,welcome</t>
  </si>
  <si>
    <t>welcome,newest</t>
  </si>
  <si>
    <t>newest,sponsors</t>
  </si>
  <si>
    <t>sponsors,chubbna</t>
  </si>
  <si>
    <t>chubbna,pleasure</t>
  </si>
  <si>
    <t>pleasure,working</t>
  </si>
  <si>
    <t>midmarketcenter,today</t>
  </si>
  <si>
    <t>Top Word Pairs in Tweet in G7</t>
  </si>
  <si>
    <t>march,5</t>
  </si>
  <si>
    <t>5,fticonsulting</t>
  </si>
  <si>
    <t>fticonsulting,managing</t>
  </si>
  <si>
    <t>managing,director</t>
  </si>
  <si>
    <t>director,elaine</t>
  </si>
  <si>
    <t>elaine,carey</t>
  </si>
  <si>
    <t>carey,joined</t>
  </si>
  <si>
    <t>joined,colleagues</t>
  </si>
  <si>
    <t>colleagues,blankromellp</t>
  </si>
  <si>
    <t>blankromellp,accordfincorp</t>
  </si>
  <si>
    <t>Top Word Pairs in Tweet in G8</t>
  </si>
  <si>
    <t>week,review</t>
  </si>
  <si>
    <t>Top Word Pairs in Tweet in G9</t>
  </si>
  <si>
    <t>bdo,s</t>
  </si>
  <si>
    <t>s,overview</t>
  </si>
  <si>
    <t>overview,prominent</t>
  </si>
  <si>
    <t>prominent,mergersandacquisitions</t>
  </si>
  <si>
    <t>mergersandacquisitions,realestate</t>
  </si>
  <si>
    <t>realestate,month</t>
  </si>
  <si>
    <t>month,s</t>
  </si>
  <si>
    <t>s,horizons</t>
  </si>
  <si>
    <t>horizons,bdo</t>
  </si>
  <si>
    <t>s,quarterly</t>
  </si>
  <si>
    <t>Top Word Pairs in Tweet in G10</t>
  </si>
  <si>
    <t>bdo,horizons</t>
  </si>
  <si>
    <t>virtual,assistants</t>
  </si>
  <si>
    <t>assistants,fight</t>
  </si>
  <si>
    <t>fight,homes</t>
  </si>
  <si>
    <t>homes,read</t>
  </si>
  <si>
    <t>read,horizons</t>
  </si>
  <si>
    <t>quarterly,middlemarket</t>
  </si>
  <si>
    <t>Top Word Pairs in Tweet</t>
  </si>
  <si>
    <t>research,shows  shows,successful  successful,middlemarket  middlemarket,strategy  strategy,development  development,teams  t,rely  rely,exclusively  exclusively,upon  upon,themselves</t>
  </si>
  <si>
    <t>private,equity  middle,market  pepromagazine,hours  hours,news  news,private  equity,professional  professional,privateequity  privateequity,middlemarket  middlemarket,lowermiddlemarket  lowermiddlemarket,mergers</t>
  </si>
  <si>
    <t>unemployment,near  near,4  4,59  59,middlemarket  middlemarket,executives  executives,expect  expect,increase  increase,compensation  compensation,next  next,six</t>
  </si>
  <si>
    <t>acg,capital  capital,connection  connection,2019  2019,atlanta  atlanta,week  week,look  look,capx's  capx's,jeff  jeff,pfeffer  pfeffer,jspfeffer</t>
  </si>
  <si>
    <t>privateequity,firms  firms,capitalize  capitalize,investment  investment,opportunities  opportunities,light  light,ustaxreform  ustaxreform,usmca  usmca,kevin  kevin,depew  depew,brought</t>
  </si>
  <si>
    <t>middlemarket,companies  today,excited  excited,officially  officially,welcome  welcome,newest  newest,sponsors  sponsors,chubbna  chubbna,pleasure  pleasure,working  midmarketcenter,today</t>
  </si>
  <si>
    <t>march,5  5,fticonsulting  fticonsulting,managing  managing,director  director,elaine  elaine,carey  carey,joined  joined,colleagues  colleagues,blankromellp  blankromellp,accordfincorp</t>
  </si>
  <si>
    <t>privateequity,middlemarket  middlemarket,lowermiddlemarket  lowermiddlemarket,mergers  private,equity  equity,professional  professional,privateequity  mergers,acquisitions  hours,news  news,private  week,review</t>
  </si>
  <si>
    <t>bdo,s  s,overview  overview,prominent  prominent,mergersandacquisitions  mergersandacquisitions,realestate  realestate,month  month,s  s,horizons  horizons,bdo  s,quarterly</t>
  </si>
  <si>
    <t>bdo,horizons  virtual,assistants  assistants,fight  fight,homes  homes,read  read,horizons  horizons,bdo  bdo,s  s,quarterly  quarterly,middlemarket</t>
  </si>
  <si>
    <t>strategy,board  gd360,source  source,middlemarket  board,ceo  ceo,board_advisor  board_advisor,ceo_coach  ceo_coach,gd360</t>
  </si>
  <si>
    <t>davsamu,socio  socio,ey_parthenon  cre100does,davsamu  ey_parthenon,estrategia  estrategia,crecimiento  crecimiento,valora  valora,amplio  amplio,rango  rango,opciones  opciones,expandir</t>
  </si>
  <si>
    <t>5,reasons  reasons,financial  financial,institution  institution,create  create,content  content,strategy  strategy,middlemarket  middlemarket,privateequity  privateequity,smm  smm,tippingptcomm</t>
  </si>
  <si>
    <t>new,abla  abla,navigating  navigating,challenges  challenges,middlemarket  middlemarket,healthcare  healthcare,lending  lending,jonathan  jonathan,killion  killion,carlmarksadvis  carlmarksadvis,takes</t>
  </si>
  <si>
    <t>many,qtrs  qtrs,middle  middle,market  market,investing  investing,crush  crush,records  records,2018  2018,privateequity</t>
  </si>
  <si>
    <t>highly,levered  levered,middlemarket  middlemarket,issuers  issuers,struggle  struggle,rates  rates,continue  continue,rise  rise,lpcloans</t>
  </si>
  <si>
    <t>lunch,acg  acg,new  new,york  york,privateequity  privateequity,middlemarket</t>
  </si>
  <si>
    <t>app,takes  takes,mna  mna,mobile  mobile,giving  giving,access  access,largest  largest,varied  varied,portfolio  portfolio,middlemarket  middlemarket,companies</t>
  </si>
  <si>
    <t>Top Replied-To in Entire Graph</t>
  </si>
  <si>
    <t>Top Mentioned in Entire Graph</t>
  </si>
  <si>
    <t>Top Replied-To in G1</t>
  </si>
  <si>
    <t>Top Replied-To in G2</t>
  </si>
  <si>
    <t>Top Mentioned in G1</t>
  </si>
  <si>
    <t>cfanationalâ</t>
  </si>
  <si>
    <t>Top Mentioned in G2</t>
  </si>
  <si>
    <t>Top Replied-To in G3</t>
  </si>
  <si>
    <t>Top Mentioned in G3</t>
  </si>
  <si>
    <t>Top Replied-To in G4</t>
  </si>
  <si>
    <t>Top Mentioned in G4</t>
  </si>
  <si>
    <t>Top Replied-To in G5</t>
  </si>
  <si>
    <t>Top Mentioned in G5</t>
  </si>
  <si>
    <t>Top Replied-To in G6</t>
  </si>
  <si>
    <t>acg_calgary</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</si>
  <si>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</si>
  <si>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</si>
  <si>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</si>
  <si>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</si>
  <si>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</si>
  <si>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</si>
  <si>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</si>
  <si>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</si>
  <si>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</si>
  <si>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</si>
  <si>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</si>
  <si>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byondma cfanationalâ</t>
  </si>
  <si>
    <t>acg_toronto pepromagazine pitchbook acgglobal acgwm rsm_canada acgdetroit stikemanelliott airdberlis richsmolencfo</t>
  </si>
  <si>
    <t>rsmusllp joebrusuelas</t>
  </si>
  <si>
    <t>jspfeffer acgatlanta nfl terrell_davis capxpartners accordfincorp acgglobal ey_us smithandcarson</t>
  </si>
  <si>
    <t>acg_toronto airdberlis rsm_canada acg_calgary tdboothca bwgibbo333</t>
  </si>
  <si>
    <t>midmarketcenter chubbna</t>
  </si>
  <si>
    <t>fticonsulting blankromellp accordfincorp fti_flc alexkasdan</t>
  </si>
  <si>
    <t>board_advisor ceo_coach startup_mentor</t>
  </si>
  <si>
    <t>davsamu ey_parthenon cre100does</t>
  </si>
  <si>
    <t>carlmarksadvis abladvisor</t>
  </si>
  <si>
    <t>wellsfargo bizjournals</t>
  </si>
  <si>
    <t>amdirectors ilpa pensionsnews</t>
  </si>
  <si>
    <t>unionbank intrepidib</t>
  </si>
  <si>
    <t>lpcloans theleadleft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</si>
  <si>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</si>
  <si>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</si>
  <si>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</si>
  <si>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</si>
  <si>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</si>
  <si>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</si>
  <si>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</si>
  <si>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</si>
  <si>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</si>
  <si>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</si>
  <si>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</si>
  <si>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</si>
  <si>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fuellines gudcapital rsm_es acgphilly bdo_usa_tax rushstr_capital acgnyc bdohealth youngamericacap deloitteprivate</t>
  </si>
  <si>
    <t>terzima pitchbook acgglobal acg_mmg itconnecter stikemanelliott acgwm richsmolencfo optimumadvisors firepowercap</t>
  </si>
  <si>
    <t>joebrusuelas rsmusllp recruiterkara cspencer_tax brandiw25473607 ceoshow victorkao4 howardsiegal</t>
  </si>
  <si>
    <t>nfl terrell_davis ey_us smithandcarson acgatlanta capxpartners estarrcapx jspfeffer</t>
  </si>
  <si>
    <t>dan_prysmgroup airdberlis rsm_canada dwopheim bwgibbo333 tdboothca</t>
  </si>
  <si>
    <t>chubbna midmarketcenter avi_2107 sell2smbiz thomasastewart awhilldin</t>
  </si>
  <si>
    <t>fticonsulting blankromellp fti_flc alexkasdan accordfincorp</t>
  </si>
  <si>
    <t>forex4news pepromagazine multplictprtnrs rockwoodequity</t>
  </si>
  <si>
    <t>bdoind maulikmsanghavi jigersaiya pranay_1975</t>
  </si>
  <si>
    <t>heatherpeno nickleh bdogsy</t>
  </si>
  <si>
    <t>ceo_coach startup_mentor board_advisor</t>
  </si>
  <si>
    <t>cre100does ey_parthenon davsamu</t>
  </si>
  <si>
    <t>johngrimley tippingptcomm content_and</t>
  </si>
  <si>
    <t>equipmentfa abladvisor carlmarksadvis</t>
  </si>
  <si>
    <t>bizjournals wellsfargo robertlogemann2</t>
  </si>
  <si>
    <t>pensionsnews amdirectors ilpa</t>
  </si>
  <si>
    <t>unionbank acg_losangeles intrepidib</t>
  </si>
  <si>
    <t>miroslavpitak lpcloans theleadleft</t>
  </si>
  <si>
    <t>howardstrauber chrislehnes</t>
  </si>
  <si>
    <t>dealforce generationalgrp</t>
  </si>
  <si>
    <t>deloittecfo henri_steenkamp</t>
  </si>
  <si>
    <t>industryweek briankirbybdm</t>
  </si>
  <si>
    <t>willweatherford ardianzika</t>
  </si>
  <si>
    <t>Top URLs in Tweet by Count</t>
  </si>
  <si>
    <t>https://twitter.com/i/web/status/1093531796518645762 https://www.theleadleft.com/leveraged-loan-insight-analysis-1-28-2019/</t>
  </si>
  <si>
    <t>https://rsmus.com/our-insights/middle-market-transformative-ceo-show/a-conversation-with-jack-mitchell-mitchell-family-of-stores.html?cmpid=soc:twcpr0119-ceo-radio-show-promotion-episode-8:dj01&amp;utm_campaign=01-2019+CEO+Radio+Show&amp;utm_medium=bitly&amp;utm_source=Twitter https://rsmus.com/economics/rsm-middle-market-business-index-mmbi.html?cmpid=soc:twcpr1218-mmbi-q4-2018:dj01&amp;utm_campaign=MMBI+Q4+2018&amp;utm_medium=bitly&amp;utm_source=Twitter https://rsmus.com/who-we-are/corporate-responsibility/rsm-foundation/power-your-education-scholarship-program.html?cmpid=soc:twcpr0119-power-your-education-2019:dj01&amp;utm_campaign=2019+Power+Your+Education&amp;utm_medium=bitly&amp;utm_source=Twitter https://rsmus.com/what-we-do/industries/consumer-products/retail/can-blockchain-benefit-middle-market-retailers.html?cmpid=soc:twcpr0119-retail-and-blockchain:dj01 https://rsmus.com/events/blockchain-benefits-food-value-chain.html?cmpid=soc:twcpr0219-fandb-webcast-blockchain-clearthru:dj01 https://twitter.com/i/web/status/1091335849302740992 https://rsmus.com/our-insights/harnessing-technology-and-data/rsm-survey-details-middle-market-digital-transformation-strategi.html?cmpid=soc:twcpr0618-digital-trans-survey-exec-summary:d02</t>
  </si>
  <si>
    <t>https://www.middlemarketcenter.org/expert-perspectives/foreign-buyers-in-us-middle-market--advantages-and-tips-for-sellers https://twitter.com/i/web/status/1093928725719199746 https://middlemarketcenter.org/expert-perspectives/are-robots-really-the-future https://www.youtube.com/watch?time_continue=1&amp;v=G6Snm8B1S7s https://www.middlemarketcenter.org/expert-perspectives/strategy-development-process</t>
  </si>
  <si>
    <t>https://twitter.com/i/web/status/1096147250298998784 https://twitter.com/i/web/status/1095881271098728450 https://myemail.constantcontact.com/Arlington-Capital-sells-Endeavor-Robotics-to-FLIR.html?soid=1116185134179&amp;aid=1g1KVUd9JAA https://myemail.constantcontact.com/After-Hours-News-from-Private-Equity-Professional.html?soid=1116185134179&amp;aid=vtesOniaAGU https://twitter.com/i/web/status/1095415165233913856 https://myemail.constantcontact.com/After-Hours-News-from-Private-Equity-Professional.html?soid=1116185134179&amp;aid=CrxHJcTD1OY https://twitter.com/i/web/status/1094633187647602688 https://twitter.com/i/web/status/1094069329866432512 https://myemail.constantcontact.com/Rockwood-buys-medical-equipment-maker.html?soid=1116185134179&amp;aid=WWRDdQ7Uyvo https://myemail.constantcontact.com/After-Hours-News-from-Private-Equity-Professional.html?soid=1116185134179&amp;aid=YSaR0qz7q88</t>
  </si>
  <si>
    <t>https://acgwm.wildapricot.org/event-3166149 https://www.acg.org/news-trends/news/acg-partners-pitchbook-european-pe-middle-market-report https://twitter.com/i/web/status/1093595580893413379</t>
  </si>
  <si>
    <t>https://twitter.com/ACGDetroit/status/1093175772691476481 https://www.acg.org/toronto/events/2019-young-professionals-trivia-night</t>
  </si>
  <si>
    <t>https://middlemarketgrowth.org/deal-news-stellex-buys-paragon/ https://www.acg.org/news-trends/news/acg-partners-pitchbook-european-pe-middle-market-report https://twitter.com/i/web/status/1093595668189450241</t>
  </si>
  <si>
    <t>https://www.middlemarketcenter.org/expert-perspectives/strategy-development-process?utm_source=twitter.com&amp;utm_medium=social&amp;utm_content=socialchamp&amp;utm_campaign=socialchamp.io&amp;id=SJxu9f_I4N https://www.middlemarketcenter.org/expert-perspectives/strategy-development-process?utm_source=twitter.com&amp;utm_medium=social&amp;utm_content=socialchamp&amp;utm_campaign=socialchamp.io&amp;id=r1ezEo0VV4 https://www.middlemarketcenter.org/expert-perspectives/strategy-development-process?utm_source=twitter.com&amp;utm_medium=social&amp;utm_content=socialchamp&amp;utm_campaign=socialchamp.io&amp;id=HklpZsCEEN</t>
  </si>
  <si>
    <t>https://twitter.com/i/web/status/1094516100258250752 https://twitter.com/rsmusllp/status/1092791048345210887</t>
  </si>
  <si>
    <t>https://myemail.constantcontact.com/Impact-of-lease-accounting-standard----State-of-the-industry----Define-your-why.html?soid=1102394474495&amp;aid=p1hKHKCyvds https://twitter.com/i/web/status/1094602022396067840</t>
  </si>
  <si>
    <t>https://www.themiddlemarket.com/news/m-a-wrap-unilever-carlyle-graze-hershey-conagra-post-capital https://www.themiddlemarket.com/list/tech-m-a-private-equity-strategies-francisco-partners-genstar-great-hill-hggc-insight-llr-silver-lake-ta-riverside-and-vista</t>
  </si>
  <si>
    <t>http://www.bdo.gg/en-gb/insights/featured-insights/horizons https://twitter.com/i/web/status/1095607768214589446 https://twitter.com/i/web/status/1095343829899595776</t>
  </si>
  <si>
    <t>https://twitter.com/i/web/status/1095745932996550657 http://www.yacapital.com/resource-center/investment</t>
  </si>
  <si>
    <t>https://twitter.com/i/web/status/1096061505668374528 https://twitter.com/i/web/status/1095434873932636160</t>
  </si>
  <si>
    <t>https://www.bdo.com/insights/tax/compensation-benefits/the-bdo-600-2018-study-of-boards?utm_medium=Social&amp;utm_source=Twtax&amp;utm_campaign=BDO600&amp;utm_content=Tax https://www.bdo.com/thought-leadership/tax-transformation-guide?utm_medium=Social&amp;utm_source=Twtax&amp;utm_campaign=TaxTransformation&amp;utm_content=Tax</t>
  </si>
  <si>
    <t>Top URLs in Tweet by Salience</t>
  </si>
  <si>
    <t>https://ammanagingdirectors.com/ https://www.youtube.com/watch?v=pDxQOljMhfI&amp;feature=youtu.be</t>
  </si>
  <si>
    <t>https://www.bdo.com/thought-leadership/tax-transformation-guide?utm_medium=Social&amp;utm_source=Twtax&amp;utm_campaign=TaxTransformation&amp;utm_content=Tax https://www.bdo.com/insights/tax/compensation-benefits/the-bdo-600-2018-study-of-boards?utm_medium=Social&amp;utm_source=Twtax&amp;utm_campaign=BDO600&amp;utm_content=Tax</t>
  </si>
  <si>
    <t>Top Domains in Tweet by Count</t>
  </si>
  <si>
    <t>twitter.com theleadleft.com</t>
  </si>
  <si>
    <t>rsmus.com twitter.com</t>
  </si>
  <si>
    <t>middlemarketcenter.org twitter.com youtube.com</t>
  </si>
  <si>
    <t>wildapricot.org acg.org twitter.com</t>
  </si>
  <si>
    <t>twitter.com acg.org</t>
  </si>
  <si>
    <t>middlemarketgrowth.org acg.org twitter.com</t>
  </si>
  <si>
    <t>twitter.com yacapital.com</t>
  </si>
  <si>
    <t>Top Domains in Tweet by Salience</t>
  </si>
  <si>
    <t>twitter.com rsmus.com</t>
  </si>
  <si>
    <t>twitter.com youtube.com middlemarketcenter.org</t>
  </si>
  <si>
    <t>twitter.com constantcontact.com</t>
  </si>
  <si>
    <t>ammanagingdirectors.com youtube.com</t>
  </si>
  <si>
    <t>bdo.gg twitter.com</t>
  </si>
  <si>
    <t>Top Hashtags in Tweet by Count</t>
  </si>
  <si>
    <t>middlemarket transformativeceo blockchain unemployment scholarships organic allnatural digitaltransformation</t>
  </si>
  <si>
    <t>middlemarket chubb ncmm midmarketinvestments ai</t>
  </si>
  <si>
    <t>trivianight medical technology acg pe europe middlemarket</t>
  </si>
  <si>
    <t>middlemarket usmca privateequity acgtoronto soldout throwbackthursday networking learning crossborder trivianight</t>
  </si>
  <si>
    <t>middlemarket privateequity acg pe europe</t>
  </si>
  <si>
    <t>usmca middlemarket nafta privateequity ustaxreform</t>
  </si>
  <si>
    <t>cpa middlemarket uhy constantcontact</t>
  </si>
  <si>
    <t>middlemarket mergersandacquisitions privateequity mergers acquisitions</t>
  </si>
  <si>
    <t>middlemarket mergersandacquisitions privateequity mna alexa siri cortana mergers acquisitions</t>
  </si>
  <si>
    <t>middlemarket privateequity lowermiddlemarket mergers acquisitions mergersandacquisitions</t>
  </si>
  <si>
    <t>middlemarket scholarships unemployment</t>
  </si>
  <si>
    <t>Top Hashtags in Tweet by Salience</t>
  </si>
  <si>
    <t>transformativeceo blockchain unemployment scholarships organic allnatural digitaltransformation middlemarket</t>
  </si>
  <si>
    <t>chubb ncmm midmarketinvestments ai middlemarket</t>
  </si>
  <si>
    <t>acquisitions privateequity middlemarket lowermiddlemarket mergers</t>
  </si>
  <si>
    <t>middlemarket markets investing disruption privateequity</t>
  </si>
  <si>
    <t>usmca privateequity acgtoronto soldout throwbackthursday networking learning crossborder trivianight register</t>
  </si>
  <si>
    <t>privateequity acg pe europe middlemarket</t>
  </si>
  <si>
    <t>nafta privateequity ustaxreform usmca middlemarket</t>
  </si>
  <si>
    <t>uhy constantcontact cpa middlemarket</t>
  </si>
  <si>
    <t>mergersandacquisitions privateequity mergers acquisitions middlemarket</t>
  </si>
  <si>
    <t>privateequity mna alexa siri cortana mergers acquisitions mergersandacquisitions middlemarket</t>
  </si>
  <si>
    <t>acquisitions lowermiddlemarket mergers mergersandacquisitions privateequity middlemarket</t>
  </si>
  <si>
    <t>tax middlemarket</t>
  </si>
  <si>
    <t>scholarships unemployment middlemarket</t>
  </si>
  <si>
    <t>Top Words in Tweet by Count</t>
  </si>
  <si>
    <t>theleadleft highly levered middlemarket issuers struggle rates continue rise lpcloans</t>
  </si>
  <si>
    <t>middlemarket amid significant price volatility occupied liquid markets loan trading</t>
  </si>
  <si>
    <t>de rsm la red global líder firmas auditoría impuestos y</t>
  </si>
  <si>
    <t>work passion help firms middlemarket investment space effectively apply innovative</t>
  </si>
  <si>
    <t>comes trade uncertainty here five protective measures middlemarket companies consider</t>
  </si>
  <si>
    <t>great job proud friend willweatherford flapol middlemarket</t>
  </si>
  <si>
    <t>equipmentfinance citizensbank shares middlemarket optimism expanding economy favorable regulatory direction</t>
  </si>
  <si>
    <t>mufg unionbank n announced completed acquisition intrepidib leading losangeles based</t>
  </si>
  <si>
    <t>mid market regional companies need well rounded perspective media campaign</t>
  </si>
  <si>
    <t>middle market financing uses debt corporate middlemarket stocks</t>
  </si>
  <si>
    <t>ðÿ para todas aquellas personas que quieran comercializar middlemarket y</t>
  </si>
  <si>
    <t>rsmusllp unemployment near 4 59 middlemarket executives expect increase compensation</t>
  </si>
  <si>
    <t>middlemarket mitchell jack listen more chairman stores transformativeceo chief economist</t>
  </si>
  <si>
    <t>midmarketcenter research shows successful middlemarket strategy development teams donâ t</t>
  </si>
  <si>
    <t>middlemarket companies welcome past report strong come chubb investors highly</t>
  </si>
  <si>
    <t>unemployment near 4 59 middlemarket executives expect increase compensation next</t>
  </si>
  <si>
    <t>join senior women dealmaking professionals privateequity investmentbanks lending familyoffices transactional</t>
  </si>
  <si>
    <t>pepromagazine hours news private equity professional privateequity middlemarket lowermiddlemarket mergers</t>
  </si>
  <si>
    <t>middlemarket sme sets another record amid broader pe privateequity shift</t>
  </si>
  <si>
    <t>rsmusllp surveyed middlemarket cfos thoughts digitaltransformation see results httpâ</t>
  </si>
  <si>
    <t>jeff capxpartners acg capital connection 2019 atlanta week look capx's</t>
  </si>
  <si>
    <t>weâ smb business development abl deal origination need boost over</t>
  </si>
  <si>
    <t>middle market companies preparing 2019 wellsfargo executives few predictions via</t>
  </si>
  <si>
    <t>year midmarketcenter 4q 2018 middlemarket companies report strong annualized revenue</t>
  </si>
  <si>
    <t>middlemarket companies embracing technology strategic imperative via deloittecfo</t>
  </si>
  <si>
    <t>great keynote morning nfl hall famer entrepreneur terrell_davis blockchain reality</t>
  </si>
  <si>
    <t>middlemarket companies challenged drive sustainable revenue needed sufficient earnings thereby</t>
  </si>
  <si>
    <t>jeff smithandcarson great keynote morning nfl hall famer entrepreneur terrell_davis</t>
  </si>
  <si>
    <t>acg_toronto feb technology join young professionals 90's 2000's trivianight thursday</t>
  </si>
  <si>
    <t>another great opportunity join team here rsm llp rsmus middlemarket</t>
  </si>
  <si>
    <t>acg_toronto excited partner acgwm acgdetroit cross border connections 2019 march</t>
  </si>
  <si>
    <t>signature breakfast feb 13 technology media disruption register medical</t>
  </si>
  <si>
    <t>opportunities middlemarket acgglobal rsm_canada join acg_toronto usmca host breakfast seminar</t>
  </si>
  <si>
    <t>falconplatform formerly integis arrived engineering innovative talent levers custom built</t>
  </si>
  <si>
    <t>ceo great afternoon listening live middlemarket transformative radio show joseph</t>
  </si>
  <si>
    <t>abladvisor new abla navigating challenges middlemarket healthcare lending jonathan killion</t>
  </si>
  <si>
    <t>mitchell rsmusllp jack chairman stores middlemarket transformativeceo someone willing listen</t>
  </si>
  <si>
    <t>midmarketcenter robots really future caught up jesuthasan recently discuss middlemarket</t>
  </si>
  <si>
    <t>fundraising flat pe middle market time panic privateequity middlemarket cfo</t>
  </si>
  <si>
    <t>middlemarket privateequity firm stellex capital management recently acquired michigan based</t>
  </si>
  <si>
    <t>rsm_canada privateequity firms capitalize investment opportunities light ustaxreform usmca kevin</t>
  </si>
  <si>
    <t>s usmca impact middlemarket alex kotsopoulos airdberlis opportunities panel hosted</t>
  </si>
  <si>
    <t>mitchell rsmusllp jack chairman stores talks economy affected retail industry</t>
  </si>
  <si>
    <t>45 states salestax 8 passed economic contacts test sales tax</t>
  </si>
  <si>
    <t>strategy research shows successful middlemarket development teams t rely exclusively</t>
  </si>
  <si>
    <t>newsletter debtrush february 2019 finance debt economy leveragedloans</t>
  </si>
  <si>
    <t>pepromagazine rockwood buys medical equipment maker privateequity middlemarket lowermiddlemarket mergers</t>
  </si>
  <si>
    <t>app takes mna mobile giving access largest varied portfolio middlemarket</t>
  </si>
  <si>
    <t>dealforce app takes mna mobile giving access largest varied portfolio</t>
  </si>
  <si>
    <t>fti_flc march 5 fticonsulting managing director elaine carey joined colleagues</t>
  </si>
  <si>
    <t>de una davsamu socio ey_parthenon la en estrategia crecimiento reflexión</t>
  </si>
  <si>
    <t>de una cre100does davsamu socio ey_parthenon la estrategia compartiendo reflexiones</t>
  </si>
  <si>
    <t>middlemarket well productivity efficiency gap u k business ongoing economic</t>
  </si>
  <si>
    <t>learn emergingtechnologies combined bigdata drivers middlemarket organizations 2019</t>
  </si>
  <si>
    <t>cpa middlemarket more impact lease accounting standard company uhy via</t>
  </si>
  <si>
    <t>strategy board ceo board_advisor ceo_coach gd360 source middlemarket</t>
  </si>
  <si>
    <t>bdogsy bdo horizons middlemarket mergersandacquisitions warns china trade disputes see</t>
  </si>
  <si>
    <t>horizons bdo middlemarket mergersandacquisitions virtual assistants fight homes read s</t>
  </si>
  <si>
    <t>sponsorship kit maeast october now available looking grow visibility senior</t>
  </si>
  <si>
    <t>s bdo bdoind overview prominent mergersandacquisitions realestate month horizons quarterly</t>
  </si>
  <si>
    <t>s bdo overview prominent mergersandacquisitions realestate month horizons quarterly middlemarket</t>
  </si>
  <si>
    <t>chrislehnes lunch acg new york privateequity middlemarket</t>
  </si>
  <si>
    <t>give call 914 777 0100 visit website more working companies</t>
  </si>
  <si>
    <t>eckhart featured sponsor week kolak firm entrepreneurs middlemarket businesses privatewealth</t>
  </si>
  <si>
    <t>strategy board startup board_advisor startup_mentor gd360 source middlemarket</t>
  </si>
  <si>
    <t>middlemarket privateequity private equity pepromagazine hours news professional lowermiddlemarket mergers</t>
  </si>
  <si>
    <t>unfortunately middle market companies immune vs syndrome trust without silos</t>
  </si>
  <si>
    <t>see 2018 acg new york year end report highlighting middle</t>
  </si>
  <si>
    <t>bdogsy virtual assistants fight homes read horizons bdo s quarterly</t>
  </si>
  <si>
    <t>brexit triggers increase financial services mergersandacquisitions investors companies seek bridge</t>
  </si>
  <si>
    <t>tax middlemarket companies transform practice navigate increasingly complicated web laws</t>
  </si>
  <si>
    <t>midmarketcenter today excited officially welcome newest sponsors chubbna pleasure working</t>
  </si>
  <si>
    <t>join ready february 26 learn end chad mcnair's time helm</t>
  </si>
  <si>
    <t>compensation middlemarket board trends term download director s scrutiny around</t>
  </si>
  <si>
    <t>rsmusllp middlemarket know deserving business technology student re awarding 100</t>
  </si>
  <si>
    <t>Top Words in Tweet by Salience</t>
  </si>
  <si>
    <t>amid significant price volatility occupied liquid markets loan trading levels</t>
  </si>
  <si>
    <t>mitchell jack listen more chairman stores transformativeceo chief economist joebrusuelas</t>
  </si>
  <si>
    <t>welcome chubb investors highly satisfied 4q growth 7 year over</t>
  </si>
  <si>
    <t>hours news private equity professional acquisitions sells week review medical</t>
  </si>
  <si>
    <t>middlemarket markets disruption follow ilpa pensionsnews middâ investing many qtrs</t>
  </si>
  <si>
    <t>acg_toronto technology join young professionals 90's 2000's trivianight thursday 21</t>
  </si>
  <si>
    <t>cross border opportunities rsm_canada join acg_toronto usmca host breakfast seminar</t>
  </si>
  <si>
    <t>abladvisor pu pulse industry explains abls paying attention new abla</t>
  </si>
  <si>
    <t>privateequity firm stellex capital management recently acquired michigan based automotive</t>
  </si>
  <si>
    <t>hosted rsm canadian acg_toronto currently highlighting investing canada acg_toronto's breakfast</t>
  </si>
  <si>
    <t>solid actively invite consider input variety sources both internal external</t>
  </si>
  <si>
    <t>la en reflexión se estructura secuencia lógica partiendo y llegando</t>
  </si>
  <si>
    <t>la una compartiendo reflexiones sobre estrategias desarrollo inorganico con los</t>
  </si>
  <si>
    <t>well productivity efficiency gap u k business ongoing economic growth</t>
  </si>
  <si>
    <t>more impact lease accounting standard company uhy via constantcontact attention</t>
  </si>
  <si>
    <t>mergersandacquisitions warns china trade disputes see privateequity managers s volatility</t>
  </si>
  <si>
    <t>virtual assistants fight homes read s quarterly review privateequity mna</t>
  </si>
  <si>
    <t>working companies yours learn ou sound investments young america capital</t>
  </si>
  <si>
    <t>market acquisitions pepromagazine hours news professional lowermiddlemarket mergers middle private</t>
  </si>
  <si>
    <t>ready february 26 learn end chad mcnair's time helm aspen</t>
  </si>
  <si>
    <t>compensation term s board trends download director scrutiny around practices</t>
  </si>
  <si>
    <t>know deserving business technology student re awarding 100 000 scholarships</t>
  </si>
  <si>
    <t>Top Word Pairs in Tweet by Count</t>
  </si>
  <si>
    <t>theleadleft,highly  highly,levered  levered,middlemarket  middlemarket,issuers  issuers,struggle  struggle,rates  rates,continue  continue,rise  rise,lpcloans</t>
  </si>
  <si>
    <t>amid,significant  significant,price  price,volatility  volatility,occupied  occupied,liquid  liquid,markets  markets,middlemarket  middlemarket,loan  loan,trading  trading,levels</t>
  </si>
  <si>
    <t>rsm,la  la,red  red,global  global,líder  líder,de  de,firmas  firmas,de  de,auditoría  auditoría,impuestos  impuestos,y</t>
  </si>
  <si>
    <t>work,passion  passion,help  help,firms  firms,middlemarket  middlemarket,investment  investment,space  space,effectively  effectively,apply  apply,innovative</t>
  </si>
  <si>
    <t>comes,trade  trade,uncertainty  uncertainty,here  here,five  five,protective  protective,measures  measures,middlemarket  middlemarket,companies  companies,consider</t>
  </si>
  <si>
    <t>great,job  job,proud  proud,friend  friend,willweatherford  willweatherford,flapol  flapol,middlemarket</t>
  </si>
  <si>
    <t>equipmentfinance,citizensbank  citizensbank,shares  shares,middlemarket  middlemarket,optimism  optimism,expanding  expanding,economy  economy,favorable  favorable,regulatory  regulatory,direction  direction,taxreform</t>
  </si>
  <si>
    <t>mufg,unionbank  unionbank,n  n,announced  announced,completed  completed,acquisition  acquisition,intrepidib  intrepidib,leading  leading,losangeles  losangeles,based  based,region</t>
  </si>
  <si>
    <t>mid,market  market,regional  regional,companies  companies,need  need,well  well,rounded  rounded,perspective  perspective,media  media,campaign  campaign,before</t>
  </si>
  <si>
    <t>middle,market  market,financing  financing,uses  uses,debt  debt,corporate  corporate,middlemarket  middlemarket,stocks</t>
  </si>
  <si>
    <t>ðÿ,ðÿ  para,todas  todas,aquellas  aquellas,personas  personas,que  que,quieran  quieran,comercializar  comercializar,middlemarket  middlemarket,y  y,gran</t>
  </si>
  <si>
    <t>rsmusllp,unemployment  unemployment,near  near,4  4,59  59,middlemarket  middlemarket,executives  executives,expect  expect,increase  increase,compensation  compensation,next</t>
  </si>
  <si>
    <t>jack,mitchell  mitchell,chairman  chairman,mitchell  mitchell,stores  middlemarket,transformativeceo  chief,economist  economist,joebrusuelas  today,s  gain,competitive  stores,middlemarket</t>
  </si>
  <si>
    <t>midmarketcenter,research  research,shows  shows,successful  successful,middlemarket  middlemarket,strategy  strategy,development  development,teams  teams,donâ  donâ,t  t,rely</t>
  </si>
  <si>
    <t>highly,satisfied  middlemarket,companies  today,excited  excited,officially  officially,welcome  welcome,newest  newest,sponsors  sponsors,chubbna  chubbna,pleasure  pleasure,working</t>
  </si>
  <si>
    <t>comes,trade  trade,uncertainty  uncertainty,here  here,five  five,protective  protective,measures  measures,middlemarket  middlemarket,companies  companies,consider  consider,industryweek</t>
  </si>
  <si>
    <t>join,senior  senior,women  women,dealmaking  dealmaking,professionals  professionals,privateequity  privateequity,investmentbanks  investmentbanks,lending  lending,familyoffices  familyoffices,transactional  transactional,value</t>
  </si>
  <si>
    <t>pepromagazine,hours  hours,news  news,private  private,equity  equity,professional  professional,privateequity  privateequity,middlemarket  middlemarket,lowermiddlemarket  lowermiddlemarket,mergers  mergers,acquisitionsâ</t>
  </si>
  <si>
    <t>middlemarket,sme  sme,sets  sets,another  another,record  record,amid  amid,broader  broader,pe  pe,privateequity  privateequity,shift  shift,pitchbook</t>
  </si>
  <si>
    <t>mergersacquisitionsdivestitures,businessmergersacquisitions  businessmergersacquisitions,middlemarket</t>
  </si>
  <si>
    <t>rsmusllp,surveyed  surveyed,middlemarket  middlemarket,cfos  cfos,thoughts  thoughts,digitaltransformation  digitaltransformation,see  see,results  results,httpâ</t>
  </si>
  <si>
    <t>capxpartners,acg  acg,capital  capital,connection  connection,2019  2019,atlanta  atlanta,week  week,look  look,capx's  capx's,jeff  jeff,pfeffer</t>
  </si>
  <si>
    <t>many,qtrs  qtrs,middle  middle,market  market,investing  investing,crush  crush,records  records,2018  2018,privateequity  privateequity,middlemarket  middlemarket,markets</t>
  </si>
  <si>
    <t>smb,business  business,development  development,abl  abl,deal  deal,origination  origination,need  need,boost  boost,over  over,next  next,2</t>
  </si>
  <si>
    <t>middle,market  market,companies  companies,preparing  preparing,2019  2019,wellsfargo  wellsfargo,executives  executives,few  few,predictions  predictions,via  via,bizjournals</t>
  </si>
  <si>
    <t>midmarketcenter,4q  4q,2018  2018,middlemarket  middlemarket,companies  companies,report  report,strong  strong,annualized  annualized,revenue  revenue,growth  growth,rate</t>
  </si>
  <si>
    <t>middlemarket,companies  companies,embracing  embracing,technology  technology,strategic  strategic,imperative  imperative,via  via,deloittecfo</t>
  </si>
  <si>
    <t>great,keynote  keynote,morning  morning,nfl  nfl,hall  hall,famer  famer,entrepreneur  entrepreneur,terrell_davis  terrell_davis,blockchain  blockchain,reality  reality,check</t>
  </si>
  <si>
    <t>middlemarket,companies  companies,challenged  challenged,drive  drive,sustainable  sustainable,revenue  revenue,needed  needed,sufficient  sufficient,earnings  earnings,thereby  thereby,high</t>
  </si>
  <si>
    <t>smithandcarson,great  great,keynote  keynote,morning  morning,nfl  nfl,hall  hall,famer  famer,entrepreneur  entrepreneur,terrell_davis  terrell_davis,blockchain  blockchain,reality</t>
  </si>
  <si>
    <t>acg_toronto,join  join,acg_toronto  acg_toronto,young  young,professionals  professionals,90's  90's,2000's  2000's,trivianight  trivianight,thursday  thursday,feb  feb,21</t>
  </si>
  <si>
    <t>another,great  great,opportunity  opportunity,join  join,team  team,here  here,rsm  rsm,llp  llp,rsmus  rsmus,middlemarket</t>
  </si>
  <si>
    <t>acg_toronto,excited  excited,partner  partner,acgwm  acgwm,acgdetroit  acgdetroit,cross  cross,border  border,connections  connections,2019  2019,march  march,4</t>
  </si>
  <si>
    <t>signature,breakfast  breakfast,feb  feb,13  13,technology  technology,media  media,disruption  disruption,register  register,medical</t>
  </si>
  <si>
    <t>breakfast,seminar  middlemarket,privateequity  cross,border  rsm_canada,february  february,14  14,join  join,rsm  rsm,together  together,acg_toronto  acg_toronto,airdberlis</t>
  </si>
  <si>
    <t>falconplatform,formerly  formerly,integis  integis,arrived  arrived,engineering  engineering,innovative  innovative,talent  talent,levers  levers,custom  custom,built  built,private</t>
  </si>
  <si>
    <t>great,afternoon  afternoon,listening  listening,live  live,middlemarket  middlemarket,transformative  transformative,ceo  ceo,radio  radio,show  show,joseph  joseph,brusuelas</t>
  </si>
  <si>
    <t>abladvisor,new  new,abla  abla,navigating  navigating,challenges  challenges,middlemarket  middlemarket,healthcare  healthcare,lending  lending,jonathan  jonathan,killion  killion,carlmarksadvis</t>
  </si>
  <si>
    <t>rsmusllp,jack  jack,mitchell  mitchell,chairman  chairman,mitchell  mitchell,stores  stores,middlemarket  middlemarket,transformativeceo  transformativeceo,someone  someone,willing  willing,listen</t>
  </si>
  <si>
    <t>midmarketcenter,robots  robots,really  really,future  future,caught  caught,up  up,jesuthasan  jesuthasan,recently  recently,discuss  discuss,middlemarket  middlemarket,companies</t>
  </si>
  <si>
    <t>fundraising,flat  flat,pe  pe,middle  middle,market  market,time  time,panic  panic,privateequity  privateequity,fundraising  fundraising,middlemarket  middlemarket,cfo</t>
  </si>
  <si>
    <t>middlemarket,privateequity  privateequity,firm  firm,stellex  stellex,capital  capital,management  management,recently  recently,acquired  acquired,michigan  michigan,based  based,automotive</t>
  </si>
  <si>
    <t>rsm_canada,privateequity  privateequity,firms  firms,capitalize  capitalize,investment  investment,opportunities  opportunities,light  light,ustaxreform  ustaxreform,usmca  usmca,kevin  kevin,depew</t>
  </si>
  <si>
    <t>alex,kotsopoulos  hosted,airdberlis  s,alex  canadian,middlemarket  kotsopoulos,currently  currently,highlighting  highlighting,usmca  usmca,s  s,impact  impact,investing</t>
  </si>
  <si>
    <t>rsmusllp,jack  jack,mitchell  mitchell,chairman  chairman,mitchell  mitchell,stores  stores,talks  talks,economy  economy,affected  affected,retail  retail,industry</t>
  </si>
  <si>
    <t>45,states  states,salestax  salestax,8  8,passed  passed,economic  economic,contacts  contacts,test  test,sales  sales,tax</t>
  </si>
  <si>
    <t>debtrush,newsletter  newsletter,february  february,2019  2019,newsletter  newsletter,finance  finance,debt  debt,economy  economy,leveragedloans</t>
  </si>
  <si>
    <t>pepromagazine,rockwood  rockwood,buys  buys,medical  medical,equipment  equipment,maker  maker,privateequity  privateequity,middlemarket  middlemarket,lowermiddlemarket  lowermiddlemarket,mergers  mergers,acquisitions</t>
  </si>
  <si>
    <t>5,reasons  reasons,financial  financial,institution  institution,create  create,content  content,strategy  strategy,middlemarket  middlemarket,privateequity  privateequity,smm  smm,via</t>
  </si>
  <si>
    <t>dealforce,app  app,takes  takes,mna  mna,mobile  mobile,giving  giving,access  access,largest  largest,varied  varied,portfolio  portfolio,middlemarket</t>
  </si>
  <si>
    <t>fti_flc,march  march,5  5,fticonsulting  fticonsulting,managing  managing,director  director,elaine  elaine,carey  carey,joined  joined,colleagues  colleagues,blankromellp</t>
  </si>
  <si>
    <t>davsamu,socio  socio,de  de,ey_parthenon  ey_parthenon,la  la,reflexión  reflexión,se  se,estructura  estructura,en  en,una  una,secuencia</t>
  </si>
  <si>
    <t>cre100does,davsamu  davsamu,socio  socio,de  de,ey_parthenon  compartiendo,reflexiones  reflexiones,sobre  sobre,estrategias  estrategias,de  de,desarrollo  desarrollo,inorganico</t>
  </si>
  <si>
    <t>middlemarket,well  productivity,efficiency  efficiency,gap  gap,u  u,k  k,business  business,ongoing  ongoing,economic  economic,growth  growth,threat</t>
  </si>
  <si>
    <t>learn,emergingtechnologies  emergingtechnologies,combined  combined,bigdata  bigdata,drivers  drivers,middlemarket  middlemarket,organizations  organizations,2019</t>
  </si>
  <si>
    <t>cpa,middlemarket  impact,lease  lease,accounting  accounting,standard  standard,company  company,uhy  uhy,cpa  middlemarket,via  via,constantcontact  attention,profit</t>
  </si>
  <si>
    <t>strategy,board  board,ceo  ceo,board_advisor  board_advisor,ceo_coach  ceo_coach,gd360  gd360,source  source,middlemarket</t>
  </si>
  <si>
    <t>bdo,horizons  bdogsy,mergersandacquisitions  mergersandacquisitions,bdo  horizons,warns  warns,china  china,trade  trade,disputes  disputes,see  see,middlemarket  middlemarket,privateequity</t>
  </si>
  <si>
    <t>sponsorship,kit  kit,maeast  maeast,october  october,now  now,available  available,looking  looking,grow  grow,visibility  visibility,senior  senior,level</t>
  </si>
  <si>
    <t>bdo,s  bdoind,bdo  s,overview  overview,prominent  prominent,mergersandacquisitions  mergersandacquisitions,realestate  realestate,month  month,s  s,horizons  horizons,bdo</t>
  </si>
  <si>
    <t>chrislehnes,lunch  lunch,acg  acg,new  new,york  york,privateequity  privateequity,middlemarket</t>
  </si>
  <si>
    <t>914,777  777,0100  0100,visit  visit,website  working,companies  companies,yours  yours,give  give,call  call,914  website,learn</t>
  </si>
  <si>
    <t>featured,sponsor  sponsor,week  week,eckhart  eckhart,kolak  kolak,eckhart  eckhart,firm  firm,entrepreneurs  entrepreneurs,middlemarket  middlemarket,businesses  businesses,privatewealth</t>
  </si>
  <si>
    <t>strategy,board  board,startup  startup,board_advisor  board_advisor,startup_mentor  startup_mentor,gd360  gd360,source  source,middlemarket</t>
  </si>
  <si>
    <t>pepromagazine,hours  hours,news  news,private  private,equity  equity,professional  professional,privateequity  privateequity,middlemarket  middlemarket,lowermiddlemarket  lowermiddlemarket,mergers  mergers,acquisitions</t>
  </si>
  <si>
    <t>private,equity  pepromagazine,hours  hours,news  news,private  equity,professional  professional,privateequity  privateequity,middlemarket  middlemarket,lowermiddlemarket  lowermiddlemarket,mergers  mergers,acquisitions</t>
  </si>
  <si>
    <t>unfortunately,middle  middle,market  market,companies  companies,immune  immune,vs  vs,syndrome  syndrome,trust  trust,without  without,silos  silos,exist</t>
  </si>
  <si>
    <t>see,2018  2018,acg  acg,new  new,york  york,year  year,end  end,report  report,highlighting  highlighting,middle  middle,market</t>
  </si>
  <si>
    <t>bdogsy,virtual  virtual,assistants  assistants,fight  fight,homes  homes,read  read,horizons  horizons,bdo  bdo,s  s,quarterly  quarterly,middlemarket</t>
  </si>
  <si>
    <t>brexit,triggers  triggers,increase  increase,financial  financial,services  services,mergersandacquisitions  mergersandacquisitions,investors  investors,companies  companies,seek  seek,bridge  bridge,channel</t>
  </si>
  <si>
    <t>middlemarket,companies  companies,transform  transform,tax  tax,practice  practice,navigate  navigate,increasingly  increasingly,complicated  complicated,web  web,tax  tax,laws</t>
  </si>
  <si>
    <t>midmarketcenter,today  today,excited  excited,officially  officially,welcome  welcome,newest  newest,sponsors  sponsors,chubbna  chubbna,pleasure  pleasure,working  working,te</t>
  </si>
  <si>
    <t>join,february  february,26  26,learn  learn,end  end,chad  chad,mcnair's  mcnair's,time  time,helm  helm,aspen  aspen,beverage</t>
  </si>
  <si>
    <t>board,compensation  compensation,trends  scrutiny,around  around,compensation  compensation,practices  practices,boards  boards,intensifying  intensifying,develop  develop,deeper  deeper,understanding</t>
  </si>
  <si>
    <t>rsmusllp,know  know,deserving  deserving,business  business,technology  technology,student  student,re  re,awarding  awarding,100  100,000  000,scholarships</t>
  </si>
  <si>
    <t>Top Word Pairs in Tweet by Salience</t>
  </si>
  <si>
    <t>hours,news  news,private  private,equity  equity,professional  professional,privateequity  mergers,acquisitions  week,review  review,private  investment,bank  bank,petsky</t>
  </si>
  <si>
    <t>privateequity,middlemarket  middlemarket,markets  markets,investing  investing,disruption  disruption,follow  follow,amdirectors  amdirectors,ilpa  ilpa,pensionsnews  amdirectors,many  privateequity,middâ</t>
  </si>
  <si>
    <t>cross,border  breakfast,seminar  middlemarket,privateequity  rsm_canada,february  february,14  14,join  join,rsm  rsm,together  together,acg_toronto  acg_toronto,airdberlis</t>
  </si>
  <si>
    <t>abladvisor,new  takes,pu  takes,pulse  pulse,industry  industry,explains  explains,abls  abls,paying  paying,attention  new,abla  abla,navigating</t>
  </si>
  <si>
    <t>hosted,airdberlis  s,alex  canadian,middlemarket  kotsopoulos,currently  currently,highlighting  highlighting,usmca  usmca,s  s,impact  impact,investing  investing,canada</t>
  </si>
  <si>
    <t>up,solid  solid,strategy  strategy,actively  actively,invite  invite,consider  consider,input  input,variety  variety,sources  sources,both  both,internal</t>
  </si>
  <si>
    <t>ey_parthenon,la  la,reflexión  reflexión,se  se,estructura  estructura,en  en,una  una,secuencia  secuencia,lógica  lógica,partiendo  partiendo,de</t>
  </si>
  <si>
    <t>compartiendo,reflexiones  reflexiones,sobre  sobre,estrategias  estrategias,de  de,desarrollo  desarrollo,inorganico  inorganico,con  con,los  los,amigos  amigos,de</t>
  </si>
  <si>
    <t>impact,lease  lease,accounting  accounting,standard  standard,company  company,uhy  uhy,cpa  middlemarket,via  via,constantcontact  attention,profit  profit,cfo</t>
  </si>
  <si>
    <t>bdogsy,mergersandacquisitions  mergersandacquisitions,bdo  horizons,warns  warns,china  china,trade  trade,disputes  disputes,see  see,middlemarket  middlemarket,privateequity  privateequity,managers</t>
  </si>
  <si>
    <t>virtual,assistants  assistants,fight  fight,homes  homes,read  read,horizons  horizons,bdo  bdo,s  s,quarterly  quarterly,middlemarket  middlemarket,mergersandacquisitions</t>
  </si>
  <si>
    <t>working,companies  companies,yours  yours,give  give,call  call,914  website,learn  learn,more  more,ou  sound,investments  investments,give</t>
  </si>
  <si>
    <t>mergers,acquisitions  pepromagazine,hours  hours,news  news,private  equity,professional  professional,privateequity  privateequity,middlemarket  middlemarket,lowermiddlemarket  lowermiddlemarket,mergers  middle,market</t>
  </si>
  <si>
    <t>Word</t>
  </si>
  <si>
    <t>up</t>
  </si>
  <si>
    <t>more</t>
  </si>
  <si>
    <t>come</t>
  </si>
  <si>
    <t>upon</t>
  </si>
  <si>
    <t>themselves</t>
  </si>
  <si>
    <t>compensation</t>
  </si>
  <si>
    <t>join</t>
  </si>
  <si>
    <t>business</t>
  </si>
  <si>
    <t>learn</t>
  </si>
  <si>
    <t>new</t>
  </si>
  <si>
    <t>consider</t>
  </si>
  <si>
    <t>2018</t>
  </si>
  <si>
    <t>report</t>
  </si>
  <si>
    <t>see</t>
  </si>
  <si>
    <t>here</t>
  </si>
  <si>
    <t>don</t>
  </si>
  <si>
    <t>technology</t>
  </si>
  <si>
    <t>next</t>
  </si>
  <si>
    <t>investing</t>
  </si>
  <si>
    <t>both</t>
  </si>
  <si>
    <t>great</t>
  </si>
  <si>
    <t>six</t>
  </si>
  <si>
    <t>months</t>
  </si>
  <si>
    <t>breakfast</t>
  </si>
  <si>
    <t>read</t>
  </si>
  <si>
    <t>board</t>
  </si>
  <si>
    <t>trends</t>
  </si>
  <si>
    <t>review</t>
  </si>
  <si>
    <t>ceo</t>
  </si>
  <si>
    <t>register</t>
  </si>
  <si>
    <t>takes</t>
  </si>
  <si>
    <t>donâ</t>
  </si>
  <si>
    <t>jack</t>
  </si>
  <si>
    <t>ðÿ</t>
  </si>
  <si>
    <t>help</t>
  </si>
  <si>
    <t>february</t>
  </si>
  <si>
    <t>alex</t>
  </si>
  <si>
    <t>kotsopoulos</t>
  </si>
  <si>
    <t>highlighting</t>
  </si>
  <si>
    <t>challenges</t>
  </si>
  <si>
    <t>discuss</t>
  </si>
  <si>
    <t>industry</t>
  </si>
  <si>
    <t>financial</t>
  </si>
  <si>
    <t>working</t>
  </si>
  <si>
    <t>strong</t>
  </si>
  <si>
    <t>kevin</t>
  </si>
  <si>
    <t>depew</t>
  </si>
  <si>
    <t>brought</t>
  </si>
  <si>
    <t>york</t>
  </si>
  <si>
    <t>content</t>
  </si>
  <si>
    <t>recently</t>
  </si>
  <si>
    <t>available</t>
  </si>
  <si>
    <t>professionals</t>
  </si>
  <si>
    <t>economic</t>
  </si>
  <si>
    <t>concerns</t>
  </si>
  <si>
    <t>growth</t>
  </si>
  <si>
    <t>socio</t>
  </si>
  <si>
    <t>estrategia</t>
  </si>
  <si>
    <t>app</t>
  </si>
  <si>
    <t>economy</t>
  </si>
  <si>
    <t>solid</t>
  </si>
  <si>
    <t>actively</t>
  </si>
  <si>
    <t>invite</t>
  </si>
  <si>
    <t>input</t>
  </si>
  <si>
    <t>variety</t>
  </si>
  <si>
    <t>sources</t>
  </si>
  <si>
    <t>internal</t>
  </si>
  <si>
    <t>external</t>
  </si>
  <si>
    <t>chairman</t>
  </si>
  <si>
    <t>stores</t>
  </si>
  <si>
    <t>need</t>
  </si>
  <si>
    <t>listen</t>
  </si>
  <si>
    <t>lending</t>
  </si>
  <si>
    <t>revenue</t>
  </si>
  <si>
    <t>talent</t>
  </si>
  <si>
    <t>feb</t>
  </si>
  <si>
    <t>over</t>
  </si>
  <si>
    <t>continue</t>
  </si>
  <si>
    <t>highly</t>
  </si>
  <si>
    <t>know</t>
  </si>
  <si>
    <t>re</t>
  </si>
  <si>
    <t>higherâ</t>
  </si>
  <si>
    <t>14</t>
  </si>
  <si>
    <t>discussing</t>
  </si>
  <si>
    <t>seminar</t>
  </si>
  <si>
    <t>panel</t>
  </si>
  <si>
    <t>term</t>
  </si>
  <si>
    <t>download</t>
  </si>
  <si>
    <t>company</t>
  </si>
  <si>
    <t>end</t>
  </si>
  <si>
    <t>time</t>
  </si>
  <si>
    <t>co</t>
  </si>
  <si>
    <t>13</t>
  </si>
  <si>
    <t>pleasure</t>
  </si>
  <si>
    <t>investors</t>
  </si>
  <si>
    <t>host</t>
  </si>
  <si>
    <t>mid</t>
  </si>
  <si>
    <t>event</t>
  </si>
  <si>
    <t>firm</t>
  </si>
  <si>
    <t>based</t>
  </si>
  <si>
    <t>fundraising</t>
  </si>
  <si>
    <t>gd360</t>
  </si>
  <si>
    <t>source</t>
  </si>
  <si>
    <t>visit</t>
  </si>
  <si>
    <t>young</t>
  </si>
  <si>
    <t>info</t>
  </si>
  <si>
    <t>volatility</t>
  </si>
  <si>
    <t>crecimiento</t>
  </si>
  <si>
    <t>create</t>
  </si>
  <si>
    <t>maker</t>
  </si>
  <si>
    <t>comes</t>
  </si>
  <si>
    <t>uncertainty</t>
  </si>
  <si>
    <t>five</t>
  </si>
  <si>
    <t>protective</t>
  </si>
  <si>
    <t>measures</t>
  </si>
  <si>
    <t>data</t>
  </si>
  <si>
    <t>abla</t>
  </si>
  <si>
    <t>navigating</t>
  </si>
  <si>
    <t>healthcare</t>
  </si>
  <si>
    <t>jonathan</t>
  </si>
  <si>
    <t>killion</t>
  </si>
  <si>
    <t>cross</t>
  </si>
  <si>
    <t>border</t>
  </si>
  <si>
    <t>media</t>
  </si>
  <si>
    <t>disruption</t>
  </si>
  <si>
    <t>4q</t>
  </si>
  <si>
    <t>7</t>
  </si>
  <si>
    <t>many</t>
  </si>
  <si>
    <t>chief</t>
  </si>
  <si>
    <t>economist</t>
  </si>
  <si>
    <t>deserving</t>
  </si>
  <si>
    <t>student</t>
  </si>
  <si>
    <t>awarding</t>
  </si>
  <si>
    <t>100</t>
  </si>
  <si>
    <t>000</t>
  </si>
  <si>
    <t>build</t>
  </si>
  <si>
    <t>together</t>
  </si>
  <si>
    <t>first</t>
  </si>
  <si>
    <t>3</t>
  </si>
  <si>
    <t>seminars</t>
  </si>
  <si>
    <t>currently</t>
  </si>
  <si>
    <t>canada</t>
  </si>
  <si>
    <t>acg_toronto's</t>
  </si>
  <si>
    <t>hosted</t>
  </si>
  <si>
    <t>canadian</t>
  </si>
  <si>
    <t>u</t>
  </si>
  <si>
    <t>stay</t>
  </si>
  <si>
    <t>tuned</t>
  </si>
  <si>
    <t>long</t>
  </si>
  <si>
    <t>discover</t>
  </si>
  <si>
    <t>relationship</t>
  </si>
  <si>
    <t>find</t>
  </si>
  <si>
    <t>beverage</t>
  </si>
  <si>
    <t>ready</t>
  </si>
  <si>
    <t>grow</t>
  </si>
  <si>
    <t>team</t>
  </si>
  <si>
    <t>past</t>
  </si>
  <si>
    <t>work</t>
  </si>
  <si>
    <t>perspective</t>
  </si>
  <si>
    <t>services</t>
  </si>
  <si>
    <t>last</t>
  </si>
  <si>
    <t>partnered</t>
  </si>
  <si>
    <t>4th</t>
  </si>
  <si>
    <t>annual</t>
  </si>
  <si>
    <t>m</t>
  </si>
  <si>
    <t>events</t>
  </si>
  <si>
    <t>members</t>
  </si>
  <si>
    <t>familyoffices</t>
  </si>
  <si>
    <t>unfortunately</t>
  </si>
  <si>
    <t>immune</t>
  </si>
  <si>
    <t>vs</t>
  </si>
  <si>
    <t>syndrome</t>
  </si>
  <si>
    <t>trust</t>
  </si>
  <si>
    <t>without</t>
  </si>
  <si>
    <t>silos</t>
  </si>
  <si>
    <t>exist</t>
  </si>
  <si>
    <t>acquisition</t>
  </si>
  <si>
    <t>acquisitionsâ</t>
  </si>
  <si>
    <t>stellex</t>
  </si>
  <si>
    <t>management</t>
  </si>
  <si>
    <t>acquired</t>
  </si>
  <si>
    <t>michigan</t>
  </si>
  <si>
    <t>automotive</t>
  </si>
  <si>
    <t>components</t>
  </si>
  <si>
    <t>flat</t>
  </si>
  <si>
    <t>panic</t>
  </si>
  <si>
    <t>fund</t>
  </si>
  <si>
    <t>sponsor</t>
  </si>
  <si>
    <t>eckhart</t>
  </si>
  <si>
    <t>businesses</t>
  </si>
  <si>
    <t>make</t>
  </si>
  <si>
    <t>give</t>
  </si>
  <si>
    <t>call</t>
  </si>
  <si>
    <t>914</t>
  </si>
  <si>
    <t>777</t>
  </si>
  <si>
    <t>0100</t>
  </si>
  <si>
    <t>website</t>
  </si>
  <si>
    <t>sound</t>
  </si>
  <si>
    <t>lunch</t>
  </si>
  <si>
    <t>now</t>
  </si>
  <si>
    <t>senior</t>
  </si>
  <si>
    <t>deal</t>
  </si>
  <si>
    <t>warns</t>
  </si>
  <si>
    <t>china</t>
  </si>
  <si>
    <t>disputes</t>
  </si>
  <si>
    <t>growing</t>
  </si>
  <si>
    <t>plague</t>
  </si>
  <si>
    <t>reports</t>
  </si>
  <si>
    <t>attention</t>
  </si>
  <si>
    <t>cfo</t>
  </si>
  <si>
    <t>finance</t>
  </si>
  <si>
    <t>well</t>
  </si>
  <si>
    <t>fact</t>
  </si>
  <si>
    <t>reflexión</t>
  </si>
  <si>
    <t>estructura</t>
  </si>
  <si>
    <t>secuencia</t>
  </si>
  <si>
    <t>lógica</t>
  </si>
  <si>
    <t>partiendo</t>
  </si>
  <si>
    <t>valora</t>
  </si>
  <si>
    <t>amplio</t>
  </si>
  <si>
    <t>rango</t>
  </si>
  <si>
    <t>opciones</t>
  </si>
  <si>
    <t>expandir</t>
  </si>
  <si>
    <t>mobile</t>
  </si>
  <si>
    <t>giving</t>
  </si>
  <si>
    <t>access</t>
  </si>
  <si>
    <t>largest</t>
  </si>
  <si>
    <t>varied</t>
  </si>
  <si>
    <t>portfolio</t>
  </si>
  <si>
    <t>straight</t>
  </si>
  <si>
    <t>reasons</t>
  </si>
  <si>
    <t>institution</t>
  </si>
  <si>
    <t>smm</t>
  </si>
  <si>
    <t>rockwood</t>
  </si>
  <si>
    <t>buys</t>
  </si>
  <si>
    <t>equipment</t>
  </si>
  <si>
    <t>newsletter</t>
  </si>
  <si>
    <t>8</t>
  </si>
  <si>
    <t>talks</t>
  </si>
  <si>
    <t>affected</t>
  </si>
  <si>
    <t>retail</t>
  </si>
  <si>
    <t>using</t>
  </si>
  <si>
    <t>partners</t>
  </si>
  <si>
    <t>european</t>
  </si>
  <si>
    <t>europe</t>
  </si>
  <si>
    <t>robots</t>
  </si>
  <si>
    <t>really</t>
  </si>
  <si>
    <t>future</t>
  </si>
  <si>
    <t>caught</t>
  </si>
  <si>
    <t>jesuthasan</t>
  </si>
  <si>
    <t>someone</t>
  </si>
  <si>
    <t>willing</t>
  </si>
  <si>
    <t>pu</t>
  </si>
  <si>
    <t>show</t>
  </si>
  <si>
    <t>partner</t>
  </si>
  <si>
    <t>connections</t>
  </si>
  <si>
    <t>90's</t>
  </si>
  <si>
    <t>2000's</t>
  </si>
  <si>
    <t>thursday</t>
  </si>
  <si>
    <t>21</t>
  </si>
  <si>
    <t>signature</t>
  </si>
  <si>
    <t>another</t>
  </si>
  <si>
    <t>keynote</t>
  </si>
  <si>
    <t>morning</t>
  </si>
  <si>
    <t>hall</t>
  </si>
  <si>
    <t>famer</t>
  </si>
  <si>
    <t>entrepreneur</t>
  </si>
  <si>
    <t>reality</t>
  </si>
  <si>
    <t>check</t>
  </si>
  <si>
    <t>coming</t>
  </si>
  <si>
    <t>few</t>
  </si>
  <si>
    <t>armstronâ</t>
  </si>
  <si>
    <t>attract</t>
  </si>
  <si>
    <t>annualized</t>
  </si>
  <si>
    <t>rate</t>
  </si>
  <si>
    <t>9</t>
  </si>
  <si>
    <t>weâ</t>
  </si>
  <si>
    <t>best</t>
  </si>
  <si>
    <t>qtrs</t>
  </si>
  <si>
    <t>crush</t>
  </si>
  <si>
    <t>records</t>
  </si>
  <si>
    <t>markets</t>
  </si>
  <si>
    <t>relationships</t>
  </si>
  <si>
    <t>bank</t>
  </si>
  <si>
    <t>surveyed</t>
  </si>
  <si>
    <t>cfos</t>
  </si>
  <si>
    <t>thoughts</t>
  </si>
  <si>
    <t>results</t>
  </si>
  <si>
    <t>amid</t>
  </si>
  <si>
    <t>sells</t>
  </si>
  <si>
    <t>years</t>
  </si>
  <si>
    <t>higher</t>
  </si>
  <si>
    <t>wages</t>
  </si>
  <si>
    <t>less</t>
  </si>
  <si>
    <t>satisfied</t>
  </si>
  <si>
    <t>customer</t>
  </si>
  <si>
    <t>apply</t>
  </si>
  <si>
    <t>consumers</t>
  </si>
  <si>
    <t>transparency</t>
  </si>
  <si>
    <t>gain</t>
  </si>
  <si>
    <t>competitive</t>
  </si>
  <si>
    <t>levered</t>
  </si>
  <si>
    <t>issuers</t>
  </si>
  <si>
    <t>struggle</t>
  </si>
  <si>
    <t>rates</t>
  </si>
  <si>
    <t>rise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</si>
  <si>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</si>
  <si>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</si>
  <si>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</si>
  <si>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</si>
  <si>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</si>
  <si>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</si>
  <si>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</si>
  <si>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</si>
  <si>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</si>
  <si>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</si>
  <si>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</si>
  <si>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</si>
  <si>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</si>
  <si>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</si>
  <si>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</si>
  <si>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</si>
  <si>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</si>
  <si>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</si>
  <si>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</si>
  <si>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</si>
  <si>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</si>
  <si>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</si>
  <si>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</si>
  <si>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</si>
  <si>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</si>
  <si>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</si>
  <si>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</si>
  <si>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</si>
  <si>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</si>
  <si>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</si>
  <si>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</si>
  <si>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Sep</t>
  </si>
  <si>
    <t>24-Sep</t>
  </si>
  <si>
    <t>5 PM</t>
  </si>
  <si>
    <t>Jan</t>
  </si>
  <si>
    <t>23-Jan</t>
  </si>
  <si>
    <t>26-Jan</t>
  </si>
  <si>
    <t>6 PM</t>
  </si>
  <si>
    <t>30-Jan</t>
  </si>
  <si>
    <t>31-Jan</t>
  </si>
  <si>
    <t>8 PM</t>
  </si>
  <si>
    <t>Feb</t>
  </si>
  <si>
    <t>1-Feb</t>
  </si>
  <si>
    <t>12 AM</t>
  </si>
  <si>
    <t>1 AM</t>
  </si>
  <si>
    <t>3 AM</t>
  </si>
  <si>
    <t>5 AM</t>
  </si>
  <si>
    <t>7 AM</t>
  </si>
  <si>
    <t>11 AM</t>
  </si>
  <si>
    <t>2 PM</t>
  </si>
  <si>
    <t>7 PM</t>
  </si>
  <si>
    <t>9 PM</t>
  </si>
  <si>
    <t>10 PM</t>
  </si>
  <si>
    <t>11 PM</t>
  </si>
  <si>
    <t>2-Feb</t>
  </si>
  <si>
    <t>4 AM</t>
  </si>
  <si>
    <t>8 AM</t>
  </si>
  <si>
    <t>3-Feb</t>
  </si>
  <si>
    <t>2 AM</t>
  </si>
  <si>
    <t>3 PM</t>
  </si>
  <si>
    <t>4-Feb</t>
  </si>
  <si>
    <t>6 AM</t>
  </si>
  <si>
    <t>1 PM</t>
  </si>
  <si>
    <t>5-Feb</t>
  </si>
  <si>
    <t>4 PM</t>
  </si>
  <si>
    <t>6-Feb</t>
  </si>
  <si>
    <t>12 PM</t>
  </si>
  <si>
    <t>7-Feb</t>
  </si>
  <si>
    <t>8-Feb</t>
  </si>
  <si>
    <t>9-Feb</t>
  </si>
  <si>
    <t>10-Feb</t>
  </si>
  <si>
    <t>11-Feb</t>
  </si>
  <si>
    <t>12-Feb</t>
  </si>
  <si>
    <t>9 AM</t>
  </si>
  <si>
    <t>10 AM</t>
  </si>
  <si>
    <t>13-Feb</t>
  </si>
  <si>
    <t>14-Feb</t>
  </si>
  <si>
    <t>128, 128, 128</t>
  </si>
  <si>
    <t>154, 102, 102</t>
  </si>
  <si>
    <t>Red</t>
  </si>
  <si>
    <t>181, 76, 76</t>
  </si>
  <si>
    <t>232, 23, 23</t>
  </si>
  <si>
    <t>206, 49, 49</t>
  </si>
  <si>
    <t>G1: middlemarket strategy development t research shows successful teams rely exclusively</t>
  </si>
  <si>
    <t>G2: middlemarket privateequity market private equity middle acg_toronto pepromagazine hours news</t>
  </si>
  <si>
    <t>G3: middlemarket mitchell rsmusllp expect unemployment near 4 59 executives increase</t>
  </si>
  <si>
    <t>G4: jeff acg capital connection 2019 atlanta week look capx's pfeffer</t>
  </si>
  <si>
    <t>G5: usmca s opportunities impact middlemarket privateequity firms capitalize investment light</t>
  </si>
  <si>
    <t>G6: middlemarket midmarketcenter companies welcome year today excited officially newest sponsors</t>
  </si>
  <si>
    <t>G7: march 5 fticonsulting managing director elaine carey joined colleagues blankromellp</t>
  </si>
  <si>
    <t>G8: privateequity middlemarket lowermiddlemarket mergers private equity professional acquisitions hours news</t>
  </si>
  <si>
    <t>G9: s bdo overview prominent mergersandacquisitions realestate month horizons quarterly bdoind</t>
  </si>
  <si>
    <t>G10: horizons bdo middlemarket mergersandacquisitions bdogsy s virtual assistants fight homes</t>
  </si>
  <si>
    <t>G11: strategy board board_advisor gd360 source middlemarket ceo ceo_coach</t>
  </si>
  <si>
    <t>G12: davsamu socio ey_parthenon estrategia crecimiento business middlemarket cre100does valora amplio</t>
  </si>
  <si>
    <t>G13: 5 reasons financial institution create content strategy middlemarket privateequity smm</t>
  </si>
  <si>
    <t>G14: new abla navigating challenges middlemarket healthcare lending jonathan killion carlmarksadvis</t>
  </si>
  <si>
    <t>G16: investing many qtrs middle market crush records 2018 privateequity amdirectors</t>
  </si>
  <si>
    <t>G18: middlemarket highly levered issuers struggle rates continue rise lpcloans</t>
  </si>
  <si>
    <t>G19: lunch acg new york privateequity middlemarket</t>
  </si>
  <si>
    <t>G20: app dealforce takes mna mobile giving access largest varied portfolio</t>
  </si>
  <si>
    <t>Autofill Workbook Results</t>
  </si>
  <si>
    <t>Edge Weight▓1▓6▓0▓True▓Gray▓Red▓▓Edge Weight▓1▓6▓0▓3▓10▓False▓Edge Weight▓1▓6▓0▓35▓12▓False▓▓0▓0▓0▓True▓Black▓Black▓▓Followers▓2▓302883▓0▓162▓1000▓False▓▓0▓0▓0▓0▓0▓False▓▓0▓0▓0▓0▓0▓False▓▓0▓0▓0▓0▓0▓False</t>
  </si>
  <si>
    <t>GraphSource░GraphServerTwitterSearch▓GraphTerm░#middlemarket▓ImportDescription░The graph represents a network of 120 Twitter users whose tweets in the requested range contained "#middlemarket", or who were replied to or mentioned in those tweets.  The network was obtained from the NodeXL Graph Server on Friday, 15 February 2019 at 23:28 UTC.
The requested start date was Friday, 15 February 2019 at 01:01 UTC and the maximum number of days (going backward) was 14.
The maximum number of tweets collected was 5,000.
The tweets in the network were tweeted over the 13-day, 19-hour, 8-minute period from Friday, 01 February 2019 at 01:31 UTC to Thursday, 14 February 2019 at 20:40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</si>
</sst>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430561"/>
        <c:axId val="62766186"/>
      </c:barChart>
      <c:catAx>
        <c:axId val="14430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766186"/>
        <c:crosses val="autoZero"/>
        <c:auto val="1"/>
        <c:lblOffset val="100"/>
        <c:noMultiLvlLbl val="0"/>
      </c:catAx>
      <c:valAx>
        <c:axId val="62766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0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#middlemarket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Series'!$A$26:$A$177</c:f>
              <c:strCache>
                <c:ptCount val="127"/>
                <c:pt idx="0">
                  <c:v>5 PM
24-Sep
Sep
2018</c:v>
                </c:pt>
                <c:pt idx="1">
                  <c:v>5 PM
23-Jan
Jan
2019</c:v>
                </c:pt>
                <c:pt idx="2">
                  <c:v>6 PM
26-Jan</c:v>
                </c:pt>
                <c:pt idx="3">
                  <c:v>5 PM
30-Jan</c:v>
                </c:pt>
                <c:pt idx="4">
                  <c:v>8 PM
31-Jan</c:v>
                </c:pt>
                <c:pt idx="5">
                  <c:v>12 AM
1-Feb
Feb</c:v>
                </c:pt>
                <c:pt idx="6">
                  <c:v>1 AM</c:v>
                </c:pt>
                <c:pt idx="7">
                  <c:v>3 AM</c:v>
                </c:pt>
                <c:pt idx="8">
                  <c:v>5 AM</c:v>
                </c:pt>
                <c:pt idx="9">
                  <c:v>7 AM</c:v>
                </c:pt>
                <c:pt idx="10">
                  <c:v>11 AM</c:v>
                </c:pt>
                <c:pt idx="11">
                  <c:v>2 PM</c:v>
                </c:pt>
                <c:pt idx="12">
                  <c:v>5 PM</c:v>
                </c:pt>
                <c:pt idx="13">
                  <c:v>7 PM</c:v>
                </c:pt>
                <c:pt idx="14">
                  <c:v>8 PM</c:v>
                </c:pt>
                <c:pt idx="15">
                  <c:v>9 PM</c:v>
                </c:pt>
                <c:pt idx="16">
                  <c:v>10 PM</c:v>
                </c:pt>
                <c:pt idx="17">
                  <c:v>11 PM</c:v>
                </c:pt>
                <c:pt idx="18">
                  <c:v>3 AM
2-Feb</c:v>
                </c:pt>
                <c:pt idx="19">
                  <c:v>4 AM</c:v>
                </c:pt>
                <c:pt idx="20">
                  <c:v>8 AM</c:v>
                </c:pt>
                <c:pt idx="21">
                  <c:v>5 PM</c:v>
                </c:pt>
                <c:pt idx="22">
                  <c:v>9 PM</c:v>
                </c:pt>
                <c:pt idx="23">
                  <c:v>2 AM
3-Feb</c:v>
                </c:pt>
                <c:pt idx="24">
                  <c:v>3 AM</c:v>
                </c:pt>
                <c:pt idx="25">
                  <c:v>3 PM</c:v>
                </c:pt>
                <c:pt idx="26">
                  <c:v>6 PM</c:v>
                </c:pt>
                <c:pt idx="27">
                  <c:v>9 PM</c:v>
                </c:pt>
                <c:pt idx="28">
                  <c:v>6 AM
4-Feb</c:v>
                </c:pt>
                <c:pt idx="29">
                  <c:v>1 PM</c:v>
                </c:pt>
                <c:pt idx="30">
                  <c:v>3 PM</c:v>
                </c:pt>
                <c:pt idx="31">
                  <c:v>8 PM</c:v>
                </c:pt>
                <c:pt idx="32">
                  <c:v>9 PM</c:v>
                </c:pt>
                <c:pt idx="33">
                  <c:v>11 PM</c:v>
                </c:pt>
                <c:pt idx="34">
                  <c:v>3 AM
5-Feb</c:v>
                </c:pt>
                <c:pt idx="35">
                  <c:v>4 AM</c:v>
                </c:pt>
                <c:pt idx="36">
                  <c:v>6 AM</c:v>
                </c:pt>
                <c:pt idx="37">
                  <c:v>1 PM</c:v>
                </c:pt>
                <c:pt idx="38">
                  <c:v>2 PM</c:v>
                </c:pt>
                <c:pt idx="39">
                  <c:v>4 PM</c:v>
                </c:pt>
                <c:pt idx="40">
                  <c:v>6 PM</c:v>
                </c:pt>
                <c:pt idx="41">
                  <c:v>7 PM</c:v>
                </c:pt>
                <c:pt idx="42">
                  <c:v>8 PM</c:v>
                </c:pt>
                <c:pt idx="43">
                  <c:v>9 PM</c:v>
                </c:pt>
                <c:pt idx="44">
                  <c:v>10 PM</c:v>
                </c:pt>
                <c:pt idx="45">
                  <c:v>11 PM</c:v>
                </c:pt>
                <c:pt idx="46">
                  <c:v>2 AM
6-Feb</c:v>
                </c:pt>
                <c:pt idx="47">
                  <c:v>3 AM</c:v>
                </c:pt>
                <c:pt idx="48">
                  <c:v>12 PM</c:v>
                </c:pt>
                <c:pt idx="49">
                  <c:v>1 PM</c:v>
                </c:pt>
                <c:pt idx="50">
                  <c:v>2 PM</c:v>
                </c:pt>
                <c:pt idx="51">
                  <c:v>3 PM</c:v>
                </c:pt>
                <c:pt idx="52">
                  <c:v>4 PM</c:v>
                </c:pt>
                <c:pt idx="53">
                  <c:v>5 PM</c:v>
                </c:pt>
                <c:pt idx="54">
                  <c:v>6 PM</c:v>
                </c:pt>
                <c:pt idx="55">
                  <c:v>7 PM</c:v>
                </c:pt>
                <c:pt idx="56">
                  <c:v>10 PM</c:v>
                </c:pt>
                <c:pt idx="57">
                  <c:v>11 PM</c:v>
                </c:pt>
                <c:pt idx="58">
                  <c:v>3 AM
7-Feb</c:v>
                </c:pt>
                <c:pt idx="59">
                  <c:v>4 AM</c:v>
                </c:pt>
                <c:pt idx="60">
                  <c:v>2 PM</c:v>
                </c:pt>
                <c:pt idx="61">
                  <c:v>3 PM</c:v>
                </c:pt>
                <c:pt idx="62">
                  <c:v>4 PM</c:v>
                </c:pt>
                <c:pt idx="63">
                  <c:v>5 PM</c:v>
                </c:pt>
                <c:pt idx="64">
                  <c:v>7 PM</c:v>
                </c:pt>
                <c:pt idx="65">
                  <c:v>8 PM</c:v>
                </c:pt>
                <c:pt idx="66">
                  <c:v>10 PM</c:v>
                </c:pt>
                <c:pt idx="67">
                  <c:v>12 AM
8-Feb</c:v>
                </c:pt>
                <c:pt idx="68">
                  <c:v>2 AM</c:v>
                </c:pt>
                <c:pt idx="69">
                  <c:v>3 AM</c:v>
                </c:pt>
                <c:pt idx="70">
                  <c:v>7 AM</c:v>
                </c:pt>
                <c:pt idx="71">
                  <c:v>2 PM</c:v>
                </c:pt>
                <c:pt idx="72">
                  <c:v>3 PM</c:v>
                </c:pt>
                <c:pt idx="73">
                  <c:v>5 PM</c:v>
                </c:pt>
                <c:pt idx="74">
                  <c:v>6 PM</c:v>
                </c:pt>
                <c:pt idx="75">
                  <c:v>7 PM</c:v>
                </c:pt>
                <c:pt idx="76">
                  <c:v>9 PM</c:v>
                </c:pt>
                <c:pt idx="77">
                  <c:v>3 AM
9-Feb</c:v>
                </c:pt>
                <c:pt idx="78">
                  <c:v>4 AM</c:v>
                </c:pt>
                <c:pt idx="79">
                  <c:v>6 PM</c:v>
                </c:pt>
                <c:pt idx="80">
                  <c:v>8 PM</c:v>
                </c:pt>
                <c:pt idx="81">
                  <c:v>8 AM
10-Feb</c:v>
                </c:pt>
                <c:pt idx="82">
                  <c:v>1 PM</c:v>
                </c:pt>
                <c:pt idx="83">
                  <c:v>2 PM</c:v>
                </c:pt>
                <c:pt idx="84">
                  <c:v>4 PM</c:v>
                </c:pt>
                <c:pt idx="85">
                  <c:v>7 PM</c:v>
                </c:pt>
                <c:pt idx="86">
                  <c:v>1 AM
11-Feb</c:v>
                </c:pt>
                <c:pt idx="87">
                  <c:v>7 AM</c:v>
                </c:pt>
                <c:pt idx="88">
                  <c:v>11 AM</c:v>
                </c:pt>
                <c:pt idx="89">
                  <c:v>2 PM</c:v>
                </c:pt>
                <c:pt idx="90">
                  <c:v>3 PM</c:v>
                </c:pt>
                <c:pt idx="91">
                  <c:v>4 PM</c:v>
                </c:pt>
                <c:pt idx="92">
                  <c:v>9 PM</c:v>
                </c:pt>
                <c:pt idx="93">
                  <c:v>11 PM</c:v>
                </c:pt>
                <c:pt idx="94">
                  <c:v>3 AM
12-Feb</c:v>
                </c:pt>
                <c:pt idx="95">
                  <c:v>9 AM</c:v>
                </c:pt>
                <c:pt idx="96">
                  <c:v>10 AM</c:v>
                </c:pt>
                <c:pt idx="97">
                  <c:v>11 AM</c:v>
                </c:pt>
                <c:pt idx="98">
                  <c:v>1 PM</c:v>
                </c:pt>
                <c:pt idx="99">
                  <c:v>3 PM</c:v>
                </c:pt>
                <c:pt idx="100">
                  <c:v>5 PM</c:v>
                </c:pt>
                <c:pt idx="101">
                  <c:v>8 PM</c:v>
                </c:pt>
                <c:pt idx="102">
                  <c:v>9 PM</c:v>
                </c:pt>
                <c:pt idx="103">
                  <c:v>10 PM</c:v>
                </c:pt>
                <c:pt idx="104">
                  <c:v>3 AM
13-Feb</c:v>
                </c:pt>
                <c:pt idx="105">
                  <c:v>8 AM</c:v>
                </c:pt>
                <c:pt idx="106">
                  <c:v>9 AM</c:v>
                </c:pt>
                <c:pt idx="107">
                  <c:v>3 PM</c:v>
                </c:pt>
                <c:pt idx="108">
                  <c:v>4 PM</c:v>
                </c:pt>
                <c:pt idx="109">
                  <c:v>5 PM</c:v>
                </c:pt>
                <c:pt idx="110">
                  <c:v>6 PM</c:v>
                </c:pt>
                <c:pt idx="111">
                  <c:v>7 PM</c:v>
                </c:pt>
                <c:pt idx="112">
                  <c:v>9 PM</c:v>
                </c:pt>
                <c:pt idx="113">
                  <c:v>10 PM</c:v>
                </c:pt>
                <c:pt idx="114">
                  <c:v>11 PM</c:v>
                </c:pt>
                <c:pt idx="115">
                  <c:v>12 AM
14-Feb</c:v>
                </c:pt>
                <c:pt idx="116">
                  <c:v>2 AM</c:v>
                </c:pt>
                <c:pt idx="117">
                  <c:v>3 AM</c:v>
                </c:pt>
                <c:pt idx="118">
                  <c:v>12 PM</c:v>
                </c:pt>
                <c:pt idx="119">
                  <c:v>1 PM</c:v>
                </c:pt>
                <c:pt idx="120">
                  <c:v>2 PM</c:v>
                </c:pt>
                <c:pt idx="121">
                  <c:v>3 PM</c:v>
                </c:pt>
                <c:pt idx="122">
                  <c:v>4 PM</c:v>
                </c:pt>
                <c:pt idx="123">
                  <c:v>5 PM</c:v>
                </c:pt>
                <c:pt idx="124">
                  <c:v>6 PM</c:v>
                </c:pt>
                <c:pt idx="125">
                  <c:v>7 PM</c:v>
                </c:pt>
                <c:pt idx="126">
                  <c:v>8 PM</c:v>
                </c:pt>
              </c:strCache>
            </c:strRef>
          </c:cat>
          <c:val>
            <c:numRef>
              <c:f>'Time Series'!$B$26:$B$177</c:f>
              <c:numCache>
                <c:formatCode>General</c:formatCode>
                <c:ptCount val="127"/>
                <c:pt idx="0">
                  <c:v>1</c:v>
                </c:pt>
                <c:pt idx="1">
                  <c:v>1</c:v>
                </c:pt>
                <c:pt idx="2">
                  <c:v>1</c:v>
                </c:pt>
                <c:pt idx="3">
                  <c:v>1</c:v>
                </c:pt>
                <c:pt idx="4">
                  <c:v>1</c:v>
                </c:pt>
                <c:pt idx="5">
                  <c:v>1</c:v>
                </c:pt>
                <c:pt idx="6">
                  <c:v>1</c:v>
                </c:pt>
                <c:pt idx="7">
                  <c:v>1</c:v>
                </c:pt>
                <c:pt idx="8">
                  <c:v>1</c:v>
                </c:pt>
                <c:pt idx="9">
                  <c:v>1</c:v>
                </c:pt>
                <c:pt idx="10">
                  <c:v>1</c:v>
                </c:pt>
                <c:pt idx="11">
                  <c:v>2</c:v>
                </c:pt>
                <c:pt idx="12">
                  <c:v>2</c:v>
                </c:pt>
                <c:pt idx="13">
                  <c:v>2</c:v>
                </c:pt>
                <c:pt idx="14">
                  <c:v>2</c:v>
                </c:pt>
                <c:pt idx="15">
                  <c:v>1</c:v>
                </c:pt>
                <c:pt idx="16">
                  <c:v>2</c:v>
                </c:pt>
                <c:pt idx="17">
                  <c:v>1</c:v>
                </c:pt>
                <c:pt idx="18">
                  <c:v>1</c:v>
                </c:pt>
                <c:pt idx="19">
                  <c:v>1</c:v>
                </c:pt>
                <c:pt idx="20">
                  <c:v>1</c:v>
                </c:pt>
                <c:pt idx="21">
                  <c:v>1</c:v>
                </c:pt>
                <c:pt idx="22">
                  <c:v>1</c:v>
                </c:pt>
                <c:pt idx="23">
                  <c:v>2</c:v>
                </c:pt>
                <c:pt idx="24">
                  <c:v>1</c:v>
                </c:pt>
                <c:pt idx="25">
                  <c:v>1</c:v>
                </c:pt>
                <c:pt idx="26">
                  <c:v>1</c:v>
                </c:pt>
                <c:pt idx="27">
                  <c:v>2</c:v>
                </c:pt>
                <c:pt idx="28">
                  <c:v>1</c:v>
                </c:pt>
                <c:pt idx="29">
                  <c:v>1</c:v>
                </c:pt>
                <c:pt idx="30">
                  <c:v>2</c:v>
                </c:pt>
                <c:pt idx="31">
                  <c:v>1</c:v>
                </c:pt>
                <c:pt idx="32">
                  <c:v>1</c:v>
                </c:pt>
                <c:pt idx="33">
                  <c:v>1</c:v>
                </c:pt>
                <c:pt idx="34">
                  <c:v>1</c:v>
                </c:pt>
                <c:pt idx="35">
                  <c:v>1</c:v>
                </c:pt>
                <c:pt idx="36">
                  <c:v>1</c:v>
                </c:pt>
                <c:pt idx="37">
                  <c:v>1</c:v>
                </c:pt>
                <c:pt idx="38">
                  <c:v>2</c:v>
                </c:pt>
                <c:pt idx="39">
                  <c:v>3</c:v>
                </c:pt>
                <c:pt idx="40">
                  <c:v>1</c:v>
                </c:pt>
                <c:pt idx="41">
                  <c:v>1</c:v>
                </c:pt>
                <c:pt idx="42">
                  <c:v>4</c:v>
                </c:pt>
                <c:pt idx="43">
                  <c:v>1</c:v>
                </c:pt>
                <c:pt idx="44">
                  <c:v>2</c:v>
                </c:pt>
                <c:pt idx="45">
                  <c:v>1</c:v>
                </c:pt>
                <c:pt idx="46">
                  <c:v>1</c:v>
                </c:pt>
                <c:pt idx="47">
                  <c:v>1</c:v>
                </c:pt>
                <c:pt idx="48">
                  <c:v>1</c:v>
                </c:pt>
                <c:pt idx="49">
                  <c:v>1</c:v>
                </c:pt>
                <c:pt idx="50">
                  <c:v>2</c:v>
                </c:pt>
                <c:pt idx="51">
                  <c:v>1</c:v>
                </c:pt>
                <c:pt idx="52">
                  <c:v>2</c:v>
                </c:pt>
                <c:pt idx="53">
                  <c:v>4</c:v>
                </c:pt>
                <c:pt idx="54">
                  <c:v>1</c:v>
                </c:pt>
                <c:pt idx="55">
                  <c:v>3</c:v>
                </c:pt>
                <c:pt idx="56">
                  <c:v>2</c:v>
                </c:pt>
                <c:pt idx="57">
                  <c:v>1</c:v>
                </c:pt>
                <c:pt idx="58">
                  <c:v>1</c:v>
                </c:pt>
                <c:pt idx="59">
                  <c:v>1</c:v>
                </c:pt>
                <c:pt idx="60">
                  <c:v>1</c:v>
                </c:pt>
                <c:pt idx="61">
                  <c:v>2</c:v>
                </c:pt>
                <c:pt idx="62">
                  <c:v>3</c:v>
                </c:pt>
                <c:pt idx="63">
                  <c:v>2</c:v>
                </c:pt>
                <c:pt idx="64">
                  <c:v>2</c:v>
                </c:pt>
                <c:pt idx="65">
                  <c:v>2</c:v>
                </c:pt>
                <c:pt idx="66">
                  <c:v>1</c:v>
                </c:pt>
                <c:pt idx="67">
                  <c:v>2</c:v>
                </c:pt>
                <c:pt idx="68">
                  <c:v>1</c:v>
                </c:pt>
                <c:pt idx="69">
                  <c:v>2</c:v>
                </c:pt>
                <c:pt idx="70">
                  <c:v>1</c:v>
                </c:pt>
                <c:pt idx="71">
                  <c:v>1</c:v>
                </c:pt>
                <c:pt idx="72">
                  <c:v>1</c:v>
                </c:pt>
                <c:pt idx="73">
                  <c:v>1</c:v>
                </c:pt>
                <c:pt idx="74">
                  <c:v>2</c:v>
                </c:pt>
                <c:pt idx="75">
                  <c:v>1</c:v>
                </c:pt>
                <c:pt idx="76">
                  <c:v>1</c:v>
                </c:pt>
                <c:pt idx="77">
                  <c:v>2</c:v>
                </c:pt>
                <c:pt idx="78">
                  <c:v>1</c:v>
                </c:pt>
                <c:pt idx="79">
                  <c:v>1</c:v>
                </c:pt>
                <c:pt idx="80">
                  <c:v>1</c:v>
                </c:pt>
                <c:pt idx="81">
                  <c:v>1</c:v>
                </c:pt>
                <c:pt idx="82">
                  <c:v>1</c:v>
                </c:pt>
                <c:pt idx="83">
                  <c:v>1</c:v>
                </c:pt>
                <c:pt idx="84">
                  <c:v>1</c:v>
                </c:pt>
                <c:pt idx="85">
                  <c:v>1</c:v>
                </c:pt>
                <c:pt idx="86">
                  <c:v>1</c:v>
                </c:pt>
                <c:pt idx="87">
                  <c:v>1</c:v>
                </c:pt>
                <c:pt idx="88">
                  <c:v>2</c:v>
                </c:pt>
                <c:pt idx="89">
                  <c:v>2</c:v>
                </c:pt>
                <c:pt idx="90">
                  <c:v>1</c:v>
                </c:pt>
                <c:pt idx="91">
                  <c:v>1</c:v>
                </c:pt>
                <c:pt idx="92">
                  <c:v>1</c:v>
                </c:pt>
                <c:pt idx="93">
                  <c:v>1</c:v>
                </c:pt>
                <c:pt idx="94">
                  <c:v>1</c:v>
                </c:pt>
                <c:pt idx="95">
                  <c:v>1</c:v>
                </c:pt>
                <c:pt idx="96">
                  <c:v>1</c:v>
                </c:pt>
                <c:pt idx="97">
                  <c:v>3</c:v>
                </c:pt>
                <c:pt idx="98">
                  <c:v>1</c:v>
                </c:pt>
                <c:pt idx="99">
                  <c:v>2</c:v>
                </c:pt>
                <c:pt idx="100">
                  <c:v>1</c:v>
                </c:pt>
                <c:pt idx="101">
                  <c:v>1</c:v>
                </c:pt>
                <c:pt idx="102">
                  <c:v>2</c:v>
                </c:pt>
                <c:pt idx="103">
                  <c:v>1</c:v>
                </c:pt>
                <c:pt idx="104">
                  <c:v>1</c:v>
                </c:pt>
                <c:pt idx="105">
                  <c:v>1</c:v>
                </c:pt>
                <c:pt idx="106">
                  <c:v>1</c:v>
                </c:pt>
                <c:pt idx="107">
                  <c:v>2</c:v>
                </c:pt>
                <c:pt idx="108">
                  <c:v>2</c:v>
                </c:pt>
                <c:pt idx="109">
                  <c:v>4</c:v>
                </c:pt>
                <c:pt idx="110">
                  <c:v>1</c:v>
                </c:pt>
                <c:pt idx="111">
                  <c:v>1</c:v>
                </c:pt>
                <c:pt idx="112">
                  <c:v>1</c:v>
                </c:pt>
                <c:pt idx="113">
                  <c:v>1</c:v>
                </c:pt>
                <c:pt idx="114">
                  <c:v>1</c:v>
                </c:pt>
                <c:pt idx="115">
                  <c:v>1</c:v>
                </c:pt>
                <c:pt idx="116">
                  <c:v>1</c:v>
                </c:pt>
                <c:pt idx="117">
                  <c:v>2</c:v>
                </c:pt>
                <c:pt idx="118">
                  <c:v>3</c:v>
                </c:pt>
                <c:pt idx="119">
                  <c:v>2</c:v>
                </c:pt>
                <c:pt idx="120">
                  <c:v>3</c:v>
                </c:pt>
                <c:pt idx="121">
                  <c:v>1</c:v>
                </c:pt>
                <c:pt idx="122">
                  <c:v>1</c:v>
                </c:pt>
                <c:pt idx="123">
                  <c:v>1</c:v>
                </c:pt>
                <c:pt idx="124">
                  <c:v>1</c:v>
                </c:pt>
                <c:pt idx="125">
                  <c:v>1</c:v>
                </c:pt>
                <c:pt idx="126">
                  <c:v>1</c:v>
                </c:pt>
              </c:numCache>
            </c:numRef>
          </c:val>
        </c:ser>
        <c:axId val="39358219"/>
        <c:axId val="18679652"/>
      </c:barChart>
      <c:catAx>
        <c:axId val="39358219"/>
        <c:scaling>
          <c:orientation val="minMax"/>
        </c:scaling>
        <c:axPos val="b"/>
        <c:delete val="0"/>
        <c:numFmt formatCode="General" sourceLinked="1"/>
        <c:majorTickMark val="out"/>
        <c:minorTickMark val="none"/>
        <c:tickLblPos val="nextTo"/>
        <c:crossAx val="18679652"/>
        <c:crosses val="autoZero"/>
        <c:auto val="1"/>
        <c:lblOffset val="100"/>
        <c:noMultiLvlLbl val="0"/>
      </c:catAx>
      <c:valAx>
        <c:axId val="18679652"/>
        <c:scaling>
          <c:orientation val="minMax"/>
        </c:scaling>
        <c:axPos val="l"/>
        <c:majorGridlines/>
        <c:delete val="0"/>
        <c:numFmt formatCode="General" sourceLinked="1"/>
        <c:majorTickMark val="out"/>
        <c:minorTickMark val="none"/>
        <c:tickLblPos val="nextTo"/>
        <c:crossAx val="393582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024763"/>
        <c:axId val="50896276"/>
      </c:barChart>
      <c:catAx>
        <c:axId val="280247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96276"/>
        <c:crosses val="autoZero"/>
        <c:auto val="1"/>
        <c:lblOffset val="100"/>
        <c:noMultiLvlLbl val="0"/>
      </c:catAx>
      <c:valAx>
        <c:axId val="5089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4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413301"/>
        <c:axId val="28957662"/>
      </c:barChart>
      <c:catAx>
        <c:axId val="554133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57662"/>
        <c:crosses val="autoZero"/>
        <c:auto val="1"/>
        <c:lblOffset val="100"/>
        <c:noMultiLvlLbl val="0"/>
      </c:catAx>
      <c:valAx>
        <c:axId val="28957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13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292367"/>
        <c:axId val="63869256"/>
      </c:barChart>
      <c:catAx>
        <c:axId val="592923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869256"/>
        <c:crosses val="autoZero"/>
        <c:auto val="1"/>
        <c:lblOffset val="100"/>
        <c:noMultiLvlLbl val="0"/>
      </c:catAx>
      <c:valAx>
        <c:axId val="63869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92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952393"/>
        <c:axId val="6027218"/>
      </c:barChart>
      <c:catAx>
        <c:axId val="379523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27218"/>
        <c:crosses val="autoZero"/>
        <c:auto val="1"/>
        <c:lblOffset val="100"/>
        <c:noMultiLvlLbl val="0"/>
      </c:catAx>
      <c:valAx>
        <c:axId val="602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52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244963"/>
        <c:axId val="18442620"/>
      </c:barChart>
      <c:catAx>
        <c:axId val="542449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442620"/>
        <c:crosses val="autoZero"/>
        <c:auto val="1"/>
        <c:lblOffset val="100"/>
        <c:noMultiLvlLbl val="0"/>
      </c:catAx>
      <c:valAx>
        <c:axId val="1844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4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765853"/>
        <c:axId val="17457222"/>
      </c:barChart>
      <c:catAx>
        <c:axId val="317658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457222"/>
        <c:crosses val="autoZero"/>
        <c:auto val="1"/>
        <c:lblOffset val="100"/>
        <c:noMultiLvlLbl val="0"/>
      </c:catAx>
      <c:valAx>
        <c:axId val="1745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65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897271"/>
        <c:axId val="4748848"/>
      </c:barChart>
      <c:catAx>
        <c:axId val="228972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48848"/>
        <c:crosses val="autoZero"/>
        <c:auto val="1"/>
        <c:lblOffset val="100"/>
        <c:noMultiLvlLbl val="0"/>
      </c:catAx>
      <c:valAx>
        <c:axId val="474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7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739633"/>
        <c:axId val="49112378"/>
      </c:barChart>
      <c:catAx>
        <c:axId val="42739633"/>
        <c:scaling>
          <c:orientation val="minMax"/>
        </c:scaling>
        <c:axPos val="b"/>
        <c:delete val="1"/>
        <c:majorTickMark val="out"/>
        <c:minorTickMark val="none"/>
        <c:tickLblPos val="none"/>
        <c:crossAx val="49112378"/>
        <c:crosses val="autoZero"/>
        <c:auto val="1"/>
        <c:lblOffset val="100"/>
        <c:noMultiLvlLbl val="0"/>
      </c:catAx>
      <c:valAx>
        <c:axId val="49112378"/>
        <c:scaling>
          <c:orientation val="minMax"/>
        </c:scaling>
        <c:axPos val="l"/>
        <c:delete val="1"/>
        <c:majorTickMark val="out"/>
        <c:minorTickMark val="none"/>
        <c:tickLblPos val="none"/>
        <c:crossAx val="427396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7" refreshedBy="Marc Smith" refreshedVersion="5">
  <cacheSource type="worksheet">
    <worksheetSource ref="A2:BL17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4">
        <s v="middlemarket"/>
        <s v="rsm middlemarket"/>
        <s v="middlemarket innovative"/>
        <s v="trade middlemarket"/>
        <s v="flapol middlemarket"/>
        <s v="equipmentfinance citizensbank middlemarket taxreform"/>
        <s v="losangeles"/>
        <m/>
        <s v="debt corporate middlemarket stocks"/>
        <s v="unemployment middlemarket"/>
        <s v="women privateequity investmentbanks lending familyoffices middlemarket"/>
        <s v="privateequity middlemarket lowermiddlemarket mergers acquisitions"/>
        <s v="middlemarket sme privateequity"/>
        <s v="mergersacquisitionsdivestitures businessmergersacquisitions middlemarket"/>
        <s v="middlemarket digitaltransformation"/>
        <s v="privateequity middlemarket markets investing disruption"/>
        <s v="privateequity"/>
        <s v="smb abl abcc19 middlemarket"/>
        <s v="middlemarket business"/>
        <s v="middlemarket technology strategic"/>
        <s v="blockchain atlcapconn19 middlemarket"/>
        <s v="blockchain"/>
        <s v="rsmus middlemarket"/>
        <s v="privateequity middlemarket"/>
        <s v="middlemarket data rsm tmt"/>
        <s v="middlemarket healthcare"/>
        <s v="middlemarket transformativeceo"/>
        <s v="privateequity fundraising middlemarket cfo"/>
        <s v="acg pe europe middlemarket"/>
        <s v="privateequity ustaxreform usmca"/>
        <s v="salestax tax"/>
        <s v="newsletter finance debt economy leveragedloans"/>
        <s v="content middlemarket privateequity smm"/>
        <s v="expertwebcast privateequity middlemarket manda alternativecapital"/>
        <s v="mna middlemarket"/>
        <s v="business middlemarket alianzas crecimiento adquisiciones"/>
        <s v="cre100do crecimiendo business spain middlemarket"/>
        <s v="emergingtechnologies bigdata middlemarket"/>
        <s v="cpa middlemarket"/>
        <s v="uhy cpa middlemarket constantcontact"/>
        <s v="strategy board ceo gd360 middlemarket"/>
        <s v="middlemarket mergers acquisitions"/>
        <s v="mergersandacquisitions middlemarket privateequity"/>
        <s v="maeast middlemarket mna privateequity"/>
        <s v="mergersandacquisitions realestate"/>
        <s v="youngamericacapital investmentbanking stock middlemarket"/>
        <s v="sponsor entrepreneurs middlemarket privatewealth law"/>
        <s v="strategy board startup gd360 middlemarket"/>
        <s v="mergersandacquisitions realestate middlemarket mna privateequity"/>
        <s v="middlemarket privateequity"/>
        <s v="middlemarket dealsdealsdeals privateequity independentsponsor familyoffices acgnewyork"/>
        <s v="privateequity middlemarket lowermiddlemarket mergers"/>
        <s v="middlemarket mergersandacquisitions"/>
        <s v="mergersandacquisitions middlemarket"/>
        <s v="middlemarket mergersandacquisitions privateequity mna alexa siri cortana"/>
        <s v="mergersandacquisitions middlemarket mna privateequity fintech"/>
        <s v="privateequity ustaxreform usmca middlemarket"/>
        <s v="chubb middlemarket"/>
        <s v="middlemarket ai"/>
        <s v="middlemarket ncmm midmarketinvestments"/>
        <s v="middlemarket tax"/>
        <s v="usmca middlemarket"/>
        <s v="usmca nafta middlemarket"/>
        <s v="usmca"/>
        <s v="networking learning middlemarket crossborder"/>
        <s v="medical"/>
        <s v="medical technology"/>
        <s v="trivianight"/>
        <s v="trivianight register youngprofessionals acgtoronto middlemarket privateequity"/>
        <s v="soldout throwbackthursday middlemarket privateequity acgtoronto"/>
        <s v="organic allnatural blockchain middlemarket"/>
        <s v="middlemarket blockchain"/>
        <s v="scholarships middlemarket"/>
        <s v="middlemarket lowermiddlemarket merg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19-02-01T07:10:11.000"/>
        <d v="2019-02-01T11:30:15.000"/>
        <d v="2019-02-01T14:35:27.000"/>
        <d v="2019-02-01T17:08:16.000"/>
        <d v="2019-02-01T19:32:09.000"/>
        <d v="2019-02-01T20:39:03.000"/>
        <d v="2019-02-01T21:00:50.000"/>
        <d v="2019-02-01T23:40:06.000"/>
        <d v="2019-02-02T08:45:06.000"/>
        <d v="2019-02-02T17:23:20.000"/>
        <d v="2019-02-03T03:00:15.000"/>
        <d v="2019-02-03T18:15:59.000"/>
        <d v="2019-02-04T06:45:55.000"/>
        <d v="2019-02-04T13:20:15.000"/>
        <d v="2019-02-04T15:20:12.000"/>
        <d v="2019-02-05T06:35:30.000"/>
        <d v="2019-02-05T13:05:16.000"/>
        <d v="2019-02-05T16:20:26.000"/>
        <d v="2019-02-05T18:09:18.000"/>
        <d v="2019-02-05T20:44:42.000"/>
        <d v="2019-01-26T18:03:17.000"/>
        <d v="2019-02-05T20:48:54.000"/>
        <d v="2019-02-05T23:13:51.000"/>
        <d v="2019-02-06T14:05:22.000"/>
        <d v="2019-02-06T16:22:41.000"/>
        <d v="2019-02-06T16:55:15.000"/>
        <d v="2019-02-06T17:05:07.000"/>
        <d v="2019-02-06T17:24:15.000"/>
        <d v="2019-02-06T17:45:15.000"/>
        <d v="2019-02-06T18:40:02.000"/>
        <d v="2019-02-06T19:44:44.000"/>
        <d v="2019-02-06T22:32:33.000"/>
        <d v="2019-02-06T22:52:42.000"/>
        <d v="2019-01-23T17:24:00.000"/>
        <d v="2019-02-06T02:55:40.000"/>
        <d v="2019-02-06T23:16:10.000"/>
        <d v="2019-02-07T14:51:31.000"/>
        <d v="2019-01-31T20:55:24.000"/>
        <d v="2019-02-07T15:27:51.000"/>
        <d v="2019-02-07T17:09:59.000"/>
        <d v="2019-02-01T00:26:00.000"/>
        <d v="2019-02-07T19:41:19.000"/>
        <d v="2019-02-07T19:41:39.000"/>
        <d v="2019-02-07T22:59:30.000"/>
        <d v="2019-02-08T00:04:54.000"/>
        <d v="2019-02-08T02:12:08.000"/>
        <d v="2019-02-08T15:21:09.000"/>
        <d v="2019-02-08T18:49:04.000"/>
        <d v="2019-02-03T21:20:13.000"/>
        <d v="2019-02-03T21:20:49.000"/>
        <d v="2019-02-05T22:21:16.000"/>
        <d v="2019-02-06T12:21:17.000"/>
        <d v="2019-02-06T13:07:25.000"/>
        <d v="2019-02-08T00:07:21.000"/>
        <d v="2019-02-08T07:07:21.000"/>
        <d v="2019-02-08T14:07:21.000"/>
        <d v="2019-02-08T21:07:21.000"/>
        <d v="2019-02-09T04:07:21.000"/>
        <d v="2019-02-09T20:35:49.000"/>
        <d v="2019-02-11T07:34:51.000"/>
        <d v="2019-02-11T11:15:10.000"/>
        <d v="2019-02-11T11:24:10.000"/>
        <d v="2019-02-11T14:50:07.000"/>
        <d v="2019-02-06T15:00:09.000"/>
        <d v="2019-02-11T15:07:15.000"/>
        <d v="2019-02-11T16:44:02.000"/>
        <d v="2019-02-12T09:49:49.000"/>
        <d v="2019-02-12T10:10:52.000"/>
        <d v="2019-02-12T11:15:48.000"/>
        <d v="2019-02-12T11:15:55.000"/>
        <d v="2019-02-12T11:15:24.000"/>
        <d v="2019-02-05T21:41:04.000"/>
        <d v="2019-02-10T08:39:08.000"/>
        <d v="2019-02-12T13:35:58.000"/>
        <d v="2019-02-12T17:07:00.000"/>
        <d v="2019-02-10T14:20:33.000"/>
        <d v="2019-02-11T14:55:42.000"/>
        <d v="2019-02-12T21:46:01.000"/>
        <d v="2019-02-01T20:01:23.000"/>
        <d v="2019-02-12T22:00:53.000"/>
        <d v="2019-02-12T15:31:03.000"/>
        <d v="2019-02-13T09:08:51.000"/>
        <d v="2019-02-13T15:34:44.000"/>
        <d v="2019-02-13T17:11:44.000"/>
        <d v="2019-02-13T17:27:48.000"/>
        <d v="2019-02-13T17:27:59.000"/>
        <d v="2019-02-13T17:33:56.000"/>
        <d v="2019-02-05T19:33:18.000"/>
        <d v="2019-02-13T18:06:03.000"/>
        <d v="2019-02-13T21:15:41.000"/>
        <d v="2019-02-13T22:01:03.000"/>
        <d v="2019-02-13T23:07:48.000"/>
        <d v="2019-02-05T16:39:36.000"/>
        <d v="2019-02-05T16:33:18.000"/>
        <d v="2019-02-14T00:00:47.000"/>
        <d v="2019-02-13T15:32:03.000"/>
        <d v="2019-02-14T02:50:21.000"/>
        <d v="2019-02-14T03:31:29.000"/>
        <d v="2019-02-01T01:31:53.000"/>
        <d v="2019-02-04T21:53:51.000"/>
        <d v="2019-02-04T23:31:51.000"/>
        <d v="2019-02-07T16:32:46.000"/>
        <d v="2019-02-07T17:31:49.000"/>
        <d v="2019-02-11T21:01:50.000"/>
        <d v="2019-02-11T23:31:48.000"/>
        <d v="2019-02-01T05:31:54.000"/>
        <d v="2019-02-02T04:31:52.000"/>
        <d v="2019-02-05T04:31:50.000"/>
        <d v="2019-02-07T04:31:52.000"/>
        <d v="2019-02-07T16:31:51.000"/>
        <d v="2019-02-08T03:31:52.000"/>
        <d v="2019-02-09T03:31:50.000"/>
        <d v="2019-02-14T12:31:51.000"/>
        <d v="2019-02-12T15:28:14.000"/>
        <d v="2019-02-13T08:57:02.000"/>
        <d v="2019-02-14T12:30:20.000"/>
        <d v="2019-02-14T12:39:19.000"/>
        <d v="2019-02-14T13:47:46.000"/>
        <d v="2019-02-14T14:10:05.000"/>
        <d v="2019-02-10T19:20:36.000"/>
        <d v="2019-02-07T20:00:52.000"/>
        <d v="2019-02-13T16:02:35.000"/>
        <d v="2019-02-13T16:13:55.000"/>
        <d v="2019-02-14T14:25:51.000"/>
        <d v="2019-02-02T21:15:05.000"/>
        <d v="2019-02-05T20:35:05.000"/>
        <d v="2019-02-07T16:25:05.000"/>
        <d v="2019-02-08T17:45:07.000"/>
        <d v="2019-02-10T13:20:04.000"/>
        <d v="2019-02-12T21:30:00.000"/>
        <d v="2019-02-14T15:00:01.000"/>
        <d v="2019-02-01T22:40:00.000"/>
        <d v="2019-02-05T22:40:00.000"/>
        <d v="2019-02-08T19:00:00.000"/>
        <d v="2019-02-14T16:45:01.000"/>
        <d v="2019-02-04T20:00:56.000"/>
        <d v="2019-02-14T13:01:48.000"/>
        <d v="2019-02-14T14:10:07.000"/>
        <d v="2019-02-05T14:50:29.000"/>
        <d v="2019-02-06T19:39:45.000"/>
        <d v="2019-02-01T17:01:57.000"/>
        <d v="2019-02-01T22:24:26.000"/>
        <d v="2019-02-06T17:50:58.000"/>
        <d v="2019-02-06T14:40:52.000"/>
        <d v="2019-02-07T15:52:21.000"/>
        <d v="2019-02-14T17:27:26.000"/>
        <d v="2019-02-03T02:43:18.000"/>
        <d v="2019-02-03T02:40:03.000"/>
        <d v="2019-02-05T14:24:23.000"/>
        <d v="2018-09-24T17:30:15.000"/>
        <d v="2019-01-30T17:03:27.000"/>
        <d v="2019-02-01T14:01:57.000"/>
        <d v="2019-02-09T18:05:04.000"/>
        <d v="2019-02-11T01:50:03.000"/>
        <d v="2019-02-14T18:10:06.000"/>
        <d v="2019-02-04T15:42:41.000"/>
        <d v="2019-02-14T19:14:31.000"/>
        <d v="2019-02-01T03:02:35.000"/>
        <d v="2019-02-01T19:13:49.000"/>
        <d v="2019-02-02T03:03:26.000"/>
        <d v="2019-02-03T15:20:18.000"/>
        <d v="2019-02-05T03:05:27.000"/>
        <d v="2019-02-05T20:39:12.000"/>
        <d v="2019-02-06T03:05:11.000"/>
        <d v="2019-02-06T19:52:00.000"/>
        <d v="2019-02-07T03:06:34.000"/>
        <d v="2019-02-07T20:55:55.000"/>
        <d v="2019-02-08T03:05:38.000"/>
        <d v="2019-02-08T18:40:39.000"/>
        <d v="2019-02-09T03:03:49.000"/>
        <d v="2019-02-10T16:24:23.000"/>
        <d v="2019-02-12T03:01:55.000"/>
        <d v="2019-02-12T20:11:41.000"/>
        <d v="2019-02-13T03:03:11.000"/>
        <d v="2019-02-13T19:11:28.000"/>
        <d v="2019-02-14T03:03:50.000"/>
        <d v="2019-02-14T20:40:44.000"/>
      </sharedItems>
      <fieldGroup par="66" base="22">
        <rangePr groupBy="hours" autoEnd="1" autoStart="1" startDate="2018-09-24T17:30:15.000" endDate="2019-02-14T20:40:44.000"/>
        <groupItems count="26">
          <s v="&lt;9/24/2018"/>
          <s v="12 AM"/>
          <s v="1 AM"/>
          <s v="2 AM"/>
          <s v="3 AM"/>
          <s v="4 AM"/>
          <s v="5 AM"/>
          <s v="6 AM"/>
          <s v="7 AM"/>
          <s v="8 AM"/>
          <s v="9 AM"/>
          <s v="10 AM"/>
          <s v="11 AM"/>
          <s v="12 PM"/>
          <s v="1 PM"/>
          <s v="2 PM"/>
          <s v="3 PM"/>
          <s v="4 PM"/>
          <s v="5 PM"/>
          <s v="6 PM"/>
          <s v="7 PM"/>
          <s v="8 PM"/>
          <s v="9 PM"/>
          <s v="10 PM"/>
          <s v="11 PM"/>
          <s v="&gt;2/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24T17:30:15.000" endDate="2019-02-14T20:40:44.000"/>
        <groupItems count="368">
          <s v="&lt;9/2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4/2019"/>
        </groupItems>
      </fieldGroup>
    </cacheField>
    <cacheField name="Months" databaseField="0">
      <sharedItems containsMixedTypes="0" count="0"/>
      <fieldGroup base="22">
        <rangePr groupBy="months" autoEnd="1" autoStart="1" startDate="2018-09-24T17:30:15.000" endDate="2019-02-14T20:40:44.000"/>
        <groupItems count="14">
          <s v="&lt;9/24/2018"/>
          <s v="Jan"/>
          <s v="Feb"/>
          <s v="Mar"/>
          <s v="Apr"/>
          <s v="May"/>
          <s v="Jun"/>
          <s v="Jul"/>
          <s v="Aug"/>
          <s v="Sep"/>
          <s v="Oct"/>
          <s v="Nov"/>
          <s v="Dec"/>
          <s v="&gt;2/14/2019"/>
        </groupItems>
      </fieldGroup>
    </cacheField>
    <cacheField name="Years" databaseField="0">
      <sharedItems containsMixedTypes="0" count="0"/>
      <fieldGroup base="22">
        <rangePr groupBy="years" autoEnd="1" autoStart="1" startDate="2018-09-24T17:30:15.000" endDate="2019-02-14T20:40:44.000"/>
        <groupItems count="4">
          <s v="&lt;9/24/2018"/>
          <s v="2018"/>
          <s v="2019"/>
          <s v="&gt;2/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7">
  <r>
    <s v="miroslavpitak"/>
    <s v="lpcloans"/>
    <m/>
    <m/>
    <m/>
    <m/>
    <m/>
    <m/>
    <m/>
    <m/>
    <s v="No"/>
    <n v="3"/>
    <m/>
    <m/>
    <x v="0"/>
    <d v="2019-02-01T07:10:11.000"/>
    <s v="RT @theleadleft: Highly levered #middlemarket issuers could struggle if rates continue to rise_x000a_by @LPCLoans https://t.co/H22BC9zUZS"/>
    <s v="https://www.theleadleft.com/leveraged-loan-insight-analysis-1-28-2019/"/>
    <s v="theleadleft.com"/>
    <x v="0"/>
    <m/>
    <s v="http://pbs.twimg.com/profile_images/1435422275/sm__ek1_normal.jpg"/>
    <x v="0"/>
    <s v="https://twitter.com/#!/miroslavpitak/status/1091232226103214080"/>
    <m/>
    <m/>
    <s v="1091232226103214080"/>
    <m/>
    <b v="0"/>
    <n v="0"/>
    <s v=""/>
    <b v="0"/>
    <s v="en"/>
    <m/>
    <s v=""/>
    <b v="0"/>
    <n v="0"/>
    <s v="1091077509834248193"/>
    <s v="Twitter for Android"/>
    <b v="0"/>
    <s v="1091077509834248193"/>
    <s v="Tweet"/>
    <n v="0"/>
    <n v="0"/>
    <m/>
    <m/>
    <m/>
    <m/>
    <m/>
    <m/>
    <m/>
    <m/>
    <n v="1"/>
    <s v="18"/>
    <s v="18"/>
    <m/>
    <m/>
    <m/>
    <m/>
    <m/>
    <m/>
    <m/>
    <m/>
    <m/>
  </r>
  <r>
    <s v="rsm_es"/>
    <s v="rsm_es"/>
    <m/>
    <m/>
    <m/>
    <m/>
    <m/>
    <m/>
    <m/>
    <m/>
    <s v="No"/>
    <n v="5"/>
    <m/>
    <m/>
    <x v="1"/>
    <d v="2019-02-01T11:30:15.000"/>
    <s v="#RSM, la red global líder de firmas de auditoría, impuestos y consultoría enfocadas en el #middlemarket, ha reporta… https://t.co/wWMghhlWEr"/>
    <s v="https://twitter.com/i/web/status/1091297674249285633"/>
    <s v="twitter.com"/>
    <x v="1"/>
    <m/>
    <s v="http://pbs.twimg.com/profile_images/658402154898673665/HMIGBGaL_normal.jpg"/>
    <x v="1"/>
    <s v="https://twitter.com/#!/rsm_es/status/1091297674249285633"/>
    <m/>
    <m/>
    <s v="1091297674249285633"/>
    <m/>
    <b v="0"/>
    <n v="0"/>
    <s v=""/>
    <b v="0"/>
    <s v="es"/>
    <m/>
    <s v=""/>
    <b v="0"/>
    <n v="0"/>
    <s v=""/>
    <s v="Hootsuite Inc."/>
    <b v="1"/>
    <s v="1091297674249285633"/>
    <s v="Tweet"/>
    <n v="0"/>
    <n v="0"/>
    <m/>
    <m/>
    <m/>
    <m/>
    <m/>
    <m/>
    <m/>
    <m/>
    <n v="1"/>
    <s v="1"/>
    <s v="1"/>
    <n v="0"/>
    <n v="0"/>
    <n v="0"/>
    <n v="0"/>
    <n v="0"/>
    <n v="0"/>
    <n v="18"/>
    <n v="100"/>
    <n v="18"/>
  </r>
  <r>
    <s v="middlemcreative"/>
    <s v="middlemcreative"/>
    <m/>
    <m/>
    <m/>
    <m/>
    <m/>
    <m/>
    <m/>
    <m/>
    <s v="No"/>
    <n v="6"/>
    <m/>
    <m/>
    <x v="1"/>
    <d v="2019-02-01T14:35:27.000"/>
    <s v="Our work and our passion is to help firms in the #middlemarket investment space most effectively apply #innovative… https://t.co/zHvu5QP1km"/>
    <s v="https://twitter.com/i/web/status/1091344281309245440"/>
    <s v="twitter.com"/>
    <x v="2"/>
    <m/>
    <s v="http://pbs.twimg.com/profile_images/1031882320201113600/q6BRMoRY_normal.jpg"/>
    <x v="2"/>
    <s v="https://twitter.com/#!/middlemcreative/status/1091344281309245440"/>
    <m/>
    <m/>
    <s v="1091344281309245440"/>
    <m/>
    <b v="0"/>
    <n v="0"/>
    <s v=""/>
    <b v="0"/>
    <s v="en"/>
    <m/>
    <s v=""/>
    <b v="0"/>
    <n v="0"/>
    <s v=""/>
    <s v="Twitter Web Client"/>
    <b v="1"/>
    <s v="1091344281309245440"/>
    <s v="Tweet"/>
    <n v="0"/>
    <n v="0"/>
    <m/>
    <m/>
    <m/>
    <m/>
    <m/>
    <m/>
    <m/>
    <m/>
    <n v="1"/>
    <s v="1"/>
    <s v="1"/>
    <n v="4"/>
    <n v="22.22222222222222"/>
    <n v="0"/>
    <n v="0"/>
    <n v="0"/>
    <n v="0"/>
    <n v="14"/>
    <n v="77.77777777777777"/>
    <n v="18"/>
  </r>
  <r>
    <s v="plantemorantim"/>
    <s v="plantemorantim"/>
    <m/>
    <m/>
    <m/>
    <m/>
    <m/>
    <m/>
    <m/>
    <m/>
    <s v="No"/>
    <n v="7"/>
    <m/>
    <m/>
    <x v="1"/>
    <d v="2019-02-01T17:08:16.000"/>
    <s v="When it comes to #trade uncertainty, here are five protective measures #middlemarket companies should consider.… https://t.co/BN1VcT76nr"/>
    <s v="https://twitter.com/i/web/status/1091382740627251200"/>
    <s v="twitter.com"/>
    <x v="3"/>
    <m/>
    <s v="http://pbs.twimg.com/profile_images/712985794336534528/qC_Jtgq7_normal.jpg"/>
    <x v="3"/>
    <s v="https://twitter.com/#!/plantemorantim/status/1091382740627251200"/>
    <m/>
    <m/>
    <s v="1091382740627251200"/>
    <m/>
    <b v="0"/>
    <n v="0"/>
    <s v=""/>
    <b v="0"/>
    <s v="en"/>
    <m/>
    <s v=""/>
    <b v="0"/>
    <n v="0"/>
    <s v=""/>
    <s v="Hearsay Social"/>
    <b v="1"/>
    <s v="1091382740627251200"/>
    <s v="Tweet"/>
    <n v="0"/>
    <n v="0"/>
    <m/>
    <m/>
    <m/>
    <m/>
    <m/>
    <m/>
    <m/>
    <m/>
    <n v="1"/>
    <s v="1"/>
    <s v="1"/>
    <n v="1"/>
    <n v="6.666666666666667"/>
    <n v="0"/>
    <n v="0"/>
    <n v="0"/>
    <n v="0"/>
    <n v="14"/>
    <n v="93.33333333333333"/>
    <n v="15"/>
  </r>
  <r>
    <s v="ardianzika"/>
    <s v="willweatherford"/>
    <m/>
    <m/>
    <m/>
    <m/>
    <m/>
    <m/>
    <m/>
    <m/>
    <s v="No"/>
    <n v="8"/>
    <m/>
    <m/>
    <x v="0"/>
    <d v="2019-02-01T19:32:09.000"/>
    <s v="Great job Will!! Proud of you my friend. @willweatherford #FlaPol #MiddleMarket_x000a_https://t.co/FTkBJuXl0G"/>
    <s v="https://www.businessobserverfl.com/article/fully-invested-middle-market-asset-managers-are-bullish-on-tampa-bay"/>
    <s v="businessobserverfl.com"/>
    <x v="4"/>
    <m/>
    <s v="http://pbs.twimg.com/profile_images/889492392025268224/D5X6loSj_normal.jpg"/>
    <x v="4"/>
    <s v="https://twitter.com/#!/ardianzika/status/1091418948543885312"/>
    <m/>
    <m/>
    <s v="1091418948543885312"/>
    <m/>
    <b v="0"/>
    <n v="6"/>
    <s v=""/>
    <b v="0"/>
    <s v="en"/>
    <m/>
    <s v=""/>
    <b v="0"/>
    <n v="0"/>
    <s v=""/>
    <s v="Twitter Web Client"/>
    <b v="0"/>
    <s v="1091418948543885312"/>
    <s v="Tweet"/>
    <n v="0"/>
    <n v="0"/>
    <m/>
    <m/>
    <m/>
    <m/>
    <m/>
    <m/>
    <m/>
    <m/>
    <n v="1"/>
    <s v="23"/>
    <s v="23"/>
    <n v="2"/>
    <n v="18.181818181818183"/>
    <n v="0"/>
    <n v="0"/>
    <n v="0"/>
    <n v="0"/>
    <n v="9"/>
    <n v="81.81818181818181"/>
    <n v="11"/>
  </r>
  <r>
    <s v="paularenaexpn"/>
    <s v="paularenaexpn"/>
    <m/>
    <m/>
    <m/>
    <m/>
    <m/>
    <m/>
    <m/>
    <m/>
    <s v="No"/>
    <n v="9"/>
    <m/>
    <m/>
    <x v="1"/>
    <d v="2019-02-01T20:39:03.000"/>
    <s v="#EquipmentFinance #CitizensBank shares #MiddleMarket optimism with expanding economy, favorable regulatory direction, #TaxReform  - https://t.co/yOU38a3M4q"/>
    <s v="http://www.equipmentfa.com/news/8988/citizens-bank-annual-survey-shows-strong-middle-market-business-optimism"/>
    <s v="equipmentfa.com"/>
    <x v="5"/>
    <m/>
    <s v="http://pbs.twimg.com/profile_images/717064143170174976/2sMg3w4x_normal.jpg"/>
    <x v="5"/>
    <s v="https://twitter.com/#!/paularenaexpn/status/1091435784152977410"/>
    <m/>
    <m/>
    <s v="1091435784152977410"/>
    <m/>
    <b v="0"/>
    <n v="0"/>
    <s v=""/>
    <b v="0"/>
    <s v="en"/>
    <m/>
    <s v=""/>
    <b v="0"/>
    <n v="0"/>
    <s v=""/>
    <s v="FRONTLINE Selling Platform"/>
    <b v="0"/>
    <s v="1091435784152977410"/>
    <s v="Tweet"/>
    <n v="0"/>
    <n v="0"/>
    <m/>
    <m/>
    <m/>
    <m/>
    <m/>
    <m/>
    <m/>
    <m/>
    <n v="1"/>
    <s v="1"/>
    <s v="1"/>
    <n v="2"/>
    <n v="16.666666666666668"/>
    <n v="0"/>
    <n v="0"/>
    <n v="0"/>
    <n v="0"/>
    <n v="10"/>
    <n v="83.33333333333333"/>
    <n v="12"/>
  </r>
  <r>
    <s v="acg_losangeles"/>
    <s v="intrepidib"/>
    <m/>
    <m/>
    <m/>
    <m/>
    <m/>
    <m/>
    <m/>
    <m/>
    <s v="No"/>
    <n v="10"/>
    <m/>
    <m/>
    <x v="0"/>
    <d v="2019-02-01T21:00:50.000"/>
    <s v="MUFG @UnionBank, N.A. announced it has completed the acquisition of @IntrepidIB, a leading #LosAngeles-based region… https://t.co/pzI4IpfEF0"/>
    <s v="https://twitter.com/i/web/status/1091441266045407232"/>
    <s v="twitter.com"/>
    <x v="6"/>
    <m/>
    <s v="http://pbs.twimg.com/profile_images/888508468272840704/a4LCimPB_normal.jpg"/>
    <x v="6"/>
    <s v="https://twitter.com/#!/acg_losangeles/status/1091441266045407232"/>
    <m/>
    <m/>
    <s v="1091441266045407232"/>
    <m/>
    <b v="0"/>
    <n v="0"/>
    <s v=""/>
    <b v="0"/>
    <s v="en"/>
    <m/>
    <s v=""/>
    <b v="0"/>
    <n v="0"/>
    <s v=""/>
    <s v="SocialPilot.co"/>
    <b v="1"/>
    <s v="1091441266045407232"/>
    <s v="Tweet"/>
    <n v="0"/>
    <n v="0"/>
    <m/>
    <m/>
    <m/>
    <m/>
    <m/>
    <m/>
    <m/>
    <m/>
    <n v="1"/>
    <s v="17"/>
    <s v="17"/>
    <m/>
    <m/>
    <m/>
    <m/>
    <m/>
    <m/>
    <m/>
    <m/>
    <m/>
  </r>
  <r>
    <s v="fuellines"/>
    <s v="fuellines"/>
    <m/>
    <m/>
    <m/>
    <m/>
    <m/>
    <m/>
    <m/>
    <m/>
    <s v="No"/>
    <n v="12"/>
    <m/>
    <m/>
    <x v="1"/>
    <d v="2019-02-01T23:40:06.000"/>
    <s v="Mid-market and regional companies need to have a well-rounded perspective of their media campaign before going all… https://t.co/QSn4BP0tqj"/>
    <s v="https://twitter.com/i/web/status/1091481345543622656"/>
    <s v="twitter.com"/>
    <x v="7"/>
    <m/>
    <s v="http://pbs.twimg.com/profile_images/564613212708950017/dKBKhtQG_normal.jpeg"/>
    <x v="7"/>
    <s v="https://twitter.com/#!/fuellines/status/1091481345543622656"/>
    <m/>
    <m/>
    <s v="1091481345543622656"/>
    <m/>
    <b v="0"/>
    <n v="0"/>
    <s v=""/>
    <b v="0"/>
    <s v="en"/>
    <m/>
    <s v=""/>
    <b v="0"/>
    <n v="0"/>
    <s v=""/>
    <s v="Hootsuite Inc."/>
    <b v="1"/>
    <s v="1091481345543622656"/>
    <s v="Tweet"/>
    <n v="0"/>
    <n v="0"/>
    <m/>
    <m/>
    <m/>
    <m/>
    <m/>
    <m/>
    <m/>
    <m/>
    <n v="1"/>
    <s v="1"/>
    <s v="1"/>
    <n v="1"/>
    <n v="5.2631578947368425"/>
    <n v="0"/>
    <n v="0"/>
    <n v="0"/>
    <n v="0"/>
    <n v="18"/>
    <n v="94.73684210526316"/>
    <n v="19"/>
  </r>
  <r>
    <s v="gudcapital"/>
    <s v="gudcapital"/>
    <m/>
    <m/>
    <m/>
    <m/>
    <m/>
    <m/>
    <m/>
    <m/>
    <s v="No"/>
    <n v="13"/>
    <m/>
    <m/>
    <x v="1"/>
    <d v="2019-02-02T08:45:06.000"/>
    <s v="Middle market financing uses: https://t.co/UG50djer9S #debt #corporate #middlemarket #stocks https://t.co/IkKJaFFQr0"/>
    <s v="https://gudcapital.com/middle-market-loans/"/>
    <s v="gudcapital.com"/>
    <x v="8"/>
    <s v="https://pbs.twimg.com/media/DyY1O4cVAAIIvRH.jpg"/>
    <s v="https://pbs.twimg.com/media/DyY1O4cVAAIIvRH.jpg"/>
    <x v="8"/>
    <s v="https://twitter.com/#!/gudcapital/status/1091618500895014912"/>
    <m/>
    <m/>
    <s v="1091618500895014912"/>
    <m/>
    <b v="0"/>
    <n v="0"/>
    <s v=""/>
    <b v="0"/>
    <s v="en"/>
    <m/>
    <s v=""/>
    <b v="0"/>
    <n v="0"/>
    <s v=""/>
    <s v="Twittimer"/>
    <b v="0"/>
    <s v="1091618500895014912"/>
    <s v="Tweet"/>
    <n v="0"/>
    <n v="0"/>
    <m/>
    <m/>
    <m/>
    <m/>
    <m/>
    <m/>
    <m/>
    <m/>
    <n v="1"/>
    <s v="1"/>
    <s v="1"/>
    <n v="0"/>
    <n v="0"/>
    <n v="1"/>
    <n v="12.5"/>
    <n v="0"/>
    <n v="0"/>
    <n v="7"/>
    <n v="87.5"/>
    <n v="8"/>
  </r>
  <r>
    <s v="juliogysels"/>
    <s v="juliogysels"/>
    <m/>
    <m/>
    <m/>
    <m/>
    <m/>
    <m/>
    <m/>
    <m/>
    <s v="No"/>
    <n v="14"/>
    <m/>
    <m/>
    <x v="1"/>
    <d v="2019-02-02T17:23:20.000"/>
    <s v="Para todas aquellas personas que quieran comercializar a #middlemarket y gran empresa_x000a_ðŸ‘‡ðŸ‘‡ðŸ‘‡ðŸ‘‡ðŸ‘‡ https://t.co/0wCWy9bNOu"/>
    <s v="https://lnkd.in/dDMHqAX"/>
    <s v="lnkd.in"/>
    <x v="0"/>
    <m/>
    <s v="http://pbs.twimg.com/profile_images/1009163297675988992/DeHNv9zb_normal.jpg"/>
    <x v="9"/>
    <s v="https://twitter.com/#!/juliogysels/status/1091748916801011712"/>
    <m/>
    <m/>
    <s v="1091748916801011712"/>
    <m/>
    <b v="0"/>
    <n v="4"/>
    <s v=""/>
    <b v="0"/>
    <s v="es"/>
    <m/>
    <s v=""/>
    <b v="0"/>
    <n v="0"/>
    <s v=""/>
    <s v="LinkedIn"/>
    <b v="0"/>
    <s v="1091748916801011712"/>
    <s v="Tweet"/>
    <n v="0"/>
    <n v="0"/>
    <m/>
    <m/>
    <m/>
    <m/>
    <m/>
    <m/>
    <m/>
    <m/>
    <n v="1"/>
    <s v="1"/>
    <s v="1"/>
    <n v="0"/>
    <n v="0"/>
    <n v="0"/>
    <n v="0"/>
    <n v="0"/>
    <n v="0"/>
    <n v="17"/>
    <n v="100"/>
    <n v="17"/>
  </r>
  <r>
    <s v="howardsiegal"/>
    <s v="rsmusllp"/>
    <m/>
    <m/>
    <m/>
    <m/>
    <m/>
    <m/>
    <m/>
    <m/>
    <s v="No"/>
    <n v="15"/>
    <m/>
    <m/>
    <x v="0"/>
    <d v="2019-02-03T03:00:15.000"/>
    <s v="RT @RSMUSLLP: With #unemployment near 4%, 59% of #middlemarket executives expect to increase compensation in the next six months. _x000a__x000a_Higherâ€¦"/>
    <m/>
    <m/>
    <x v="9"/>
    <m/>
    <s v="http://pbs.twimg.com/profile_images/678315815356243970/WeVypjj0_normal.jpg"/>
    <x v="10"/>
    <s v="https://twitter.com/#!/howardsiegal/status/1091894104311631873"/>
    <m/>
    <m/>
    <s v="1091894104311631873"/>
    <m/>
    <b v="0"/>
    <n v="0"/>
    <s v=""/>
    <b v="0"/>
    <s v="en"/>
    <m/>
    <s v=""/>
    <b v="0"/>
    <n v="2"/>
    <s v="1091889020769132544"/>
    <s v="Twitter for Android"/>
    <b v="0"/>
    <s v="1091889020769132544"/>
    <s v="Tweet"/>
    <n v="0"/>
    <n v="0"/>
    <m/>
    <m/>
    <m/>
    <m/>
    <m/>
    <m/>
    <m/>
    <m/>
    <n v="1"/>
    <s v="3"/>
    <s v="3"/>
    <n v="0"/>
    <n v="0"/>
    <n v="0"/>
    <n v="0"/>
    <n v="0"/>
    <n v="0"/>
    <n v="20"/>
    <n v="100"/>
    <n v="20"/>
  </r>
  <r>
    <s v="thomasastewart"/>
    <s v="midmarketcenter"/>
    <m/>
    <m/>
    <m/>
    <m/>
    <m/>
    <m/>
    <m/>
    <m/>
    <s v="No"/>
    <n v="16"/>
    <m/>
    <m/>
    <x v="0"/>
    <d v="2019-02-03T18:15:59.000"/>
    <s v="RT @MidMarketCenter: Research shows the most successful #middlemarket strategy development teams donâ€™t rely exclusively upon themselves toâ€¦"/>
    <m/>
    <m/>
    <x v="0"/>
    <m/>
    <s v="http://pbs.twimg.com/profile_images/797217911303598080/n0hfJ7a__normal.jpg"/>
    <x v="11"/>
    <s v="https://twitter.com/#!/thomasastewart/status/1092124555638902785"/>
    <m/>
    <m/>
    <s v="1092124555638902785"/>
    <m/>
    <b v="0"/>
    <n v="0"/>
    <s v=""/>
    <b v="0"/>
    <s v="en"/>
    <m/>
    <s v=""/>
    <b v="0"/>
    <n v="1"/>
    <s v="1091807239218884608"/>
    <s v="Twitter for iPhone"/>
    <b v="0"/>
    <s v="1091807239218884608"/>
    <s v="Tweet"/>
    <n v="0"/>
    <n v="0"/>
    <m/>
    <m/>
    <m/>
    <m/>
    <m/>
    <m/>
    <m/>
    <m/>
    <n v="1"/>
    <s v="6"/>
    <s v="6"/>
    <n v="1"/>
    <n v="5.555555555555555"/>
    <n v="0"/>
    <n v="0"/>
    <n v="0"/>
    <n v="0"/>
    <n v="17"/>
    <n v="94.44444444444444"/>
    <n v="18"/>
  </r>
  <r>
    <s v="cspencer_tax"/>
    <s v="joebrusuelas"/>
    <m/>
    <m/>
    <m/>
    <m/>
    <m/>
    <m/>
    <m/>
    <m/>
    <s v="No"/>
    <n v="17"/>
    <m/>
    <m/>
    <x v="0"/>
    <d v="2019-02-04T06:45:55.000"/>
    <s v="With #unemployment near 4%, 59% of #middlemarket executives expect to increase compensation in the next six months. Higher wages and less available talent continue to be concerns for the middle market, says our Chief Economist @joebrusuelas: https://t.co/TGq96XQ8vc"/>
    <s v="https://rsm.us/2A1BDec"/>
    <s v="rsm.us"/>
    <x v="9"/>
    <m/>
    <s v="http://pbs.twimg.com/profile_images/671035266598084608/zFF8V1DO_normal.jpg"/>
    <x v="12"/>
    <s v="https://twitter.com/#!/cspencer_tax/status/1092313283195998208"/>
    <m/>
    <m/>
    <s v="1092313283195998208"/>
    <m/>
    <b v="0"/>
    <n v="1"/>
    <s v=""/>
    <b v="0"/>
    <s v="en"/>
    <m/>
    <s v=""/>
    <b v="0"/>
    <n v="0"/>
    <s v=""/>
    <s v="SociabbleApp"/>
    <b v="0"/>
    <s v="1092313283195998208"/>
    <s v="Tweet"/>
    <n v="0"/>
    <n v="0"/>
    <m/>
    <m/>
    <m/>
    <m/>
    <m/>
    <m/>
    <m/>
    <m/>
    <n v="1"/>
    <s v="3"/>
    <s v="3"/>
    <n v="2"/>
    <n v="5.555555555555555"/>
    <n v="1"/>
    <n v="2.7777777777777777"/>
    <n v="0"/>
    <n v="0"/>
    <n v="33"/>
    <n v="91.66666666666667"/>
    <n v="36"/>
  </r>
  <r>
    <s v="briankirbybdm"/>
    <s v="industryweek"/>
    <m/>
    <m/>
    <m/>
    <m/>
    <m/>
    <m/>
    <m/>
    <m/>
    <s v="No"/>
    <n v="18"/>
    <m/>
    <m/>
    <x v="0"/>
    <d v="2019-02-04T13:20:15.000"/>
    <s v="When it comes to #trade uncertainty, here are five protective measures #middlemarket companies should consider. @IndustryWeek https://t.co/RyTqJgIyvG"/>
    <s v="https://www.industryweek.com/economy/weathering-trade-troubles-lessons-art-war"/>
    <s v="industryweek.com"/>
    <x v="3"/>
    <m/>
    <s v="http://pbs.twimg.com/profile_images/914882750552973314/3fzSsdD9_normal.jpg"/>
    <x v="13"/>
    <s v="https://twitter.com/#!/briankirbybdm/status/1092412520042614787"/>
    <m/>
    <m/>
    <s v="1092412520042614787"/>
    <m/>
    <b v="0"/>
    <n v="0"/>
    <s v=""/>
    <b v="0"/>
    <s v="en"/>
    <m/>
    <s v=""/>
    <b v="0"/>
    <n v="0"/>
    <s v=""/>
    <s v="Hearsay Social"/>
    <b v="0"/>
    <s v="1092412520042614787"/>
    <s v="Tweet"/>
    <n v="0"/>
    <n v="0"/>
    <m/>
    <m/>
    <m/>
    <m/>
    <m/>
    <m/>
    <m/>
    <m/>
    <n v="1"/>
    <s v="22"/>
    <s v="22"/>
    <n v="1"/>
    <n v="6.25"/>
    <n v="0"/>
    <n v="0"/>
    <n v="0"/>
    <n v="0"/>
    <n v="15"/>
    <n v="93.75"/>
    <n v="16"/>
  </r>
  <r>
    <s v="acgnyc"/>
    <s v="acgnyc"/>
    <m/>
    <m/>
    <m/>
    <m/>
    <m/>
    <m/>
    <m/>
    <m/>
    <s v="No"/>
    <n v="19"/>
    <m/>
    <m/>
    <x v="1"/>
    <d v="2019-02-04T15:20:12.000"/>
    <s v="Join senior #women dealmaking professionals from #privateequity, #investmentbanks, #lending, #familyoffices, transactional &amp;amp; value creators  involved in sourcing dealflow, developing long-term relationships &amp;amp; discussing the latest trends in #middlemarket https://t.co/3UOusjqHiY https://t.co/vpFLcBT1vk"/>
    <s v="https://lnkd.in/d9-bVbq"/>
    <s v="lnkd.in"/>
    <x v="10"/>
    <s v="https://pbs.twimg.com/media/Dyki2KfW0AE29YK.jpg"/>
    <s v="https://pbs.twimg.com/media/Dyki2KfW0AE29YK.jpg"/>
    <x v="14"/>
    <s v="https://twitter.com/#!/acgnyc/status/1092442707887312896"/>
    <m/>
    <m/>
    <s v="1092442707887312896"/>
    <m/>
    <b v="0"/>
    <n v="1"/>
    <s v=""/>
    <b v="0"/>
    <s v="en"/>
    <m/>
    <s v=""/>
    <b v="0"/>
    <n v="0"/>
    <s v=""/>
    <s v="Twitter Web Client"/>
    <b v="0"/>
    <s v="1092442707887312896"/>
    <s v="Tweet"/>
    <n v="0"/>
    <n v="0"/>
    <m/>
    <m/>
    <m/>
    <m/>
    <m/>
    <m/>
    <m/>
    <m/>
    <n v="1"/>
    <s v="1"/>
    <s v="1"/>
    <n v="0"/>
    <n v="0"/>
    <n v="0"/>
    <n v="0"/>
    <n v="0"/>
    <n v="0"/>
    <n v="29"/>
    <n v="100"/>
    <n v="29"/>
  </r>
  <r>
    <s v="multplictprtnrs"/>
    <s v="pepromagazine"/>
    <m/>
    <m/>
    <m/>
    <m/>
    <m/>
    <m/>
    <m/>
    <m/>
    <s v="No"/>
    <n v="20"/>
    <m/>
    <m/>
    <x v="0"/>
    <d v="2019-02-05T06:35:30.000"/>
    <s v="RT @PEProMagazine: After Hours News from Private Equity Professional #privateequity #middlemarket #lowermiddlemarket #mergers #acquisitionsâ€¦"/>
    <m/>
    <m/>
    <x v="11"/>
    <m/>
    <s v="http://pbs.twimg.com/profile_images/986943428650065921/fzNgDssk_normal.jpg"/>
    <x v="15"/>
    <s v="https://twitter.com/#!/multplictprtnrs/status/1092673051307716608"/>
    <m/>
    <m/>
    <s v="1092673051307716608"/>
    <m/>
    <b v="0"/>
    <n v="0"/>
    <s v=""/>
    <b v="0"/>
    <s v="en"/>
    <m/>
    <s v=""/>
    <b v="0"/>
    <n v="2"/>
    <s v="1092620189844361222"/>
    <s v="Twitter for iPhone"/>
    <b v="0"/>
    <s v="1092620189844361222"/>
    <s v="Tweet"/>
    <n v="0"/>
    <n v="0"/>
    <m/>
    <m/>
    <m/>
    <m/>
    <m/>
    <m/>
    <m/>
    <m/>
    <n v="1"/>
    <s v="8"/>
    <s v="8"/>
    <n v="0"/>
    <n v="0"/>
    <n v="0"/>
    <n v="0"/>
    <n v="0"/>
    <n v="0"/>
    <n v="14"/>
    <n v="100"/>
    <n v="14"/>
  </r>
  <r>
    <s v="itconnecter"/>
    <s v="pitchbook"/>
    <m/>
    <m/>
    <m/>
    <m/>
    <m/>
    <m/>
    <m/>
    <m/>
    <s v="No"/>
    <n v="21"/>
    <m/>
    <m/>
    <x v="0"/>
    <d v="2019-02-05T13:05:16.000"/>
    <s v="US #middlemarket #SME sets another record amid broader PE #privateequity shift | @PitchBook https://t.co/rIy4ZtMltn"/>
    <s v="https://pitchbook.com/news/articles/us-middle-market-sets-another-record-amid-broader-pe-shift"/>
    <s v="pitchbook.com"/>
    <x v="12"/>
    <m/>
    <s v="http://pbs.twimg.com/profile_images/908361507204890626/swdXNZNE_normal.jpg"/>
    <x v="16"/>
    <s v="https://twitter.com/#!/itconnecter/status/1092771137229127682"/>
    <m/>
    <m/>
    <s v="1092771137229127682"/>
    <m/>
    <b v="0"/>
    <n v="0"/>
    <s v=""/>
    <b v="0"/>
    <s v="en"/>
    <m/>
    <s v=""/>
    <b v="0"/>
    <n v="0"/>
    <s v=""/>
    <s v="Hootsuite Inc."/>
    <b v="0"/>
    <s v="1092771137229127682"/>
    <s v="Tweet"/>
    <n v="0"/>
    <n v="0"/>
    <m/>
    <m/>
    <m/>
    <m/>
    <m/>
    <m/>
    <m/>
    <m/>
    <n v="1"/>
    <s v="2"/>
    <s v="2"/>
    <n v="0"/>
    <n v="0"/>
    <n v="0"/>
    <n v="0"/>
    <n v="0"/>
    <n v="0"/>
    <n v="12"/>
    <n v="100"/>
    <n v="12"/>
  </r>
  <r>
    <s v="one21chuck"/>
    <s v="one21chuck"/>
    <m/>
    <m/>
    <m/>
    <m/>
    <m/>
    <m/>
    <m/>
    <m/>
    <s v="No"/>
    <n v="22"/>
    <m/>
    <m/>
    <x v="1"/>
    <d v="2019-02-05T16:20:26.000"/>
    <s v="#mergersacquisitionsdivestitures #businessmergersacquisitions #middlemarket https://t.co/JkdIPvmwZ8"/>
    <s v="https://lnkd.in/ewRxzJD"/>
    <s v="lnkd.in"/>
    <x v="13"/>
    <m/>
    <s v="http://pbs.twimg.com/profile_images/83528204/Winter_Park_normal.jpg"/>
    <x v="17"/>
    <s v="https://twitter.com/#!/one21chuck/status/1092820253468512256"/>
    <m/>
    <m/>
    <s v="1092820253468512256"/>
    <m/>
    <b v="0"/>
    <n v="0"/>
    <s v=""/>
    <b v="0"/>
    <s v="und"/>
    <m/>
    <s v=""/>
    <b v="0"/>
    <n v="0"/>
    <s v=""/>
    <s v="LinkedIn"/>
    <b v="0"/>
    <s v="1092820253468512256"/>
    <s v="Tweet"/>
    <n v="0"/>
    <n v="0"/>
    <m/>
    <m/>
    <m/>
    <m/>
    <m/>
    <m/>
    <m/>
    <m/>
    <n v="1"/>
    <s v="1"/>
    <s v="1"/>
    <n v="0"/>
    <n v="0"/>
    <n v="0"/>
    <n v="0"/>
    <n v="0"/>
    <n v="0"/>
    <n v="3"/>
    <n v="100"/>
    <n v="3"/>
  </r>
  <r>
    <s v="brandiw25473607"/>
    <s v="rsmusllp"/>
    <m/>
    <m/>
    <m/>
    <m/>
    <m/>
    <m/>
    <m/>
    <m/>
    <s v="No"/>
    <n v="23"/>
    <m/>
    <m/>
    <x v="0"/>
    <d v="2019-02-05T18:09:18.000"/>
    <s v="RT @RSMUSLLP: We surveyed #middlemarket CFOs to get their thoughts on #digitaltransformation. See the results: https://t.co/59sHm1gnly httpâ€¦"/>
    <s v="https://rsmus.com/our-insights/harnessing-technology-and-data/rsm-survey-details-middle-market-digital-transformation-strategi.html?cmpid=soc:twcpr0618-digital-trans-survey-exec-summary:d02"/>
    <s v="rsmus.com"/>
    <x v="14"/>
    <m/>
    <s v="http://pbs.twimg.com/profile_images/1085222937261731840/c4zDAZkw_normal.jpg"/>
    <x v="18"/>
    <s v="https://twitter.com/#!/brandiw25473607/status/1092847649466781697"/>
    <m/>
    <m/>
    <s v="1092847649466781697"/>
    <m/>
    <b v="0"/>
    <n v="0"/>
    <s v=""/>
    <b v="0"/>
    <s v="en"/>
    <m/>
    <s v=""/>
    <b v="0"/>
    <n v="8"/>
    <s v="1044277849115561985"/>
    <s v="Twitter Web Client"/>
    <b v="0"/>
    <s v="1044277849115561985"/>
    <s v="Tweet"/>
    <n v="0"/>
    <n v="0"/>
    <m/>
    <m/>
    <m/>
    <m/>
    <m/>
    <m/>
    <m/>
    <m/>
    <n v="1"/>
    <s v="3"/>
    <s v="3"/>
    <n v="0"/>
    <n v="0"/>
    <n v="0"/>
    <n v="0"/>
    <n v="0"/>
    <n v="0"/>
    <n v="16"/>
    <n v="100"/>
    <n v="16"/>
  </r>
  <r>
    <s v="estarrcapx"/>
    <s v="jspfeffer"/>
    <m/>
    <m/>
    <m/>
    <m/>
    <m/>
    <m/>
    <m/>
    <m/>
    <s v="No"/>
    <n v="24"/>
    <m/>
    <m/>
    <x v="0"/>
    <d v="2019-02-05T20:44:42.000"/>
    <s v="RT @CapXPartners: We're at the ACG Capital Connection 2019 in Atlanta this week...look for CapX's Jeff Pfeffer @jspfeffer and Jeff Armstronâ€¦"/>
    <m/>
    <m/>
    <x v="7"/>
    <m/>
    <s v="http://pbs.twimg.com/profile_images/972581204280168448/5t7mI155_normal.jpg"/>
    <x v="19"/>
    <s v="https://twitter.com/#!/estarrcapx/status/1092886756788240385"/>
    <m/>
    <m/>
    <s v="1092886756788240385"/>
    <m/>
    <b v="0"/>
    <n v="0"/>
    <s v=""/>
    <b v="0"/>
    <s v="en"/>
    <m/>
    <s v=""/>
    <b v="0"/>
    <n v="2"/>
    <s v="1092823490045140992"/>
    <s v="Twitter for iPhone"/>
    <b v="0"/>
    <s v="1092823490045140992"/>
    <s v="Tweet"/>
    <n v="0"/>
    <n v="0"/>
    <m/>
    <m/>
    <m/>
    <m/>
    <m/>
    <m/>
    <m/>
    <m/>
    <n v="1"/>
    <s v="4"/>
    <s v="4"/>
    <m/>
    <m/>
    <m/>
    <m/>
    <m/>
    <m/>
    <m/>
    <m/>
    <m/>
  </r>
  <r>
    <s v="amdirectors"/>
    <s v="pensionsnews"/>
    <m/>
    <m/>
    <m/>
    <m/>
    <m/>
    <m/>
    <m/>
    <m/>
    <s v="No"/>
    <n v="26"/>
    <m/>
    <m/>
    <x v="0"/>
    <d v="2019-01-26T18:03:17.000"/>
    <s v="How many qtrs did Middle Market Investing crush records in 2018? All of them. https://t.co/rcvivY8k4o #privateequity #middlemarket #markets #investing #disruption FOLLOW @amdirectors https://t.co/o63acdqFb7 @ilpa @pensionsnews https://t.co/AsCwUAtHYZ"/>
    <s v="https://www.youtube.com/watch?v=pDxQOljMhfI&amp;feature=youtu.be https://ammanagingdirectors.com/"/>
    <s v="youtube.com ammanagingdirectors.com"/>
    <x v="15"/>
    <s v="https://pbs.twimg.com/ext_tw_video_thumb/1089221332691111936/pu/img/Yl7yXJpA_DQVC_Rn.jpg"/>
    <s v="https://pbs.twimg.com/ext_tw_video_thumb/1089221332691111936/pu/img/Yl7yXJpA_DQVC_Rn.jpg"/>
    <x v="20"/>
    <s v="https://twitter.com/#!/amdirectors/status/1089222257124302849"/>
    <m/>
    <m/>
    <s v="1089222257124302849"/>
    <m/>
    <b v="0"/>
    <n v="1"/>
    <s v=""/>
    <b v="0"/>
    <s v="en"/>
    <m/>
    <s v=""/>
    <b v="0"/>
    <n v="2"/>
    <s v=""/>
    <s v="Twitter Web Client"/>
    <b v="0"/>
    <s v="1089222257124302849"/>
    <s v="Retweet"/>
    <n v="0"/>
    <n v="0"/>
    <m/>
    <m/>
    <m/>
    <m/>
    <m/>
    <m/>
    <m/>
    <m/>
    <n v="1"/>
    <s v="16"/>
    <s v="16"/>
    <m/>
    <m/>
    <m/>
    <m/>
    <m/>
    <m/>
    <m/>
    <m/>
    <m/>
  </r>
  <r>
    <s v="amdirectors"/>
    <s v="amdirectors"/>
    <m/>
    <m/>
    <m/>
    <m/>
    <m/>
    <m/>
    <m/>
    <m/>
    <s v="No"/>
    <n v="28"/>
    <m/>
    <m/>
    <x v="1"/>
    <d v="2019-02-05T20:48:54.000"/>
    <s v="RT @amdirectors: How many qtrs did Middle Market Investing crush records in 2018? All of them. https://t.co/rcvivY8k4o #privateequity #middâ€¦"/>
    <s v="https://www.youtube.com/watch?v=pDxQOljMhfI&amp;feature=youtu.be"/>
    <s v="youtube.com"/>
    <x v="16"/>
    <m/>
    <s v="http://pbs.twimg.com/profile_images/1065433173415276546/fE8b39P2_normal.jpg"/>
    <x v="21"/>
    <s v="https://twitter.com/#!/amdirectors/status/1092887813606047744"/>
    <m/>
    <m/>
    <s v="1092887813606047744"/>
    <m/>
    <b v="0"/>
    <n v="0"/>
    <s v=""/>
    <b v="0"/>
    <s v="en"/>
    <m/>
    <s v=""/>
    <b v="0"/>
    <n v="2"/>
    <s v="1089222257124302849"/>
    <s v="Twitter for iPhone"/>
    <b v="0"/>
    <s v="1089222257124302849"/>
    <s v="Tweet"/>
    <n v="0"/>
    <n v="0"/>
    <m/>
    <m/>
    <m/>
    <m/>
    <m/>
    <m/>
    <m/>
    <m/>
    <n v="1"/>
    <s v="16"/>
    <s v="16"/>
    <n v="0"/>
    <n v="0"/>
    <n v="1"/>
    <n v="5.555555555555555"/>
    <n v="0"/>
    <n v="0"/>
    <n v="17"/>
    <n v="94.44444444444444"/>
    <n v="18"/>
  </r>
  <r>
    <s v="relproinc"/>
    <s v="relproinc"/>
    <m/>
    <m/>
    <m/>
    <m/>
    <m/>
    <m/>
    <m/>
    <m/>
    <s v="No"/>
    <n v="29"/>
    <m/>
    <m/>
    <x v="1"/>
    <d v="2019-02-05T23:13:51.000"/>
    <s v="Does your #SMB business development &amp;amp; #ABL deal origination need a boost? Over the next 2 days, weâ€™re at the @CFANationalâ€™s #ABCC19 in Las Vegas. If you are too, find us &amp;amp; weâ€™ll show you how RelPro delivers the best coverage of #MiddleMarket companies and their decision-makers. https://t.co/icRrnXXMTd"/>
    <m/>
    <m/>
    <x v="17"/>
    <s v="https://pbs.twimg.com/media/DyrY11GWsAI6f_a.jpg"/>
    <s v="https://pbs.twimg.com/media/DyrY11GWsAI6f_a.jpg"/>
    <x v="22"/>
    <s v="https://twitter.com/#!/relproinc/status/1092924293116280835"/>
    <m/>
    <m/>
    <s v="1092924293116280835"/>
    <m/>
    <b v="0"/>
    <n v="2"/>
    <s v=""/>
    <b v="0"/>
    <s v="en"/>
    <m/>
    <s v=""/>
    <b v="0"/>
    <n v="0"/>
    <s v=""/>
    <s v="Twitter Web Client"/>
    <b v="0"/>
    <s v="1092924293116280835"/>
    <s v="Tweet"/>
    <n v="0"/>
    <n v="0"/>
    <m/>
    <m/>
    <m/>
    <m/>
    <m/>
    <m/>
    <m/>
    <m/>
    <n v="1"/>
    <s v="1"/>
    <s v="1"/>
    <n v="2"/>
    <n v="3.9215686274509802"/>
    <n v="0"/>
    <n v="0"/>
    <n v="0"/>
    <n v="0"/>
    <n v="49"/>
    <n v="96.07843137254902"/>
    <n v="51"/>
  </r>
  <r>
    <s v="robertlogemann2"/>
    <s v="bizjournals"/>
    <m/>
    <m/>
    <m/>
    <m/>
    <m/>
    <m/>
    <m/>
    <m/>
    <s v="No"/>
    <n v="30"/>
    <m/>
    <m/>
    <x v="0"/>
    <d v="2019-02-06T14:05:22.000"/>
    <s v="How are middle market companies preparing for #2019. These @wellsfargo executives have a few predictions. Via @bizjournals #Middlemarket #business https://t.co/8JEC0WSrgT"/>
    <s v="https://www.bizjournals.com/charlotte/news/2018/12/17/wells-fargo-execs-on-how-middle-market-companies.html?platform=hootsuite"/>
    <s v="bizjournals.com"/>
    <x v="18"/>
    <m/>
    <s v="http://pbs.twimg.com/profile_images/1002390338818854913/cqNNyeYD_normal.jpg"/>
    <x v="23"/>
    <s v="https://twitter.com/#!/robertlogemann2/status/1093148650274996224"/>
    <m/>
    <m/>
    <s v="1093148650274996224"/>
    <m/>
    <b v="0"/>
    <n v="0"/>
    <s v=""/>
    <b v="0"/>
    <s v="en"/>
    <m/>
    <s v=""/>
    <b v="0"/>
    <n v="0"/>
    <s v=""/>
    <s v="Hootsuite Inc."/>
    <b v="0"/>
    <s v="1093148650274996224"/>
    <s v="Tweet"/>
    <n v="0"/>
    <n v="0"/>
    <m/>
    <m/>
    <m/>
    <m/>
    <m/>
    <m/>
    <m/>
    <m/>
    <n v="1"/>
    <s v="15"/>
    <s v="15"/>
    <m/>
    <m/>
    <m/>
    <m/>
    <m/>
    <m/>
    <m/>
    <m/>
    <m/>
  </r>
  <r>
    <s v="sell2smbiz"/>
    <s v="midmarketcenter"/>
    <m/>
    <m/>
    <m/>
    <m/>
    <m/>
    <m/>
    <m/>
    <m/>
    <s v="No"/>
    <n v="32"/>
    <m/>
    <m/>
    <x v="0"/>
    <d v="2019-02-06T16:22:41.000"/>
    <s v="RT @MidMarketCenter: In 4Q 2018, #middlemarket companies report a strong annualized revenue growth rate of 7.9%. At 5.4%, year-over-year em…"/>
    <m/>
    <m/>
    <x v="0"/>
    <m/>
    <s v="http://pbs.twimg.com/profile_images/523086388913135616/sOmafNRw_normal.png"/>
    <x v="24"/>
    <s v="https://twitter.com/#!/sell2smbiz/status/1093183205149163522"/>
    <m/>
    <m/>
    <s v="1093183205149163522"/>
    <m/>
    <b v="0"/>
    <n v="0"/>
    <s v=""/>
    <b v="0"/>
    <s v="en"/>
    <m/>
    <s v=""/>
    <b v="0"/>
    <n v="1"/>
    <s v="1092884335886299136"/>
    <s v="Twitter Web Client"/>
    <b v="0"/>
    <s v="1092884335886299136"/>
    <s v="Tweet"/>
    <n v="0"/>
    <n v="0"/>
    <m/>
    <m/>
    <m/>
    <m/>
    <m/>
    <m/>
    <m/>
    <m/>
    <n v="1"/>
    <s v="6"/>
    <s v="6"/>
    <n v="1"/>
    <n v="4.166666666666667"/>
    <n v="0"/>
    <n v="0"/>
    <n v="0"/>
    <n v="0"/>
    <n v="23"/>
    <n v="95.83333333333333"/>
    <n v="24"/>
  </r>
  <r>
    <s v="henri_steenkamp"/>
    <s v="deloittecfo"/>
    <m/>
    <m/>
    <m/>
    <m/>
    <m/>
    <m/>
    <m/>
    <m/>
    <s v="No"/>
    <n v="33"/>
    <m/>
    <m/>
    <x v="0"/>
    <d v="2019-02-06T16:55:15.000"/>
    <s v="#Middlemarket companies are embracing #technology as a #strategic imperative. https://t.co/LhfKfyFkPj via @deloittecfo"/>
    <s v="https://deloitte.wsj.com/cfo/2016/11/22/mid-market-companies-embrace-technology-as-a-strategic-imperative/?platform=hootsuite"/>
    <s v="wsj.com"/>
    <x v="19"/>
    <m/>
    <s v="http://pbs.twimg.com/profile_images/531830283130007552/8HojpNzS_normal.jpeg"/>
    <x v="25"/>
    <s v="https://twitter.com/#!/henri_steenkamp/status/1093191402694037504"/>
    <m/>
    <m/>
    <s v="1093191402694037504"/>
    <m/>
    <b v="0"/>
    <n v="0"/>
    <s v=""/>
    <b v="0"/>
    <s v="en"/>
    <m/>
    <s v=""/>
    <b v="0"/>
    <n v="0"/>
    <s v=""/>
    <s v="Hootsuite Inc."/>
    <b v="0"/>
    <s v="1093191402694037504"/>
    <s v="Tweet"/>
    <n v="0"/>
    <n v="0"/>
    <m/>
    <m/>
    <m/>
    <m/>
    <m/>
    <m/>
    <m/>
    <m/>
    <n v="1"/>
    <s v="21"/>
    <s v="21"/>
    <n v="0"/>
    <n v="0"/>
    <n v="0"/>
    <n v="0"/>
    <n v="0"/>
    <n v="0"/>
    <n v="11"/>
    <n v="100"/>
    <n v="11"/>
  </r>
  <r>
    <s v="smithandcarson"/>
    <s v="ey_us"/>
    <m/>
    <m/>
    <m/>
    <m/>
    <m/>
    <m/>
    <m/>
    <m/>
    <s v="No"/>
    <n v="34"/>
    <m/>
    <m/>
    <x v="0"/>
    <d v="2019-02-06T17:05:07.000"/>
    <s v="Great keynote this morning by @NFL Hall of Famer and entrepreneur @Terrell_Davis. #Blockchain Reality Check coming up in a few minutes at #ATLCapConn19 @ACGAtlanta @ACGGlobal @EY_US #middlemarket https://t.co/1rANEnEsgZ"/>
    <m/>
    <m/>
    <x v="20"/>
    <s v="https://pbs.twimg.com/media/DyvOC3mWwAETsi-.jpg"/>
    <s v="https://pbs.twimg.com/media/DyvOC3mWwAETsi-.jpg"/>
    <x v="26"/>
    <s v="https://twitter.com/#!/smithandcarson/status/1093193885940137984"/>
    <m/>
    <m/>
    <s v="1093193885940137984"/>
    <m/>
    <b v="0"/>
    <n v="2"/>
    <s v=""/>
    <b v="0"/>
    <s v="en"/>
    <m/>
    <s v=""/>
    <b v="0"/>
    <n v="1"/>
    <s v=""/>
    <s v="Buffer"/>
    <b v="0"/>
    <s v="1093193885940137984"/>
    <s v="Tweet"/>
    <n v="0"/>
    <n v="0"/>
    <m/>
    <m/>
    <m/>
    <m/>
    <m/>
    <m/>
    <m/>
    <m/>
    <n v="1"/>
    <s v="4"/>
    <s v="4"/>
    <m/>
    <m/>
    <m/>
    <m/>
    <m/>
    <m/>
    <m/>
    <m/>
    <m/>
  </r>
  <r>
    <s v="auctusgroupinc"/>
    <s v="auctusgroupinc"/>
    <m/>
    <m/>
    <m/>
    <m/>
    <m/>
    <m/>
    <m/>
    <m/>
    <s v="No"/>
    <n v="35"/>
    <m/>
    <m/>
    <x v="1"/>
    <d v="2019-02-06T17:24:15.000"/>
    <s v="#MiddleMarket companies are challenged to drive sustainable revenue needed for sufficient earnings, and thereby high enough valuations for shareholder wealth or to attract investment. Auctus &amp;amp; ScaleWerks have formed a partnership to address this challenge https://t.co/Z7LawxPTRA"/>
    <s v="https://www.auctusgroupinc.com/2019/01/14/auctus-and-scalewerks-announce-strategic-partnership-expanding-growth-advisory-services/"/>
    <s v="auctusgroupinc.com"/>
    <x v="0"/>
    <m/>
    <s v="http://pbs.twimg.com/profile_images/1091030558078050304/Vhowve7-_normal.jpg"/>
    <x v="27"/>
    <s v="https://twitter.com/#!/auctusgroupinc/status/1093198698824327169"/>
    <m/>
    <m/>
    <s v="1093198698824327169"/>
    <m/>
    <b v="0"/>
    <n v="0"/>
    <s v=""/>
    <b v="0"/>
    <s v="en"/>
    <m/>
    <s v=""/>
    <b v="0"/>
    <n v="0"/>
    <s v=""/>
    <s v="Twitter Web Client"/>
    <b v="0"/>
    <s v="1093198698824327169"/>
    <s v="Tweet"/>
    <n v="0"/>
    <n v="0"/>
    <m/>
    <m/>
    <m/>
    <m/>
    <m/>
    <m/>
    <m/>
    <m/>
    <n v="1"/>
    <s v="1"/>
    <s v="1"/>
    <n v="3"/>
    <n v="8.571428571428571"/>
    <n v="0"/>
    <n v="0"/>
    <n v="0"/>
    <n v="0"/>
    <n v="32"/>
    <n v="91.42857142857143"/>
    <n v="35"/>
  </r>
  <r>
    <s v="acgatlanta"/>
    <s v="terrell_davis"/>
    <m/>
    <m/>
    <m/>
    <m/>
    <m/>
    <m/>
    <m/>
    <m/>
    <s v="No"/>
    <n v="37"/>
    <m/>
    <m/>
    <x v="0"/>
    <d v="2019-02-06T17:45:15.000"/>
    <s v="RT @SmithandCarson: Great keynote this morning by @NFL Hall of Famer and entrepreneur @Terrell_Davis. #Blockchain Reality Check coming up i…"/>
    <m/>
    <m/>
    <x v="21"/>
    <m/>
    <s v="http://pbs.twimg.com/profile_images/752606385230209024/I2CNl7ro_normal.jpg"/>
    <x v="28"/>
    <s v="https://twitter.com/#!/acgatlanta/status/1093203985039876098"/>
    <m/>
    <m/>
    <s v="1093203985039876098"/>
    <m/>
    <b v="0"/>
    <n v="0"/>
    <s v=""/>
    <b v="0"/>
    <s v="en"/>
    <m/>
    <s v=""/>
    <b v="0"/>
    <n v="1"/>
    <s v="1093193885940137984"/>
    <s v="Twitter for iPhone"/>
    <b v="0"/>
    <s v="1093193885940137984"/>
    <s v="Tweet"/>
    <n v="0"/>
    <n v="0"/>
    <m/>
    <m/>
    <m/>
    <m/>
    <m/>
    <m/>
    <m/>
    <m/>
    <n v="1"/>
    <s v="4"/>
    <s v="4"/>
    <m/>
    <m/>
    <m/>
    <m/>
    <m/>
    <m/>
    <m/>
    <m/>
    <m/>
  </r>
  <r>
    <s v="davisnordell"/>
    <s v="davisnordell"/>
    <m/>
    <m/>
    <m/>
    <m/>
    <m/>
    <m/>
    <m/>
    <m/>
    <s v="No"/>
    <n v="43"/>
    <m/>
    <m/>
    <x v="1"/>
    <d v="2019-02-06T18:40:02.000"/>
    <s v="Another great opportunity to join the team here at RSM US LLP!  #rsmus #middlemarket https://t.co/6GNL4x7UHj"/>
    <s v="https://lnkd.in/gkH6sEN"/>
    <s v="lnkd.in"/>
    <x v="22"/>
    <m/>
    <s v="http://pbs.twimg.com/profile_images/1053310263716466688/ahj6B9aF_normal.jpg"/>
    <x v="29"/>
    <s v="https://twitter.com/#!/davisnordell/status/1093217773654700032"/>
    <m/>
    <m/>
    <s v="1093217773654700032"/>
    <m/>
    <b v="0"/>
    <n v="0"/>
    <s v=""/>
    <b v="0"/>
    <s v="en"/>
    <m/>
    <s v=""/>
    <b v="0"/>
    <n v="0"/>
    <s v=""/>
    <s v="LinkedIn"/>
    <b v="0"/>
    <s v="1093217773654700032"/>
    <s v="Tweet"/>
    <n v="0"/>
    <n v="0"/>
    <m/>
    <m/>
    <m/>
    <m/>
    <m/>
    <m/>
    <m/>
    <m/>
    <n v="1"/>
    <s v="1"/>
    <s v="1"/>
    <n v="1"/>
    <n v="7.142857142857143"/>
    <n v="0"/>
    <n v="0"/>
    <n v="0"/>
    <n v="0"/>
    <n v="13"/>
    <n v="92.85714285714286"/>
    <n v="14"/>
  </r>
  <r>
    <s v="firepowercap"/>
    <s v="acgdetroit"/>
    <m/>
    <m/>
    <m/>
    <m/>
    <m/>
    <m/>
    <m/>
    <m/>
    <s v="No"/>
    <n v="44"/>
    <m/>
    <m/>
    <x v="0"/>
    <d v="2019-02-06T19:44:44.000"/>
    <s v="RT @ACG_Toronto: We are excited to partner with @ACGWM &amp;amp; @ACGDetroit for Cross-Border Connections 2019 on March 4 &amp;amp; 5. It will be an event…"/>
    <m/>
    <m/>
    <x v="7"/>
    <m/>
    <s v="http://pbs.twimg.com/profile_images/915260739664855041/FkBjajXf_normal.jpg"/>
    <x v="30"/>
    <s v="https://twitter.com/#!/firepowercap/status/1093234054017794048"/>
    <m/>
    <m/>
    <s v="1093234054017794048"/>
    <m/>
    <b v="0"/>
    <n v="0"/>
    <s v=""/>
    <b v="1"/>
    <s v="en"/>
    <m/>
    <s v="1093175772691476481"/>
    <b v="0"/>
    <n v="1"/>
    <s v="1093232799904133120"/>
    <s v="Twitter Web Client"/>
    <b v="0"/>
    <s v="1093232799904133120"/>
    <s v="Tweet"/>
    <n v="0"/>
    <n v="0"/>
    <m/>
    <m/>
    <m/>
    <m/>
    <m/>
    <m/>
    <m/>
    <m/>
    <n v="1"/>
    <s v="2"/>
    <s v="2"/>
    <m/>
    <m/>
    <m/>
    <m/>
    <m/>
    <m/>
    <m/>
    <m/>
    <m/>
  </r>
  <r>
    <s v="falconplatform"/>
    <s v="falconplatform"/>
    <m/>
    <m/>
    <m/>
    <m/>
    <m/>
    <m/>
    <m/>
    <m/>
    <s v="No"/>
    <n v="47"/>
    <m/>
    <m/>
    <x v="1"/>
    <d v="2019-02-06T22:32:33.000"/>
    <s v="@FALCONplatform (formerly Integis) has arrived!  We will be engineering innovative talent levers custom-built for the private equity-backed, middle market.  #privateequity #middlemarket"/>
    <m/>
    <m/>
    <x v="23"/>
    <m/>
    <s v="http://pbs.twimg.com/profile_images/1093273849154625538/AN34sk_G_normal.jpg"/>
    <x v="31"/>
    <s v="https://twitter.com/#!/falconplatform/status/1093276286317940736"/>
    <m/>
    <m/>
    <s v="1093276286317940736"/>
    <m/>
    <b v="0"/>
    <n v="0"/>
    <s v="1093270117176217600"/>
    <b v="0"/>
    <s v="en"/>
    <m/>
    <s v=""/>
    <b v="0"/>
    <n v="0"/>
    <s v=""/>
    <s v="Twitter Web Client"/>
    <b v="0"/>
    <s v="1093276286317940736"/>
    <s v="Tweet"/>
    <n v="0"/>
    <n v="0"/>
    <m/>
    <m/>
    <m/>
    <m/>
    <m/>
    <m/>
    <m/>
    <m/>
    <n v="1"/>
    <s v="1"/>
    <s v="1"/>
    <n v="2"/>
    <n v="8.695652173913043"/>
    <n v="0"/>
    <n v="0"/>
    <n v="0"/>
    <n v="0"/>
    <n v="21"/>
    <n v="91.30434782608695"/>
    <n v="23"/>
  </r>
  <r>
    <s v="kurt_shenk"/>
    <s v="kurt_shenk"/>
    <m/>
    <m/>
    <m/>
    <m/>
    <m/>
    <m/>
    <m/>
    <m/>
    <s v="No"/>
    <n v="48"/>
    <m/>
    <m/>
    <x v="1"/>
    <d v="2019-02-06T22:52:42.000"/>
    <s v="Great afternoon listening live to the #MiddleMarket Transformative CEO radio show with Joseph Brusuelas and Chris Miglino, CEO of SRAX.  Stay tuned for the audio on how your company could create a new line of revenue with #data.  #RSM #TMT https://t.co/NMb4x4VsXy"/>
    <s v="https://lnkd.in/enTE433"/>
    <s v="lnkd.in"/>
    <x v="24"/>
    <m/>
    <s v="http://pbs.twimg.com/profile_images/1042593784410722304/Z1-mR5Yj_normal.jpg"/>
    <x v="32"/>
    <s v="https://twitter.com/#!/kurt_shenk/status/1093281357437038592"/>
    <m/>
    <m/>
    <s v="1093281357437038592"/>
    <m/>
    <b v="0"/>
    <n v="1"/>
    <s v=""/>
    <b v="0"/>
    <s v="en"/>
    <m/>
    <s v=""/>
    <b v="0"/>
    <n v="0"/>
    <s v=""/>
    <s v="LinkedIn"/>
    <b v="0"/>
    <s v="1093281357437038592"/>
    <s v="Tweet"/>
    <n v="0"/>
    <n v="0"/>
    <m/>
    <m/>
    <m/>
    <m/>
    <m/>
    <m/>
    <m/>
    <m/>
    <n v="1"/>
    <s v="1"/>
    <s v="1"/>
    <n v="1"/>
    <n v="2.5"/>
    <n v="0"/>
    <n v="0"/>
    <n v="0"/>
    <n v="0"/>
    <n v="39"/>
    <n v="97.5"/>
    <n v="40"/>
  </r>
  <r>
    <s v="abladvisor"/>
    <s v="carlmarksadvis"/>
    <m/>
    <m/>
    <m/>
    <m/>
    <m/>
    <m/>
    <m/>
    <m/>
    <s v="No"/>
    <n v="49"/>
    <m/>
    <m/>
    <x v="0"/>
    <d v="2019-01-23T17:24:00.000"/>
    <s v="NEW at ABLA: Navigating Challenges in #MiddleMarket #Healthcare Lending -Jonathan Killion, of @CarlMarksAdvis, takes the pulse of the industry and explains why ABLs should be paying attention. https://t.co/cBEmSWc6M9"/>
    <m/>
    <m/>
    <x v="25"/>
    <s v="https://pbs.twimg.com/media/DxnMGCAXcAExOyF.jpg"/>
    <s v="https://pbs.twimg.com/media/DxnMGCAXcAExOyF.jpg"/>
    <x v="33"/>
    <s v="https://twitter.com/#!/abladvisor/status/1088125208303730689"/>
    <m/>
    <m/>
    <s v="1088125208303730689"/>
    <m/>
    <b v="0"/>
    <n v="0"/>
    <s v=""/>
    <b v="0"/>
    <s v="en"/>
    <m/>
    <s v=""/>
    <b v="0"/>
    <n v="2"/>
    <s v=""/>
    <s v="Twitter Web Client"/>
    <b v="0"/>
    <s v="1088125208303730689"/>
    <s v="Retweet"/>
    <n v="0"/>
    <n v="0"/>
    <m/>
    <m/>
    <m/>
    <m/>
    <m/>
    <m/>
    <m/>
    <m/>
    <n v="2"/>
    <s v="14"/>
    <s v="14"/>
    <n v="0"/>
    <n v="0"/>
    <n v="0"/>
    <n v="0"/>
    <n v="0"/>
    <n v="0"/>
    <n v="27"/>
    <n v="100"/>
    <n v="27"/>
  </r>
  <r>
    <s v="abladvisor"/>
    <s v="carlmarksadvis"/>
    <m/>
    <m/>
    <m/>
    <m/>
    <m/>
    <m/>
    <m/>
    <m/>
    <s v="No"/>
    <n v="50"/>
    <m/>
    <m/>
    <x v="0"/>
    <d v="2019-02-06T02:55:40.000"/>
    <s v="RT @ABLAdvisor: NEW at ABLA: Navigating Challenges in #MiddleMarket #Healthcare Lending -Jonathan Killion, of @CarlMarksAdvis, takes the pu…"/>
    <m/>
    <m/>
    <x v="25"/>
    <m/>
    <s v="http://pbs.twimg.com/profile_images/3157218208/c8fb0a1b813c7eeeafde4f17af4d36f1_normal.jpeg"/>
    <x v="34"/>
    <s v="https://twitter.com/#!/abladvisor/status/1092980112667144195"/>
    <m/>
    <m/>
    <s v="1092980112667144195"/>
    <m/>
    <b v="0"/>
    <n v="0"/>
    <s v=""/>
    <b v="0"/>
    <s v="en"/>
    <m/>
    <s v=""/>
    <b v="0"/>
    <n v="2"/>
    <s v="1088125208303730689"/>
    <s v="Twitter for iPhone"/>
    <b v="0"/>
    <s v="1088125208303730689"/>
    <s v="Tweet"/>
    <n v="0"/>
    <n v="0"/>
    <m/>
    <m/>
    <m/>
    <m/>
    <m/>
    <m/>
    <m/>
    <m/>
    <n v="2"/>
    <s v="14"/>
    <s v="14"/>
    <n v="0"/>
    <n v="0"/>
    <n v="0"/>
    <n v="0"/>
    <n v="0"/>
    <n v="0"/>
    <n v="18"/>
    <n v="100"/>
    <n v="18"/>
  </r>
  <r>
    <s v="equipmentfa"/>
    <s v="carlmarksadvis"/>
    <m/>
    <m/>
    <m/>
    <m/>
    <m/>
    <m/>
    <m/>
    <m/>
    <s v="No"/>
    <n v="51"/>
    <m/>
    <m/>
    <x v="0"/>
    <d v="2019-02-06T23:16:10.000"/>
    <s v="RT @ABLAdvisor: NEW at ABLA: Navigating Challenges in #MiddleMarket #Healthcare Lending -Jonathan Killion, of @CarlMarksAdvis, takes the pu…"/>
    <m/>
    <m/>
    <x v="25"/>
    <m/>
    <s v="http://pbs.twimg.com/profile_images/440905627380903936/5tRtk30R_normal.png"/>
    <x v="35"/>
    <s v="https://twitter.com/#!/equipmentfa/status/1093287261737750529"/>
    <m/>
    <m/>
    <s v="1093287261737750529"/>
    <m/>
    <b v="0"/>
    <n v="0"/>
    <s v=""/>
    <b v="0"/>
    <s v="en"/>
    <m/>
    <s v=""/>
    <b v="0"/>
    <n v="2"/>
    <s v="1088125208303730689"/>
    <s v="Twitter Web Client"/>
    <b v="0"/>
    <s v="1088125208303730689"/>
    <s v="Tweet"/>
    <n v="0"/>
    <n v="0"/>
    <m/>
    <m/>
    <m/>
    <m/>
    <m/>
    <m/>
    <m/>
    <m/>
    <n v="1"/>
    <s v="14"/>
    <s v="14"/>
    <m/>
    <m/>
    <m/>
    <m/>
    <m/>
    <m/>
    <m/>
    <m/>
    <m/>
  </r>
  <r>
    <s v="victorkao4"/>
    <s v="rsmusllp"/>
    <m/>
    <m/>
    <m/>
    <m/>
    <m/>
    <m/>
    <m/>
    <m/>
    <s v="No"/>
    <n v="53"/>
    <m/>
    <m/>
    <x v="0"/>
    <d v="2019-02-07T14:51:31.000"/>
    <s v="RT @RSMUSLLP: For Jack Mitchell, chairman of the Mitchell Stores, a #MiddleMarket #TransformativeCEO is someone willing to listen &amp;amp; learn—o…"/>
    <m/>
    <m/>
    <x v="26"/>
    <m/>
    <s v="http://pbs.twimg.com/profile_images/1049510407650471936/L71hhU13_normal.jpg"/>
    <x v="36"/>
    <s v="https://twitter.com/#!/victorkao4/status/1093522649815240705"/>
    <m/>
    <m/>
    <s v="1093522649815240705"/>
    <m/>
    <b v="0"/>
    <n v="0"/>
    <s v=""/>
    <b v="0"/>
    <s v="en"/>
    <m/>
    <s v=""/>
    <b v="0"/>
    <n v="1"/>
    <s v="1092791048345210887"/>
    <s v="Twitter for iPhone"/>
    <b v="0"/>
    <s v="1092791048345210887"/>
    <s v="Tweet"/>
    <n v="0"/>
    <n v="0"/>
    <m/>
    <m/>
    <m/>
    <m/>
    <m/>
    <m/>
    <m/>
    <m/>
    <n v="1"/>
    <s v="3"/>
    <s v="3"/>
    <n v="1"/>
    <n v="4.761904761904762"/>
    <n v="0"/>
    <n v="0"/>
    <n v="0"/>
    <n v="0"/>
    <n v="20"/>
    <n v="95.23809523809524"/>
    <n v="21"/>
  </r>
  <r>
    <s v="theleadleft"/>
    <s v="lpcloans"/>
    <m/>
    <m/>
    <m/>
    <m/>
    <m/>
    <m/>
    <m/>
    <m/>
    <s v="No"/>
    <n v="54"/>
    <m/>
    <m/>
    <x v="0"/>
    <d v="2019-01-31T20:55:24.000"/>
    <s v="Highly levered #middlemarket issuers could struggle if rates continue to rise_x000a_by @LPCLoans https://t.co/H22BC9zUZS"/>
    <s v="https://www.theleadleft.com/leveraged-loan-insight-analysis-1-28-2019/"/>
    <s v="theleadleft.com"/>
    <x v="0"/>
    <m/>
    <s v="http://pbs.twimg.com/profile_images/855098238650679296/-sgi-h4t_normal.jpg"/>
    <x v="37"/>
    <s v="https://twitter.com/#!/theleadleft/status/1091077509834248193"/>
    <m/>
    <m/>
    <s v="1091077509834248193"/>
    <m/>
    <b v="0"/>
    <n v="0"/>
    <s v=""/>
    <b v="0"/>
    <s v="en"/>
    <m/>
    <s v=""/>
    <b v="0"/>
    <n v="1"/>
    <s v=""/>
    <s v="Twitter Web Client"/>
    <b v="0"/>
    <s v="1091077509834248193"/>
    <s v="Retweet"/>
    <n v="0"/>
    <n v="0"/>
    <m/>
    <m/>
    <m/>
    <m/>
    <m/>
    <m/>
    <m/>
    <m/>
    <n v="1"/>
    <s v="18"/>
    <s v="18"/>
    <n v="0"/>
    <n v="0"/>
    <n v="1"/>
    <n v="7.6923076923076925"/>
    <n v="0"/>
    <n v="0"/>
    <n v="12"/>
    <n v="92.3076923076923"/>
    <n v="13"/>
  </r>
  <r>
    <s v="theleadleft"/>
    <s v="theleadleft"/>
    <m/>
    <m/>
    <m/>
    <m/>
    <m/>
    <m/>
    <m/>
    <m/>
    <s v="No"/>
    <n v="55"/>
    <m/>
    <m/>
    <x v="1"/>
    <d v="2019-02-07T15:27:51.000"/>
    <s v="Amid significant price volatility that occupied liquid markets, #middlemarket loan trading levels were relatively s… https://t.co/RRlT0hz34M"/>
    <s v="https://twitter.com/i/web/status/1093531796518645762"/>
    <s v="twitter.com"/>
    <x v="0"/>
    <m/>
    <s v="http://pbs.twimg.com/profile_images/855098238650679296/-sgi-h4t_normal.jpg"/>
    <x v="38"/>
    <s v="https://twitter.com/#!/theleadleft/status/1093531796518645762"/>
    <m/>
    <m/>
    <s v="1093531796518645762"/>
    <m/>
    <b v="0"/>
    <n v="0"/>
    <s v=""/>
    <b v="0"/>
    <s v="en"/>
    <m/>
    <s v=""/>
    <b v="0"/>
    <n v="0"/>
    <s v=""/>
    <s v="Twitter Web Client"/>
    <b v="1"/>
    <s v="1093531796518645762"/>
    <s v="Tweet"/>
    <n v="0"/>
    <n v="0"/>
    <m/>
    <m/>
    <m/>
    <m/>
    <m/>
    <m/>
    <m/>
    <m/>
    <n v="1"/>
    <s v="18"/>
    <s v="18"/>
    <n v="1"/>
    <n v="6.666666666666667"/>
    <n v="1"/>
    <n v="6.666666666666667"/>
    <n v="0"/>
    <n v="0"/>
    <n v="13"/>
    <n v="86.66666666666667"/>
    <n v="15"/>
  </r>
  <r>
    <s v="avi_2107"/>
    <s v="midmarketcenter"/>
    <m/>
    <m/>
    <m/>
    <m/>
    <m/>
    <m/>
    <m/>
    <m/>
    <s v="No"/>
    <n v="56"/>
    <m/>
    <m/>
    <x v="0"/>
    <d v="2019-02-07T17:09:59.000"/>
    <s v="RT @MidMarketCenter: Are robots really the future? We caught up with Jesuthasan recently to discuss what #middlemarket companies need to kn…"/>
    <m/>
    <m/>
    <x v="0"/>
    <m/>
    <s v="http://pbs.twimg.com/profile_images/1086624587918573568/hpuojcF3_normal.jpg"/>
    <x v="39"/>
    <s v="https://twitter.com/#!/avi_2107/status/1093557498416644101"/>
    <m/>
    <m/>
    <s v="1093557498416644101"/>
    <m/>
    <b v="0"/>
    <n v="0"/>
    <s v=""/>
    <b v="0"/>
    <s v="en"/>
    <m/>
    <s v=""/>
    <b v="0"/>
    <n v="1"/>
    <s v="1093546197606981633"/>
    <s v="AItheFuture"/>
    <b v="0"/>
    <s v="1093546197606981633"/>
    <s v="Tweet"/>
    <n v="0"/>
    <n v="0"/>
    <m/>
    <m/>
    <m/>
    <m/>
    <m/>
    <m/>
    <m/>
    <m/>
    <n v="1"/>
    <s v="6"/>
    <s v="6"/>
    <n v="0"/>
    <n v="0"/>
    <n v="0"/>
    <n v="0"/>
    <n v="0"/>
    <n v="0"/>
    <n v="21"/>
    <n v="100"/>
    <n v="21"/>
  </r>
  <r>
    <s v="richsmolencfo"/>
    <s v="pitchbook"/>
    <m/>
    <m/>
    <m/>
    <m/>
    <m/>
    <m/>
    <m/>
    <m/>
    <s v="No"/>
    <n v="57"/>
    <m/>
    <m/>
    <x v="0"/>
    <d v="2019-02-01T00:26:00.000"/>
    <s v="Fundraising is flat in the US PE middle market, but it's not time to panic_x000a_https://t.co/UJzXiMPrhS_x000a__x000a_#PrivateEquity #Fundraising #Middlemarket #CFO @PitchBook https://t.co/N9wsCtisCz"/>
    <s v="https://pitchbook.com/news/articles/fundraising-is-flat-in-the-us-pe-middle-market-but-its-not-time-to-panic"/>
    <s v="pitchbook.com"/>
    <x v="27"/>
    <s v="https://pbs.twimg.com/media/DyR5axpWsAA4wTY.jpg"/>
    <s v="https://pbs.twimg.com/media/DyR5axpWsAA4wTY.jpg"/>
    <x v="40"/>
    <s v="https://twitter.com/#!/richsmolencfo/status/1091130512192782337"/>
    <m/>
    <m/>
    <s v="1091130512192782337"/>
    <m/>
    <b v="0"/>
    <n v="0"/>
    <s v=""/>
    <b v="0"/>
    <s v="en"/>
    <m/>
    <s v=""/>
    <b v="0"/>
    <n v="1"/>
    <s v=""/>
    <s v="Buffer"/>
    <b v="0"/>
    <s v="1091130512192782337"/>
    <s v="Retweet"/>
    <n v="0"/>
    <n v="0"/>
    <m/>
    <m/>
    <m/>
    <m/>
    <m/>
    <m/>
    <m/>
    <m/>
    <n v="1"/>
    <s v="2"/>
    <s v="2"/>
    <n v="0"/>
    <n v="0"/>
    <n v="1"/>
    <n v="5"/>
    <n v="0"/>
    <n v="0"/>
    <n v="19"/>
    <n v="95"/>
    <n v="20"/>
  </r>
  <r>
    <s v="acgglobal"/>
    <s v="pitchbook"/>
    <m/>
    <m/>
    <m/>
    <m/>
    <m/>
    <m/>
    <m/>
    <m/>
    <s v="No"/>
    <n v="58"/>
    <m/>
    <m/>
    <x v="0"/>
    <d v="2019-02-07T19:41:19.000"/>
    <s v="#ACG partners with @PitchBook on European #PE Middle Market Report.  https://t.co/Rp8IRJSA9m #europe #middlemarket… https://t.co/brYZIi6ltz"/>
    <s v="https://www.acg.org/news-trends/news/acg-partners-pitchbook-european-pe-middle-market-report https://twitter.com/i/web/status/1093595580893413379"/>
    <s v="acg.org twitter.com"/>
    <x v="28"/>
    <m/>
    <s v="http://pbs.twimg.com/profile_images/476427680049426432/Wxqz9gAw_normal.jpeg"/>
    <x v="41"/>
    <s v="https://twitter.com/#!/acgglobal/status/1093595580893413379"/>
    <m/>
    <m/>
    <s v="1093595580893413379"/>
    <m/>
    <b v="0"/>
    <n v="0"/>
    <s v=""/>
    <b v="0"/>
    <s v="en"/>
    <m/>
    <s v=""/>
    <b v="0"/>
    <n v="0"/>
    <s v=""/>
    <s v="Buffer"/>
    <b v="1"/>
    <s v="1093595580893413379"/>
    <s v="Tweet"/>
    <n v="0"/>
    <n v="0"/>
    <m/>
    <m/>
    <m/>
    <m/>
    <m/>
    <m/>
    <m/>
    <m/>
    <n v="1"/>
    <s v="2"/>
    <s v="2"/>
    <n v="0"/>
    <n v="0"/>
    <n v="0"/>
    <n v="0"/>
    <n v="0"/>
    <n v="0"/>
    <n v="12"/>
    <n v="100"/>
    <n v="12"/>
  </r>
  <r>
    <s v="acg_mmg"/>
    <s v="pitchbook"/>
    <m/>
    <m/>
    <m/>
    <m/>
    <m/>
    <m/>
    <m/>
    <m/>
    <s v="No"/>
    <n v="59"/>
    <m/>
    <m/>
    <x v="0"/>
    <d v="2019-02-07T19:41:39.000"/>
    <s v="#ACG partners with @PitchBook on European #PE Middle Market Report.  https://t.co/qOSkxORcwH #europe #middlemarket… https://t.co/Kyy2O1FGxb"/>
    <s v="https://www.acg.org/news-trends/news/acg-partners-pitchbook-european-pe-middle-market-report https://twitter.com/i/web/status/1093595668189450241"/>
    <s v="acg.org twitter.com"/>
    <x v="28"/>
    <m/>
    <s v="http://pbs.twimg.com/profile_images/3383855404/824b472e76a5d11ed73d342921f2218c_normal.jpeg"/>
    <x v="42"/>
    <s v="https://twitter.com/#!/acg_mmg/status/1093595668189450241"/>
    <m/>
    <m/>
    <s v="1093595668189450241"/>
    <m/>
    <b v="0"/>
    <n v="0"/>
    <s v=""/>
    <b v="0"/>
    <s v="en"/>
    <m/>
    <s v=""/>
    <b v="0"/>
    <n v="0"/>
    <s v=""/>
    <s v="Buffer"/>
    <b v="1"/>
    <s v="1093595668189450241"/>
    <s v="Tweet"/>
    <n v="0"/>
    <n v="0"/>
    <m/>
    <m/>
    <m/>
    <m/>
    <m/>
    <m/>
    <m/>
    <m/>
    <n v="1"/>
    <s v="2"/>
    <s v="2"/>
    <n v="0"/>
    <n v="0"/>
    <n v="0"/>
    <n v="0"/>
    <n v="0"/>
    <n v="0"/>
    <n v="12"/>
    <n v="100"/>
    <n v="12"/>
  </r>
  <r>
    <s v="dwopheim"/>
    <s v="rsm_canada"/>
    <m/>
    <m/>
    <m/>
    <m/>
    <m/>
    <m/>
    <m/>
    <m/>
    <s v="No"/>
    <n v="60"/>
    <m/>
    <m/>
    <x v="0"/>
    <d v="2019-02-07T22:59:30.000"/>
    <s v="RT @RSM_Canada: How can #PrivateEquity firms capitalize on investment opportunities in light of #UStaxreform &amp;amp; #USMCA? Kevin Depew brought…"/>
    <m/>
    <m/>
    <x v="29"/>
    <m/>
    <s v="http://abs.twimg.com/sticky/default_profile_images/default_profile_normal.png"/>
    <x v="43"/>
    <s v="https://twitter.com/#!/dwopheim/status/1093645456297652224"/>
    <m/>
    <m/>
    <s v="1093645456297652224"/>
    <m/>
    <b v="0"/>
    <n v="0"/>
    <s v=""/>
    <b v="0"/>
    <s v="en"/>
    <m/>
    <s v=""/>
    <b v="0"/>
    <n v="2"/>
    <s v="1093600503886417922"/>
    <s v="Twitter for Android"/>
    <b v="0"/>
    <s v="1093600503886417922"/>
    <s v="Tweet"/>
    <n v="0"/>
    <n v="0"/>
    <m/>
    <m/>
    <m/>
    <m/>
    <m/>
    <m/>
    <m/>
    <m/>
    <n v="1"/>
    <s v="5"/>
    <s v="5"/>
    <n v="0"/>
    <n v="0"/>
    <n v="0"/>
    <n v="0"/>
    <n v="0"/>
    <n v="0"/>
    <n v="19"/>
    <n v="100"/>
    <n v="19"/>
  </r>
  <r>
    <s v="dan_prysmgroup"/>
    <s v="rsm_canada"/>
    <m/>
    <m/>
    <m/>
    <m/>
    <m/>
    <m/>
    <m/>
    <m/>
    <s v="No"/>
    <n v="61"/>
    <m/>
    <m/>
    <x v="0"/>
    <d v="2019-02-08T00:04:54.000"/>
    <s v="RT @RSM_Canada: How can #PrivateEquity firms capitalize on investment opportunities in light of #UStaxreform &amp;amp; #USMCA? Kevin Depew brought…"/>
    <m/>
    <m/>
    <x v="29"/>
    <m/>
    <s v="http://pbs.twimg.com/profile_images/958458509967937536/MFe36qtP_normal.jpg"/>
    <x v="44"/>
    <s v="https://twitter.com/#!/dan_prysmgroup/status/1093661914780057601"/>
    <m/>
    <m/>
    <s v="1093661914780057601"/>
    <m/>
    <b v="0"/>
    <n v="0"/>
    <s v=""/>
    <b v="0"/>
    <s v="en"/>
    <m/>
    <s v=""/>
    <b v="0"/>
    <n v="2"/>
    <s v="1093600503886417922"/>
    <s v="Twitter for Android"/>
    <b v="0"/>
    <s v="1093600503886417922"/>
    <s v="Tweet"/>
    <n v="0"/>
    <n v="0"/>
    <m/>
    <m/>
    <m/>
    <m/>
    <m/>
    <m/>
    <m/>
    <m/>
    <n v="1"/>
    <s v="5"/>
    <s v="5"/>
    <n v="0"/>
    <n v="0"/>
    <n v="0"/>
    <n v="0"/>
    <n v="0"/>
    <n v="0"/>
    <n v="19"/>
    <n v="100"/>
    <n v="19"/>
  </r>
  <r>
    <s v="ceoshow"/>
    <s v="rsmusllp"/>
    <m/>
    <m/>
    <m/>
    <m/>
    <m/>
    <m/>
    <m/>
    <m/>
    <s v="No"/>
    <n v="62"/>
    <m/>
    <m/>
    <x v="0"/>
    <d v="2019-02-08T02:12:08.000"/>
    <s v="RT @RSMUSLLP: Jack Mitchell, chairman of the Mitchell Stores, talks about how the economy has affected the retail industry, using data to i…"/>
    <m/>
    <m/>
    <x v="7"/>
    <m/>
    <s v="http://pbs.twimg.com/profile_images/1070379029604261889/NbTmB2HJ_normal.jpg"/>
    <x v="45"/>
    <s v="https://twitter.com/#!/ceoshow/status/1093693934382039041"/>
    <m/>
    <m/>
    <s v="1093693934382039041"/>
    <m/>
    <b v="0"/>
    <n v="0"/>
    <s v=""/>
    <b v="0"/>
    <s v="en"/>
    <m/>
    <s v=""/>
    <b v="0"/>
    <n v="3"/>
    <s v="1090656751534436353"/>
    <s v="Twitter for iPhone"/>
    <b v="0"/>
    <s v="1090656751534436353"/>
    <s v="Tweet"/>
    <n v="0"/>
    <n v="0"/>
    <m/>
    <m/>
    <m/>
    <m/>
    <m/>
    <m/>
    <m/>
    <m/>
    <n v="1"/>
    <s v="3"/>
    <s v="3"/>
    <n v="0"/>
    <n v="0"/>
    <n v="0"/>
    <n v="0"/>
    <n v="0"/>
    <n v="0"/>
    <n v="23"/>
    <n v="100"/>
    <n v="23"/>
  </r>
  <r>
    <s v="benchmarkgroup"/>
    <s v="benchmarkgroup"/>
    <m/>
    <m/>
    <m/>
    <m/>
    <m/>
    <m/>
    <m/>
    <m/>
    <s v="No"/>
    <n v="63"/>
    <m/>
    <m/>
    <x v="1"/>
    <d v="2019-02-08T15:21:09.000"/>
    <s v="Of the 45 states that have #salestax, all but 8 have passed the economic contacts test for sales #tax. How has this… https://t.co/gOadhkfpzb"/>
    <s v="https://twitter.com/i/web/status/1093892497766563841"/>
    <s v="twitter.com"/>
    <x v="30"/>
    <m/>
    <s v="http://pbs.twimg.com/profile_images/841641720416763904/ye9ViJgZ_normal.jpg"/>
    <x v="46"/>
    <s v="https://twitter.com/#!/benchmarkgroup/status/1093892497766563841"/>
    <m/>
    <m/>
    <s v="1093892497766563841"/>
    <m/>
    <b v="0"/>
    <n v="0"/>
    <s v=""/>
    <b v="0"/>
    <s v="en"/>
    <m/>
    <s v=""/>
    <b v="0"/>
    <n v="0"/>
    <s v=""/>
    <s v="HubSpot"/>
    <b v="1"/>
    <s v="1093892497766563841"/>
    <s v="Tweet"/>
    <n v="0"/>
    <n v="0"/>
    <m/>
    <m/>
    <m/>
    <m/>
    <m/>
    <m/>
    <m/>
    <m/>
    <n v="1"/>
    <s v="1"/>
    <s v="1"/>
    <n v="0"/>
    <n v="0"/>
    <n v="0"/>
    <n v="0"/>
    <n v="0"/>
    <n v="0"/>
    <n v="22"/>
    <n v="100"/>
    <n v="22"/>
  </r>
  <r>
    <s v="sheetscathy"/>
    <s v="sheetscathy"/>
    <m/>
    <m/>
    <m/>
    <m/>
    <m/>
    <m/>
    <m/>
    <m/>
    <s v="No"/>
    <n v="64"/>
    <m/>
    <m/>
    <x v="1"/>
    <d v="2019-02-08T18:49:04.000"/>
    <s v="When it comes to #trade uncertainty, here are five protective measures #middlemarket companies should consider.… https://t.co/sdXA6RHfBU"/>
    <s v="https://twitter.com/i/web/status/1093944819242713093"/>
    <s v="twitter.com"/>
    <x v="3"/>
    <m/>
    <s v="http://pbs.twimg.com/profile_images/878279555303256065/pdowfHeQ_normal.jpg"/>
    <x v="47"/>
    <s v="https://twitter.com/#!/sheetscathy/status/1093944819242713093"/>
    <m/>
    <m/>
    <s v="1093944819242713093"/>
    <m/>
    <b v="0"/>
    <n v="0"/>
    <s v=""/>
    <b v="0"/>
    <s v="en"/>
    <m/>
    <s v=""/>
    <b v="0"/>
    <n v="0"/>
    <s v=""/>
    <s v="Oktopost"/>
    <b v="1"/>
    <s v="1093944819242713093"/>
    <s v="Tweet"/>
    <n v="0"/>
    <n v="0"/>
    <m/>
    <m/>
    <m/>
    <m/>
    <m/>
    <m/>
    <m/>
    <m/>
    <n v="1"/>
    <s v="1"/>
    <s v="1"/>
    <n v="1"/>
    <n v="6.666666666666667"/>
    <n v="0"/>
    <n v="0"/>
    <n v="0"/>
    <n v="0"/>
    <n v="14"/>
    <n v="93.33333333333333"/>
    <n v="15"/>
  </r>
  <r>
    <s v="byondma"/>
    <s v="byondma"/>
    <m/>
    <m/>
    <m/>
    <m/>
    <m/>
    <m/>
    <m/>
    <m/>
    <s v="No"/>
    <n v="65"/>
    <m/>
    <m/>
    <x v="1"/>
    <d v="2019-02-03T21:20:13.000"/>
    <s v="Research shows the most successful #middlemarket strategy development teams donâ€™t rely exclusively upon themselves to come up with solid strategy. Rather, they actively invite and consider input from a variety of sources, both internal and external: https://t.co/EVauKDqh8I https://t.co/NFNYVeYba9"/>
    <s v="https://www.middlemarketcenter.org/expert-perspectives/strategy-development-process?utm_source=twitter.com&amp;utm_medium=social&amp;utm_content=socialchamp&amp;utm_campaign=socialchamp.io&amp;id=HklpZsCEEN"/>
    <s v="middlemarketcenter.org"/>
    <x v="0"/>
    <s v="https://pbs.twimg.com/media/DygrqfAXQAEcQBH.jpg"/>
    <s v="https://pbs.twimg.com/media/DygrqfAXQAEcQBH.jpg"/>
    <x v="48"/>
    <s v="https://twitter.com/#!/byondma/status/1092170921719357441"/>
    <m/>
    <m/>
    <s v="1092170921719357441"/>
    <m/>
    <b v="0"/>
    <n v="0"/>
    <s v=""/>
    <b v="0"/>
    <s v="en"/>
    <m/>
    <s v=""/>
    <b v="0"/>
    <n v="0"/>
    <s v=""/>
    <s v="SocialChamp IO"/>
    <b v="0"/>
    <s v="1092170921719357441"/>
    <s v="Tweet"/>
    <n v="0"/>
    <n v="0"/>
    <m/>
    <m/>
    <m/>
    <m/>
    <m/>
    <m/>
    <m/>
    <m/>
    <n v="10"/>
    <s v="1"/>
    <s v="1"/>
    <n v="3"/>
    <n v="8.108108108108109"/>
    <n v="0"/>
    <n v="0"/>
    <n v="0"/>
    <n v="0"/>
    <n v="34"/>
    <n v="91.89189189189189"/>
    <n v="37"/>
  </r>
  <r>
    <s v="byondma"/>
    <s v="byondma"/>
    <m/>
    <m/>
    <m/>
    <m/>
    <m/>
    <m/>
    <m/>
    <m/>
    <s v="No"/>
    <n v="66"/>
    <m/>
    <m/>
    <x v="1"/>
    <d v="2019-02-03T21:20:49.000"/>
    <s v="Research shows the most successful #middlemarket strategy development teams donâ€™t rely exclusively upon themselves to come up with solid strategy. Rather, they actively invite and consider input from a variety of sources, both internal and external: https://t.co/n9Eg5iNOWZ https://t.co/eD4nUFER6u"/>
    <s v="https://www.middlemarketcenter.org/expert-perspectives/strategy-development-process?utm_source=twitter.com&amp;utm_medium=social&amp;utm_content=socialchamp&amp;utm_campaign=socialchamp.io&amp;id=r1ezEo0VV4"/>
    <s v="middlemarketcenter.org"/>
    <x v="0"/>
    <s v="https://pbs.twimg.com/media/DygrzQRW0A0nHV_.jpg"/>
    <s v="https://pbs.twimg.com/media/DygrzQRW0A0nHV_.jpg"/>
    <x v="49"/>
    <s v="https://twitter.com/#!/byondma/status/1092171071590146048"/>
    <m/>
    <m/>
    <s v="1092171071590146048"/>
    <m/>
    <b v="0"/>
    <n v="0"/>
    <s v=""/>
    <b v="0"/>
    <s v="en"/>
    <m/>
    <s v=""/>
    <b v="0"/>
    <n v="1"/>
    <s v=""/>
    <s v="SocialChamp IO"/>
    <b v="0"/>
    <s v="1092171071590146048"/>
    <s v="Tweet"/>
    <n v="0"/>
    <n v="0"/>
    <m/>
    <m/>
    <m/>
    <m/>
    <m/>
    <m/>
    <m/>
    <m/>
    <n v="10"/>
    <s v="1"/>
    <s v="1"/>
    <n v="3"/>
    <n v="8.108108108108109"/>
    <n v="0"/>
    <n v="0"/>
    <n v="0"/>
    <n v="0"/>
    <n v="34"/>
    <n v="91.89189189189189"/>
    <n v="37"/>
  </r>
  <r>
    <s v="byondma"/>
    <s v="byondma"/>
    <m/>
    <m/>
    <m/>
    <m/>
    <m/>
    <m/>
    <m/>
    <m/>
    <s v="No"/>
    <n v="67"/>
    <m/>
    <m/>
    <x v="1"/>
    <d v="2019-02-05T22:21:16.000"/>
    <s v="RT @byondma: Research shows the most successful #middlemarket strategy development teams donâ€™t rely exclusively upon themselves to come upâ€¦"/>
    <m/>
    <m/>
    <x v="0"/>
    <m/>
    <s v="http://pbs.twimg.com/profile_images/961060314258264064/yrqV72Yt_normal.jpg"/>
    <x v="50"/>
    <s v="https://twitter.com/#!/byondma/status/1092911060812738568"/>
    <m/>
    <m/>
    <s v="1092911060812738568"/>
    <m/>
    <b v="0"/>
    <n v="0"/>
    <s v=""/>
    <b v="0"/>
    <s v="en"/>
    <m/>
    <s v=""/>
    <b v="0"/>
    <n v="1"/>
    <s v="1092171071590146048"/>
    <s v="SocialChamp IO"/>
    <b v="0"/>
    <s v="1092171071590146048"/>
    <s v="Tweet"/>
    <n v="0"/>
    <n v="0"/>
    <m/>
    <m/>
    <m/>
    <m/>
    <m/>
    <m/>
    <m/>
    <m/>
    <n v="10"/>
    <s v="1"/>
    <s v="1"/>
    <n v="1"/>
    <n v="5"/>
    <n v="0"/>
    <n v="0"/>
    <n v="0"/>
    <n v="0"/>
    <n v="19"/>
    <n v="95"/>
    <n v="20"/>
  </r>
  <r>
    <s v="byondma"/>
    <s v="byondma"/>
    <m/>
    <m/>
    <m/>
    <m/>
    <m/>
    <m/>
    <m/>
    <m/>
    <s v="No"/>
    <n v="68"/>
    <m/>
    <m/>
    <x v="1"/>
    <d v="2019-02-06T12:21:17.000"/>
    <s v="RT @byondma: Research shows the most successful #middlemarket strategy development teams don’t rely exclusively upon themselves to come up…"/>
    <m/>
    <m/>
    <x v="0"/>
    <m/>
    <s v="http://pbs.twimg.com/profile_images/961060314258264064/yrqV72Yt_normal.jpg"/>
    <x v="51"/>
    <s v="https://twitter.com/#!/byondma/status/1093122455009443841"/>
    <m/>
    <m/>
    <s v="1093122455009443841"/>
    <m/>
    <b v="0"/>
    <n v="0"/>
    <s v=""/>
    <b v="0"/>
    <s v="en"/>
    <m/>
    <s v=""/>
    <b v="0"/>
    <n v="1"/>
    <s v="1092171071590146048"/>
    <s v="SocialChamp IO"/>
    <b v="0"/>
    <s v="1092171071590146048"/>
    <s v="Tweet"/>
    <n v="0"/>
    <n v="0"/>
    <m/>
    <m/>
    <m/>
    <m/>
    <m/>
    <m/>
    <m/>
    <m/>
    <n v="10"/>
    <s v="1"/>
    <s v="1"/>
    <n v="1"/>
    <n v="5"/>
    <n v="0"/>
    <n v="0"/>
    <n v="0"/>
    <n v="0"/>
    <n v="19"/>
    <n v="95"/>
    <n v="20"/>
  </r>
  <r>
    <s v="byondma"/>
    <s v="byondma"/>
    <m/>
    <m/>
    <m/>
    <m/>
    <m/>
    <m/>
    <m/>
    <m/>
    <s v="No"/>
    <n v="69"/>
    <m/>
    <m/>
    <x v="1"/>
    <d v="2019-02-06T13:07:25.000"/>
    <s v="Research shows the most successful #middlemarket strategy development teams don’t rely exclusively upon themselves to come up with solid strategy. Rather, they actively invite and consider input from a variety of sources, both internal and external: https://t.co/9elW0ZHDtC https://t.co/Zvoa0KKbyh"/>
    <s v="https://www.middlemarketcenter.org/expert-perspectives/strategy-development-process?utm_source=twitter.com&amp;utm_medium=social&amp;utm_content=socialchamp&amp;utm_campaign=socialchamp.io&amp;id=SJxu9f_I4N"/>
    <s v="middlemarketcenter.org"/>
    <x v="0"/>
    <s v="https://pbs.twimg.com/media/DyuXo50X4AAHzrs.jpg"/>
    <s v="https://pbs.twimg.com/media/DyuXo50X4AAHzrs.jpg"/>
    <x v="52"/>
    <s v="https://twitter.com/#!/byondma/status/1093134065702764544"/>
    <m/>
    <m/>
    <s v="1093134065702764544"/>
    <m/>
    <b v="0"/>
    <n v="1"/>
    <s v=""/>
    <b v="0"/>
    <s v="en"/>
    <m/>
    <s v=""/>
    <b v="0"/>
    <n v="1"/>
    <s v=""/>
    <s v="SocialChamp IO"/>
    <b v="0"/>
    <s v="1093134065702764544"/>
    <s v="Tweet"/>
    <n v="0"/>
    <n v="0"/>
    <m/>
    <m/>
    <m/>
    <m/>
    <m/>
    <m/>
    <m/>
    <m/>
    <n v="10"/>
    <s v="1"/>
    <s v="1"/>
    <n v="3"/>
    <n v="8.108108108108109"/>
    <n v="0"/>
    <n v="0"/>
    <n v="0"/>
    <n v="0"/>
    <n v="34"/>
    <n v="91.89189189189189"/>
    <n v="37"/>
  </r>
  <r>
    <s v="byondma"/>
    <s v="byondma"/>
    <m/>
    <m/>
    <m/>
    <m/>
    <m/>
    <m/>
    <m/>
    <m/>
    <s v="No"/>
    <n v="70"/>
    <m/>
    <m/>
    <x v="1"/>
    <d v="2019-02-08T00:07:21.000"/>
    <s v="RT @byondma: Research shows the most successful #middlemarket strategy development teams don’t rely exclusively upon themselves to come up…"/>
    <m/>
    <m/>
    <x v="0"/>
    <m/>
    <s v="http://pbs.twimg.com/profile_images/961060314258264064/yrqV72Yt_normal.jpg"/>
    <x v="53"/>
    <s v="https://twitter.com/#!/byondma/status/1093662532663951361"/>
    <m/>
    <m/>
    <s v="1093662532663951361"/>
    <m/>
    <b v="0"/>
    <n v="0"/>
    <s v=""/>
    <b v="0"/>
    <s v="en"/>
    <m/>
    <s v=""/>
    <b v="0"/>
    <n v="0"/>
    <s v="1093134065702764544"/>
    <s v="SocialChamp IO"/>
    <b v="0"/>
    <s v="1093134065702764544"/>
    <s v="Tweet"/>
    <n v="0"/>
    <n v="0"/>
    <m/>
    <m/>
    <m/>
    <m/>
    <m/>
    <m/>
    <m/>
    <m/>
    <n v="10"/>
    <s v="1"/>
    <s v="1"/>
    <n v="1"/>
    <n v="5"/>
    <n v="0"/>
    <n v="0"/>
    <n v="0"/>
    <n v="0"/>
    <n v="19"/>
    <n v="95"/>
    <n v="20"/>
  </r>
  <r>
    <s v="byondma"/>
    <s v="byondma"/>
    <m/>
    <m/>
    <m/>
    <m/>
    <m/>
    <m/>
    <m/>
    <m/>
    <s v="No"/>
    <n v="71"/>
    <m/>
    <m/>
    <x v="1"/>
    <d v="2019-02-08T07:07:21.000"/>
    <s v="RT @byondma: Research shows the most successful #middlemarket strategy development teams don’t rely exclusively upon themselves to come up…"/>
    <m/>
    <m/>
    <x v="0"/>
    <m/>
    <s v="http://pbs.twimg.com/profile_images/961060314258264064/yrqV72Yt_normal.jpg"/>
    <x v="54"/>
    <s v="https://twitter.com/#!/byondma/status/1093768228965355520"/>
    <m/>
    <m/>
    <s v="1093768228965355520"/>
    <m/>
    <b v="0"/>
    <n v="0"/>
    <s v=""/>
    <b v="0"/>
    <s v="en"/>
    <m/>
    <s v=""/>
    <b v="0"/>
    <n v="0"/>
    <s v="1093134065702764544"/>
    <s v="SocialChamp IO"/>
    <b v="0"/>
    <s v="1093134065702764544"/>
    <s v="Tweet"/>
    <n v="0"/>
    <n v="0"/>
    <m/>
    <m/>
    <m/>
    <m/>
    <m/>
    <m/>
    <m/>
    <m/>
    <n v="10"/>
    <s v="1"/>
    <s v="1"/>
    <n v="1"/>
    <n v="5"/>
    <n v="0"/>
    <n v="0"/>
    <n v="0"/>
    <n v="0"/>
    <n v="19"/>
    <n v="95"/>
    <n v="20"/>
  </r>
  <r>
    <s v="byondma"/>
    <s v="byondma"/>
    <m/>
    <m/>
    <m/>
    <m/>
    <m/>
    <m/>
    <m/>
    <m/>
    <s v="No"/>
    <n v="72"/>
    <m/>
    <m/>
    <x v="1"/>
    <d v="2019-02-08T14:07:21.000"/>
    <s v="RT @byondma: Research shows the most successful #middlemarket strategy development teams don’t rely exclusively upon themselves to come up…"/>
    <m/>
    <m/>
    <x v="0"/>
    <m/>
    <s v="http://pbs.twimg.com/profile_images/961060314258264064/yrqV72Yt_normal.jpg"/>
    <x v="55"/>
    <s v="https://twitter.com/#!/byondma/status/1093873925585551361"/>
    <m/>
    <m/>
    <s v="1093873925585551361"/>
    <m/>
    <b v="0"/>
    <n v="0"/>
    <s v=""/>
    <b v="0"/>
    <s v="en"/>
    <m/>
    <s v=""/>
    <b v="0"/>
    <n v="0"/>
    <s v="1093134065702764544"/>
    <s v="SocialChamp IO"/>
    <b v="0"/>
    <s v="1093134065702764544"/>
    <s v="Tweet"/>
    <n v="0"/>
    <n v="0"/>
    <m/>
    <m/>
    <m/>
    <m/>
    <m/>
    <m/>
    <m/>
    <m/>
    <n v="10"/>
    <s v="1"/>
    <s v="1"/>
    <n v="1"/>
    <n v="5"/>
    <n v="0"/>
    <n v="0"/>
    <n v="0"/>
    <n v="0"/>
    <n v="19"/>
    <n v="95"/>
    <n v="20"/>
  </r>
  <r>
    <s v="byondma"/>
    <s v="byondma"/>
    <m/>
    <m/>
    <m/>
    <m/>
    <m/>
    <m/>
    <m/>
    <m/>
    <s v="No"/>
    <n v="73"/>
    <m/>
    <m/>
    <x v="1"/>
    <d v="2019-02-08T21:07:21.000"/>
    <s v="RT @byondma: Research shows the most successful #middlemarket strategy development teams don’t rely exclusively upon themselves to come up…"/>
    <m/>
    <m/>
    <x v="0"/>
    <m/>
    <s v="http://pbs.twimg.com/profile_images/961060314258264064/yrqV72Yt_normal.jpg"/>
    <x v="56"/>
    <s v="https://twitter.com/#!/byondma/status/1093979621949952006"/>
    <m/>
    <m/>
    <s v="1093979621949952006"/>
    <m/>
    <b v="0"/>
    <n v="0"/>
    <s v=""/>
    <b v="0"/>
    <s v="en"/>
    <m/>
    <s v=""/>
    <b v="0"/>
    <n v="1"/>
    <s v="1093134065702764544"/>
    <s v="SocialChamp IO"/>
    <b v="0"/>
    <s v="1093134065702764544"/>
    <s v="Tweet"/>
    <n v="0"/>
    <n v="0"/>
    <m/>
    <m/>
    <m/>
    <m/>
    <m/>
    <m/>
    <m/>
    <m/>
    <n v="10"/>
    <s v="1"/>
    <s v="1"/>
    <n v="1"/>
    <n v="5"/>
    <n v="0"/>
    <n v="0"/>
    <n v="0"/>
    <n v="0"/>
    <n v="19"/>
    <n v="95"/>
    <n v="20"/>
  </r>
  <r>
    <s v="byondma"/>
    <s v="byondma"/>
    <m/>
    <m/>
    <m/>
    <m/>
    <m/>
    <m/>
    <m/>
    <m/>
    <s v="No"/>
    <n v="74"/>
    <m/>
    <m/>
    <x v="1"/>
    <d v="2019-02-09T04:07:21.000"/>
    <s v="RT @byondma: Research shows the most successful #middlemarket strategy development teams don’t rely exclusively upon themselves to come up…"/>
    <m/>
    <m/>
    <x v="0"/>
    <m/>
    <s v="http://pbs.twimg.com/profile_images/961060314258264064/yrqV72Yt_normal.jpg"/>
    <x v="57"/>
    <s v="https://twitter.com/#!/byondma/status/1094085319513788416"/>
    <m/>
    <m/>
    <s v="1094085319513788416"/>
    <m/>
    <b v="0"/>
    <n v="0"/>
    <s v=""/>
    <b v="0"/>
    <s v="en"/>
    <m/>
    <s v=""/>
    <b v="0"/>
    <n v="0"/>
    <s v="1093134065702764544"/>
    <s v="SocialChamp IO"/>
    <b v="0"/>
    <s v="1093134065702764544"/>
    <s v="Tweet"/>
    <n v="0"/>
    <n v="0"/>
    <m/>
    <m/>
    <m/>
    <m/>
    <m/>
    <m/>
    <m/>
    <m/>
    <n v="10"/>
    <s v="1"/>
    <s v="1"/>
    <n v="1"/>
    <n v="5"/>
    <n v="0"/>
    <n v="0"/>
    <n v="0"/>
    <n v="0"/>
    <n v="19"/>
    <n v="95"/>
    <n v="20"/>
  </r>
  <r>
    <s v="rushstr_capital"/>
    <s v="rushstr_capital"/>
    <m/>
    <m/>
    <m/>
    <m/>
    <m/>
    <m/>
    <m/>
    <m/>
    <s v="No"/>
    <n v="75"/>
    <m/>
    <m/>
    <x v="1"/>
    <d v="2019-02-09T20:35:49.000"/>
    <s v="DebtRush Newsletter - February 2019_x000a_https://t.co/mEhlybfXOm_x000a_#newsletter #finance #debt #economy #leveragedloans… https://t.co/tZ871UAc9H"/>
    <s v="https://static1.squarespace.com/static/58e7d0e66a496342ee4e7702/t/5c5e0516eb39314487e105e4/1549665561239/2019_Feb_DebtRush_Newsletter.pdf https://twitter.com/i/web/status/1094334072833204225"/>
    <s v="squarespace.com twitter.com"/>
    <x v="31"/>
    <m/>
    <s v="http://pbs.twimg.com/profile_images/598558634243588096/wY-KT5yB_normal.jpg"/>
    <x v="58"/>
    <s v="https://twitter.com/#!/rushstr_capital/status/1094334072833204225"/>
    <m/>
    <m/>
    <s v="1094334072833204225"/>
    <m/>
    <b v="0"/>
    <n v="0"/>
    <s v=""/>
    <b v="0"/>
    <s v="en"/>
    <m/>
    <s v=""/>
    <b v="0"/>
    <n v="0"/>
    <s v=""/>
    <s v="Twitter Web Client"/>
    <b v="1"/>
    <s v="1094334072833204225"/>
    <s v="Tweet"/>
    <n v="0"/>
    <n v="0"/>
    <s v="-112.323914,33.290260 _x000a_-112.323914,33.815465 _x000a_-111.925439,33.815465 _x000a_-111.925439,33.290260"/>
    <s v="United States"/>
    <s v="US"/>
    <s v="Phoenix, AZ"/>
    <s v="5c62ffb0f0f3479d"/>
    <s v="Phoenix"/>
    <s v="city"/>
    <s v="https://api.twitter.com/1.1/geo/id/5c62ffb0f0f3479d.json"/>
    <n v="1"/>
    <s v="1"/>
    <s v="1"/>
    <n v="0"/>
    <n v="0"/>
    <n v="1"/>
    <n v="11.11111111111111"/>
    <n v="0"/>
    <n v="0"/>
    <n v="8"/>
    <n v="88.88888888888889"/>
    <n v="9"/>
  </r>
  <r>
    <s v="rockwoodequity"/>
    <s v="pepromagazine"/>
    <m/>
    <m/>
    <m/>
    <m/>
    <m/>
    <m/>
    <m/>
    <m/>
    <s v="No"/>
    <n v="76"/>
    <m/>
    <m/>
    <x v="0"/>
    <d v="2019-02-11T07:34:51.000"/>
    <s v="RT @PEProMagazine: Rockwood buys medical equipment maker #privateequity #middlemarket #lowermiddlemarket #mergers #acquisitions https://t.c…"/>
    <m/>
    <m/>
    <x v="11"/>
    <m/>
    <s v="http://pbs.twimg.com/profile_images/1085374132739543043/jLxBU9U5_normal.jpg"/>
    <x v="59"/>
    <s v="https://twitter.com/#!/rockwoodequity/status/1094862313222557696"/>
    <m/>
    <m/>
    <s v="1094862313222557696"/>
    <m/>
    <b v="0"/>
    <n v="0"/>
    <s v=""/>
    <b v="0"/>
    <s v="en"/>
    <m/>
    <s v=""/>
    <b v="0"/>
    <n v="0"/>
    <s v="1093942701584728065"/>
    <s v="Twitter Web Client"/>
    <b v="0"/>
    <s v="1093942701584728065"/>
    <s v="Tweet"/>
    <n v="0"/>
    <n v="0"/>
    <m/>
    <m/>
    <m/>
    <m/>
    <m/>
    <m/>
    <m/>
    <m/>
    <n v="1"/>
    <s v="8"/>
    <s v="8"/>
    <n v="0"/>
    <n v="0"/>
    <n v="0"/>
    <n v="0"/>
    <n v="0"/>
    <n v="0"/>
    <n v="12"/>
    <n v="100"/>
    <n v="12"/>
  </r>
  <r>
    <s v="johngrimley"/>
    <s v="tippingptcomm"/>
    <m/>
    <m/>
    <m/>
    <m/>
    <m/>
    <m/>
    <m/>
    <m/>
    <s v="No"/>
    <n v="77"/>
    <m/>
    <m/>
    <x v="0"/>
    <d v="2019-02-11T11:15:10.000"/>
    <s v="5 Reasons for a Financial Institution to Create a #Content Strategy https://t.co/a7eB4xeLCJ … #middlemarket #privateequity #smm via @tippingptcomm"/>
    <s v="https://blog.tippingpointcomm.com/5-reasons-for-a-financial-institution-to-create-a-content-strategy"/>
    <s v="tippingpointcomm.com"/>
    <x v="32"/>
    <m/>
    <s v="http://pbs.twimg.com/profile_images/963036618608095233/b1EZE0Ml_normal.jpg"/>
    <x v="60"/>
    <s v="https://twitter.com/#!/johngrimley/status/1094917757240455170"/>
    <m/>
    <m/>
    <s v="1094917757240455170"/>
    <m/>
    <b v="0"/>
    <n v="1"/>
    <s v=""/>
    <b v="0"/>
    <s v="en"/>
    <m/>
    <s v=""/>
    <b v="0"/>
    <n v="0"/>
    <s v=""/>
    <s v="Twitter Web Client"/>
    <b v="0"/>
    <s v="1094917757240455170"/>
    <s v="Tweet"/>
    <n v="0"/>
    <n v="0"/>
    <m/>
    <m/>
    <m/>
    <m/>
    <m/>
    <m/>
    <m/>
    <m/>
    <n v="1"/>
    <s v="13"/>
    <s v="13"/>
    <n v="0"/>
    <n v="0"/>
    <n v="0"/>
    <n v="0"/>
    <n v="0"/>
    <n v="0"/>
    <n v="16"/>
    <n v="100"/>
    <n v="16"/>
  </r>
  <r>
    <s v="content_and"/>
    <s v="tippingptcomm"/>
    <m/>
    <m/>
    <m/>
    <m/>
    <m/>
    <m/>
    <m/>
    <m/>
    <s v="No"/>
    <n v="78"/>
    <m/>
    <m/>
    <x v="0"/>
    <d v="2019-02-11T11:24:10.000"/>
    <s v="5 Reasons for a Financial Institution to Create a #Content Strategy https://t.co/G0Fy63VcU7 … … #middlemarket #privateequity #smm via @tippingptcomm"/>
    <s v="https://blog.tippingpointcomm.com/5-reasons-for-a-financial-institution-to-create-a-content-strategy"/>
    <s v="tippingpointcomm.com"/>
    <x v="32"/>
    <m/>
    <s v="http://pbs.twimg.com/profile_images/1012603476075900928/y3g7-RTw_normal.jpg"/>
    <x v="61"/>
    <s v="https://twitter.com/#!/content_and/status/1094920020356825090"/>
    <m/>
    <m/>
    <s v="1094920020356825090"/>
    <m/>
    <b v="0"/>
    <n v="0"/>
    <s v=""/>
    <b v="0"/>
    <s v="en"/>
    <m/>
    <s v=""/>
    <b v="0"/>
    <n v="0"/>
    <s v=""/>
    <s v="Twitter Web Client"/>
    <b v="0"/>
    <s v="1094920020356825090"/>
    <s v="Tweet"/>
    <n v="0"/>
    <n v="0"/>
    <m/>
    <m/>
    <m/>
    <m/>
    <m/>
    <m/>
    <m/>
    <m/>
    <n v="1"/>
    <s v="13"/>
    <s v="13"/>
    <n v="0"/>
    <n v="0"/>
    <n v="0"/>
    <n v="0"/>
    <n v="0"/>
    <n v="0"/>
    <n v="16"/>
    <n v="100"/>
    <n v="16"/>
  </r>
  <r>
    <s v="fti_flc"/>
    <s v="alexkasdan"/>
    <m/>
    <m/>
    <m/>
    <m/>
    <m/>
    <m/>
    <m/>
    <m/>
    <s v="No"/>
    <n v="79"/>
    <m/>
    <m/>
    <x v="0"/>
    <d v="2019-02-11T14:50:07.000"/>
    <s v="On March 5, @FTIConsulting Managing Director Elaine Carey will be joined by colleagues from @BlankRomeLLP @accordfincorp on an #ExpertWebcast moderated by @AlexKasdan to discuss #privateequity in #middlemarket #MandA | Register here https://t.co/LYxHCqeVC1 #alternativecapital https://t.co/BRuYzohZPQ"/>
    <s v="http://www.expertwebcast.com/capital-alternatives-in-middle-market-ma-private-equity-and-independent-sponsors/"/>
    <s v="expertwebcast.com"/>
    <x v="33"/>
    <s v="https://pbs.twimg.com/media/DzIfGGBXQAAJcMi.jpg"/>
    <s v="https://pbs.twimg.com/media/DzIfGGBXQAAJcMi.jpg"/>
    <x v="62"/>
    <s v="https://twitter.com/#!/fti_flc/status/1094971850810109953"/>
    <m/>
    <m/>
    <s v="1094971850810109953"/>
    <m/>
    <b v="0"/>
    <n v="3"/>
    <s v=""/>
    <b v="0"/>
    <s v="en"/>
    <m/>
    <s v=""/>
    <b v="0"/>
    <n v="1"/>
    <s v=""/>
    <s v="Hootsuite Inc."/>
    <b v="0"/>
    <s v="1094971850810109953"/>
    <s v="Tweet"/>
    <n v="0"/>
    <n v="0"/>
    <m/>
    <m/>
    <m/>
    <m/>
    <m/>
    <m/>
    <m/>
    <m/>
    <n v="1"/>
    <s v="7"/>
    <s v="7"/>
    <m/>
    <m/>
    <m/>
    <m/>
    <m/>
    <m/>
    <m/>
    <m/>
    <m/>
  </r>
  <r>
    <s v="dealforce"/>
    <s v="dealforce"/>
    <m/>
    <m/>
    <m/>
    <m/>
    <m/>
    <m/>
    <m/>
    <m/>
    <s v="No"/>
    <n v="80"/>
    <m/>
    <m/>
    <x v="1"/>
    <d v="2019-02-06T15:00:09.000"/>
    <s v="Our app takes #MnA mobile, giving you access to the largest and most varied portfolio of #MiddleMarket companies straight to your cell phone._x000a__x000a_Register for DealForce and download the app today, available on the App Store and Google Play: https://t.co/1qf0NZQCrc https://t.co/SWEjjb9NDV"/>
    <s v="https://dashboard.dealforce.com/Registration.aspx"/>
    <s v="dealforce.com"/>
    <x v="34"/>
    <s v="https://pbs.twimg.com/media/DyuxcQKWoAAySkQ.jpg"/>
    <s v="https://pbs.twimg.com/media/DyuxcQKWoAAySkQ.jpg"/>
    <x v="63"/>
    <s v="https://twitter.com/#!/dealforce/status/1093162435362672643"/>
    <m/>
    <m/>
    <s v="1093162435362672643"/>
    <m/>
    <b v="0"/>
    <n v="0"/>
    <s v=""/>
    <b v="0"/>
    <s v="en"/>
    <m/>
    <s v=""/>
    <b v="0"/>
    <n v="0"/>
    <s v=""/>
    <s v="Buffer"/>
    <b v="0"/>
    <s v="1093162435362672643"/>
    <s v="Tweet"/>
    <n v="0"/>
    <n v="0"/>
    <m/>
    <m/>
    <m/>
    <m/>
    <m/>
    <m/>
    <m/>
    <m/>
    <n v="1"/>
    <s v="20"/>
    <s v="20"/>
    <n v="1"/>
    <n v="2.5641025641025643"/>
    <n v="0"/>
    <n v="0"/>
    <n v="0"/>
    <n v="0"/>
    <n v="38"/>
    <n v="97.43589743589743"/>
    <n v="39"/>
  </r>
  <r>
    <s v="generationalgrp"/>
    <s v="dealforce"/>
    <m/>
    <m/>
    <m/>
    <m/>
    <m/>
    <m/>
    <m/>
    <m/>
    <s v="No"/>
    <n v="81"/>
    <m/>
    <m/>
    <x v="0"/>
    <d v="2019-02-11T15:07:15.000"/>
    <s v="RT @DealForce: Our app takes #MnA mobile, giving you access to the largest and most varied portfolio of #MiddleMarket companies straight to…"/>
    <m/>
    <m/>
    <x v="34"/>
    <m/>
    <s v="http://pbs.twimg.com/profile_images/763396101110136832/VaY_lv2r_normal.jpg"/>
    <x v="64"/>
    <s v="https://twitter.com/#!/generationalgrp/status/1094976161296367617"/>
    <m/>
    <m/>
    <s v="1094976161296367617"/>
    <m/>
    <b v="0"/>
    <n v="0"/>
    <s v=""/>
    <b v="0"/>
    <s v="en"/>
    <m/>
    <s v=""/>
    <b v="0"/>
    <n v="1"/>
    <s v="1093162435362672643"/>
    <s v="Twitter Web Client"/>
    <b v="0"/>
    <s v="1093162435362672643"/>
    <s v="Tweet"/>
    <n v="0"/>
    <n v="0"/>
    <m/>
    <m/>
    <m/>
    <m/>
    <m/>
    <m/>
    <m/>
    <m/>
    <n v="1"/>
    <s v="20"/>
    <s v="20"/>
    <n v="0"/>
    <n v="0"/>
    <n v="0"/>
    <n v="0"/>
    <n v="0"/>
    <n v="0"/>
    <n v="22"/>
    <n v="100"/>
    <n v="22"/>
  </r>
  <r>
    <s v="blankromellp"/>
    <s v="fticonsulting"/>
    <m/>
    <m/>
    <m/>
    <m/>
    <m/>
    <m/>
    <m/>
    <m/>
    <s v="No"/>
    <n v="83"/>
    <m/>
    <m/>
    <x v="0"/>
    <d v="2019-02-11T16:44:02.000"/>
    <s v="RT @FTI_FLC: On March 5, @FTIConsulting Managing Director Elaine Carey will be joined by colleagues from @BlankRomeLLP @accordfincorp on an…"/>
    <m/>
    <m/>
    <x v="7"/>
    <m/>
    <s v="http://pbs.twimg.com/profile_images/953318342965817345/N9xImnCe_normal.jpg"/>
    <x v="65"/>
    <s v="https://twitter.com/#!/blankromellp/status/1095000517883895809"/>
    <m/>
    <m/>
    <s v="1095000517883895809"/>
    <m/>
    <b v="0"/>
    <n v="0"/>
    <s v=""/>
    <b v="0"/>
    <s v="en"/>
    <m/>
    <s v=""/>
    <b v="0"/>
    <n v="1"/>
    <s v="1094971850810109953"/>
    <s v="Twitter Web Client"/>
    <b v="0"/>
    <s v="1094971850810109953"/>
    <s v="Tweet"/>
    <n v="0"/>
    <n v="0"/>
    <m/>
    <m/>
    <m/>
    <m/>
    <m/>
    <m/>
    <m/>
    <m/>
    <n v="1"/>
    <s v="7"/>
    <s v="7"/>
    <m/>
    <m/>
    <m/>
    <m/>
    <m/>
    <m/>
    <m/>
    <m/>
    <m/>
  </r>
  <r>
    <s v="cre100does"/>
    <s v="ey_parthenon"/>
    <m/>
    <m/>
    <m/>
    <m/>
    <m/>
    <m/>
    <m/>
    <m/>
    <s v="No"/>
    <n v="88"/>
    <m/>
    <m/>
    <x v="0"/>
    <d v="2019-02-12T09:49:49.000"/>
    <s v=". @DavSamu , socio de @EY_Parthenon : “Una estrategia de crecimiento valora una amplio rango de opciones: expandir… https://t.co/FIY8Xvds0z"/>
    <s v="https://twitter.com/i/web/status/1095258666821918721"/>
    <s v="twitter.com"/>
    <x v="7"/>
    <m/>
    <s v="http://pbs.twimg.com/profile_images/803727573985398785/Q49781Ie_normal.jpg"/>
    <x v="66"/>
    <s v="https://twitter.com/#!/cre100does/status/1095258666821918721"/>
    <m/>
    <m/>
    <s v="1095258666821918721"/>
    <m/>
    <b v="0"/>
    <n v="0"/>
    <s v=""/>
    <b v="0"/>
    <s v="es"/>
    <m/>
    <s v=""/>
    <b v="0"/>
    <n v="0"/>
    <s v=""/>
    <s v="Twitter for iPad"/>
    <b v="1"/>
    <s v="1095258666821918721"/>
    <s v="Tweet"/>
    <n v="0"/>
    <n v="0"/>
    <m/>
    <m/>
    <m/>
    <m/>
    <m/>
    <m/>
    <m/>
    <m/>
    <n v="2"/>
    <s v="12"/>
    <s v="12"/>
    <m/>
    <m/>
    <m/>
    <m/>
    <m/>
    <m/>
    <m/>
    <m/>
    <m/>
  </r>
  <r>
    <s v="cre100does"/>
    <s v="ey_parthenon"/>
    <m/>
    <m/>
    <m/>
    <m/>
    <m/>
    <m/>
    <m/>
    <m/>
    <s v="No"/>
    <n v="89"/>
    <m/>
    <m/>
    <x v="0"/>
    <d v="2019-02-12T10:10:52.000"/>
    <s v=". @DavSamu , socio de @EY_Parthenon : “La reflexión se estructura en una secuencia lógica, partiendo de la estrategia y llegando al diseño e implantación del plan de entrada en el mercado”. #business #middlemarket #alianzas #crecimiento #adquisiciones https://t.co/BD5JalUckk"/>
    <m/>
    <m/>
    <x v="35"/>
    <s v="https://pbs.twimg.com/media/DzMoxA4XgAAzKPl.jpg"/>
    <s v="https://pbs.twimg.com/media/DzMoxA4XgAAzKPl.jpg"/>
    <x v="67"/>
    <s v="https://twitter.com/#!/cre100does/status/1095263963942735872"/>
    <m/>
    <m/>
    <s v="1095263963942735872"/>
    <m/>
    <b v="0"/>
    <n v="2"/>
    <s v=""/>
    <b v="0"/>
    <s v="es"/>
    <m/>
    <s v=""/>
    <b v="0"/>
    <n v="1"/>
    <s v=""/>
    <s v="Twitter for iPad"/>
    <b v="0"/>
    <s v="1095263963942735872"/>
    <s v="Tweet"/>
    <n v="0"/>
    <n v="0"/>
    <m/>
    <m/>
    <m/>
    <m/>
    <m/>
    <m/>
    <m/>
    <m/>
    <n v="2"/>
    <s v="12"/>
    <s v="12"/>
    <m/>
    <m/>
    <m/>
    <m/>
    <m/>
    <m/>
    <m/>
    <m/>
    <m/>
  </r>
  <r>
    <s v="davsamu"/>
    <s v="ey_parthenon"/>
    <m/>
    <m/>
    <m/>
    <m/>
    <m/>
    <m/>
    <m/>
    <m/>
    <s v="No"/>
    <n v="90"/>
    <m/>
    <m/>
    <x v="0"/>
    <d v="2019-02-12T11:15:48.000"/>
    <s v="RT @Cre100doEs: . @DavSamu , socio de @EY_Parthenon : “Una estrategia de crecimiento valora una amplio rango de opciones: expandir el negoc…"/>
    <m/>
    <m/>
    <x v="7"/>
    <m/>
    <s v="http://pbs.twimg.com/profile_images/632123296121790464/SzedljO0_normal.jpg"/>
    <x v="68"/>
    <s v="https://twitter.com/#!/davsamu/status/1095280302488981504"/>
    <m/>
    <m/>
    <s v="1095280302488981504"/>
    <m/>
    <b v="0"/>
    <n v="0"/>
    <s v=""/>
    <b v="0"/>
    <s v="es"/>
    <m/>
    <s v=""/>
    <b v="0"/>
    <n v="1"/>
    <s v="1095258666821918721"/>
    <s v="Twitter for iPhone"/>
    <b v="0"/>
    <s v="1095258666821918721"/>
    <s v="Tweet"/>
    <n v="0"/>
    <n v="0"/>
    <m/>
    <m/>
    <m/>
    <m/>
    <m/>
    <m/>
    <m/>
    <m/>
    <n v="2"/>
    <s v="12"/>
    <s v="12"/>
    <m/>
    <m/>
    <m/>
    <m/>
    <m/>
    <m/>
    <m/>
    <m/>
    <m/>
  </r>
  <r>
    <s v="davsamu"/>
    <s v="ey_parthenon"/>
    <m/>
    <m/>
    <m/>
    <m/>
    <m/>
    <m/>
    <m/>
    <m/>
    <s v="No"/>
    <n v="91"/>
    <m/>
    <m/>
    <x v="0"/>
    <d v="2019-02-12T11:15:55.000"/>
    <s v="RT @Cre100doEs: . @DavSamu , socio de @EY_Parthenon : “La reflexión se estructura en una secuencia lógica, partiendo de la estrategia y lle…"/>
    <m/>
    <m/>
    <x v="7"/>
    <m/>
    <s v="http://pbs.twimg.com/profile_images/632123296121790464/SzedljO0_normal.jpg"/>
    <x v="69"/>
    <s v="https://twitter.com/#!/davsamu/status/1095280334307057664"/>
    <m/>
    <m/>
    <s v="1095280334307057664"/>
    <m/>
    <b v="0"/>
    <n v="0"/>
    <s v=""/>
    <b v="0"/>
    <s v="es"/>
    <m/>
    <s v=""/>
    <b v="0"/>
    <n v="1"/>
    <s v="1095263963942735872"/>
    <s v="Twitter for iPhone"/>
    <b v="0"/>
    <s v="1095263963942735872"/>
    <s v="Tweet"/>
    <n v="0"/>
    <n v="0"/>
    <m/>
    <m/>
    <m/>
    <m/>
    <m/>
    <m/>
    <m/>
    <m/>
    <n v="2"/>
    <s v="12"/>
    <s v="12"/>
    <m/>
    <m/>
    <m/>
    <m/>
    <m/>
    <m/>
    <m/>
    <m/>
    <m/>
  </r>
  <r>
    <s v="davsamu"/>
    <s v="davsamu"/>
    <m/>
    <m/>
    <m/>
    <m/>
    <m/>
    <m/>
    <m/>
    <m/>
    <s v="No"/>
    <n v="96"/>
    <m/>
    <m/>
    <x v="1"/>
    <d v="2019-02-12T11:15:24.000"/>
    <s v="Compartiendo reflexiones sobre estrategias de desarrollo inorganico con los amigos de #cre100do. #crecimiendo #business #spain #middlemarket"/>
    <m/>
    <m/>
    <x v="36"/>
    <m/>
    <s v="http://pbs.twimg.com/profile_images/632123296121790464/SzedljO0_normal.jpg"/>
    <x v="70"/>
    <s v="https://twitter.com/#!/davsamu/status/1095280202903638018"/>
    <m/>
    <m/>
    <s v="1095280202903638018"/>
    <m/>
    <b v="0"/>
    <n v="1"/>
    <s v=""/>
    <b v="0"/>
    <s v="es"/>
    <m/>
    <s v=""/>
    <b v="0"/>
    <n v="0"/>
    <s v=""/>
    <s v="Twitter for iPhone"/>
    <b v="0"/>
    <s v="1095280202903638018"/>
    <s v="Tweet"/>
    <n v="0"/>
    <n v="0"/>
    <m/>
    <m/>
    <m/>
    <m/>
    <m/>
    <m/>
    <m/>
    <m/>
    <n v="1"/>
    <s v="12"/>
    <s v="12"/>
    <n v="0"/>
    <n v="0"/>
    <n v="0"/>
    <n v="0"/>
    <n v="0"/>
    <n v="0"/>
    <n v="16"/>
    <n v="100"/>
    <n v="16"/>
  </r>
  <r>
    <s v="simonhartrsm"/>
    <s v="simonhartrsm"/>
    <m/>
    <m/>
    <m/>
    <m/>
    <m/>
    <m/>
    <m/>
    <m/>
    <s v="No"/>
    <n v="97"/>
    <m/>
    <m/>
    <x v="1"/>
    <d v="2019-02-05T21:41:04.000"/>
    <s v="Great attributes for a #MiddleMarket CEO anywhere, especially in these interesting times. Thatâ€™s a fact. https://t.co/MdwVOooLQl"/>
    <s v="https://twitter.com/rsmusllp/status/1092791048345210887"/>
    <s v="twitter.com"/>
    <x v="0"/>
    <m/>
    <s v="http://pbs.twimg.com/profile_images/771683275786117120/rrHuzYCg_normal.jpg"/>
    <x v="71"/>
    <s v="https://twitter.com/#!/simonhartrsm/status/1092900944080183297"/>
    <m/>
    <m/>
    <s v="1092900944080183297"/>
    <m/>
    <b v="0"/>
    <n v="1"/>
    <s v=""/>
    <b v="1"/>
    <s v="en"/>
    <m/>
    <s v="1092791048345210887"/>
    <b v="0"/>
    <n v="0"/>
    <s v=""/>
    <s v="Twitter for iPhone"/>
    <b v="0"/>
    <s v="1092900944080183297"/>
    <s v="Tweet"/>
    <n v="0"/>
    <n v="0"/>
    <m/>
    <m/>
    <m/>
    <m/>
    <m/>
    <m/>
    <m/>
    <m/>
    <n v="3"/>
    <s v="1"/>
    <s v="1"/>
    <n v="2"/>
    <n v="12.5"/>
    <n v="0"/>
    <n v="0"/>
    <n v="0"/>
    <n v="0"/>
    <n v="14"/>
    <n v="87.5"/>
    <n v="16"/>
  </r>
  <r>
    <s v="simonhartrsm"/>
    <s v="simonhartrsm"/>
    <m/>
    <m/>
    <m/>
    <m/>
    <m/>
    <m/>
    <m/>
    <m/>
    <s v="No"/>
    <n v="98"/>
    <m/>
    <m/>
    <x v="1"/>
    <d v="2019-02-10T08:39:08.000"/>
    <s v="Productivity and efficiency gap in U.K. business is our ongoing economic growth threat. Interested in this article… https://t.co/7XrNgvk1Yw"/>
    <s v="https://twitter.com/i/web/status/1094516100258250752"/>
    <s v="twitter.com"/>
    <x v="7"/>
    <m/>
    <s v="http://pbs.twimg.com/profile_images/771683275786117120/rrHuzYCg_normal.jpg"/>
    <x v="72"/>
    <s v="https://twitter.com/#!/simonhartrsm/status/1094516100258250752"/>
    <m/>
    <m/>
    <s v="1094516100258250752"/>
    <m/>
    <b v="0"/>
    <n v="0"/>
    <s v=""/>
    <b v="0"/>
    <s v="en"/>
    <m/>
    <s v=""/>
    <b v="0"/>
    <n v="0"/>
    <s v=""/>
    <s v="Twitter for iPhone"/>
    <b v="1"/>
    <s v="1094516100258250752"/>
    <s v="Tweet"/>
    <n v="0"/>
    <n v="0"/>
    <m/>
    <m/>
    <m/>
    <m/>
    <m/>
    <m/>
    <m/>
    <m/>
    <n v="3"/>
    <s v="1"/>
    <s v="1"/>
    <n v="0"/>
    <n v="0"/>
    <n v="1"/>
    <n v="5.555555555555555"/>
    <n v="0"/>
    <n v="0"/>
    <n v="17"/>
    <n v="94.44444444444444"/>
    <n v="18"/>
  </r>
  <r>
    <s v="simonhartrsm"/>
    <s v="simonhartrsm"/>
    <m/>
    <m/>
    <m/>
    <m/>
    <m/>
    <m/>
    <m/>
    <m/>
    <s v="No"/>
    <n v="99"/>
    <m/>
    <m/>
    <x v="1"/>
    <d v="2019-02-12T13:35:58.000"/>
    <s v="And what about the #MiddleMarket as well?"/>
    <m/>
    <m/>
    <x v="0"/>
    <m/>
    <s v="http://pbs.twimg.com/profile_images/771683275786117120/rrHuzYCg_normal.jpg"/>
    <x v="73"/>
    <s v="https://twitter.com/#!/simonhartrsm/status/1095315579622309888"/>
    <m/>
    <m/>
    <s v="1095315579622309888"/>
    <m/>
    <b v="0"/>
    <n v="0"/>
    <s v=""/>
    <b v="1"/>
    <s v="en"/>
    <m/>
    <s v="1095261542071844864"/>
    <b v="0"/>
    <n v="0"/>
    <s v=""/>
    <s v="Twitter for iPhone"/>
    <b v="0"/>
    <s v="1095315579622309888"/>
    <s v="Tweet"/>
    <n v="0"/>
    <n v="0"/>
    <m/>
    <m/>
    <m/>
    <m/>
    <m/>
    <m/>
    <m/>
    <m/>
    <n v="3"/>
    <s v="1"/>
    <s v="1"/>
    <n v="1"/>
    <n v="14.285714285714286"/>
    <n v="0"/>
    <n v="0"/>
    <n v="0"/>
    <n v="0"/>
    <n v="6"/>
    <n v="85.71428571428571"/>
    <n v="7"/>
  </r>
  <r>
    <s v="deloitteprivate"/>
    <s v="deloitteprivate"/>
    <m/>
    <m/>
    <m/>
    <m/>
    <m/>
    <m/>
    <m/>
    <m/>
    <s v="No"/>
    <n v="100"/>
    <m/>
    <m/>
    <x v="1"/>
    <d v="2019-02-12T17:07:00.000"/>
    <s v="Learn why #emergingtechnologies combined with #bigdata will be the drivers for #middlemarket organizations in 2019.… https://t.co/S5soB0hcwG"/>
    <s v="https://twitter.com/i/web/status/1095368687631192066"/>
    <s v="twitter.com"/>
    <x v="37"/>
    <m/>
    <s v="http://pbs.twimg.com/profile_images/742573018325471232/zpAwfa03_normal.jpg"/>
    <x v="74"/>
    <s v="https://twitter.com/#!/deloitteprivate/status/1095368687631192066"/>
    <m/>
    <m/>
    <s v="1095368687631192066"/>
    <m/>
    <b v="0"/>
    <n v="0"/>
    <s v=""/>
    <b v="0"/>
    <s v="en"/>
    <m/>
    <s v=""/>
    <b v="0"/>
    <n v="0"/>
    <s v=""/>
    <s v="Sprinklr"/>
    <b v="1"/>
    <s v="1095368687631192066"/>
    <s v="Tweet"/>
    <n v="0"/>
    <n v="0"/>
    <m/>
    <m/>
    <m/>
    <m/>
    <m/>
    <m/>
    <m/>
    <m/>
    <n v="1"/>
    <s v="1"/>
    <s v="1"/>
    <n v="0"/>
    <n v="0"/>
    <n v="0"/>
    <n v="0"/>
    <n v="0"/>
    <n v="0"/>
    <n v="15"/>
    <n v="100"/>
    <n v="15"/>
  </r>
  <r>
    <s v="mccartycpa"/>
    <s v="mccartycpa"/>
    <m/>
    <m/>
    <m/>
    <m/>
    <m/>
    <m/>
    <m/>
    <m/>
    <s v="No"/>
    <n v="101"/>
    <m/>
    <m/>
    <x v="1"/>
    <d v="2019-02-10T14:20:33.000"/>
    <s v="We are hearing more and more cases involving a finance member wiring funds as directed by a fraudulent email from t… https://t.co/AUBMv0TJkC"/>
    <s v="https://twitter.com/i/web/status/1094602022396067840"/>
    <s v="twitter.com"/>
    <x v="7"/>
    <m/>
    <s v="http://pbs.twimg.com/profile_images/378800000637954377/c973b18d68e02e3dd7a1b9fe4255911e_normal.jpeg"/>
    <x v="75"/>
    <s v="https://twitter.com/#!/mccartycpa/status/1094602022396067840"/>
    <m/>
    <m/>
    <s v="1094602022396067840"/>
    <m/>
    <b v="0"/>
    <n v="0"/>
    <s v=""/>
    <b v="0"/>
    <s v="en"/>
    <m/>
    <s v=""/>
    <b v="0"/>
    <n v="0"/>
    <s v=""/>
    <s v="Twitter for iPhone"/>
    <b v="1"/>
    <s v="1094602022396067840"/>
    <s v="Tweet"/>
    <n v="0"/>
    <n v="0"/>
    <m/>
    <m/>
    <m/>
    <m/>
    <m/>
    <m/>
    <m/>
    <m/>
    <n v="3"/>
    <s v="1"/>
    <s v="1"/>
    <n v="0"/>
    <n v="0"/>
    <n v="1"/>
    <n v="4.761904761904762"/>
    <n v="0"/>
    <n v="0"/>
    <n v="20"/>
    <n v="95.23809523809524"/>
    <n v="21"/>
  </r>
  <r>
    <s v="mccartycpa"/>
    <s v="mccartycpa"/>
    <m/>
    <m/>
    <m/>
    <m/>
    <m/>
    <m/>
    <m/>
    <m/>
    <s v="No"/>
    <n v="102"/>
    <m/>
    <m/>
    <x v="1"/>
    <d v="2019-02-11T14:55:42.000"/>
    <s v="Attention Not-For-Profit CFO’s ... Join Us!  #CPA #MiddleMarket https://t.co/yltC1XfNTN"/>
    <m/>
    <m/>
    <x v="38"/>
    <s v="https://pbs.twimg.com/media/DzIgXh8WwAAk8Ie.jpg"/>
    <s v="https://pbs.twimg.com/media/DzIgXh8WwAAk8Ie.jpg"/>
    <x v="76"/>
    <s v="https://twitter.com/#!/mccartycpa/status/1094973254522077184"/>
    <m/>
    <m/>
    <s v="1094973254522077184"/>
    <m/>
    <b v="0"/>
    <n v="1"/>
    <s v=""/>
    <b v="0"/>
    <s v="en"/>
    <m/>
    <s v=""/>
    <b v="0"/>
    <n v="0"/>
    <s v=""/>
    <s v="Twitter for iPhone"/>
    <b v="0"/>
    <s v="1094973254522077184"/>
    <s v="Tweet"/>
    <n v="0"/>
    <n v="0"/>
    <m/>
    <m/>
    <m/>
    <m/>
    <m/>
    <m/>
    <m/>
    <m/>
    <n v="3"/>
    <s v="1"/>
    <s v="1"/>
    <n v="0"/>
    <n v="0"/>
    <n v="0"/>
    <n v="0"/>
    <n v="0"/>
    <n v="0"/>
    <n v="10"/>
    <n v="100"/>
    <n v="10"/>
  </r>
  <r>
    <s v="mccartycpa"/>
    <s v="mccartycpa"/>
    <m/>
    <m/>
    <m/>
    <m/>
    <m/>
    <m/>
    <m/>
    <m/>
    <s v="No"/>
    <n v="103"/>
    <m/>
    <m/>
    <x v="1"/>
    <d v="2019-02-12T21:46:01.000"/>
    <s v="Impact of lease accounting standard on your company...  #UHY  #CPA #MiddleMarket https://t.co/3WTWkR2TXE via #constantcontact"/>
    <s v="https://myemail.constantcontact.com/Impact-of-lease-accounting-standard----State-of-the-industry----Define-your-why.html?soid=1102394474495&amp;aid=p1hKHKCyvds"/>
    <s v="constantcontact.com"/>
    <x v="39"/>
    <m/>
    <s v="http://pbs.twimg.com/profile_images/378800000637954377/c973b18d68e02e3dd7a1b9fe4255911e_normal.jpeg"/>
    <x v="77"/>
    <s v="https://twitter.com/#!/mccartycpa/status/1095438905174822912"/>
    <m/>
    <m/>
    <s v="1095438905174822912"/>
    <m/>
    <b v="0"/>
    <n v="0"/>
    <s v=""/>
    <b v="0"/>
    <s v="en"/>
    <m/>
    <s v=""/>
    <b v="0"/>
    <n v="0"/>
    <s v=""/>
    <s v="Twitter Web Client"/>
    <b v="0"/>
    <s v="1095438905174822912"/>
    <s v="Tweet"/>
    <n v="0"/>
    <n v="0"/>
    <m/>
    <m/>
    <m/>
    <m/>
    <m/>
    <m/>
    <m/>
    <m/>
    <n v="3"/>
    <s v="1"/>
    <s v="1"/>
    <n v="0"/>
    <n v="0"/>
    <n v="0"/>
    <n v="0"/>
    <n v="0"/>
    <n v="0"/>
    <n v="13"/>
    <n v="100"/>
    <n v="13"/>
  </r>
  <r>
    <s v="board_advisor"/>
    <s v="ceo_coach"/>
    <m/>
    <m/>
    <m/>
    <m/>
    <m/>
    <m/>
    <m/>
    <m/>
    <s v="No"/>
    <n v="104"/>
    <m/>
    <m/>
    <x v="0"/>
    <d v="2019-02-01T20:01:23.000"/>
    <s v="#Strategy #Board #CEO RT @Board_Advisor @CEO_Coach #GD360 * Source #MiddleMarket https://t.co/kdpnx0pLSh"/>
    <s v="https://www.themiddlemarket.com/list/tech-m-a-private-equity-strategies-francisco-partners-genstar-great-hill-hggc-insight-llr-silver-lake-ta-riverside-and-vista"/>
    <s v="themiddlemarket.com"/>
    <x v="40"/>
    <m/>
    <s v="http://pbs.twimg.com/profile_images/699628633275564032/hmQKGvnW_normal.png"/>
    <x v="78"/>
    <s v="https://twitter.com/#!/board_advisor/status/1091426305512476678"/>
    <m/>
    <m/>
    <s v="1091426305512476678"/>
    <m/>
    <b v="0"/>
    <n v="0"/>
    <s v=""/>
    <b v="0"/>
    <s v="en"/>
    <m/>
    <s v=""/>
    <b v="0"/>
    <n v="0"/>
    <s v=""/>
    <s v="Hootsuite Inc."/>
    <b v="0"/>
    <s v="1091426305512476678"/>
    <s v="Tweet"/>
    <n v="0"/>
    <n v="0"/>
    <m/>
    <m/>
    <m/>
    <m/>
    <m/>
    <m/>
    <m/>
    <m/>
    <n v="2"/>
    <s v="11"/>
    <s v="11"/>
    <n v="0"/>
    <n v="0"/>
    <n v="0"/>
    <n v="0"/>
    <n v="0"/>
    <n v="0"/>
    <n v="9"/>
    <n v="100"/>
    <n v="9"/>
  </r>
  <r>
    <s v="board_advisor"/>
    <s v="ceo_coach"/>
    <m/>
    <m/>
    <m/>
    <m/>
    <m/>
    <m/>
    <m/>
    <m/>
    <s v="No"/>
    <n v="105"/>
    <m/>
    <m/>
    <x v="0"/>
    <d v="2019-02-12T22:00:53.000"/>
    <s v="#Strategy #Board #CEO RT @Board_Advisor @CEO_Coach #GD360 * Source #MiddleMarket https://t.co/1dk2waxYvX"/>
    <s v="https://www.themiddlemarket.com/news/m-a-wrap-unilever-carlyle-graze-hershey-conagra-post-capital"/>
    <s v="themiddlemarket.com"/>
    <x v="40"/>
    <m/>
    <s v="http://pbs.twimg.com/profile_images/699628633275564032/hmQKGvnW_normal.png"/>
    <x v="79"/>
    <s v="https://twitter.com/#!/board_advisor/status/1095442644967272450"/>
    <m/>
    <m/>
    <s v="1095442644967272450"/>
    <m/>
    <b v="0"/>
    <n v="0"/>
    <s v=""/>
    <b v="0"/>
    <s v="en"/>
    <m/>
    <s v=""/>
    <b v="0"/>
    <n v="0"/>
    <s v=""/>
    <s v="Hootsuite Inc."/>
    <b v="0"/>
    <s v="1095442644967272450"/>
    <s v="Tweet"/>
    <n v="0"/>
    <n v="0"/>
    <m/>
    <m/>
    <m/>
    <m/>
    <m/>
    <m/>
    <m/>
    <m/>
    <n v="2"/>
    <s v="11"/>
    <s v="11"/>
    <n v="0"/>
    <n v="0"/>
    <n v="0"/>
    <n v="0"/>
    <n v="0"/>
    <n v="0"/>
    <n v="9"/>
    <n v="100"/>
    <n v="9"/>
  </r>
  <r>
    <s v="nickleh"/>
    <s v="bdogsy"/>
    <m/>
    <m/>
    <m/>
    <m/>
    <m/>
    <m/>
    <m/>
    <m/>
    <s v="No"/>
    <n v="106"/>
    <m/>
    <m/>
    <x v="0"/>
    <d v="2019-02-12T15:31:03.000"/>
    <s v="RT @BDOGSY: Volatility and growing economic concerns plague #middlemarket #mergers and #acquisitions, reports BDO Horizons https://t.co/qgW…"/>
    <m/>
    <m/>
    <x v="41"/>
    <m/>
    <s v="http://pbs.twimg.com/profile_images/1080545403773300737/HYABzjgc_normal.jpg"/>
    <x v="80"/>
    <s v="https://twitter.com/#!/nickleh/status/1095344538238021638"/>
    <m/>
    <m/>
    <s v="1095344538238021638"/>
    <m/>
    <b v="0"/>
    <n v="0"/>
    <s v=""/>
    <b v="0"/>
    <s v="en"/>
    <m/>
    <s v=""/>
    <b v="0"/>
    <n v="0"/>
    <s v="1095343829899595776"/>
    <s v="Twitter for iPhone"/>
    <b v="0"/>
    <s v="1095343829899595776"/>
    <s v="Tweet"/>
    <n v="0"/>
    <n v="0"/>
    <m/>
    <m/>
    <m/>
    <m/>
    <m/>
    <m/>
    <m/>
    <m/>
    <n v="2"/>
    <s v="10"/>
    <s v="10"/>
    <n v="0"/>
    <n v="0"/>
    <n v="3"/>
    <n v="20"/>
    <n v="0"/>
    <n v="0"/>
    <n v="12"/>
    <n v="80"/>
    <n v="15"/>
  </r>
  <r>
    <s v="nickleh"/>
    <s v="bdogsy"/>
    <m/>
    <m/>
    <m/>
    <m/>
    <m/>
    <m/>
    <m/>
    <m/>
    <s v="No"/>
    <n v="107"/>
    <m/>
    <m/>
    <x v="0"/>
    <d v="2019-02-13T09:08:51.000"/>
    <s v="RT @BDOGSY: #Mergersandacquisitions : BDO HORIZONS warns that China 🇨🇳 and US 🇺🇸 trade disputes see #middlemarket #PrivateEquity managers s…"/>
    <m/>
    <m/>
    <x v="42"/>
    <m/>
    <s v="http://pbs.twimg.com/profile_images/1080545403773300737/HYABzjgc_normal.jpg"/>
    <x v="81"/>
    <s v="https://twitter.com/#!/nickleh/status/1095610743356096514"/>
    <m/>
    <m/>
    <s v="1095610743356096514"/>
    <m/>
    <b v="0"/>
    <n v="0"/>
    <s v=""/>
    <b v="0"/>
    <s v="en"/>
    <m/>
    <s v=""/>
    <b v="0"/>
    <n v="0"/>
    <s v="1095607768214589446"/>
    <s v="Twitter for iPhone"/>
    <b v="0"/>
    <s v="1095607768214589446"/>
    <s v="Tweet"/>
    <n v="0"/>
    <n v="0"/>
    <m/>
    <m/>
    <m/>
    <m/>
    <m/>
    <m/>
    <m/>
    <m/>
    <n v="2"/>
    <s v="10"/>
    <s v="10"/>
    <n v="0"/>
    <n v="0"/>
    <n v="0"/>
    <n v="0"/>
    <n v="0"/>
    <n v="0"/>
    <n v="17"/>
    <n v="100"/>
    <n v="17"/>
  </r>
  <r>
    <s v="acgphilly"/>
    <s v="acgphilly"/>
    <m/>
    <m/>
    <m/>
    <m/>
    <m/>
    <m/>
    <m/>
    <m/>
    <s v="No"/>
    <n v="108"/>
    <m/>
    <m/>
    <x v="1"/>
    <d v="2019-02-13T15:34:44.000"/>
    <s v="The Sponsorship Kit for #MAEast this October is now available! If you are looking to grow your visibility among senior level, #middlemarket deal professionals consider becoming a sponsor! #MnA #privateequity https://t.co/OGfG50Amn4 https://t.co/fBptfj5p2U"/>
    <s v="https://contentsharing.net/actions/email_web_version.cfm?ep=HT_CbFpqLKv5XiQq42hlEEQHXzEmPIbO2_n0vX3u6UpSgBzatQItDQdu3FnQunJWF1--kvZbSv3zaBMOVOWlrpxBAqADTH83GFswKCRyMrmtwb91oGmjFbvEusWg6HUd"/>
    <s v="contentsharing.net"/>
    <x v="43"/>
    <s v="https://pbs.twimg.com/media/DzS8fRbX0AEMwZ1.png"/>
    <s v="https://pbs.twimg.com/media/DzS8fRbX0AEMwZ1.png"/>
    <x v="82"/>
    <s v="https://twitter.com/#!/acgphilly/status/1095707856593145856"/>
    <m/>
    <m/>
    <s v="1095707856593145856"/>
    <m/>
    <b v="0"/>
    <n v="1"/>
    <s v=""/>
    <b v="0"/>
    <s v="en"/>
    <m/>
    <s v=""/>
    <b v="0"/>
    <n v="0"/>
    <s v=""/>
    <s v="Hootsuite Inc."/>
    <b v="0"/>
    <s v="1095707856593145856"/>
    <s v="Tweet"/>
    <n v="0"/>
    <n v="0"/>
    <m/>
    <m/>
    <m/>
    <m/>
    <m/>
    <m/>
    <m/>
    <m/>
    <n v="1"/>
    <s v="1"/>
    <s v="1"/>
    <n v="1"/>
    <n v="3.3333333333333335"/>
    <n v="0"/>
    <n v="0"/>
    <n v="0"/>
    <n v="0"/>
    <n v="29"/>
    <n v="96.66666666666667"/>
    <n v="30"/>
  </r>
  <r>
    <s v="maulikmsanghavi"/>
    <s v="bdoind"/>
    <m/>
    <m/>
    <m/>
    <m/>
    <m/>
    <m/>
    <m/>
    <m/>
    <s v="No"/>
    <n v="109"/>
    <m/>
    <m/>
    <x v="0"/>
    <d v="2019-02-13T17:11:44.000"/>
    <s v="RT @BDOIND: BDO’s overview of the most prominent #mergersandacquisitions in #realestate – In this month’s HORIZONS, BDO’s quarterly #middle…"/>
    <m/>
    <m/>
    <x v="44"/>
    <m/>
    <s v="http://pbs.twimg.com/profile_images/378800000465838612/3aae66bfe51e79c944f951e6b0a65889_normal.jpeg"/>
    <x v="83"/>
    <s v="https://twitter.com/#!/maulikmsanghavi/status/1095732267278893060"/>
    <m/>
    <m/>
    <s v="1095732267278893060"/>
    <m/>
    <b v="0"/>
    <n v="0"/>
    <s v=""/>
    <b v="0"/>
    <s v="en"/>
    <m/>
    <s v=""/>
    <b v="0"/>
    <n v="3"/>
    <s v="1095707180152479744"/>
    <s v="Twitter for Android"/>
    <b v="0"/>
    <s v="1095707180152479744"/>
    <s v="Tweet"/>
    <n v="0"/>
    <n v="0"/>
    <m/>
    <m/>
    <m/>
    <m/>
    <m/>
    <m/>
    <m/>
    <m/>
    <n v="1"/>
    <s v="9"/>
    <s v="9"/>
    <n v="1"/>
    <n v="4.761904761904762"/>
    <n v="0"/>
    <n v="0"/>
    <n v="0"/>
    <n v="0"/>
    <n v="20"/>
    <n v="95.23809523809524"/>
    <n v="21"/>
  </r>
  <r>
    <s v="chrislehnes"/>
    <s v="chrislehnes"/>
    <m/>
    <m/>
    <m/>
    <m/>
    <m/>
    <m/>
    <m/>
    <m/>
    <s v="No"/>
    <n v="110"/>
    <m/>
    <m/>
    <x v="1"/>
    <d v="2019-02-13T17:27:48.000"/>
    <s v="Lunch with ACG New York. #privateequity #middlemarket https://t.co/JJkCYs0Pjv"/>
    <s v="https://lnkd.in/eJqhDPC"/>
    <s v="lnkd.in"/>
    <x v="23"/>
    <m/>
    <s v="http://pbs.twimg.com/profile_images/1054372152009465857/KyH-2J4B_normal.jpg"/>
    <x v="84"/>
    <s v="https://twitter.com/#!/chrislehnes/status/1095736310587949057"/>
    <m/>
    <m/>
    <s v="1095736310587949057"/>
    <m/>
    <b v="0"/>
    <n v="0"/>
    <s v=""/>
    <b v="0"/>
    <s v="en"/>
    <m/>
    <s v=""/>
    <b v="0"/>
    <n v="0"/>
    <s v=""/>
    <s v="LinkedIn"/>
    <b v="0"/>
    <s v="1095736310587949057"/>
    <s v="Tweet"/>
    <n v="0"/>
    <n v="0"/>
    <m/>
    <m/>
    <m/>
    <m/>
    <m/>
    <m/>
    <m/>
    <m/>
    <n v="1"/>
    <s v="19"/>
    <s v="19"/>
    <n v="0"/>
    <n v="0"/>
    <n v="0"/>
    <n v="0"/>
    <n v="0"/>
    <n v="0"/>
    <n v="7"/>
    <n v="100"/>
    <n v="7"/>
  </r>
  <r>
    <s v="howardstrauber"/>
    <s v="chrislehnes"/>
    <m/>
    <m/>
    <m/>
    <m/>
    <m/>
    <m/>
    <m/>
    <m/>
    <s v="No"/>
    <n v="111"/>
    <m/>
    <m/>
    <x v="0"/>
    <d v="2019-02-13T17:27:59.000"/>
    <s v="RT @chrislehnes: Lunch with ACG New York. #privateequity #middlemarket https://t.co/JJkCYs0Pjv"/>
    <s v="https://lnkd.in/eJqhDPC"/>
    <s v="lnkd.in"/>
    <x v="23"/>
    <m/>
    <s v="http://pbs.twimg.com/profile_images/969455501472919552/OsjTS-mC_normal.jpg"/>
    <x v="85"/>
    <s v="https://twitter.com/#!/howardstrauber/status/1095736353332121602"/>
    <m/>
    <m/>
    <s v="1095736353332121602"/>
    <m/>
    <b v="0"/>
    <n v="0"/>
    <s v=""/>
    <b v="0"/>
    <s v="en"/>
    <m/>
    <s v=""/>
    <b v="0"/>
    <n v="0"/>
    <s v="1095736310587949057"/>
    <s v="Twitter for iPhone"/>
    <b v="0"/>
    <s v="1095736310587949057"/>
    <s v="Tweet"/>
    <n v="0"/>
    <n v="0"/>
    <m/>
    <m/>
    <m/>
    <m/>
    <m/>
    <m/>
    <m/>
    <m/>
    <n v="1"/>
    <s v="19"/>
    <s v="19"/>
    <n v="0"/>
    <n v="0"/>
    <n v="0"/>
    <n v="0"/>
    <n v="0"/>
    <n v="0"/>
    <n v="9"/>
    <n v="100"/>
    <n v="9"/>
  </r>
  <r>
    <s v="mike_mcgarry"/>
    <s v="mike_mcgarry"/>
    <m/>
    <m/>
    <m/>
    <m/>
    <m/>
    <m/>
    <m/>
    <m/>
    <s v="No"/>
    <n v="112"/>
    <m/>
    <m/>
    <x v="1"/>
    <d v="2019-02-13T17:33:56.000"/>
    <s v="#middlemarket https://t.co/GjEAr10Dvm"/>
    <s v="https://lnkd.in/eSxmkz6"/>
    <s v="lnkd.in"/>
    <x v="0"/>
    <m/>
    <s v="http://pbs.twimg.com/profile_images/589136431706144769/FtiXr1iw_normal.jpg"/>
    <x v="86"/>
    <s v="https://twitter.com/#!/mike_mcgarry/status/1095737853156442112"/>
    <m/>
    <m/>
    <s v="1095737853156442112"/>
    <m/>
    <b v="0"/>
    <n v="1"/>
    <s v=""/>
    <b v="0"/>
    <s v="und"/>
    <m/>
    <s v=""/>
    <b v="0"/>
    <n v="0"/>
    <s v=""/>
    <s v="LinkedIn"/>
    <b v="0"/>
    <s v="1095737853156442112"/>
    <s v="Tweet"/>
    <n v="0"/>
    <n v="0"/>
    <m/>
    <m/>
    <m/>
    <m/>
    <m/>
    <m/>
    <m/>
    <m/>
    <n v="1"/>
    <s v="1"/>
    <s v="1"/>
    <n v="0"/>
    <n v="0"/>
    <n v="0"/>
    <n v="0"/>
    <n v="0"/>
    <n v="0"/>
    <n v="1"/>
    <n v="100"/>
    <n v="1"/>
  </r>
  <r>
    <s v="youngamericacap"/>
    <s v="youngamericacap"/>
    <m/>
    <m/>
    <m/>
    <m/>
    <m/>
    <m/>
    <m/>
    <m/>
    <s v="No"/>
    <n v="113"/>
    <m/>
    <m/>
    <x v="1"/>
    <d v="2019-02-05T19:33:18.000"/>
    <s v="...sound investments. Give Young America Capital a call today: 914-777-0100, or visit our website for more tips and info about our investment services: https://t.co/pbAOLUQJ6w._x000a_#youngamericacapital #investmentbanking #stock #middlemarket..."/>
    <s v="http://www.yacapital.com/resource-center/investment"/>
    <s v="yacapital.com"/>
    <x v="45"/>
    <m/>
    <s v="http://pbs.twimg.com/profile_images/1035604579180863488/YSfLiVN4_normal.jpg"/>
    <x v="87"/>
    <s v="https://twitter.com/#!/youngamericacap/status/1092868790377988099"/>
    <m/>
    <m/>
    <s v="1092868790377988099"/>
    <m/>
    <b v="0"/>
    <n v="0"/>
    <s v=""/>
    <b v="0"/>
    <s v="en"/>
    <m/>
    <s v=""/>
    <b v="0"/>
    <n v="0"/>
    <s v=""/>
    <s v="UNI Social Posting"/>
    <b v="0"/>
    <s v="1092868790377988099"/>
    <s v="Tweet"/>
    <n v="0"/>
    <n v="0"/>
    <m/>
    <m/>
    <m/>
    <m/>
    <m/>
    <m/>
    <m/>
    <m/>
    <n v="2"/>
    <s v="1"/>
    <s v="1"/>
    <n v="0"/>
    <n v="0"/>
    <n v="0"/>
    <n v="0"/>
    <n v="0"/>
    <n v="0"/>
    <n v="29"/>
    <n v="100"/>
    <n v="29"/>
  </r>
  <r>
    <s v="youngamericacap"/>
    <s v="youngamericacap"/>
    <m/>
    <m/>
    <m/>
    <m/>
    <m/>
    <m/>
    <m/>
    <m/>
    <s v="No"/>
    <n v="114"/>
    <m/>
    <m/>
    <x v="1"/>
    <d v="2019-02-13T18:06:03.000"/>
    <s v="...and working with companies like yours. Give us a call: 914-777-0100, or visit our website to learn more about ou… https://t.co/I8a8KpCymx"/>
    <s v="https://twitter.com/i/web/status/1095745932996550657"/>
    <s v="twitter.com"/>
    <x v="7"/>
    <m/>
    <s v="http://pbs.twimg.com/profile_images/1035604579180863488/YSfLiVN4_normal.jpg"/>
    <x v="88"/>
    <s v="https://twitter.com/#!/youngamericacap/status/1095745932996550657"/>
    <m/>
    <m/>
    <s v="1095745932996550657"/>
    <m/>
    <b v="0"/>
    <n v="0"/>
    <s v=""/>
    <b v="0"/>
    <s v="en"/>
    <m/>
    <s v=""/>
    <b v="0"/>
    <n v="0"/>
    <s v=""/>
    <s v="UNI Social Posting"/>
    <b v="1"/>
    <s v="1095745932996550657"/>
    <s v="Tweet"/>
    <n v="0"/>
    <n v="0"/>
    <m/>
    <m/>
    <m/>
    <m/>
    <m/>
    <m/>
    <m/>
    <m/>
    <n v="2"/>
    <s v="1"/>
    <s v="1"/>
    <n v="1"/>
    <n v="4.545454545454546"/>
    <n v="0"/>
    <n v="0"/>
    <n v="0"/>
    <n v="0"/>
    <n v="21"/>
    <n v="95.45454545454545"/>
    <n v="22"/>
  </r>
  <r>
    <s v="mbbiassociation"/>
    <s v="mbbiassociation"/>
    <m/>
    <m/>
    <m/>
    <m/>
    <m/>
    <m/>
    <m/>
    <m/>
    <s v="No"/>
    <n v="115"/>
    <m/>
    <m/>
    <x v="1"/>
    <d v="2019-02-13T21:15:41.000"/>
    <s v="Our featured #sponsor of the week is Eckhart Kolak._x000a_Eckhart is a firm for #entrepreneurs, #MiddleMarket businesses, and #PrivateWealth. #Law is complex, and they handle that, by making projects simple and to make confusing plans clear. Learn more here: https://t.co/3r8aZGz0H4 https://t.co/zelRFV3UY4"/>
    <s v="https://bit.ly/2Eyzqec"/>
    <s v="bit.ly"/>
    <x v="46"/>
    <s v="https://pbs.twimg.com/media/DzUKhUZUwAEZ03T.png"/>
    <s v="https://pbs.twimg.com/media/DzUKhUZUwAEZ03T.png"/>
    <x v="89"/>
    <s v="https://twitter.com/#!/mbbiassociation/status/1095793655779115009"/>
    <m/>
    <m/>
    <s v="1095793655779115009"/>
    <m/>
    <b v="0"/>
    <n v="1"/>
    <s v=""/>
    <b v="0"/>
    <s v="en"/>
    <m/>
    <s v=""/>
    <b v="0"/>
    <n v="0"/>
    <s v=""/>
    <s v="SocialReport.com"/>
    <b v="0"/>
    <s v="1095793655779115009"/>
    <s v="Tweet"/>
    <n v="0"/>
    <n v="0"/>
    <m/>
    <m/>
    <m/>
    <m/>
    <m/>
    <m/>
    <m/>
    <m/>
    <n v="1"/>
    <s v="1"/>
    <s v="1"/>
    <n v="1"/>
    <n v="2.5641025641025643"/>
    <n v="2"/>
    <n v="5.128205128205129"/>
    <n v="0"/>
    <n v="0"/>
    <n v="36"/>
    <n v="92.3076923076923"/>
    <n v="39"/>
  </r>
  <r>
    <s v="startup_mentor"/>
    <s v="board_advisor"/>
    <m/>
    <m/>
    <m/>
    <m/>
    <m/>
    <m/>
    <m/>
    <m/>
    <s v="No"/>
    <n v="116"/>
    <m/>
    <m/>
    <x v="0"/>
    <d v="2019-02-13T22:01:03.000"/>
    <s v="#Strategy #Board #Startup RT @Board_Advisor @Startup_Mentor #GD360 * Source #MiddleMarket https://t.co/CGuisBqF0t"/>
    <s v="https://www.themiddlemarket.com/articles/ultimate-software-to-go-private"/>
    <s v="themiddlemarket.com"/>
    <x v="47"/>
    <m/>
    <s v="http://pbs.twimg.com/profile_images/699628286515638272/ID8hPfP3_normal.png"/>
    <x v="90"/>
    <s v="https://twitter.com/#!/startup_mentor/status/1095805072993341440"/>
    <m/>
    <m/>
    <s v="1095805072993341440"/>
    <m/>
    <b v="0"/>
    <n v="0"/>
    <s v=""/>
    <b v="0"/>
    <s v="en"/>
    <m/>
    <s v=""/>
    <b v="0"/>
    <n v="0"/>
    <s v=""/>
    <s v="Hootsuite Inc."/>
    <b v="0"/>
    <s v="1095805072993341440"/>
    <s v="Tweet"/>
    <n v="0"/>
    <n v="0"/>
    <m/>
    <m/>
    <m/>
    <m/>
    <m/>
    <m/>
    <m/>
    <m/>
    <n v="1"/>
    <s v="11"/>
    <s v="11"/>
    <n v="0"/>
    <n v="0"/>
    <n v="0"/>
    <n v="0"/>
    <n v="0"/>
    <n v="0"/>
    <n v="9"/>
    <n v="100"/>
    <n v="9"/>
  </r>
  <r>
    <s v="pranay_1975"/>
    <s v="bdoind"/>
    <m/>
    <m/>
    <m/>
    <m/>
    <m/>
    <m/>
    <m/>
    <m/>
    <s v="No"/>
    <n v="117"/>
    <m/>
    <m/>
    <x v="0"/>
    <d v="2019-02-13T23:07:48.000"/>
    <s v="RT @BDOIND: BDO’s overview of the most prominent #mergersandacquisitions in #realestate – In this month’s HORIZONS, BDO’s quarterly #middle…"/>
    <m/>
    <m/>
    <x v="44"/>
    <m/>
    <s v="http://pbs.twimg.com/profile_images/953836212065832961/1Q4vstVN_normal.jpg"/>
    <x v="91"/>
    <s v="https://twitter.com/#!/pranay_1975/status/1095821874569928704"/>
    <m/>
    <m/>
    <s v="1095821874569928704"/>
    <m/>
    <b v="0"/>
    <n v="0"/>
    <s v=""/>
    <b v="0"/>
    <s v="en"/>
    <m/>
    <s v=""/>
    <b v="0"/>
    <n v="3"/>
    <s v="1095707180152479744"/>
    <s v="Twitter for iPhone"/>
    <b v="0"/>
    <s v="1095707180152479744"/>
    <s v="Tweet"/>
    <n v="0"/>
    <n v="0"/>
    <m/>
    <m/>
    <m/>
    <m/>
    <m/>
    <m/>
    <m/>
    <m/>
    <n v="1"/>
    <s v="9"/>
    <s v="9"/>
    <n v="1"/>
    <n v="4.761904761904762"/>
    <n v="0"/>
    <n v="0"/>
    <n v="0"/>
    <n v="0"/>
    <n v="20"/>
    <n v="95.23809523809524"/>
    <n v="21"/>
  </r>
  <r>
    <s v="acgatlanta"/>
    <s v="jspfeffer"/>
    <m/>
    <m/>
    <m/>
    <m/>
    <m/>
    <m/>
    <m/>
    <m/>
    <s v="No"/>
    <n v="118"/>
    <m/>
    <m/>
    <x v="0"/>
    <d v="2019-02-05T16:39:36.000"/>
    <s v="RT @CapXPartners: We're at the ACG Capital Connection 2019 in Atlanta this week...look for CapX's Jeff Pfeffer @jspfeffer and Jeff Armstronâ€¦"/>
    <m/>
    <m/>
    <x v="7"/>
    <m/>
    <s v="http://pbs.twimg.com/profile_images/752606385230209024/I2CNl7ro_normal.jpg"/>
    <x v="92"/>
    <s v="https://twitter.com/#!/acgatlanta/status/1092825075642974209"/>
    <m/>
    <m/>
    <s v="1092825075642974209"/>
    <m/>
    <b v="0"/>
    <n v="0"/>
    <s v=""/>
    <b v="0"/>
    <s v="en"/>
    <m/>
    <s v=""/>
    <b v="0"/>
    <n v="2"/>
    <s v="1092823490045140992"/>
    <s v="Twitter for iPhone"/>
    <b v="0"/>
    <s v="1092823490045140992"/>
    <s v="Tweet"/>
    <n v="0"/>
    <n v="0"/>
    <m/>
    <m/>
    <m/>
    <m/>
    <m/>
    <m/>
    <m/>
    <m/>
    <n v="1"/>
    <s v="4"/>
    <s v="4"/>
    <m/>
    <m/>
    <m/>
    <m/>
    <m/>
    <m/>
    <m/>
    <m/>
    <m/>
  </r>
  <r>
    <s v="capxpartners"/>
    <s v="acgatlanta"/>
    <m/>
    <m/>
    <m/>
    <m/>
    <m/>
    <m/>
    <m/>
    <m/>
    <s v="Yes"/>
    <n v="120"/>
    <m/>
    <m/>
    <x v="0"/>
    <d v="2019-02-05T16:33:18.000"/>
    <s v="We're at the ACG Capital Connection 2019 in Atlanta this week...look for CapX's Jeff Pfeffer @jspfeffer and Jeff Armstrong @accordfincorp @ACGAtlanta #middlemarket"/>
    <m/>
    <m/>
    <x v="0"/>
    <m/>
    <s v="http://pbs.twimg.com/profile_images/378800000139435230/424bd858a17b0cccf053b7a8b38e0026_normal.png"/>
    <x v="93"/>
    <s v="https://twitter.com/#!/capxpartners/status/1092823490045140992"/>
    <m/>
    <m/>
    <s v="1092823490045140992"/>
    <m/>
    <b v="0"/>
    <n v="4"/>
    <s v=""/>
    <b v="0"/>
    <s v="en"/>
    <m/>
    <s v=""/>
    <b v="0"/>
    <n v="2"/>
    <s v=""/>
    <s v="Twitter Web Client"/>
    <b v="0"/>
    <s v="1092823490045140992"/>
    <s v="Tweet"/>
    <n v="0"/>
    <n v="0"/>
    <m/>
    <m/>
    <m/>
    <m/>
    <m/>
    <m/>
    <m/>
    <m/>
    <n v="1"/>
    <s v="4"/>
    <s v="4"/>
    <m/>
    <m/>
    <m/>
    <m/>
    <m/>
    <m/>
    <m/>
    <m/>
    <m/>
  </r>
  <r>
    <s v="capxpartners"/>
    <s v="capxpartners"/>
    <m/>
    <m/>
    <m/>
    <m/>
    <m/>
    <m/>
    <m/>
    <m/>
    <s v="No"/>
    <n v="123"/>
    <m/>
    <m/>
    <x v="1"/>
    <d v="2019-02-14T00:00:47.000"/>
    <s v="Building strong relationships with both a bank and an alternative lender can be a sound investment. Read &quot;Alternati… https://t.co/bEDmKaf2aS"/>
    <s v="https://twitter.com/i/web/status/1095835207276613632"/>
    <s v="twitter.com"/>
    <x v="7"/>
    <m/>
    <s v="http://pbs.twimg.com/profile_images/378800000139435230/424bd858a17b0cccf053b7a8b38e0026_normal.png"/>
    <x v="94"/>
    <s v="https://twitter.com/#!/capxpartners/status/1095835207276613632"/>
    <m/>
    <m/>
    <s v="1095835207276613632"/>
    <m/>
    <b v="0"/>
    <n v="0"/>
    <s v=""/>
    <b v="0"/>
    <s v="en"/>
    <m/>
    <s v=""/>
    <b v="0"/>
    <n v="0"/>
    <s v=""/>
    <s v="Hootsuite Inc."/>
    <b v="1"/>
    <s v="1095835207276613632"/>
    <s v="Tweet"/>
    <n v="0"/>
    <n v="0"/>
    <m/>
    <m/>
    <m/>
    <m/>
    <m/>
    <m/>
    <m/>
    <m/>
    <n v="1"/>
    <s v="4"/>
    <s v="4"/>
    <n v="1"/>
    <n v="5.555555555555555"/>
    <n v="0"/>
    <n v="0"/>
    <n v="0"/>
    <n v="0"/>
    <n v="17"/>
    <n v="94.44444444444444"/>
    <n v="18"/>
  </r>
  <r>
    <s v="bdoind"/>
    <s v="bdoind"/>
    <m/>
    <m/>
    <m/>
    <m/>
    <m/>
    <m/>
    <m/>
    <m/>
    <s v="No"/>
    <n v="124"/>
    <m/>
    <m/>
    <x v="1"/>
    <d v="2019-02-13T15:32:03.000"/>
    <s v="BDO’s overview of the most prominent #mergersandacquisitions in #realestate – In this month’s HORIZONS, BDO’s quarterly #middlemarket #MnA review https://t.co/Bn12siivzb_x000a_#PrivateEquity https://t.co/sgGs6Uqq08"/>
    <s v="https://www.bdo.in/en-gb/insights/global-thought-leadership/bdo-horizons-2019-issue-1"/>
    <s v="bdo.in"/>
    <x v="48"/>
    <s v="https://pbs.twimg.com/media/DzS7nuEUcAES3V7.jpg"/>
    <s v="https://pbs.twimg.com/media/DzS7nuEUcAES3V7.jpg"/>
    <x v="95"/>
    <s v="https://twitter.com/#!/bdoind/status/1095707180152479744"/>
    <m/>
    <m/>
    <s v="1095707180152479744"/>
    <m/>
    <b v="0"/>
    <n v="2"/>
    <s v=""/>
    <b v="0"/>
    <s v="en"/>
    <m/>
    <s v=""/>
    <b v="0"/>
    <n v="3"/>
    <s v=""/>
    <s v="Twitter Web Client"/>
    <b v="0"/>
    <s v="1095707180152479744"/>
    <s v="Tweet"/>
    <n v="0"/>
    <n v="0"/>
    <m/>
    <m/>
    <m/>
    <m/>
    <m/>
    <m/>
    <m/>
    <m/>
    <n v="1"/>
    <s v="9"/>
    <s v="9"/>
    <n v="1"/>
    <n v="4.545454545454546"/>
    <n v="0"/>
    <n v="0"/>
    <n v="0"/>
    <n v="0"/>
    <n v="21"/>
    <n v="95.45454545454545"/>
    <n v="22"/>
  </r>
  <r>
    <s v="jigersaiya"/>
    <s v="bdoind"/>
    <m/>
    <m/>
    <m/>
    <m/>
    <m/>
    <m/>
    <m/>
    <m/>
    <s v="No"/>
    <n v="125"/>
    <m/>
    <m/>
    <x v="0"/>
    <d v="2019-02-14T02:50:21.000"/>
    <s v="RT @BDOIND: BDO’s overview of the most prominent #mergersandacquisitions in #realestate – In this month’s HORIZONS, BDO’s quarterly #middle…"/>
    <m/>
    <m/>
    <x v="44"/>
    <m/>
    <s v="http://pbs.twimg.com/profile_images/954198140185399297/CS1C0VWu_normal.jpg"/>
    <x v="96"/>
    <s v="https://twitter.com/#!/jigersaiya/status/1095877878003261440"/>
    <m/>
    <m/>
    <s v="1095877878003261440"/>
    <m/>
    <b v="0"/>
    <n v="0"/>
    <s v=""/>
    <b v="0"/>
    <s v="en"/>
    <m/>
    <s v=""/>
    <b v="0"/>
    <n v="3"/>
    <s v="1095707180152479744"/>
    <s v="Twitter for Android"/>
    <b v="0"/>
    <s v="1095707180152479744"/>
    <s v="Tweet"/>
    <n v="0"/>
    <n v="0"/>
    <m/>
    <m/>
    <m/>
    <m/>
    <m/>
    <m/>
    <m/>
    <m/>
    <n v="1"/>
    <s v="9"/>
    <s v="9"/>
    <n v="1"/>
    <n v="4.761904761904762"/>
    <n v="0"/>
    <n v="0"/>
    <n v="0"/>
    <n v="0"/>
    <n v="20"/>
    <n v="95.23809523809524"/>
    <n v="21"/>
  </r>
  <r>
    <s v="forex4news"/>
    <s v="pepromagazine"/>
    <m/>
    <m/>
    <m/>
    <m/>
    <m/>
    <m/>
    <m/>
    <m/>
    <s v="No"/>
    <n v="126"/>
    <m/>
    <m/>
    <x v="0"/>
    <d v="2019-02-14T03:31:29.000"/>
    <s v="RT @PEProMagazine: After Hours News from Private Equity Professional #privateequity #middlemarket #lowermiddlemarket #mergers #acquisitions…"/>
    <m/>
    <m/>
    <x v="11"/>
    <m/>
    <s v="http://pbs.twimg.com/profile_images/800717229033684992/AhOvWHDU_normal.jpg"/>
    <x v="97"/>
    <s v="https://twitter.com/#!/forex4news/status/1095888229751025664"/>
    <m/>
    <m/>
    <s v="1095888229751025664"/>
    <m/>
    <b v="0"/>
    <n v="0"/>
    <s v=""/>
    <b v="0"/>
    <s v="en"/>
    <m/>
    <s v=""/>
    <b v="0"/>
    <n v="0"/>
    <s v="1095881271098728450"/>
    <s v="WP Tweet-Machine"/>
    <b v="0"/>
    <s v="1095881271098728450"/>
    <s v="Tweet"/>
    <n v="0"/>
    <n v="0"/>
    <m/>
    <m/>
    <m/>
    <m/>
    <m/>
    <m/>
    <m/>
    <m/>
    <n v="1"/>
    <s v="8"/>
    <s v="8"/>
    <n v="0"/>
    <n v="0"/>
    <n v="0"/>
    <n v="0"/>
    <n v="0"/>
    <n v="0"/>
    <n v="14"/>
    <n v="100"/>
    <n v="14"/>
  </r>
  <r>
    <s v="terzima"/>
    <s v="richsmolencfo"/>
    <m/>
    <m/>
    <m/>
    <m/>
    <m/>
    <m/>
    <m/>
    <m/>
    <s v="No"/>
    <n v="127"/>
    <m/>
    <m/>
    <x v="0"/>
    <d v="2019-02-01T01:31:53.000"/>
    <s v="RT @richsmolencfo: Fundraising is flat in the US PE middle market, but it's not time to panic_x000a_https://t.co/UJzXiMPrhS_x000a__x000a_#PrivateEquity #Fund…"/>
    <s v="https://pitchbook.com/news/articles/fundraising-is-flat-in-the-us-pe-middle-market-but-its-not-time-to-panic"/>
    <s v="pitchbook.com"/>
    <x v="16"/>
    <m/>
    <s v="http://pbs.twimg.com/profile_images/807546259234050048/WeDAB4gw_normal.jpg"/>
    <x v="98"/>
    <s v="https://twitter.com/#!/terzima/status/1091147088795181056"/>
    <m/>
    <m/>
    <s v="1091147088795181056"/>
    <m/>
    <b v="0"/>
    <n v="0"/>
    <s v=""/>
    <b v="0"/>
    <s v="en"/>
    <m/>
    <s v=""/>
    <b v="0"/>
    <n v="1"/>
    <s v="1091130512192782337"/>
    <s v="Massiapp"/>
    <b v="0"/>
    <s v="1091130512192782337"/>
    <s v="Tweet"/>
    <n v="0"/>
    <n v="0"/>
    <m/>
    <m/>
    <m/>
    <m/>
    <m/>
    <m/>
    <m/>
    <m/>
    <n v="1"/>
    <s v="2"/>
    <s v="2"/>
    <n v="0"/>
    <n v="0"/>
    <n v="1"/>
    <n v="5.2631578947368425"/>
    <n v="0"/>
    <n v="0"/>
    <n v="18"/>
    <n v="94.73684210526316"/>
    <n v="19"/>
  </r>
  <r>
    <s v="acg_mmg"/>
    <s v="acg_mmg"/>
    <m/>
    <m/>
    <m/>
    <m/>
    <m/>
    <m/>
    <m/>
    <m/>
    <s v="No"/>
    <n v="128"/>
    <m/>
    <m/>
    <x v="1"/>
    <d v="2019-02-04T21:53:51.000"/>
    <s v="#MiddleMarket #PrivateEquity firm Stellex Capital Management recently acquired Michigan-based automotive components manufacturer Paragon Metals. https://t.co/BVhsEYkIAD https://t.co/6Jn3OAa7rM"/>
    <s v="https://middlemarketgrowth.org/deal-news-stellex-buys-paragon/"/>
    <s v="middlemarketgrowth.org"/>
    <x v="49"/>
    <s v="https://pbs.twimg.com/media/Dyl880eW0AANcql.jpg"/>
    <s v="https://pbs.twimg.com/media/Dyl880eW0AANcql.jpg"/>
    <x v="99"/>
    <s v="https://twitter.com/#!/acg_mmg/status/1092541770720788480"/>
    <m/>
    <m/>
    <s v="1092541770720788480"/>
    <m/>
    <b v="0"/>
    <n v="0"/>
    <s v=""/>
    <b v="0"/>
    <s v="en"/>
    <m/>
    <s v=""/>
    <b v="0"/>
    <n v="1"/>
    <s v=""/>
    <s v="Buffer"/>
    <b v="0"/>
    <s v="1092541770720788480"/>
    <s v="Tweet"/>
    <n v="0"/>
    <n v="0"/>
    <m/>
    <m/>
    <m/>
    <m/>
    <m/>
    <m/>
    <m/>
    <m/>
    <n v="1"/>
    <s v="2"/>
    <s v="2"/>
    <n v="0"/>
    <n v="0"/>
    <n v="0"/>
    <n v="0"/>
    <n v="0"/>
    <n v="0"/>
    <n v="15"/>
    <n v="100"/>
    <n v="15"/>
  </r>
  <r>
    <s v="terzima"/>
    <s v="acg_mmg"/>
    <m/>
    <m/>
    <m/>
    <m/>
    <m/>
    <m/>
    <m/>
    <m/>
    <s v="No"/>
    <n v="129"/>
    <m/>
    <m/>
    <x v="0"/>
    <d v="2019-02-04T23:31:51.000"/>
    <s v="RT @ACG_MMG: #MiddleMarket #PrivateEquity firm Stellex Capital Management recently acquired Michigan-based automotive components manufacturâ€¦"/>
    <m/>
    <m/>
    <x v="49"/>
    <m/>
    <s v="http://pbs.twimg.com/profile_images/807546259234050048/WeDAB4gw_normal.jpg"/>
    <x v="100"/>
    <s v="https://twitter.com/#!/terzima/status/1092566434780233728"/>
    <m/>
    <m/>
    <s v="1092566434780233728"/>
    <m/>
    <b v="0"/>
    <n v="0"/>
    <s v=""/>
    <b v="0"/>
    <s v="en"/>
    <m/>
    <s v=""/>
    <b v="0"/>
    <n v="1"/>
    <s v="1092541770720788480"/>
    <s v="Massiapp"/>
    <b v="0"/>
    <s v="1092541770720788480"/>
    <s v="Tweet"/>
    <n v="0"/>
    <n v="0"/>
    <m/>
    <m/>
    <m/>
    <m/>
    <m/>
    <m/>
    <m/>
    <m/>
    <n v="1"/>
    <s v="2"/>
    <s v="2"/>
    <n v="0"/>
    <n v="0"/>
    <n v="0"/>
    <n v="0"/>
    <n v="0"/>
    <n v="0"/>
    <n v="15"/>
    <n v="100"/>
    <n v="15"/>
  </r>
  <r>
    <s v="optimumadvisors"/>
    <s v="optimumadvisors"/>
    <m/>
    <m/>
    <m/>
    <m/>
    <m/>
    <m/>
    <m/>
    <m/>
    <s v="No"/>
    <n v="130"/>
    <m/>
    <m/>
    <x v="1"/>
    <d v="2019-02-07T16:32:46.000"/>
    <s v="Unfortunately, middle market companies are not immune to the &quot;Us Vs. Them&quot; syndrome. Trust. Without it, silos exist… https://t.co/TJ2lMSChiM"/>
    <s v="https://twitter.com/i/web/status/1093548131290103808"/>
    <s v="twitter.com"/>
    <x v="7"/>
    <m/>
    <s v="http://pbs.twimg.com/profile_images/556114936854638592/wUBiK5hf_normal.jpeg"/>
    <x v="101"/>
    <s v="https://twitter.com/#!/optimumadvisors/status/1093548131290103808"/>
    <m/>
    <m/>
    <s v="1093548131290103808"/>
    <m/>
    <b v="0"/>
    <n v="0"/>
    <s v=""/>
    <b v="0"/>
    <s v="en"/>
    <m/>
    <s v=""/>
    <b v="0"/>
    <n v="0"/>
    <s v=""/>
    <s v="LinkedIn"/>
    <b v="1"/>
    <s v="1093548131290103808"/>
    <s v="Tweet"/>
    <n v="0"/>
    <n v="0"/>
    <m/>
    <m/>
    <m/>
    <m/>
    <m/>
    <m/>
    <m/>
    <m/>
    <n v="1"/>
    <s v="2"/>
    <s v="2"/>
    <n v="1"/>
    <n v="5.555555555555555"/>
    <n v="2"/>
    <n v="11.11111111111111"/>
    <n v="0"/>
    <n v="0"/>
    <n v="15"/>
    <n v="83.33333333333333"/>
    <n v="18"/>
  </r>
  <r>
    <s v="terzima"/>
    <s v="optimumadvisors"/>
    <m/>
    <m/>
    <m/>
    <m/>
    <m/>
    <m/>
    <m/>
    <m/>
    <s v="No"/>
    <n v="131"/>
    <m/>
    <m/>
    <x v="0"/>
    <d v="2019-02-07T17:31:49.000"/>
    <s v="RT @OptimumAdvisors: Unfortunately, middle market companies are not immune to the &quot;Us Vs. Them&quot; syndrome. Trust. Without it, silos exist. P…"/>
    <m/>
    <m/>
    <x v="7"/>
    <m/>
    <s v="http://pbs.twimg.com/profile_images/807546259234050048/WeDAB4gw_normal.jpg"/>
    <x v="102"/>
    <s v="https://twitter.com/#!/terzima/status/1093562991746912256"/>
    <m/>
    <m/>
    <s v="1093562991746912256"/>
    <m/>
    <b v="0"/>
    <n v="0"/>
    <s v=""/>
    <b v="0"/>
    <s v="en"/>
    <m/>
    <s v=""/>
    <b v="0"/>
    <n v="1"/>
    <s v="1093548131290103808"/>
    <s v="Massiapp"/>
    <b v="0"/>
    <s v="1093548131290103808"/>
    <s v="Tweet"/>
    <n v="0"/>
    <n v="0"/>
    <m/>
    <m/>
    <m/>
    <m/>
    <m/>
    <m/>
    <m/>
    <m/>
    <n v="1"/>
    <s v="2"/>
    <s v="2"/>
    <n v="1"/>
    <n v="4.761904761904762"/>
    <n v="2"/>
    <n v="9.523809523809524"/>
    <n v="0"/>
    <n v="0"/>
    <n v="18"/>
    <n v="85.71428571428571"/>
    <n v="21"/>
  </r>
  <r>
    <s v="davidacharya"/>
    <s v="davidacharya"/>
    <m/>
    <m/>
    <m/>
    <m/>
    <m/>
    <m/>
    <m/>
    <m/>
    <s v="No"/>
    <n v="132"/>
    <m/>
    <m/>
    <x v="1"/>
    <d v="2019-02-11T21:01:50.000"/>
    <s v="See the 2018 ACG New York Year-End report highlighting middle market events, members and content._x000a_ #middlemarket #dealsdealsdeals #privateequity #independentsponsor #familyoffices #acgnewyork https://t.co/3HGtNGI2kv"/>
    <s v="https://twitter.com/acgnyc/status/1095015651708715008"/>
    <s v="twitter.com"/>
    <x v="50"/>
    <m/>
    <s v="http://pbs.twimg.com/profile_images/594959913874497536/enOiX4LZ_normal.jpg"/>
    <x v="103"/>
    <s v="https://twitter.com/#!/davidacharya/status/1095065395306872835"/>
    <m/>
    <m/>
    <s v="1095065395306872835"/>
    <m/>
    <b v="0"/>
    <n v="0"/>
    <s v=""/>
    <b v="1"/>
    <s v="en"/>
    <m/>
    <s v="1095015651708715008"/>
    <b v="0"/>
    <n v="1"/>
    <s v=""/>
    <s v="Twitter for iPhone"/>
    <b v="0"/>
    <s v="1095065395306872835"/>
    <s v="Tweet"/>
    <n v="0"/>
    <n v="0"/>
    <m/>
    <m/>
    <m/>
    <m/>
    <m/>
    <m/>
    <m/>
    <m/>
    <n v="1"/>
    <s v="2"/>
    <s v="2"/>
    <n v="0"/>
    <n v="0"/>
    <n v="0"/>
    <n v="0"/>
    <n v="0"/>
    <n v="0"/>
    <n v="22"/>
    <n v="100"/>
    <n v="22"/>
  </r>
  <r>
    <s v="terzima"/>
    <s v="davidacharya"/>
    <m/>
    <m/>
    <m/>
    <m/>
    <m/>
    <m/>
    <m/>
    <m/>
    <s v="No"/>
    <n v="133"/>
    <m/>
    <m/>
    <x v="0"/>
    <d v="2019-02-11T23:31:48.000"/>
    <s v="RT @DavidAcharya: See the 2018 ACG New York Year-End report highlighting middle market events, members and content._x000a_ #middlemarket #dealsde…"/>
    <m/>
    <m/>
    <x v="0"/>
    <m/>
    <s v="http://pbs.twimg.com/profile_images/807546259234050048/WeDAB4gw_normal.jpg"/>
    <x v="104"/>
    <s v="https://twitter.com/#!/terzima/status/1095103138368028672"/>
    <m/>
    <m/>
    <s v="1095103138368028672"/>
    <m/>
    <b v="0"/>
    <n v="0"/>
    <s v=""/>
    <b v="1"/>
    <s v="en"/>
    <m/>
    <s v="1095015651708715008"/>
    <b v="0"/>
    <n v="1"/>
    <s v="1095065395306872835"/>
    <s v="Massiapp"/>
    <b v="0"/>
    <s v="1095065395306872835"/>
    <s v="Tweet"/>
    <n v="0"/>
    <n v="0"/>
    <m/>
    <m/>
    <m/>
    <m/>
    <m/>
    <m/>
    <m/>
    <m/>
    <n v="1"/>
    <s v="2"/>
    <s v="2"/>
    <n v="0"/>
    <n v="0"/>
    <n v="0"/>
    <n v="0"/>
    <n v="0"/>
    <n v="0"/>
    <n v="20"/>
    <n v="100"/>
    <n v="20"/>
  </r>
  <r>
    <s v="terzima"/>
    <s v="pepromagazine"/>
    <m/>
    <m/>
    <m/>
    <m/>
    <m/>
    <m/>
    <m/>
    <m/>
    <s v="No"/>
    <n v="134"/>
    <m/>
    <m/>
    <x v="0"/>
    <d v="2019-02-01T05:31:54.000"/>
    <s v="RT @PEProMagazine: After Hours News from Private Equity Professional #privateequity #middlemarket #lowermiddlemarket #mergers #acquisitions…"/>
    <m/>
    <m/>
    <x v="11"/>
    <m/>
    <s v="http://pbs.twimg.com/profile_images/807546259234050048/WeDAB4gw_normal.jpg"/>
    <x v="105"/>
    <s v="https://twitter.com/#!/terzima/status/1091207490321162241"/>
    <m/>
    <m/>
    <s v="1091207490321162241"/>
    <m/>
    <b v="0"/>
    <n v="0"/>
    <s v=""/>
    <b v="0"/>
    <s v="en"/>
    <m/>
    <s v=""/>
    <b v="0"/>
    <n v="0"/>
    <s v="1091169915543977985"/>
    <s v="Massiapp"/>
    <b v="0"/>
    <s v="1091169915543977985"/>
    <s v="Tweet"/>
    <n v="0"/>
    <n v="0"/>
    <m/>
    <m/>
    <m/>
    <m/>
    <m/>
    <m/>
    <m/>
    <m/>
    <n v="6"/>
    <s v="2"/>
    <s v="8"/>
    <n v="0"/>
    <n v="0"/>
    <n v="0"/>
    <n v="0"/>
    <n v="0"/>
    <n v="0"/>
    <n v="14"/>
    <n v="100"/>
    <n v="14"/>
  </r>
  <r>
    <s v="terzima"/>
    <s v="pepromagazine"/>
    <m/>
    <m/>
    <m/>
    <m/>
    <m/>
    <m/>
    <m/>
    <m/>
    <s v="No"/>
    <n v="135"/>
    <m/>
    <m/>
    <x v="0"/>
    <d v="2019-02-02T04:31:52.000"/>
    <s v="RT @PEProMagazine: After Hours News from Private Equity Professional #privateequity #middlemarket #lowermiddlemarket #mergers #acquisitions…"/>
    <m/>
    <m/>
    <x v="11"/>
    <m/>
    <s v="http://pbs.twimg.com/profile_images/807546259234050048/WeDAB4gw_normal.jpg"/>
    <x v="106"/>
    <s v="https://twitter.com/#!/terzima/status/1091554771469709312"/>
    <m/>
    <m/>
    <s v="1091554771469709312"/>
    <m/>
    <b v="0"/>
    <n v="0"/>
    <s v=""/>
    <b v="0"/>
    <s v="en"/>
    <m/>
    <s v=""/>
    <b v="0"/>
    <n v="0"/>
    <s v="1091532516824096769"/>
    <s v="Massiapp"/>
    <b v="0"/>
    <s v="1091532516824096769"/>
    <s v="Tweet"/>
    <n v="0"/>
    <n v="0"/>
    <m/>
    <m/>
    <m/>
    <m/>
    <m/>
    <m/>
    <m/>
    <m/>
    <n v="6"/>
    <s v="2"/>
    <s v="8"/>
    <n v="0"/>
    <n v="0"/>
    <n v="0"/>
    <n v="0"/>
    <n v="0"/>
    <n v="0"/>
    <n v="14"/>
    <n v="100"/>
    <n v="14"/>
  </r>
  <r>
    <s v="terzima"/>
    <s v="pepromagazine"/>
    <m/>
    <m/>
    <m/>
    <m/>
    <m/>
    <m/>
    <m/>
    <m/>
    <s v="No"/>
    <n v="136"/>
    <m/>
    <m/>
    <x v="0"/>
    <d v="2019-02-05T04:31:50.000"/>
    <s v="RT @PEProMagazine: After Hours News from Private Equity Professional #privateequity #middlemarket #lowermiddlemarket #mergers #acquisitionsâ€¦"/>
    <m/>
    <m/>
    <x v="11"/>
    <m/>
    <s v="http://pbs.twimg.com/profile_images/807546259234050048/WeDAB4gw_normal.jpg"/>
    <x v="107"/>
    <s v="https://twitter.com/#!/terzima/status/1092641927353323520"/>
    <m/>
    <m/>
    <s v="1092641927353323520"/>
    <m/>
    <b v="0"/>
    <n v="0"/>
    <s v=""/>
    <b v="0"/>
    <s v="en"/>
    <m/>
    <s v=""/>
    <b v="0"/>
    <n v="2"/>
    <s v="1092620189844361222"/>
    <s v="Massiapp"/>
    <b v="0"/>
    <s v="1092620189844361222"/>
    <s v="Tweet"/>
    <n v="0"/>
    <n v="0"/>
    <m/>
    <m/>
    <m/>
    <m/>
    <m/>
    <m/>
    <m/>
    <m/>
    <n v="6"/>
    <s v="2"/>
    <s v="8"/>
    <n v="0"/>
    <n v="0"/>
    <n v="0"/>
    <n v="0"/>
    <n v="0"/>
    <n v="0"/>
    <n v="14"/>
    <n v="100"/>
    <n v="14"/>
  </r>
  <r>
    <s v="terzima"/>
    <s v="pepromagazine"/>
    <m/>
    <m/>
    <m/>
    <m/>
    <m/>
    <m/>
    <m/>
    <m/>
    <s v="No"/>
    <n v="137"/>
    <m/>
    <m/>
    <x v="0"/>
    <d v="2019-02-07T04:31:52.000"/>
    <s v="RT @PEProMagazine: After Hours News from Private Equity Professional  #privateequity #middlemarket #lowermiddlemarket #mergers #acquisition…"/>
    <m/>
    <m/>
    <x v="51"/>
    <m/>
    <s v="http://pbs.twimg.com/profile_images/807546259234050048/WeDAB4gw_normal.jpg"/>
    <x v="108"/>
    <s v="https://twitter.com/#!/terzima/status/1093366711456333824"/>
    <m/>
    <m/>
    <s v="1093366711456333824"/>
    <m/>
    <b v="0"/>
    <n v="0"/>
    <s v=""/>
    <b v="0"/>
    <s v="en"/>
    <m/>
    <s v=""/>
    <b v="0"/>
    <n v="1"/>
    <s v="1093345246371635200"/>
    <s v="Massiapp"/>
    <b v="0"/>
    <s v="1093345246371635200"/>
    <s v="Tweet"/>
    <n v="0"/>
    <n v="0"/>
    <m/>
    <m/>
    <m/>
    <m/>
    <m/>
    <m/>
    <m/>
    <m/>
    <n v="6"/>
    <s v="2"/>
    <s v="8"/>
    <n v="0"/>
    <n v="0"/>
    <n v="0"/>
    <n v="0"/>
    <n v="0"/>
    <n v="0"/>
    <n v="14"/>
    <n v="100"/>
    <n v="14"/>
  </r>
  <r>
    <s v="terzima"/>
    <s v="stikemanelliott"/>
    <m/>
    <m/>
    <m/>
    <m/>
    <m/>
    <m/>
    <m/>
    <m/>
    <s v="No"/>
    <n v="138"/>
    <m/>
    <m/>
    <x v="0"/>
    <d v="2019-02-07T16:31:51.000"/>
    <s v="RT @ACG_Toronto: Last week, we partnered with @StikemanElliott to co-host the 4th Annual Private Equity Mid-Market M&amp;amp;A Trends &amp;amp; Opportuniti…"/>
    <m/>
    <m/>
    <x v="7"/>
    <m/>
    <s v="http://pbs.twimg.com/profile_images/807546259234050048/WeDAB4gw_normal.jpg"/>
    <x v="109"/>
    <s v="https://twitter.com/#!/terzima/status/1093547900880211969"/>
    <m/>
    <m/>
    <s v="1093547900880211969"/>
    <m/>
    <b v="0"/>
    <n v="0"/>
    <s v=""/>
    <b v="0"/>
    <s v="en"/>
    <m/>
    <s v=""/>
    <b v="0"/>
    <n v="1"/>
    <s v="1093537959381557248"/>
    <s v="Massiapp"/>
    <b v="0"/>
    <s v="1093537959381557248"/>
    <s v="Tweet"/>
    <n v="0"/>
    <n v="0"/>
    <m/>
    <m/>
    <m/>
    <m/>
    <m/>
    <m/>
    <m/>
    <m/>
    <n v="1"/>
    <s v="2"/>
    <s v="2"/>
    <n v="0"/>
    <n v="0"/>
    <n v="0"/>
    <n v="0"/>
    <n v="0"/>
    <n v="0"/>
    <n v="24"/>
    <n v="100"/>
    <n v="24"/>
  </r>
  <r>
    <s v="terzima"/>
    <s v="pepromagazine"/>
    <m/>
    <m/>
    <m/>
    <m/>
    <m/>
    <m/>
    <m/>
    <m/>
    <s v="No"/>
    <n v="140"/>
    <m/>
    <m/>
    <x v="0"/>
    <d v="2019-02-08T03:31:52.000"/>
    <s v="RT @PEProMagazine: After Hours News from Private Equity Professional #privateequity #middlemarket #lowermiddlemarket #mergers #acquisitions…"/>
    <m/>
    <m/>
    <x v="11"/>
    <m/>
    <s v="http://pbs.twimg.com/profile_images/807546259234050048/WeDAB4gw_normal.jpg"/>
    <x v="110"/>
    <s v="https://twitter.com/#!/terzima/status/1093714000616001536"/>
    <m/>
    <m/>
    <s v="1093714000616001536"/>
    <m/>
    <b v="0"/>
    <n v="0"/>
    <s v=""/>
    <b v="0"/>
    <s v="en"/>
    <m/>
    <s v=""/>
    <b v="0"/>
    <n v="1"/>
    <s v="1093707400308244480"/>
    <s v="Massiapp"/>
    <b v="0"/>
    <s v="1093707400308244480"/>
    <s v="Tweet"/>
    <n v="0"/>
    <n v="0"/>
    <m/>
    <m/>
    <m/>
    <m/>
    <m/>
    <m/>
    <m/>
    <m/>
    <n v="6"/>
    <s v="2"/>
    <s v="8"/>
    <n v="0"/>
    <n v="0"/>
    <n v="0"/>
    <n v="0"/>
    <n v="0"/>
    <n v="0"/>
    <n v="14"/>
    <n v="100"/>
    <n v="14"/>
  </r>
  <r>
    <s v="terzima"/>
    <s v="pepromagazine"/>
    <m/>
    <m/>
    <m/>
    <m/>
    <m/>
    <m/>
    <m/>
    <m/>
    <s v="No"/>
    <n v="141"/>
    <m/>
    <m/>
    <x v="0"/>
    <d v="2019-02-09T03:31:50.000"/>
    <s v="RT @PEProMagazine: After Hours News from Private Equity Professional #privateequity #middlemarket #lowermiddlemarket #mergers #acquisitions…"/>
    <m/>
    <m/>
    <x v="11"/>
    <m/>
    <s v="http://pbs.twimg.com/profile_images/807546259234050048/WeDAB4gw_normal.jpg"/>
    <x v="111"/>
    <s v="https://twitter.com/#!/terzima/status/1094076381384847360"/>
    <m/>
    <m/>
    <s v="1094076381384847360"/>
    <m/>
    <b v="0"/>
    <n v="0"/>
    <s v=""/>
    <b v="0"/>
    <s v="en"/>
    <m/>
    <s v=""/>
    <b v="0"/>
    <n v="0"/>
    <s v="1094069329866432512"/>
    <s v="Massiapp"/>
    <b v="0"/>
    <s v="1094069329866432512"/>
    <s v="Tweet"/>
    <n v="0"/>
    <n v="0"/>
    <m/>
    <m/>
    <m/>
    <m/>
    <m/>
    <m/>
    <m/>
    <m/>
    <n v="6"/>
    <s v="2"/>
    <s v="8"/>
    <n v="0"/>
    <n v="0"/>
    <n v="0"/>
    <n v="0"/>
    <n v="0"/>
    <n v="0"/>
    <n v="14"/>
    <n v="100"/>
    <n v="14"/>
  </r>
  <r>
    <s v="terzima"/>
    <s v="bdogsy"/>
    <m/>
    <m/>
    <m/>
    <m/>
    <m/>
    <m/>
    <m/>
    <m/>
    <s v="No"/>
    <n v="142"/>
    <m/>
    <m/>
    <x v="0"/>
    <d v="2019-02-14T12:31:51.000"/>
    <s v="RT @BDOGSY: ‘Virtual assistants fight for our homes’ Read all about it in HORIZONS - BDO’s quarterly #middlemarket #mergersandacquisitions…"/>
    <m/>
    <m/>
    <x v="52"/>
    <m/>
    <s v="http://pbs.twimg.com/profile_images/807546259234050048/WeDAB4gw_normal.jpg"/>
    <x v="112"/>
    <s v="https://twitter.com/#!/terzima/status/1096024217999560704"/>
    <m/>
    <m/>
    <s v="1096024217999560704"/>
    <m/>
    <b v="0"/>
    <n v="0"/>
    <s v=""/>
    <b v="0"/>
    <s v="en"/>
    <m/>
    <s v=""/>
    <b v="0"/>
    <n v="0"/>
    <s v="1096023835005149184"/>
    <s v="Massiapp"/>
    <b v="0"/>
    <s v="1096023835005149184"/>
    <s v="Tweet"/>
    <n v="0"/>
    <n v="0"/>
    <m/>
    <m/>
    <m/>
    <m/>
    <m/>
    <m/>
    <m/>
    <m/>
    <n v="1"/>
    <s v="2"/>
    <s v="10"/>
    <n v="0"/>
    <n v="0"/>
    <n v="0"/>
    <n v="0"/>
    <n v="0"/>
    <n v="0"/>
    <n v="19"/>
    <n v="100"/>
    <n v="19"/>
  </r>
  <r>
    <s v="bdogsy"/>
    <s v="bdogsy"/>
    <m/>
    <m/>
    <m/>
    <m/>
    <m/>
    <m/>
    <m/>
    <m/>
    <s v="No"/>
    <n v="143"/>
    <m/>
    <m/>
    <x v="1"/>
    <d v="2019-02-12T15:28:14.000"/>
    <s v="Volatility and growing economic concerns plague #middlemarket #mergers and #acquisitions, reports BDO Horizons… https://t.co/T9mOYEk155"/>
    <s v="https://twitter.com/i/web/status/1095343829899595776"/>
    <s v="twitter.com"/>
    <x v="41"/>
    <m/>
    <s v="http://pbs.twimg.com/profile_images/1065639647106220032/mu9uTDtQ_normal.jpg"/>
    <x v="113"/>
    <s v="https://twitter.com/#!/bdogsy/status/1095343829899595776"/>
    <m/>
    <m/>
    <s v="1095343829899595776"/>
    <m/>
    <b v="0"/>
    <n v="0"/>
    <s v=""/>
    <b v="0"/>
    <s v="en"/>
    <m/>
    <s v=""/>
    <b v="0"/>
    <n v="0"/>
    <s v=""/>
    <s v="Buffer"/>
    <b v="1"/>
    <s v="1095343829899595776"/>
    <s v="Tweet"/>
    <n v="0"/>
    <n v="0"/>
    <m/>
    <m/>
    <m/>
    <m/>
    <m/>
    <m/>
    <m/>
    <m/>
    <n v="3"/>
    <s v="10"/>
    <s v="10"/>
    <n v="0"/>
    <n v="0"/>
    <n v="3"/>
    <n v="23.076923076923077"/>
    <n v="0"/>
    <n v="0"/>
    <n v="10"/>
    <n v="76.92307692307692"/>
    <n v="13"/>
  </r>
  <r>
    <s v="bdogsy"/>
    <s v="bdogsy"/>
    <m/>
    <m/>
    <m/>
    <m/>
    <m/>
    <m/>
    <m/>
    <m/>
    <s v="No"/>
    <n v="144"/>
    <m/>
    <m/>
    <x v="1"/>
    <d v="2019-02-13T08:57:02.000"/>
    <s v="#Mergersandacquisitions : BDO HORIZONS warns that China 🇨🇳 and US 🇺🇸 trade disputes see #middlemarket… https://t.co/QxyBQ9S51E"/>
    <s v="https://twitter.com/i/web/status/1095607768214589446"/>
    <s v="twitter.com"/>
    <x v="53"/>
    <m/>
    <s v="http://pbs.twimg.com/profile_images/1065639647106220032/mu9uTDtQ_normal.jpg"/>
    <x v="114"/>
    <s v="https://twitter.com/#!/bdogsy/status/1095607768214589446"/>
    <m/>
    <m/>
    <s v="1095607768214589446"/>
    <m/>
    <b v="0"/>
    <n v="0"/>
    <s v=""/>
    <b v="0"/>
    <s v="en"/>
    <m/>
    <s v=""/>
    <b v="0"/>
    <n v="0"/>
    <s v=""/>
    <s v="Buffer"/>
    <b v="1"/>
    <s v="1095607768214589446"/>
    <s v="Tweet"/>
    <n v="0"/>
    <n v="0"/>
    <m/>
    <m/>
    <m/>
    <m/>
    <m/>
    <m/>
    <m/>
    <m/>
    <n v="3"/>
    <s v="10"/>
    <s v="10"/>
    <n v="0"/>
    <n v="0"/>
    <n v="0"/>
    <n v="0"/>
    <n v="0"/>
    <n v="0"/>
    <n v="12"/>
    <n v="100"/>
    <n v="12"/>
  </r>
  <r>
    <s v="bdogsy"/>
    <s v="bdogsy"/>
    <m/>
    <m/>
    <m/>
    <m/>
    <m/>
    <m/>
    <m/>
    <m/>
    <s v="No"/>
    <n v="145"/>
    <m/>
    <m/>
    <x v="1"/>
    <d v="2019-02-14T12:30:20.000"/>
    <s v="‘Virtual assistants fight for our homes’ Read all about it in HORIZONS - BDO’s quarterly #middlemarket #mergersandacquisitions review https://t.co/qgWPAZ1s7j #PrivateEquity #MnA #Alexa #Siri #Cortana https://t.co/ldAuAM5PDa"/>
    <s v="http://www.bdo.gg/en-gb/insights/featured-insights/horizons"/>
    <s v="bdo.gg"/>
    <x v="54"/>
    <s v="https://pbs.twimg.com/media/DzXb3kpX0AAZKII.jpg"/>
    <s v="https://pbs.twimg.com/media/DzXb3kpX0AAZKII.jpg"/>
    <x v="115"/>
    <s v="https://twitter.com/#!/bdogsy/status/1096023835005149184"/>
    <m/>
    <m/>
    <s v="1096023835005149184"/>
    <m/>
    <b v="0"/>
    <n v="0"/>
    <s v=""/>
    <b v="0"/>
    <s v="en"/>
    <m/>
    <s v=""/>
    <b v="0"/>
    <n v="2"/>
    <s v=""/>
    <s v="Buffer"/>
    <b v="0"/>
    <s v="1096023835005149184"/>
    <s v="Tweet"/>
    <n v="0"/>
    <n v="0"/>
    <m/>
    <m/>
    <m/>
    <m/>
    <m/>
    <m/>
    <m/>
    <m/>
    <n v="3"/>
    <s v="10"/>
    <s v="10"/>
    <n v="0"/>
    <n v="0"/>
    <n v="0"/>
    <n v="0"/>
    <n v="0"/>
    <n v="0"/>
    <n v="23"/>
    <n v="100"/>
    <n v="23"/>
  </r>
  <r>
    <s v="heatherpeno"/>
    <s v="bdogsy"/>
    <m/>
    <m/>
    <m/>
    <m/>
    <m/>
    <m/>
    <m/>
    <m/>
    <s v="No"/>
    <n v="146"/>
    <m/>
    <m/>
    <x v="0"/>
    <d v="2019-02-14T12:39:19.000"/>
    <s v="RT @BDOGSY: ‘Virtual assistants fight for our homes’ Read all about it in HORIZONS - BDO’s quarterly #middlemarket #mergersandacquisitions…"/>
    <m/>
    <m/>
    <x v="52"/>
    <m/>
    <s v="http://pbs.twimg.com/profile_images/932244415464202240/Yzz0WRBw_normal.jpg"/>
    <x v="116"/>
    <s v="https://twitter.com/#!/heatherpeno/status/1096026098972983298"/>
    <m/>
    <m/>
    <s v="1096026098972983298"/>
    <m/>
    <b v="0"/>
    <n v="0"/>
    <s v=""/>
    <b v="0"/>
    <s v="en"/>
    <m/>
    <s v=""/>
    <b v="0"/>
    <n v="0"/>
    <s v="1096023835005149184"/>
    <s v="Twitter for iPhone"/>
    <b v="0"/>
    <s v="1096023835005149184"/>
    <s v="Tweet"/>
    <n v="0"/>
    <n v="0"/>
    <m/>
    <m/>
    <m/>
    <m/>
    <m/>
    <m/>
    <m/>
    <m/>
    <n v="1"/>
    <s v="10"/>
    <s v="10"/>
    <n v="0"/>
    <n v="0"/>
    <n v="0"/>
    <n v="0"/>
    <n v="0"/>
    <n v="0"/>
    <n v="19"/>
    <n v="100"/>
    <n v="19"/>
  </r>
  <r>
    <s v="bdomalta"/>
    <s v="bdomalta"/>
    <m/>
    <m/>
    <m/>
    <m/>
    <m/>
    <m/>
    <m/>
    <m/>
    <s v="No"/>
    <n v="147"/>
    <m/>
    <m/>
    <x v="1"/>
    <d v="2019-02-14T13:47:46.000"/>
    <s v="Brexit triggers increase of Financial Services #mergersandacquisitions as investors and companies seek to ‘bridge’ the Channel in both directions – More in HORIZONS, BDO’s quarterly #middlemarket #MnA review #PrivateEquity #fintech_x000a__x000a_https://t.co/OLSXee3JFt"/>
    <s v="https://www.bdo.com.mt/en-gb/insights/featured-insights/bdo-horizons-issue-1-2019"/>
    <s v="com.mt"/>
    <x v="55"/>
    <m/>
    <s v="http://pbs.twimg.com/profile_images/575981208066080768/1IZYLHXU_normal.jpeg"/>
    <x v="117"/>
    <s v="https://twitter.com/#!/bdomalta/status/1096043324144869377"/>
    <m/>
    <m/>
    <s v="1096043324144869377"/>
    <m/>
    <b v="0"/>
    <n v="0"/>
    <s v=""/>
    <b v="0"/>
    <s v="en"/>
    <m/>
    <s v=""/>
    <b v="0"/>
    <n v="0"/>
    <s v=""/>
    <s v="Twitter Web Client"/>
    <b v="0"/>
    <s v="1096043324144869377"/>
    <s v="Tweet"/>
    <n v="0"/>
    <n v="0"/>
    <m/>
    <m/>
    <m/>
    <m/>
    <m/>
    <m/>
    <m/>
    <m/>
    <n v="1"/>
    <s v="1"/>
    <s v="1"/>
    <n v="0"/>
    <n v="0"/>
    <n v="0"/>
    <n v="0"/>
    <n v="0"/>
    <n v="0"/>
    <n v="30"/>
    <n v="100"/>
    <n v="30"/>
  </r>
  <r>
    <s v="bdohealth"/>
    <s v="bdohealth"/>
    <m/>
    <m/>
    <m/>
    <m/>
    <m/>
    <m/>
    <m/>
    <m/>
    <s v="No"/>
    <n v="148"/>
    <m/>
    <m/>
    <x v="1"/>
    <d v="2019-02-14T14:10:05.000"/>
    <s v="#Middlemarket companies can transform their tax practice to navigate the increasingly complicated web of tax laws a… https://t.co/MC0l4ZMNvQ"/>
    <s v="https://twitter.com/i/web/status/1096048939319676928"/>
    <s v="twitter.com"/>
    <x v="0"/>
    <m/>
    <s v="http://pbs.twimg.com/profile_images/741014665195606017/335ceWwz_normal.jpg"/>
    <x v="118"/>
    <s v="https://twitter.com/#!/bdohealth/status/1096048939319676928"/>
    <m/>
    <m/>
    <s v="1096048939319676928"/>
    <m/>
    <b v="0"/>
    <n v="0"/>
    <s v=""/>
    <b v="0"/>
    <s v="en"/>
    <m/>
    <s v=""/>
    <b v="0"/>
    <n v="0"/>
    <s v=""/>
    <s v="Buffer"/>
    <b v="1"/>
    <s v="1096048939319676928"/>
    <s v="Tweet"/>
    <n v="0"/>
    <n v="0"/>
    <m/>
    <m/>
    <m/>
    <m/>
    <m/>
    <m/>
    <m/>
    <m/>
    <n v="1"/>
    <s v="1"/>
    <s v="1"/>
    <n v="0"/>
    <n v="0"/>
    <n v="1"/>
    <n v="5.882352941176471"/>
    <n v="0"/>
    <n v="0"/>
    <n v="16"/>
    <n v="94.11764705882354"/>
    <n v="17"/>
  </r>
  <r>
    <s v="bwgibbo333"/>
    <s v="rsm_canada"/>
    <m/>
    <m/>
    <m/>
    <m/>
    <m/>
    <m/>
    <m/>
    <m/>
    <s v="Yes"/>
    <n v="149"/>
    <m/>
    <m/>
    <x v="0"/>
    <d v="2019-02-10T19:20:36.000"/>
    <s v="RT @RSM_Canada: How can #PrivateEquity firms capitalize on investment opportunities in light of #UStaxreform &amp;amp; #USMCA? Kevin Depew brought…"/>
    <m/>
    <m/>
    <x v="29"/>
    <m/>
    <s v="http://pbs.twimg.com/profile_images/683319515355213824/bc_kHxto_normal.jpg"/>
    <x v="119"/>
    <s v="https://twitter.com/#!/bwgibbo333/status/1094677534292226050"/>
    <m/>
    <m/>
    <s v="1094677534292226050"/>
    <m/>
    <b v="0"/>
    <n v="0"/>
    <s v=""/>
    <b v="0"/>
    <s v="en"/>
    <m/>
    <s v=""/>
    <b v="0"/>
    <n v="3"/>
    <s v="1093600503886417922"/>
    <s v="Twitter for iPhone"/>
    <b v="0"/>
    <s v="1093600503886417922"/>
    <s v="Tweet"/>
    <n v="0"/>
    <n v="0"/>
    <m/>
    <m/>
    <m/>
    <m/>
    <m/>
    <m/>
    <m/>
    <m/>
    <n v="1"/>
    <s v="5"/>
    <s v="5"/>
    <n v="0"/>
    <n v="0"/>
    <n v="0"/>
    <n v="0"/>
    <n v="0"/>
    <n v="0"/>
    <n v="19"/>
    <n v="100"/>
    <n v="19"/>
  </r>
  <r>
    <s v="rsm_canada"/>
    <s v="bwgibbo333"/>
    <m/>
    <m/>
    <m/>
    <m/>
    <m/>
    <m/>
    <m/>
    <m/>
    <s v="Yes"/>
    <n v="150"/>
    <m/>
    <m/>
    <x v="0"/>
    <d v="2019-02-07T20:00:52.000"/>
    <s v="How can #PrivateEquity firms capitalize on investment opportunities in light of #UStaxreform &amp;amp; #USMCA? Kevin Depew brought his #MiddleMarket perspective to @ACG_Calgary’s panel today. Speak to @TDBoothCA, who presented the opening remarks, and @bwgibbo333 at our booth. https://t.co/fJemuoVhdL"/>
    <m/>
    <m/>
    <x v="56"/>
    <s v="https://pbs.twimg.com/media/Dy0_3MBX0AIM4q0.jpg"/>
    <s v="https://pbs.twimg.com/media/Dy0_3MBX0AIM4q0.jpg"/>
    <x v="120"/>
    <s v="https://twitter.com/#!/rsm_canada/status/1093600503886417922"/>
    <m/>
    <m/>
    <s v="1093600503886417922"/>
    <m/>
    <b v="0"/>
    <n v="4"/>
    <s v=""/>
    <b v="0"/>
    <s v="en"/>
    <m/>
    <s v=""/>
    <b v="0"/>
    <n v="2"/>
    <s v=""/>
    <s v="Hootsuite Inc."/>
    <b v="0"/>
    <s v="1093600503886417922"/>
    <s v="Tweet"/>
    <n v="0"/>
    <n v="0"/>
    <m/>
    <m/>
    <m/>
    <m/>
    <m/>
    <m/>
    <m/>
    <m/>
    <n v="1"/>
    <s v="5"/>
    <s v="5"/>
    <m/>
    <m/>
    <m/>
    <m/>
    <m/>
    <m/>
    <m/>
    <m/>
    <m/>
  </r>
  <r>
    <s v="midmarketcenter"/>
    <s v="chubbna"/>
    <m/>
    <m/>
    <m/>
    <m/>
    <m/>
    <m/>
    <m/>
    <m/>
    <s v="Yes"/>
    <n v="152"/>
    <m/>
    <m/>
    <x v="0"/>
    <d v="2019-02-13T16:02:35.000"/>
    <s v="Today, we're excited to officially welcome our newest sponsors, @ChubbNA. We had the pleasure of working with their team this past summer on our Manufacturing report and look forward to a strong relationship in all our work to come. Welcome, Chubb! #chubb #middlemarket https://t.co/N7LoVBCSCq"/>
    <m/>
    <m/>
    <x v="57"/>
    <s v="https://pbs.twimg.com/tweet_video_thumb/DzTC27qW0AA66U6.jpg"/>
    <s v="https://pbs.twimg.com/tweet_video_thumb/DzTC27qW0AA66U6.jpg"/>
    <x v="121"/>
    <s v="https://twitter.com/#!/midmarketcenter/status/1095714862104231936"/>
    <m/>
    <m/>
    <s v="1095714862104231936"/>
    <m/>
    <b v="0"/>
    <n v="3"/>
    <s v=""/>
    <b v="0"/>
    <s v="en"/>
    <m/>
    <s v=""/>
    <b v="0"/>
    <n v="1"/>
    <s v=""/>
    <s v="Hootsuite Inc."/>
    <b v="0"/>
    <s v="1095714862104231936"/>
    <s v="Tweet"/>
    <n v="0"/>
    <n v="0"/>
    <m/>
    <m/>
    <m/>
    <m/>
    <m/>
    <m/>
    <m/>
    <m/>
    <n v="1"/>
    <s v="6"/>
    <s v="6"/>
    <n v="6"/>
    <n v="13.953488372093023"/>
    <n v="0"/>
    <n v="0"/>
    <n v="0"/>
    <n v="0"/>
    <n v="37"/>
    <n v="86.04651162790698"/>
    <n v="43"/>
  </r>
  <r>
    <s v="chubbna"/>
    <s v="midmarketcenter"/>
    <m/>
    <m/>
    <m/>
    <m/>
    <m/>
    <m/>
    <m/>
    <m/>
    <s v="Yes"/>
    <n v="153"/>
    <m/>
    <m/>
    <x v="0"/>
    <d v="2019-02-13T16:13:55.000"/>
    <s v="RT @MidMarketCenter: Today, we're excited to officially welcome our newest sponsors, @ChubbNA. We had the pleasure of working with their te…"/>
    <m/>
    <m/>
    <x v="7"/>
    <m/>
    <s v="http://pbs.twimg.com/profile_images/687767480425693186/x61upNpf_normal.jpg"/>
    <x v="122"/>
    <s v="https://twitter.com/#!/chubbna/status/1095717715921256454"/>
    <m/>
    <m/>
    <s v="1095717715921256454"/>
    <m/>
    <b v="0"/>
    <n v="0"/>
    <s v=""/>
    <b v="0"/>
    <s v="en"/>
    <m/>
    <s v=""/>
    <b v="0"/>
    <n v="1"/>
    <s v="1095714862104231936"/>
    <s v="Twitter Web Client"/>
    <b v="0"/>
    <s v="1095714862104231936"/>
    <s v="Tweet"/>
    <n v="0"/>
    <n v="0"/>
    <m/>
    <m/>
    <m/>
    <m/>
    <m/>
    <m/>
    <m/>
    <m/>
    <n v="1"/>
    <s v="6"/>
    <s v="6"/>
    <n v="3"/>
    <n v="14.285714285714286"/>
    <n v="0"/>
    <n v="0"/>
    <n v="0"/>
    <n v="0"/>
    <n v="18"/>
    <n v="85.71428571428571"/>
    <n v="21"/>
  </r>
  <r>
    <s v="awhilldin"/>
    <s v="chubbna"/>
    <m/>
    <m/>
    <m/>
    <m/>
    <m/>
    <m/>
    <m/>
    <m/>
    <s v="No"/>
    <n v="154"/>
    <m/>
    <m/>
    <x v="0"/>
    <d v="2019-02-14T14:25:51.000"/>
    <s v="RT @MidMarketCenter: Today, we're excited to officially welcome our newest sponsors, @ChubbNA. We had the pleasure of working with their te…"/>
    <m/>
    <m/>
    <x v="7"/>
    <m/>
    <s v="http://pbs.twimg.com/profile_images/817088214670286848/YIoVLxmH_normal.jpg"/>
    <x v="123"/>
    <s v="https://twitter.com/#!/awhilldin/status/1096052909274550272"/>
    <m/>
    <m/>
    <s v="1096052909274550272"/>
    <m/>
    <b v="0"/>
    <n v="0"/>
    <s v=""/>
    <b v="0"/>
    <s v="en"/>
    <m/>
    <s v=""/>
    <b v="0"/>
    <n v="2"/>
    <s v="1095714862104231936"/>
    <s v="Twitter Web Client"/>
    <b v="0"/>
    <s v="1095714862104231936"/>
    <s v="Tweet"/>
    <n v="0"/>
    <n v="0"/>
    <m/>
    <m/>
    <m/>
    <m/>
    <m/>
    <m/>
    <m/>
    <m/>
    <n v="1"/>
    <s v="6"/>
    <s v="6"/>
    <m/>
    <m/>
    <m/>
    <m/>
    <m/>
    <m/>
    <m/>
    <m/>
    <m/>
  </r>
  <r>
    <s v="midmarketcenter"/>
    <s v="midmarketcenter"/>
    <m/>
    <m/>
    <m/>
    <m/>
    <m/>
    <m/>
    <m/>
    <m/>
    <s v="No"/>
    <n v="155"/>
    <m/>
    <m/>
    <x v="1"/>
    <d v="2019-02-02T21:15:05.000"/>
    <s v="Research shows the most successful #middlemarket strategy development teams donâ€™t rely exclusively upon themselves to come up with solid strategy. Rather, they actively invite and consider input from a variety of sources, both internal and external: https://t.co/YzOdcPhapa https://t.co/mX2T6kidCg"/>
    <s v="https://www.middlemarketcenter.org/expert-perspectives/strategy-development-process"/>
    <s v="middlemarketcenter.org"/>
    <x v="0"/>
    <s v="https://pbs.twimg.com/media/Dybg5eEX4AI92Fl.jpg"/>
    <s v="https://pbs.twimg.com/media/Dybg5eEX4AI92Fl.jpg"/>
    <x v="124"/>
    <s v="https://twitter.com/#!/midmarketcenter/status/1091807239218884608"/>
    <m/>
    <m/>
    <s v="1091807239218884608"/>
    <m/>
    <b v="0"/>
    <n v="0"/>
    <s v=""/>
    <b v="0"/>
    <s v="en"/>
    <m/>
    <s v=""/>
    <b v="0"/>
    <n v="0"/>
    <s v=""/>
    <s v="Hootsuite Inc."/>
    <b v="0"/>
    <s v="1091807239218884608"/>
    <s v="Tweet"/>
    <n v="0"/>
    <n v="0"/>
    <m/>
    <m/>
    <m/>
    <m/>
    <m/>
    <m/>
    <m/>
    <m/>
    <n v="5"/>
    <s v="6"/>
    <s v="6"/>
    <n v="3"/>
    <n v="8.108108108108109"/>
    <n v="0"/>
    <n v="0"/>
    <n v="0"/>
    <n v="0"/>
    <n v="34"/>
    <n v="91.89189189189189"/>
    <n v="37"/>
  </r>
  <r>
    <s v="midmarketcenter"/>
    <s v="midmarketcenter"/>
    <m/>
    <m/>
    <m/>
    <m/>
    <m/>
    <m/>
    <m/>
    <m/>
    <s v="No"/>
    <n v="156"/>
    <m/>
    <m/>
    <x v="1"/>
    <d v="2019-02-05T20:35:05.000"/>
    <s v="In 4Q 2018, #middlemarket companies report a strong annualized revenue growth rate of 7.9%. At 5.4%, year-over-year employment growth remains steady. See how 4Q compares to the MMI stats over the past 7 years. Get the full picture: https://t.co/DWVXb1yJUJ"/>
    <s v="https://www.youtube.com/watch?time_continue=1&amp;v=G6Snm8B1S7s"/>
    <s v="youtube.com"/>
    <x v="0"/>
    <m/>
    <s v="http://pbs.twimg.com/profile_images/996778144278310912/tztDUWHi_normal.jpg"/>
    <x v="125"/>
    <s v="https://twitter.com/#!/midmarketcenter/status/1092884335886299136"/>
    <m/>
    <m/>
    <s v="1092884335886299136"/>
    <m/>
    <b v="0"/>
    <n v="0"/>
    <s v=""/>
    <b v="0"/>
    <s v="en"/>
    <m/>
    <s v=""/>
    <b v="0"/>
    <n v="0"/>
    <s v=""/>
    <s v="Hootsuite Inc."/>
    <b v="0"/>
    <s v="1092884335886299136"/>
    <s v="Tweet"/>
    <n v="0"/>
    <n v="0"/>
    <m/>
    <m/>
    <m/>
    <m/>
    <m/>
    <m/>
    <m/>
    <m/>
    <n v="5"/>
    <s v="6"/>
    <s v="6"/>
    <n v="2"/>
    <n v="4.761904761904762"/>
    <n v="0"/>
    <n v="0"/>
    <n v="0"/>
    <n v="0"/>
    <n v="40"/>
    <n v="95.23809523809524"/>
    <n v="42"/>
  </r>
  <r>
    <s v="midmarketcenter"/>
    <s v="midmarketcenter"/>
    <m/>
    <m/>
    <m/>
    <m/>
    <m/>
    <m/>
    <m/>
    <m/>
    <s v="No"/>
    <n v="157"/>
    <m/>
    <m/>
    <x v="1"/>
    <d v="2019-02-07T16:25:05.000"/>
    <s v="Are robots really the future? We caught up with Jesuthasan recently to discuss what #middlemarket companies need to know about #AI &amp;amp; how it’s impacting the way companies operate: https://t.co/m5B4gh5MVk https://t.co/1iIImZ3nWd"/>
    <s v="https://middlemarketcenter.org/expert-perspectives/are-robots-really-the-future"/>
    <s v="middlemarketcenter.org"/>
    <x v="58"/>
    <s v="https://pbs.twimg.com/media/Dy0OeJlXcAAsiyw.jpg"/>
    <s v="https://pbs.twimg.com/media/Dy0OeJlXcAAsiyw.jpg"/>
    <x v="126"/>
    <s v="https://twitter.com/#!/midmarketcenter/status/1093546197606981633"/>
    <m/>
    <m/>
    <s v="1093546197606981633"/>
    <m/>
    <b v="0"/>
    <n v="0"/>
    <s v=""/>
    <b v="0"/>
    <s v="en"/>
    <m/>
    <s v=""/>
    <b v="0"/>
    <n v="1"/>
    <s v=""/>
    <s v="Hootsuite Inc."/>
    <b v="0"/>
    <s v="1093546197606981633"/>
    <s v="Tweet"/>
    <n v="0"/>
    <n v="0"/>
    <m/>
    <m/>
    <m/>
    <m/>
    <m/>
    <m/>
    <m/>
    <m/>
    <n v="5"/>
    <s v="6"/>
    <s v="6"/>
    <n v="0"/>
    <n v="0"/>
    <n v="0"/>
    <n v="0"/>
    <n v="0"/>
    <n v="0"/>
    <n v="30"/>
    <n v="100"/>
    <n v="30"/>
  </r>
  <r>
    <s v="midmarketcenter"/>
    <s v="midmarketcenter"/>
    <m/>
    <m/>
    <m/>
    <m/>
    <m/>
    <m/>
    <m/>
    <m/>
    <s v="No"/>
    <n v="158"/>
    <m/>
    <m/>
    <x v="1"/>
    <d v="2019-02-08T17:45:07.000"/>
    <s v="What factors make the highly satisfied customer different from other customers? Discover how highly satisfied custo… https://t.co/WCdV8iAAKR"/>
    <s v="https://twitter.com/i/web/status/1093928725719199746"/>
    <s v="twitter.com"/>
    <x v="7"/>
    <m/>
    <s v="http://pbs.twimg.com/profile_images/996778144278310912/tztDUWHi_normal.jpg"/>
    <x v="127"/>
    <s v="https://twitter.com/#!/midmarketcenter/status/1093928725719199746"/>
    <m/>
    <m/>
    <s v="1093928725719199746"/>
    <m/>
    <b v="0"/>
    <n v="0"/>
    <s v=""/>
    <b v="0"/>
    <s v="en"/>
    <m/>
    <s v=""/>
    <b v="0"/>
    <n v="0"/>
    <s v=""/>
    <s v="Hootsuite Inc."/>
    <b v="1"/>
    <s v="1093928725719199746"/>
    <s v="Tweet"/>
    <n v="0"/>
    <n v="0"/>
    <m/>
    <m/>
    <m/>
    <m/>
    <m/>
    <m/>
    <m/>
    <m/>
    <n v="5"/>
    <s v="6"/>
    <s v="6"/>
    <n v="2"/>
    <n v="12.5"/>
    <n v="0"/>
    <n v="0"/>
    <n v="0"/>
    <n v="0"/>
    <n v="14"/>
    <n v="87.5"/>
    <n v="16"/>
  </r>
  <r>
    <s v="midmarketcenter"/>
    <s v="midmarketcenter"/>
    <m/>
    <m/>
    <m/>
    <m/>
    <m/>
    <m/>
    <m/>
    <m/>
    <s v="No"/>
    <n v="159"/>
    <m/>
    <m/>
    <x v="1"/>
    <d v="2019-02-10T13:20:04.000"/>
    <s v="Investors in many countries are eager to diversify their holdings by investing in a politically stable country -- mainly the US and its #middlemarket. Learn how to rein investors to capitalize on opportunities: https://t.co/qregMw7nDJ #ncmm #midmarketinvestments https://t.co/DfAH8SPvbq"/>
    <s v="https://www.middlemarketcenter.org/expert-perspectives/foreign-buyers-in-us-middle-market--advantages-and-tips-for-sellers"/>
    <s v="middlemarketcenter.org"/>
    <x v="59"/>
    <s v="https://pbs.twimg.com/media/DzDA5QhWkAEHIpO.jpg"/>
    <s v="https://pbs.twimg.com/media/DzDA5QhWkAEHIpO.jpg"/>
    <x v="128"/>
    <s v="https://twitter.com/#!/midmarketcenter/status/1094586801086447616"/>
    <m/>
    <m/>
    <s v="1094586801086447616"/>
    <m/>
    <b v="0"/>
    <n v="0"/>
    <s v=""/>
    <b v="0"/>
    <s v="en"/>
    <m/>
    <s v=""/>
    <b v="0"/>
    <n v="0"/>
    <s v=""/>
    <s v="Hootsuite Inc."/>
    <b v="0"/>
    <s v="1094586801086447616"/>
    <s v="Tweet"/>
    <n v="0"/>
    <n v="0"/>
    <m/>
    <m/>
    <m/>
    <m/>
    <m/>
    <m/>
    <m/>
    <m/>
    <n v="5"/>
    <s v="6"/>
    <s v="6"/>
    <n v="2"/>
    <n v="5.882352941176471"/>
    <n v="0"/>
    <n v="0"/>
    <n v="0"/>
    <n v="0"/>
    <n v="32"/>
    <n v="94.11764705882354"/>
    <n v="34"/>
  </r>
  <r>
    <s v="acgcentraltexas"/>
    <s v="acgcentraltexas"/>
    <m/>
    <m/>
    <m/>
    <m/>
    <m/>
    <m/>
    <m/>
    <m/>
    <s v="No"/>
    <n v="161"/>
    <m/>
    <m/>
    <x v="1"/>
    <d v="2019-02-12T21:30:00.000"/>
    <s v="Ready, Set, CONNECT! ACG Texas chapters are ready to help you grow your business. Join us March 13-14, 2019 in… https://t.co/1ThAA2098U"/>
    <s v="https://twitter.com/i/web/status/1095434873932636160"/>
    <s v="twitter.com"/>
    <x v="7"/>
    <m/>
    <s v="http://pbs.twimg.com/profile_images/1043501993/Central_Texas_ST_01_normal.jpg"/>
    <x v="129"/>
    <s v="https://twitter.com/#!/acgcentraltexas/status/1095434873932636160"/>
    <m/>
    <m/>
    <s v="1095434873932636160"/>
    <m/>
    <b v="0"/>
    <n v="0"/>
    <s v=""/>
    <b v="0"/>
    <s v="en"/>
    <m/>
    <s v=""/>
    <b v="0"/>
    <n v="0"/>
    <s v=""/>
    <s v="TweetDeck"/>
    <b v="1"/>
    <s v="1095434873932636160"/>
    <s v="Tweet"/>
    <n v="0"/>
    <n v="0"/>
    <m/>
    <m/>
    <m/>
    <m/>
    <m/>
    <m/>
    <m/>
    <m/>
    <n v="2"/>
    <s v="1"/>
    <s v="1"/>
    <n v="2"/>
    <n v="9.523809523809524"/>
    <n v="0"/>
    <n v="0"/>
    <n v="0"/>
    <n v="0"/>
    <n v="19"/>
    <n v="90.47619047619048"/>
    <n v="21"/>
  </r>
  <r>
    <s v="acgcentraltexas"/>
    <s v="acgcentraltexas"/>
    <m/>
    <m/>
    <m/>
    <m/>
    <m/>
    <m/>
    <m/>
    <m/>
    <s v="No"/>
    <n v="162"/>
    <m/>
    <m/>
    <x v="1"/>
    <d v="2019-02-14T15:00:01.000"/>
    <s v="Join us February 26 to learn about the end of Chad McNair's time at the helm of Aspen Beverage Co., the lessons he’… https://t.co/GVAKKEJzXh"/>
    <s v="https://twitter.com/i/web/status/1096061505668374528"/>
    <s v="twitter.com"/>
    <x v="7"/>
    <m/>
    <s v="http://pbs.twimg.com/profile_images/1043501993/Central_Texas_ST_01_normal.jpg"/>
    <x v="130"/>
    <s v="https://twitter.com/#!/acgcentraltexas/status/1096061505668374528"/>
    <m/>
    <m/>
    <s v="1096061505668374528"/>
    <m/>
    <b v="0"/>
    <n v="0"/>
    <s v=""/>
    <b v="0"/>
    <s v="en"/>
    <m/>
    <s v=""/>
    <b v="0"/>
    <n v="0"/>
    <s v=""/>
    <s v="TweetDeck"/>
    <b v="1"/>
    <s v="1096061505668374528"/>
    <s v="Tweet"/>
    <n v="0"/>
    <n v="0"/>
    <m/>
    <m/>
    <m/>
    <m/>
    <m/>
    <m/>
    <m/>
    <m/>
    <n v="2"/>
    <s v="1"/>
    <s v="1"/>
    <n v="0"/>
    <n v="0"/>
    <n v="0"/>
    <n v="0"/>
    <n v="0"/>
    <n v="0"/>
    <n v="23"/>
    <n v="100"/>
    <n v="23"/>
  </r>
  <r>
    <s v="bdo_usa_tax"/>
    <s v="bdo_usa_tax"/>
    <m/>
    <m/>
    <m/>
    <m/>
    <m/>
    <m/>
    <m/>
    <m/>
    <s v="No"/>
    <n v="163"/>
    <m/>
    <m/>
    <x v="1"/>
    <d v="2019-02-01T22:40:00.000"/>
    <s v="Is there a relationship between a director’s pay and their #middlemarket company’s financial performance? Find out: https://t.co/EhofgW3ww6"/>
    <s v="https://www.bdo.com/insights/tax/compensation-benefits/the-bdo-600-2018-study-of-boards?utm_medium=Social&amp;utm_source=Twtax&amp;utm_campaign=BDO600&amp;utm_content=Tax"/>
    <s v="bdo.com"/>
    <x v="0"/>
    <m/>
    <s v="http://pbs.twimg.com/profile_images/474190080714625025/hlYo7l8y_normal.jpeg"/>
    <x v="131"/>
    <s v="https://twitter.com/#!/bdo_usa_tax/status/1091466221734617090"/>
    <m/>
    <m/>
    <s v="1091466221734617090"/>
    <m/>
    <b v="0"/>
    <n v="0"/>
    <s v=""/>
    <b v="0"/>
    <s v="en"/>
    <m/>
    <s v=""/>
    <b v="0"/>
    <n v="0"/>
    <s v=""/>
    <s v="Twitter Ads Composer"/>
    <b v="0"/>
    <s v="1091466221734617090"/>
    <s v="Tweet"/>
    <n v="0"/>
    <n v="0"/>
    <m/>
    <m/>
    <m/>
    <m/>
    <m/>
    <m/>
    <m/>
    <m/>
    <n v="4"/>
    <s v="1"/>
    <s v="1"/>
    <n v="0"/>
    <n v="0"/>
    <n v="0"/>
    <n v="0"/>
    <n v="0"/>
    <n v="0"/>
    <n v="18"/>
    <n v="100"/>
    <n v="18"/>
  </r>
  <r>
    <s v="bdo_usa_tax"/>
    <s v="bdo_usa_tax"/>
    <m/>
    <m/>
    <m/>
    <m/>
    <m/>
    <m/>
    <m/>
    <m/>
    <s v="No"/>
    <n v="164"/>
    <m/>
    <m/>
    <x v="1"/>
    <d v="2019-02-05T22:40:00.000"/>
    <s v="Discover #middlemarket director compensation trends by industry. Download our 2018 BDO 600 Study of Board Compensation: https://t.co/EhofgWl7UG"/>
    <s v="https://www.bdo.com/insights/tax/compensation-benefits/the-bdo-600-2018-study-of-boards?utm_medium=Social&amp;utm_source=Twtax&amp;utm_campaign=BDO600&amp;utm_content=Tax"/>
    <s v="bdo.com"/>
    <x v="0"/>
    <m/>
    <s v="http://pbs.twimg.com/profile_images/474190080714625025/hlYo7l8y_normal.jpeg"/>
    <x v="132"/>
    <s v="https://twitter.com/#!/bdo_usa_tax/status/1092915772899422209"/>
    <m/>
    <m/>
    <s v="1092915772899422209"/>
    <m/>
    <b v="0"/>
    <n v="0"/>
    <s v=""/>
    <b v="0"/>
    <s v="en"/>
    <m/>
    <s v=""/>
    <b v="0"/>
    <n v="0"/>
    <s v=""/>
    <s v="Twitter Ads Composer"/>
    <b v="0"/>
    <s v="1092915772899422209"/>
    <s v="Tweet"/>
    <n v="0"/>
    <n v="0"/>
    <m/>
    <m/>
    <m/>
    <m/>
    <m/>
    <m/>
    <m/>
    <m/>
    <n v="4"/>
    <s v="1"/>
    <s v="1"/>
    <n v="0"/>
    <n v="0"/>
    <n v="0"/>
    <n v="0"/>
    <n v="0"/>
    <n v="0"/>
    <n v="16"/>
    <n v="100"/>
    <n v="16"/>
  </r>
  <r>
    <s v="bdo_usa_tax"/>
    <s v="bdo_usa_tax"/>
    <m/>
    <m/>
    <m/>
    <m/>
    <m/>
    <m/>
    <m/>
    <m/>
    <s v="No"/>
    <n v="165"/>
    <m/>
    <m/>
    <x v="1"/>
    <d v="2019-02-08T19:00:00.000"/>
    <s v="#Middlemarket companies can balance long-term vision with realistic short-term achievements. Download our #Tax Transformation Guide and start your journey: https://t.co/azaYSkm1hP"/>
    <s v="https://www.bdo.com/thought-leadership/tax-transformation-guide?utm_medium=Social&amp;utm_source=Twtax&amp;utm_campaign=TaxTransformation&amp;utm_content=Tax"/>
    <s v="bdo.com"/>
    <x v="60"/>
    <m/>
    <s v="http://pbs.twimg.com/profile_images/474190080714625025/hlYo7l8y_normal.jpeg"/>
    <x v="133"/>
    <s v="https://twitter.com/#!/bdo_usa_tax/status/1093947574388645888"/>
    <m/>
    <m/>
    <s v="1093947574388645888"/>
    <m/>
    <b v="0"/>
    <n v="0"/>
    <s v=""/>
    <b v="0"/>
    <s v="en"/>
    <m/>
    <s v=""/>
    <b v="0"/>
    <n v="0"/>
    <s v=""/>
    <s v="Twitter Ads Composer"/>
    <b v="0"/>
    <s v="1093947574388645888"/>
    <s v="Tweet"/>
    <n v="0"/>
    <n v="0"/>
    <m/>
    <m/>
    <m/>
    <m/>
    <m/>
    <m/>
    <m/>
    <m/>
    <n v="4"/>
    <s v="1"/>
    <s v="1"/>
    <n v="2"/>
    <n v="9.523809523809524"/>
    <n v="0"/>
    <n v="0"/>
    <n v="0"/>
    <n v="0"/>
    <n v="19"/>
    <n v="90.47619047619048"/>
    <n v="21"/>
  </r>
  <r>
    <s v="bdo_usa_tax"/>
    <s v="bdo_usa_tax"/>
    <m/>
    <m/>
    <m/>
    <m/>
    <m/>
    <m/>
    <m/>
    <m/>
    <s v="No"/>
    <n v="166"/>
    <m/>
    <m/>
    <x v="1"/>
    <d v="2019-02-14T16:45:01.000"/>
    <s v="Scrutiny around compensation practices for boards is intensifying. Develop a deeper understanding of #middlemarket board compensation trends: https://t.co/EhofgW3ww6"/>
    <s v="https://www.bdo.com/insights/tax/compensation-benefits/the-bdo-600-2018-study-of-boards?utm_medium=Social&amp;utm_source=Twtax&amp;utm_campaign=BDO600&amp;utm_content=Tax"/>
    <s v="bdo.com"/>
    <x v="0"/>
    <m/>
    <s v="http://pbs.twimg.com/profile_images/474190080714625025/hlYo7l8y_normal.jpeg"/>
    <x v="134"/>
    <s v="https://twitter.com/#!/bdo_usa_tax/status/1096087929703690240"/>
    <m/>
    <m/>
    <s v="1096087929703690240"/>
    <m/>
    <b v="0"/>
    <n v="0"/>
    <s v=""/>
    <b v="0"/>
    <s v="en"/>
    <m/>
    <s v=""/>
    <b v="0"/>
    <n v="0"/>
    <s v=""/>
    <s v="Twitter Ads Composer"/>
    <b v="0"/>
    <s v="1096087929703690240"/>
    <s v="Tweet"/>
    <n v="0"/>
    <n v="0"/>
    <m/>
    <m/>
    <m/>
    <m/>
    <m/>
    <m/>
    <m/>
    <m/>
    <n v="4"/>
    <s v="1"/>
    <s v="1"/>
    <n v="0"/>
    <n v="0"/>
    <n v="0"/>
    <n v="0"/>
    <n v="0"/>
    <n v="0"/>
    <n v="17"/>
    <n v="100"/>
    <n v="17"/>
  </r>
  <r>
    <s v="rsm_canada"/>
    <s v="airdberlis"/>
    <m/>
    <m/>
    <m/>
    <m/>
    <m/>
    <m/>
    <m/>
    <m/>
    <s v="No"/>
    <n v="167"/>
    <m/>
    <m/>
    <x v="0"/>
    <d v="2019-02-04T20:00:56.000"/>
    <s v="On February 14, join RSM together with @ACG_Toronto and @AirdBerlis at the first of 3 seminars discussing #USMCA and its impact on the Canadian #MiddleMarket. RSMâ€™s Alex Kotsopoulos will be speaking on this panel. For more information: https://t.co/DaY9MSlaNA https://t.co/7D0sswwOys"/>
    <s v="https://rsmcanada.com/events/in-person-events/acg-the-new-united-states-mexico-canada-agreement.html?utm_source=social&amp;utm_medium=tw&amp;utm_campaign=nafta&amp;utm_content=event"/>
    <s v="rsmcanada.com"/>
    <x v="61"/>
    <s v="https://pbs.twimg.com/media/DyljG0HXQAAP0eb.jpg"/>
    <s v="https://pbs.twimg.com/media/DyljG0HXQAAP0eb.jpg"/>
    <x v="135"/>
    <s v="https://twitter.com/#!/rsm_canada/status/1092513355150053377"/>
    <m/>
    <m/>
    <s v="1092513355150053377"/>
    <m/>
    <b v="0"/>
    <n v="1"/>
    <s v=""/>
    <b v="0"/>
    <s v="en"/>
    <m/>
    <s v=""/>
    <b v="0"/>
    <n v="0"/>
    <s v=""/>
    <s v="Hootsuite Inc."/>
    <b v="0"/>
    <s v="1092513355150053377"/>
    <s v="Tweet"/>
    <n v="0"/>
    <n v="0"/>
    <m/>
    <m/>
    <m/>
    <m/>
    <m/>
    <m/>
    <m/>
    <m/>
    <n v="3"/>
    <s v="5"/>
    <s v="5"/>
    <n v="0"/>
    <n v="0"/>
    <n v="0"/>
    <n v="0"/>
    <n v="0"/>
    <n v="0"/>
    <n v="38"/>
    <n v="100"/>
    <n v="38"/>
  </r>
  <r>
    <s v="rsm_canada"/>
    <s v="airdberlis"/>
    <m/>
    <m/>
    <m/>
    <m/>
    <m/>
    <m/>
    <m/>
    <m/>
    <s v="No"/>
    <n v="168"/>
    <m/>
    <m/>
    <x v="0"/>
    <d v="2019-02-14T13:01:48.000"/>
    <s v="RSM’s Alex Kotsopoulos is joining a panel discussion on the impact of #USMCA and the implications and opportunities it has for the Canadian #MiddleMarket. The upcoming two sessions of @ACG_Toronto, hosted by @AirdBerlis, will discuss the impact on the U.S. and Mexico. Stay tuned. https://t.co/tpV3it34Wn"/>
    <m/>
    <m/>
    <x v="61"/>
    <s v="https://pbs.twimg.com/media/DzXjEy0XQAA2K6H.jpg"/>
    <s v="https://pbs.twimg.com/media/DzXjEy0XQAA2K6H.jpg"/>
    <x v="136"/>
    <s v="https://twitter.com/#!/rsm_canada/status/1096031757655330818"/>
    <m/>
    <m/>
    <s v="1096031757655330818"/>
    <m/>
    <b v="0"/>
    <n v="3"/>
    <s v=""/>
    <b v="0"/>
    <s v="en"/>
    <m/>
    <s v=""/>
    <b v="0"/>
    <n v="0"/>
    <s v=""/>
    <s v="Hootsuite Inc."/>
    <b v="0"/>
    <s v="1096031757655330818"/>
    <s v="Tweet"/>
    <n v="0"/>
    <n v="0"/>
    <m/>
    <m/>
    <m/>
    <m/>
    <m/>
    <m/>
    <m/>
    <m/>
    <n v="3"/>
    <s v="5"/>
    <s v="5"/>
    <n v="0"/>
    <n v="0"/>
    <n v="0"/>
    <n v="0"/>
    <n v="0"/>
    <n v="0"/>
    <n v="46"/>
    <n v="100"/>
    <n v="46"/>
  </r>
  <r>
    <s v="rsm_canada"/>
    <s v="airdberlis"/>
    <m/>
    <m/>
    <m/>
    <m/>
    <m/>
    <m/>
    <m/>
    <m/>
    <s v="No"/>
    <n v="169"/>
    <m/>
    <m/>
    <x v="0"/>
    <d v="2019-02-14T14:10:07.000"/>
    <s v="Alex Kotsopoulos is currently highlighting #USMCA’s impact to investing in Canada at @ACG_Toronto's breakfast seminar, hosted by @AirdBerlis. To learn what opportunities &amp;amp; challenges arise from #NAFTA’s modernization, read our #MiddleMarket analysis: https://t.co/zU7FZ9kWV4 https://t.co/bjlfPCplFV"/>
    <s v="https://rsmcanada.com/our-insights/global-economic-perspectives/nafta-modernization-a-mixed-bag-for-canadian-middle-market.html?utm_source=social&amp;utm_medium=tw&amp;utm_campaign=nafta&amp;utm_content=article"/>
    <s v="rsmcanada.com"/>
    <x v="62"/>
    <s v="https://pbs.twimg.com/media/DzXytYiWwAMchRd.jpg"/>
    <s v="https://pbs.twimg.com/media/DzXytYiWwAMchRd.jpg"/>
    <x v="137"/>
    <s v="https://twitter.com/#!/rsm_canada/status/1096048948094078978"/>
    <m/>
    <m/>
    <s v="1096048948094078978"/>
    <m/>
    <b v="0"/>
    <n v="3"/>
    <s v=""/>
    <b v="0"/>
    <s v="en"/>
    <m/>
    <s v=""/>
    <b v="0"/>
    <n v="1"/>
    <s v=""/>
    <s v="Hootsuite Inc."/>
    <b v="0"/>
    <s v="1096048948094078978"/>
    <s v="Tweet"/>
    <n v="0"/>
    <n v="0"/>
    <m/>
    <m/>
    <m/>
    <m/>
    <m/>
    <m/>
    <m/>
    <m/>
    <n v="3"/>
    <s v="5"/>
    <s v="5"/>
    <n v="0"/>
    <n v="0"/>
    <n v="0"/>
    <n v="0"/>
    <n v="0"/>
    <n v="0"/>
    <n v="34"/>
    <n v="100"/>
    <n v="34"/>
  </r>
  <r>
    <s v="acg_toronto"/>
    <s v="airdberlis"/>
    <m/>
    <m/>
    <m/>
    <m/>
    <m/>
    <m/>
    <m/>
    <m/>
    <s v="No"/>
    <n v="170"/>
    <m/>
    <m/>
    <x v="0"/>
    <d v="2019-02-05T14:50:29.000"/>
    <s v="RT @RSM_Canada: On February 14, join RSM together with @ACG_Toronto and @AirdBerlis at the first of 3 seminars discussing #USMCA and its imâ€¦"/>
    <m/>
    <m/>
    <x v="63"/>
    <m/>
    <s v="http://pbs.twimg.com/profile_images/751068325355008001/d1Tt1npE_normal.jpg"/>
    <x v="138"/>
    <s v="https://twitter.com/#!/acg_toronto/status/1092797614330916865"/>
    <m/>
    <m/>
    <s v="1092797614330916865"/>
    <m/>
    <b v="0"/>
    <n v="0"/>
    <s v=""/>
    <b v="0"/>
    <s v="en"/>
    <m/>
    <s v=""/>
    <b v="0"/>
    <n v="1"/>
    <s v="1092513355150053377"/>
    <s v="Twitter Web Client"/>
    <b v="0"/>
    <s v="1092513355150053377"/>
    <s v="Tweet"/>
    <n v="0"/>
    <n v="0"/>
    <m/>
    <m/>
    <m/>
    <m/>
    <m/>
    <m/>
    <m/>
    <m/>
    <n v="1"/>
    <s v="2"/>
    <s v="5"/>
    <n v="0"/>
    <n v="0"/>
    <n v="0"/>
    <n v="0"/>
    <n v="0"/>
    <n v="0"/>
    <n v="23"/>
    <n v="100"/>
    <n v="23"/>
  </r>
  <r>
    <s v="acg_toronto"/>
    <s v="acgdetroit"/>
    <m/>
    <m/>
    <m/>
    <m/>
    <m/>
    <m/>
    <m/>
    <m/>
    <s v="No"/>
    <n v="171"/>
    <m/>
    <m/>
    <x v="0"/>
    <d v="2019-02-06T19:39:45.000"/>
    <s v="We are excited to partner with @ACGWM &amp;amp; @ACGDetroit for Cross-Border Connections 2019 on March 4 &amp;amp; 5. It will be an event filled with #networking &amp;amp; #learning opportunities on Cross Border Trade, Commerce opportunities &amp;amp; much more! #middlemarket #crossborder @ACGGlobal https://t.co/VQIih8bDAi"/>
    <s v="https://twitter.com/ACGDetroit/status/1093175772691476481"/>
    <s v="twitter.com"/>
    <x v="64"/>
    <m/>
    <s v="http://pbs.twimg.com/profile_images/751068325355008001/d1Tt1npE_normal.jpg"/>
    <x v="139"/>
    <s v="https://twitter.com/#!/acg_toronto/status/1093232799904133120"/>
    <m/>
    <m/>
    <s v="1093232799904133120"/>
    <m/>
    <b v="0"/>
    <n v="3"/>
    <s v=""/>
    <b v="1"/>
    <s v="en"/>
    <m/>
    <s v="1093175772691476481"/>
    <b v="0"/>
    <n v="1"/>
    <s v=""/>
    <s v="Twitter Web Client"/>
    <b v="0"/>
    <s v="1093232799904133120"/>
    <s v="Tweet"/>
    <n v="0"/>
    <n v="0"/>
    <m/>
    <m/>
    <m/>
    <m/>
    <m/>
    <m/>
    <m/>
    <m/>
    <n v="1"/>
    <s v="2"/>
    <s v="2"/>
    <m/>
    <m/>
    <m/>
    <m/>
    <m/>
    <m/>
    <m/>
    <m/>
    <m/>
  </r>
  <r>
    <s v="acgwm"/>
    <s v="acgwm"/>
    <m/>
    <m/>
    <m/>
    <m/>
    <m/>
    <m/>
    <m/>
    <m/>
    <s v="No"/>
    <n v="172"/>
    <m/>
    <m/>
    <x v="1"/>
    <d v="2019-02-01T17:01:57.000"/>
    <s v="Signature Breakfast_x000a_Feb 13_x000a_Technology + Media = Disruption_x000a_REGISTER:  https://t.co/BF12jKUgiQ  _x000a__x000a_#medical… https://t.co/PFFcBWh9yh"/>
    <s v="https://acgwm.wildapricot.org/event-3166149 https://twitter.com/i/web/status/1091381151216873473"/>
    <s v="wildapricot.org twitter.com"/>
    <x v="65"/>
    <m/>
    <s v="http://pbs.twimg.com/profile_images/733333406805831680/kl_tTMWo_normal.jpg"/>
    <x v="140"/>
    <s v="https://twitter.com/#!/acgwm/status/1091381151216873473"/>
    <m/>
    <m/>
    <s v="1091381151216873473"/>
    <m/>
    <b v="0"/>
    <n v="0"/>
    <s v=""/>
    <b v="0"/>
    <s v="en"/>
    <m/>
    <s v=""/>
    <b v="0"/>
    <n v="0"/>
    <s v=""/>
    <s v="Hootsuite Inc."/>
    <b v="1"/>
    <s v="1091381151216873473"/>
    <s v="Tweet"/>
    <n v="0"/>
    <n v="0"/>
    <m/>
    <m/>
    <m/>
    <m/>
    <m/>
    <m/>
    <m/>
    <m/>
    <n v="1"/>
    <s v="2"/>
    <s v="2"/>
    <n v="0"/>
    <n v="0"/>
    <n v="1"/>
    <n v="11.11111111111111"/>
    <n v="0"/>
    <n v="0"/>
    <n v="8"/>
    <n v="88.88888888888889"/>
    <n v="9"/>
  </r>
  <r>
    <s v="acgglobal"/>
    <s v="acgwm"/>
    <m/>
    <m/>
    <m/>
    <m/>
    <m/>
    <m/>
    <m/>
    <m/>
    <s v="No"/>
    <n v="173"/>
    <m/>
    <m/>
    <x v="0"/>
    <d v="2019-02-01T22:24:26.000"/>
    <s v="RT @ACGWM: Signature Breakfast_x000a_Feb 13_x000a_Technology + Media = Disruption_x000a_REGISTER:  https://t.co/BF12jKUgiQ  _x000a__x000a_#medical #technology #disruptio…"/>
    <s v="https://acgwm.wildapricot.org/event-3166149"/>
    <s v="wildapricot.org"/>
    <x v="66"/>
    <m/>
    <s v="http://pbs.twimg.com/profile_images/476427680049426432/Wxqz9gAw_normal.jpeg"/>
    <x v="141"/>
    <s v="https://twitter.com/#!/acgglobal/status/1091462305357934596"/>
    <m/>
    <m/>
    <s v="1091462305357934596"/>
    <m/>
    <b v="0"/>
    <n v="0"/>
    <s v=""/>
    <b v="0"/>
    <s v="en"/>
    <m/>
    <s v=""/>
    <b v="0"/>
    <n v="1"/>
    <s v="1091381151216873473"/>
    <s v="Twitter Web App"/>
    <b v="0"/>
    <s v="1091381151216873473"/>
    <s v="Tweet"/>
    <n v="0"/>
    <n v="0"/>
    <m/>
    <m/>
    <m/>
    <m/>
    <m/>
    <m/>
    <m/>
    <m/>
    <n v="1"/>
    <s v="2"/>
    <s v="2"/>
    <n v="0"/>
    <n v="0"/>
    <n v="1"/>
    <n v="7.6923076923076925"/>
    <n v="0"/>
    <n v="0"/>
    <n v="12"/>
    <n v="92.3076923076923"/>
    <n v="13"/>
  </r>
  <r>
    <s v="acgglobal"/>
    <s v="acg_toronto"/>
    <m/>
    <m/>
    <m/>
    <m/>
    <m/>
    <m/>
    <m/>
    <m/>
    <s v="Yes"/>
    <n v="175"/>
    <m/>
    <m/>
    <x v="0"/>
    <d v="2019-02-06T17:50:58.000"/>
    <s v="RT @ACG_Toronto: Join @ACG_Toronto Young Professionals for our 90's/2000's #TriviaNight on Thursday, Feb 21, 2019! For more info &amp;amp; to #regi…"/>
    <m/>
    <m/>
    <x v="67"/>
    <m/>
    <s v="http://pbs.twimg.com/profile_images/476427680049426432/Wxqz9gAw_normal.jpeg"/>
    <x v="142"/>
    <s v="https://twitter.com/#!/acgglobal/status/1093205423044333568"/>
    <m/>
    <m/>
    <s v="1093205423044333568"/>
    <m/>
    <b v="0"/>
    <n v="0"/>
    <s v=""/>
    <b v="0"/>
    <s v="en"/>
    <m/>
    <s v=""/>
    <b v="0"/>
    <n v="1"/>
    <s v="1093157582640988160"/>
    <s v="Twitter Web App"/>
    <b v="0"/>
    <s v="1093157582640988160"/>
    <s v="Tweet"/>
    <n v="0"/>
    <n v="0"/>
    <m/>
    <m/>
    <m/>
    <m/>
    <m/>
    <m/>
    <m/>
    <m/>
    <n v="1"/>
    <s v="2"/>
    <s v="2"/>
    <n v="0"/>
    <n v="0"/>
    <n v="0"/>
    <n v="0"/>
    <n v="0"/>
    <n v="0"/>
    <n v="22"/>
    <n v="100"/>
    <n v="22"/>
  </r>
  <r>
    <s v="acg_toronto"/>
    <s v="acgglobal"/>
    <m/>
    <m/>
    <m/>
    <m/>
    <m/>
    <m/>
    <m/>
    <m/>
    <s v="Yes"/>
    <n v="176"/>
    <m/>
    <m/>
    <x v="0"/>
    <d v="2019-02-06T14:40:52.000"/>
    <s v="Join @ACG_Toronto Young Professionals for our 90's/2000's #TriviaNight on Thursday, Feb 21, 2019! For more info &amp;amp; to #register, please visit: https://t.co/SULghZRfEa #youngprofessionals #ACGToronto #middlemarket #PrivateEquity @ACGGlobal https://t.co/D3C2BGs1qM"/>
    <s v="https://www.acg.org/toronto/events/2019-young-professionals-trivia-night"/>
    <s v="acg.org"/>
    <x v="68"/>
    <s v="https://pbs.twimg.com/media/DyusNwVVsAAwHCT.jpg"/>
    <s v="https://pbs.twimg.com/media/DyusNwVVsAAwHCT.jpg"/>
    <x v="143"/>
    <s v="https://twitter.com/#!/acg_toronto/status/1093157582640988160"/>
    <m/>
    <m/>
    <s v="1093157582640988160"/>
    <m/>
    <b v="0"/>
    <n v="1"/>
    <s v=""/>
    <b v="0"/>
    <s v="en"/>
    <m/>
    <s v=""/>
    <b v="0"/>
    <n v="1"/>
    <s v=""/>
    <s v="Twitter Web Client"/>
    <b v="0"/>
    <s v="1093157582640988160"/>
    <s v="Tweet"/>
    <n v="0"/>
    <n v="0"/>
    <m/>
    <m/>
    <m/>
    <m/>
    <m/>
    <m/>
    <m/>
    <m/>
    <n v="3"/>
    <s v="2"/>
    <s v="2"/>
    <n v="0"/>
    <n v="0"/>
    <n v="0"/>
    <n v="0"/>
    <n v="0"/>
    <n v="0"/>
    <n v="27"/>
    <n v="100"/>
    <n v="27"/>
  </r>
  <r>
    <s v="acg_toronto"/>
    <s v="acgglobal"/>
    <m/>
    <m/>
    <m/>
    <m/>
    <m/>
    <m/>
    <m/>
    <m/>
    <s v="Yes"/>
    <n v="178"/>
    <m/>
    <m/>
    <x v="0"/>
    <d v="2019-02-07T15:52:21.000"/>
    <s v="Last week, we partnered with @StikemanElliott to co-host the 4th Annual Private Equity Mid-Market M&amp;amp;A Trends &amp;amp; Opportunities Breakfast Seminar. Thanks to all who came to this #soldout event! #ThrowbackThursday #middlemarket #privateequity #acgtoronto @ACGGlobal https://t.co/T7ZSWC6Wb9"/>
    <m/>
    <m/>
    <x v="69"/>
    <s v="https://pbs.twimg.com/media/Dy0GrfnVAAEjs-s.jpg"/>
    <s v="https://pbs.twimg.com/media/Dy0GrfnVAAEjs-s.jpg"/>
    <x v="144"/>
    <s v="https://twitter.com/#!/acg_toronto/status/1093537959381557248"/>
    <m/>
    <m/>
    <s v="1093537959381557248"/>
    <m/>
    <b v="0"/>
    <n v="0"/>
    <s v=""/>
    <b v="0"/>
    <s v="en"/>
    <m/>
    <s v=""/>
    <b v="0"/>
    <n v="1"/>
    <s v=""/>
    <s v="Twitter Web Client"/>
    <b v="0"/>
    <s v="1093537959381557248"/>
    <s v="Tweet"/>
    <n v="0"/>
    <n v="0"/>
    <m/>
    <m/>
    <m/>
    <m/>
    <m/>
    <m/>
    <m/>
    <m/>
    <n v="3"/>
    <s v="2"/>
    <s v="2"/>
    <m/>
    <m/>
    <m/>
    <m/>
    <m/>
    <m/>
    <m/>
    <m/>
    <m/>
  </r>
  <r>
    <s v="acg_toronto"/>
    <s v="rsm_canada"/>
    <m/>
    <m/>
    <m/>
    <m/>
    <m/>
    <m/>
    <m/>
    <m/>
    <s v="Yes"/>
    <n v="184"/>
    <m/>
    <m/>
    <x v="0"/>
    <d v="2019-02-14T17:27:26.000"/>
    <s v="RT @RSM_Canada: Alex Kotsopoulos is currently highlighting #USMCA’s impact to investing in Canada at @ACG_Toronto's breakfast seminar, host…"/>
    <m/>
    <m/>
    <x v="63"/>
    <m/>
    <s v="http://pbs.twimg.com/profile_images/751068325355008001/d1Tt1npE_normal.jpg"/>
    <x v="145"/>
    <s v="https://twitter.com/#!/acg_toronto/status/1096098604941565952"/>
    <m/>
    <m/>
    <s v="1096098604941565952"/>
    <m/>
    <b v="0"/>
    <n v="0"/>
    <s v=""/>
    <b v="0"/>
    <s v="en"/>
    <m/>
    <s v=""/>
    <b v="0"/>
    <n v="1"/>
    <s v="1096048948094078978"/>
    <s v="Twitter Web Client"/>
    <b v="0"/>
    <s v="1096048948094078978"/>
    <s v="Tweet"/>
    <n v="0"/>
    <n v="0"/>
    <m/>
    <m/>
    <m/>
    <m/>
    <m/>
    <m/>
    <m/>
    <m/>
    <n v="2"/>
    <s v="2"/>
    <s v="5"/>
    <n v="0"/>
    <n v="0"/>
    <n v="0"/>
    <n v="0"/>
    <n v="0"/>
    <n v="0"/>
    <n v="19"/>
    <n v="100"/>
    <n v="19"/>
  </r>
  <r>
    <s v="joebrusuelas"/>
    <s v="rsmusllp"/>
    <m/>
    <m/>
    <m/>
    <m/>
    <m/>
    <m/>
    <m/>
    <m/>
    <s v="Yes"/>
    <n v="185"/>
    <m/>
    <m/>
    <x v="0"/>
    <d v="2019-02-03T02:43:18.000"/>
    <s v="RT @RSMUSLLP: With #unemployment near 4%, 59% of #middlemarket executives expect to increase compensation in the next six months. _x000a__x000a_Higherâ€¦"/>
    <m/>
    <m/>
    <x v="9"/>
    <m/>
    <s v="http://pbs.twimg.com/profile_images/1032691214699646976/G4DB0Rkw_normal.jpg"/>
    <x v="146"/>
    <s v="https://twitter.com/#!/joebrusuelas/status/1091889839874732032"/>
    <m/>
    <m/>
    <s v="1091889839874732032"/>
    <m/>
    <b v="0"/>
    <n v="0"/>
    <s v=""/>
    <b v="0"/>
    <s v="en"/>
    <m/>
    <s v=""/>
    <b v="0"/>
    <n v="2"/>
    <s v="1091889020769132544"/>
    <s v="Twitter for iPhone"/>
    <b v="0"/>
    <s v="1091889020769132544"/>
    <s v="Tweet"/>
    <n v="0"/>
    <n v="0"/>
    <m/>
    <m/>
    <m/>
    <m/>
    <m/>
    <m/>
    <m/>
    <m/>
    <n v="1"/>
    <s v="3"/>
    <s v="3"/>
    <n v="0"/>
    <n v="0"/>
    <n v="0"/>
    <n v="0"/>
    <n v="0"/>
    <n v="0"/>
    <n v="20"/>
    <n v="100"/>
    <n v="20"/>
  </r>
  <r>
    <s v="rsmusllp"/>
    <s v="joebrusuelas"/>
    <m/>
    <m/>
    <m/>
    <m/>
    <m/>
    <m/>
    <m/>
    <m/>
    <s v="Yes"/>
    <n v="186"/>
    <m/>
    <m/>
    <x v="0"/>
    <d v="2019-02-03T02:40:03.000"/>
    <s v="With #unemployment near 4%, 59% of #middlemarket executives expect to increase compensation in the next six months. _x000a__x000a_Higher wages and less available talent continue to be concerns for the middle market, says our Chief Economist @joebrusuelas: https://t.co/ihpbSehisy https://t.co/juUOGUW1N3"/>
    <s v="https://rsmus.com/economics/rsm-middle-market-business-index-mmbi.html?cmpid=soc:twcpr1218-mmbi-q4-2018:dj01&amp;utm_campaign=MMBI+Q4+2018&amp;utm_medium=bitly&amp;utm_source=Twitter"/>
    <s v="rsmus.com"/>
    <x v="9"/>
    <s v="https://pbs.twimg.com/media/DycrRxsXgAEmGP7.jpg"/>
    <s v="https://pbs.twimg.com/media/DycrRxsXgAEmGP7.jpg"/>
    <x v="147"/>
    <s v="https://twitter.com/#!/rsmusllp/status/1091889020769132544"/>
    <m/>
    <m/>
    <s v="1091889020769132544"/>
    <m/>
    <b v="0"/>
    <n v="2"/>
    <s v=""/>
    <b v="0"/>
    <s v="en"/>
    <m/>
    <s v=""/>
    <b v="0"/>
    <n v="2"/>
    <s v=""/>
    <s v="Hootsuite Inc."/>
    <b v="0"/>
    <s v="1091889020769132544"/>
    <s v="Tweet"/>
    <n v="0"/>
    <n v="0"/>
    <m/>
    <m/>
    <m/>
    <m/>
    <m/>
    <m/>
    <m/>
    <m/>
    <n v="2"/>
    <s v="3"/>
    <s v="3"/>
    <n v="2"/>
    <n v="5.555555555555555"/>
    <n v="1"/>
    <n v="2.7777777777777777"/>
    <n v="0"/>
    <n v="0"/>
    <n v="33"/>
    <n v="91.66666666666667"/>
    <n v="36"/>
  </r>
  <r>
    <s v="rsmusllp"/>
    <s v="joebrusuelas"/>
    <m/>
    <m/>
    <m/>
    <m/>
    <m/>
    <m/>
    <m/>
    <m/>
    <s v="Yes"/>
    <n v="187"/>
    <m/>
    <m/>
    <x v="0"/>
    <d v="2019-02-05T14:24:23.000"/>
    <s v="For Jack Mitchell, chairman of the Mitchell Stores, a #MiddleMarket #TransformativeCEO is someone willing to listen &amp;amp; learnâ€”one who genuinely fosters collaboration._x000a__x000a_Our Chief Economist @joebrusuelas puts it best, &quot;That's the fact, Jack.&quot;_x000a__x000a_Listen to more: https://t.co/jbK1gPIzlI https://t.co/NPeXgSw360"/>
    <s v="https://rsmus.com/our-insights/middle-market-transformative-ceo-show/a-conversation-with-jack-mitchell-mitchell-family-of-stores.html?cmpid=soc:twcpr0119-ceo-radio-show-promotion-episode-8:dj01&amp;utm_campaign=01-2019+CEO+Radio+Show&amp;utm_medium=bitly&amp;utm_source=Twitter"/>
    <s v="rsmus.com"/>
    <x v="26"/>
    <s v="https://pbs.twimg.com/ext_tw_video_thumb/1092629022138339328/pu/img/sL4vOVB2F-Nn71JC.jpg"/>
    <s v="https://pbs.twimg.com/ext_tw_video_thumb/1092629022138339328/pu/img/sL4vOVB2F-Nn71JC.jpg"/>
    <x v="148"/>
    <s v="https://twitter.com/#!/rsmusllp/status/1092791048345210887"/>
    <m/>
    <m/>
    <s v="1092791048345210887"/>
    <m/>
    <b v="0"/>
    <n v="3"/>
    <s v=""/>
    <b v="0"/>
    <s v="en"/>
    <m/>
    <s v=""/>
    <b v="0"/>
    <n v="0"/>
    <s v=""/>
    <s v="Twitter Web Client"/>
    <b v="0"/>
    <s v="1092791048345210887"/>
    <s v="Tweet"/>
    <n v="0"/>
    <n v="0"/>
    <m/>
    <m/>
    <m/>
    <m/>
    <m/>
    <m/>
    <m/>
    <m/>
    <n v="2"/>
    <s v="3"/>
    <s v="3"/>
    <n v="2"/>
    <n v="5.405405405405405"/>
    <n v="0"/>
    <n v="0"/>
    <n v="0"/>
    <n v="0"/>
    <n v="35"/>
    <n v="94.5945945945946"/>
    <n v="37"/>
  </r>
  <r>
    <s v="rsmusllp"/>
    <s v="rsmusllp"/>
    <m/>
    <m/>
    <m/>
    <m/>
    <m/>
    <m/>
    <m/>
    <m/>
    <s v="No"/>
    <n v="188"/>
    <m/>
    <m/>
    <x v="1"/>
    <d v="2018-09-24T17:30:15.000"/>
    <s v="We surveyed #middlemarket CFOs to get their thoughts on #digitaltransformation. See the results: https://t.co/59sHm1gnly https://t.co/wJwNhmWJw5"/>
    <s v="https://rsmus.com/our-insights/harnessing-technology-and-data/rsm-survey-details-middle-market-digital-transformation-strategi.html?cmpid=soc:twcpr0618-digital-trans-survey-exec-summary:d02"/>
    <s v="rsmus.com"/>
    <x v="14"/>
    <s v="https://pbs.twimg.com/media/Dn4FK0rXUAAYEXn.jpg"/>
    <s v="https://pbs.twimg.com/media/Dn4FK0rXUAAYEXn.jpg"/>
    <x v="149"/>
    <s v="https://twitter.com/#!/rsmusllp/status/1044277849115561985"/>
    <m/>
    <m/>
    <s v="1044277849115561985"/>
    <m/>
    <b v="0"/>
    <n v="7"/>
    <s v=""/>
    <b v="0"/>
    <s v="en"/>
    <m/>
    <s v=""/>
    <b v="0"/>
    <n v="8"/>
    <s v=""/>
    <s v="Hootsuite Inc."/>
    <b v="0"/>
    <s v="1044277849115561985"/>
    <s v="Retweet"/>
    <n v="0"/>
    <n v="0"/>
    <m/>
    <m/>
    <m/>
    <m/>
    <m/>
    <m/>
    <m/>
    <m/>
    <n v="6"/>
    <s v="3"/>
    <s v="3"/>
    <n v="0"/>
    <n v="0"/>
    <n v="0"/>
    <n v="0"/>
    <n v="0"/>
    <n v="0"/>
    <n v="13"/>
    <n v="100"/>
    <n v="13"/>
  </r>
  <r>
    <s v="rsmusllp"/>
    <s v="rsmusllp"/>
    <m/>
    <m/>
    <m/>
    <m/>
    <m/>
    <m/>
    <m/>
    <m/>
    <s v="No"/>
    <n v="189"/>
    <m/>
    <m/>
    <x v="1"/>
    <d v="2019-01-30T17:03:27.000"/>
    <s v="Jack Mitchell, chairman of the Mitchell Stores, talks about how the economy has affected the retail industry, using data to improve customer experience and more._x000a__x000a_Listen Now via podcast 🔊 #MiddleMarket #TransformativeCEO: https://t.co/jbK1gPIzlI https://t.co/LB0IDEk9W8"/>
    <s v="https://rsmus.com/our-insights/middle-market-transformative-ceo-show/a-conversation-with-jack-mitchell-mitchell-family-of-stores.html?cmpid=soc:twcpr0119-ceo-radio-show-promotion-episode-8:dj01&amp;utm_campaign=01-2019+CEO+Radio+Show&amp;utm_medium=bitly&amp;utm_source=Twitter"/>
    <s v="rsmus.com"/>
    <x v="26"/>
    <s v="https://pbs.twimg.com/media/DyK9b-kXQAEg4Je.jpg"/>
    <s v="https://pbs.twimg.com/media/DyK9b-kXQAEg4Je.jpg"/>
    <x v="150"/>
    <s v="https://twitter.com/#!/rsmusllp/status/1090656751534436353"/>
    <m/>
    <m/>
    <s v="1090656751534436353"/>
    <m/>
    <b v="0"/>
    <n v="5"/>
    <s v=""/>
    <b v="0"/>
    <s v="en"/>
    <m/>
    <s v=""/>
    <b v="0"/>
    <n v="3"/>
    <s v=""/>
    <s v="Twitter Web Client"/>
    <b v="0"/>
    <s v="1090656751534436353"/>
    <s v="Retweet"/>
    <n v="0"/>
    <n v="0"/>
    <m/>
    <m/>
    <m/>
    <m/>
    <m/>
    <m/>
    <m/>
    <m/>
    <n v="6"/>
    <s v="3"/>
    <s v="3"/>
    <n v="1"/>
    <n v="3.225806451612903"/>
    <n v="0"/>
    <n v="0"/>
    <n v="0"/>
    <n v="0"/>
    <n v="30"/>
    <n v="96.7741935483871"/>
    <n v="31"/>
  </r>
  <r>
    <s v="rsmusllp"/>
    <s v="rsmusllp"/>
    <m/>
    <m/>
    <m/>
    <m/>
    <m/>
    <m/>
    <m/>
    <m/>
    <s v="No"/>
    <n v="190"/>
    <m/>
    <m/>
    <x v="1"/>
    <d v="2019-02-01T14:01:57.000"/>
    <s v="Recruiting and retaining skilled talent is challenging in today’s marketplace, particularly for #middlemarket compa… https://t.co/vtvCOUrScZ"/>
    <s v="https://twitter.com/i/web/status/1091335849302740992"/>
    <s v="twitter.com"/>
    <x v="0"/>
    <m/>
    <s v="http://pbs.twimg.com/profile_images/658567029700599808/Qo7ubLS6_normal.jpg"/>
    <x v="151"/>
    <s v="https://twitter.com/#!/rsmusllp/status/1091335849302740992"/>
    <m/>
    <m/>
    <s v="1091335849302740992"/>
    <m/>
    <b v="0"/>
    <n v="0"/>
    <s v=""/>
    <b v="0"/>
    <s v="en"/>
    <m/>
    <s v=""/>
    <b v="0"/>
    <n v="0"/>
    <s v=""/>
    <s v="Hootsuite Inc."/>
    <b v="1"/>
    <s v="1091335849302740992"/>
    <s v="Tweet"/>
    <n v="0"/>
    <n v="0"/>
    <m/>
    <m/>
    <m/>
    <m/>
    <m/>
    <m/>
    <m/>
    <m/>
    <n v="6"/>
    <s v="3"/>
    <s v="3"/>
    <n v="2"/>
    <n v="13.333333333333334"/>
    <n v="1"/>
    <n v="6.666666666666667"/>
    <n v="0"/>
    <n v="0"/>
    <n v="12"/>
    <n v="80"/>
    <n v="15"/>
  </r>
  <r>
    <s v="rsmusllp"/>
    <s v="rsmusllp"/>
    <m/>
    <m/>
    <m/>
    <m/>
    <m/>
    <m/>
    <m/>
    <m/>
    <s v="No"/>
    <n v="191"/>
    <m/>
    <m/>
    <x v="1"/>
    <d v="2019-02-09T18:05:04.000"/>
    <s v="Marketing fluff like “#organic” and “#allnatural” no longer attract today's consumers. _x000a__x000a_By implementing #blockchain for improved transparency, #middlemarket food and beverage companies can gain a competitive advantage. https://t.co/G6PZNtirLq https://t.co/w71QVY1W2c"/>
    <s v="https://rsmus.com/events/blockchain-benefits-food-value-chain.html?cmpid=soc:twcpr0219-fandb-webcast-blockchain-clearthru:dj01"/>
    <s v="rsmus.com"/>
    <x v="70"/>
    <s v="https://pbs.twimg.com/media/Dy-4iUkXcAIEdXP.jpg"/>
    <s v="https://pbs.twimg.com/media/Dy-4iUkXcAIEdXP.jpg"/>
    <x v="152"/>
    <s v="https://twitter.com/#!/rsmusllp/status/1094296136117030912"/>
    <m/>
    <m/>
    <s v="1094296136117030912"/>
    <m/>
    <b v="0"/>
    <n v="0"/>
    <s v=""/>
    <b v="0"/>
    <s v="en"/>
    <m/>
    <s v=""/>
    <b v="0"/>
    <n v="0"/>
    <s v=""/>
    <s v="Hootsuite Inc."/>
    <b v="0"/>
    <s v="1094296136117030912"/>
    <s v="Tweet"/>
    <n v="0"/>
    <n v="0"/>
    <m/>
    <m/>
    <m/>
    <m/>
    <m/>
    <m/>
    <m/>
    <m/>
    <n v="6"/>
    <s v="3"/>
    <s v="3"/>
    <n v="5"/>
    <n v="18.51851851851852"/>
    <n v="0"/>
    <n v="0"/>
    <n v="0"/>
    <n v="0"/>
    <n v="22"/>
    <n v="81.48148148148148"/>
    <n v="27"/>
  </r>
  <r>
    <s v="rsmusllp"/>
    <s v="rsmusllp"/>
    <m/>
    <m/>
    <m/>
    <m/>
    <m/>
    <m/>
    <m/>
    <m/>
    <s v="No"/>
    <n v="192"/>
    <m/>
    <m/>
    <x v="1"/>
    <d v="2019-02-11T01:50:03.000"/>
    <s v="As today’s consumers expect greater transparency from businesses, #middlemarket retailers can gain a competitive edge with #blockchain ⛓ https://t.co/PwJbouRPhi https://t.co/PhyoLUSqPT"/>
    <s v="https://rsmus.com/what-we-do/industries/consumer-products/retail/can-blockchain-benefit-middle-market-retailers.html?cmpid=soc:twcpr0119-retail-and-blockchain:dj01"/>
    <s v="rsmus.com"/>
    <x v="71"/>
    <s v="https://pbs.twimg.com/media/DzFsjeHXQAAjM4K.jpg"/>
    <s v="https://pbs.twimg.com/media/DzFsjeHXQAAjM4K.jpg"/>
    <x v="153"/>
    <s v="https://twitter.com/#!/rsmusllp/status/1094775542631542787"/>
    <m/>
    <m/>
    <s v="1094775542631542787"/>
    <m/>
    <b v="0"/>
    <n v="0"/>
    <s v=""/>
    <b v="0"/>
    <s v="en"/>
    <m/>
    <s v=""/>
    <b v="0"/>
    <n v="0"/>
    <s v=""/>
    <s v="Hootsuite Inc."/>
    <b v="0"/>
    <s v="1094775542631542787"/>
    <s v="Tweet"/>
    <n v="0"/>
    <n v="0"/>
    <m/>
    <m/>
    <m/>
    <m/>
    <m/>
    <m/>
    <m/>
    <m/>
    <n v="6"/>
    <s v="3"/>
    <s v="3"/>
    <n v="2"/>
    <n v="11.11111111111111"/>
    <n v="0"/>
    <n v="0"/>
    <n v="0"/>
    <n v="0"/>
    <n v="16"/>
    <n v="88.88888888888889"/>
    <n v="18"/>
  </r>
  <r>
    <s v="rsmusllp"/>
    <s v="rsmusllp"/>
    <m/>
    <m/>
    <m/>
    <m/>
    <m/>
    <m/>
    <m/>
    <m/>
    <s v="No"/>
    <n v="193"/>
    <m/>
    <m/>
    <x v="1"/>
    <d v="2019-02-14T18:10:06.000"/>
    <s v="Know a deserving business or technology student? 🎓_x000a__x000a_We’re awarding $100,000 in #scholarships to help build the #middlemarket leaders of tomorrow._x000a__x000a_Learn more and apply here: https://t.co/alMlF6sJcx https://t.co/lBu1GAn5oV"/>
    <s v="https://rsmus.com/who-we-are/corporate-responsibility/rsm-foundation/power-your-education-scholarship-program.html?cmpid=soc:twcpr0119-power-your-education-2019:dj01&amp;utm_campaign=2019+Power+Your+Education&amp;utm_medium=bitly&amp;utm_source=Twitter"/>
    <s v="rsmus.com"/>
    <x v="72"/>
    <s v="https://pbs.twimg.com/tweet_video_thumb/DzYpoxVWwAAK5St.jpg"/>
    <s v="https://pbs.twimg.com/tweet_video_thumb/DzYpoxVWwAAK5St.jpg"/>
    <x v="154"/>
    <s v="https://twitter.com/#!/rsmusllp/status/1096109342305239040"/>
    <m/>
    <m/>
    <s v="1096109342305239040"/>
    <m/>
    <b v="0"/>
    <n v="1"/>
    <s v=""/>
    <b v="0"/>
    <s v="en"/>
    <m/>
    <s v=""/>
    <b v="0"/>
    <n v="1"/>
    <s v=""/>
    <s v="Hootsuite Inc."/>
    <b v="0"/>
    <s v="1096109342305239040"/>
    <s v="Tweet"/>
    <n v="0"/>
    <n v="0"/>
    <m/>
    <m/>
    <m/>
    <m/>
    <m/>
    <m/>
    <m/>
    <m/>
    <n v="6"/>
    <s v="3"/>
    <s v="3"/>
    <n v="1"/>
    <n v="3.7037037037037037"/>
    <n v="0"/>
    <n v="0"/>
    <n v="0"/>
    <n v="0"/>
    <n v="26"/>
    <n v="96.29629629629629"/>
    <n v="27"/>
  </r>
  <r>
    <s v="recruiterkara"/>
    <s v="rsmusllp"/>
    <m/>
    <m/>
    <m/>
    <m/>
    <m/>
    <m/>
    <m/>
    <m/>
    <s v="No"/>
    <n v="194"/>
    <m/>
    <m/>
    <x v="0"/>
    <d v="2019-02-04T15:42:41.000"/>
    <s v="RT @RSMUSLLP: With #unemployment near 4%, 59% of #middlemarket executives expect to increase compensation in the next six months. _x000a__x000a_Higherâ€¦"/>
    <m/>
    <m/>
    <x v="9"/>
    <m/>
    <s v="http://pbs.twimg.com/profile_images/1075473318902263808/jUIa73Hv_normal.jpg"/>
    <x v="155"/>
    <s v="https://twitter.com/#!/recruiterkara/status/1092448366687125505"/>
    <m/>
    <m/>
    <s v="1092448366687125505"/>
    <m/>
    <b v="0"/>
    <n v="0"/>
    <s v=""/>
    <b v="0"/>
    <s v="en"/>
    <m/>
    <s v=""/>
    <b v="0"/>
    <n v="3"/>
    <s v="1091889020769132544"/>
    <s v="Twitter Web Client"/>
    <b v="0"/>
    <s v="1091889020769132544"/>
    <s v="Tweet"/>
    <n v="0"/>
    <n v="0"/>
    <m/>
    <m/>
    <m/>
    <m/>
    <m/>
    <m/>
    <m/>
    <m/>
    <n v="2"/>
    <s v="3"/>
    <s v="3"/>
    <n v="0"/>
    <n v="0"/>
    <n v="0"/>
    <n v="0"/>
    <n v="0"/>
    <n v="0"/>
    <n v="20"/>
    <n v="100"/>
    <n v="20"/>
  </r>
  <r>
    <s v="recruiterkara"/>
    <s v="rsmusllp"/>
    <m/>
    <m/>
    <m/>
    <m/>
    <m/>
    <m/>
    <m/>
    <m/>
    <s v="No"/>
    <n v="195"/>
    <m/>
    <m/>
    <x v="0"/>
    <d v="2019-02-14T19:14:31.000"/>
    <s v="RT @RSMUSLLP: Know a deserving business or technology student? 🎓_x000a__x000a_We’re awarding $100,000 in #scholarships to help build the #middlemarket…"/>
    <m/>
    <m/>
    <x v="72"/>
    <m/>
    <s v="http://pbs.twimg.com/profile_images/1075473318902263808/jUIa73Hv_normal.jpg"/>
    <x v="156"/>
    <s v="https://twitter.com/#!/recruiterkara/status/1096125553520844805"/>
    <m/>
    <m/>
    <s v="1096125553520844805"/>
    <m/>
    <b v="0"/>
    <n v="0"/>
    <s v=""/>
    <b v="0"/>
    <s v="en"/>
    <m/>
    <s v=""/>
    <b v="0"/>
    <n v="0"/>
    <s v="1096109342305239040"/>
    <s v="Twitter Web Client"/>
    <b v="0"/>
    <s v="1096109342305239040"/>
    <s v="Tweet"/>
    <n v="0"/>
    <n v="0"/>
    <m/>
    <m/>
    <m/>
    <m/>
    <m/>
    <m/>
    <m/>
    <m/>
    <n v="2"/>
    <s v="3"/>
    <s v="3"/>
    <n v="1"/>
    <n v="4.761904761904762"/>
    <n v="0"/>
    <n v="0"/>
    <n v="0"/>
    <n v="0"/>
    <n v="20"/>
    <n v="95.23809523809524"/>
    <n v="21"/>
  </r>
  <r>
    <s v="pepromagazine"/>
    <s v="pepromagazine"/>
    <m/>
    <m/>
    <m/>
    <m/>
    <m/>
    <m/>
    <m/>
    <m/>
    <s v="No"/>
    <n v="196"/>
    <m/>
    <m/>
    <x v="1"/>
    <d v="2019-02-01T03:02:35.000"/>
    <s v="After Hours News from Private Equity Professional #privateequity #middlemarket #lowermiddlemarket #mergers… https://t.co/iW5Nfj8gF8"/>
    <s v="https://twitter.com/i/web/status/1091169915543977985"/>
    <s v="twitter.com"/>
    <x v="51"/>
    <m/>
    <s v="http://pbs.twimg.com/profile_images/837532154854703106/20f3n0Od_normal.jpg"/>
    <x v="157"/>
    <s v="https://twitter.com/#!/pepromagazine/status/1091169915543977985"/>
    <m/>
    <m/>
    <s v="1091169915543977985"/>
    <m/>
    <b v="0"/>
    <n v="0"/>
    <s v=""/>
    <b v="0"/>
    <s v="en"/>
    <m/>
    <s v=""/>
    <b v="0"/>
    <n v="0"/>
    <s v=""/>
    <s v="Constant Contact"/>
    <b v="1"/>
    <s v="1091169915543977985"/>
    <s v="Tweet"/>
    <n v="0"/>
    <n v="0"/>
    <m/>
    <m/>
    <m/>
    <m/>
    <m/>
    <m/>
    <m/>
    <m/>
    <n v="20"/>
    <s v="8"/>
    <s v="8"/>
    <n v="0"/>
    <n v="0"/>
    <n v="0"/>
    <n v="0"/>
    <n v="0"/>
    <n v="0"/>
    <n v="11"/>
    <n v="100"/>
    <n v="11"/>
  </r>
  <r>
    <s v="pepromagazine"/>
    <s v="pepromagazine"/>
    <m/>
    <m/>
    <m/>
    <m/>
    <m/>
    <m/>
    <m/>
    <m/>
    <s v="No"/>
    <n v="197"/>
    <m/>
    <m/>
    <x v="1"/>
    <d v="2019-02-01T19:13:49.000"/>
    <s v="Vance Street continues medical products spree #privateequity #middlemarket #lowermiddlemarket #mergers… https://t.co/9Mgikz2LcX"/>
    <s v="https://twitter.com/i/web/status/1091414335681974279"/>
    <s v="twitter.com"/>
    <x v="51"/>
    <m/>
    <s v="http://pbs.twimg.com/profile_images/837532154854703106/20f3n0Od_normal.jpg"/>
    <x v="158"/>
    <s v="https://twitter.com/#!/pepromagazine/status/1091414335681974279"/>
    <m/>
    <m/>
    <s v="1091414335681974279"/>
    <m/>
    <b v="0"/>
    <n v="0"/>
    <s v=""/>
    <b v="0"/>
    <s v="en"/>
    <m/>
    <s v=""/>
    <b v="0"/>
    <n v="0"/>
    <s v=""/>
    <s v="Constant Contact"/>
    <b v="1"/>
    <s v="1091414335681974279"/>
    <s v="Tweet"/>
    <n v="0"/>
    <n v="0"/>
    <m/>
    <m/>
    <m/>
    <m/>
    <m/>
    <m/>
    <m/>
    <m/>
    <n v="20"/>
    <s v="8"/>
    <s v="8"/>
    <n v="0"/>
    <n v="0"/>
    <n v="0"/>
    <n v="0"/>
    <n v="0"/>
    <n v="0"/>
    <n v="10"/>
    <n v="100"/>
    <n v="10"/>
  </r>
  <r>
    <s v="pepromagazine"/>
    <s v="pepromagazine"/>
    <m/>
    <m/>
    <m/>
    <m/>
    <m/>
    <m/>
    <m/>
    <m/>
    <s v="No"/>
    <n v="198"/>
    <m/>
    <m/>
    <x v="1"/>
    <d v="2019-02-02T03:03:26.000"/>
    <s v="After Hours News from Private Equity Professional #privateequity #middlemarket #lowermiddlemarket #mergers… https://t.co/8kQo7Yh8md"/>
    <s v="https://twitter.com/i/web/status/1091532516824096769"/>
    <s v="twitter.com"/>
    <x v="51"/>
    <m/>
    <s v="http://pbs.twimg.com/profile_images/837532154854703106/20f3n0Od_normal.jpg"/>
    <x v="159"/>
    <s v="https://twitter.com/#!/pepromagazine/status/1091532516824096769"/>
    <m/>
    <m/>
    <s v="1091532516824096769"/>
    <m/>
    <b v="0"/>
    <n v="0"/>
    <s v=""/>
    <b v="0"/>
    <s v="en"/>
    <m/>
    <s v=""/>
    <b v="0"/>
    <n v="0"/>
    <s v=""/>
    <s v="Constant Contact"/>
    <b v="1"/>
    <s v="1091532516824096769"/>
    <s v="Tweet"/>
    <n v="0"/>
    <n v="0"/>
    <m/>
    <m/>
    <m/>
    <m/>
    <m/>
    <m/>
    <m/>
    <m/>
    <n v="20"/>
    <s v="8"/>
    <s v="8"/>
    <n v="0"/>
    <n v="0"/>
    <n v="0"/>
    <n v="0"/>
    <n v="0"/>
    <n v="0"/>
    <n v="11"/>
    <n v="100"/>
    <n v="11"/>
  </r>
  <r>
    <s v="pepromagazine"/>
    <s v="pepromagazine"/>
    <m/>
    <m/>
    <m/>
    <m/>
    <m/>
    <m/>
    <m/>
    <m/>
    <s v="No"/>
    <n v="199"/>
    <m/>
    <m/>
    <x v="1"/>
    <d v="2019-02-03T15:20:18.000"/>
    <s v="The Week in Review from Private Equity Professional #privateequity #middlemarket #lowermiddlemarket #mergers #acquisitions https://t.co/5ebWw342Fd https://t.co/526i2Zs5G5"/>
    <s v="https://myemail.constantcontact.com/The-Week-in-Review-from-Private-Equity-Professional.html?soid=1116185134179&amp;aid=YT-VVpiQxkY"/>
    <s v="constantcontact.com"/>
    <x v="11"/>
    <s v="https://pbs.twimg.com/media/DyfZSPlXgAEwtCd.png"/>
    <s v="https://pbs.twimg.com/media/DyfZSPlXgAEwtCd.png"/>
    <x v="160"/>
    <s v="https://twitter.com/#!/pepromagazine/status/1092080343488872453"/>
    <m/>
    <m/>
    <s v="1092080343488872453"/>
    <m/>
    <b v="0"/>
    <n v="0"/>
    <s v=""/>
    <b v="0"/>
    <s v="en"/>
    <m/>
    <s v=""/>
    <b v="0"/>
    <n v="0"/>
    <s v=""/>
    <s v="Constant Contact"/>
    <b v="0"/>
    <s v="1092080343488872453"/>
    <s v="Tweet"/>
    <n v="0"/>
    <n v="0"/>
    <m/>
    <m/>
    <m/>
    <m/>
    <m/>
    <m/>
    <m/>
    <m/>
    <n v="20"/>
    <s v="8"/>
    <s v="8"/>
    <n v="0"/>
    <n v="0"/>
    <n v="0"/>
    <n v="0"/>
    <n v="0"/>
    <n v="0"/>
    <n v="13"/>
    <n v="100"/>
    <n v="13"/>
  </r>
  <r>
    <s v="pepromagazine"/>
    <s v="pepromagazine"/>
    <m/>
    <m/>
    <m/>
    <m/>
    <m/>
    <m/>
    <m/>
    <m/>
    <s v="No"/>
    <n v="200"/>
    <m/>
    <m/>
    <x v="1"/>
    <d v="2019-02-05T03:05:27.000"/>
    <s v="After Hours News from Private Equity Professional #privateequity #middlemarket #lowermiddlemarket #mergers #acquisitions https://t.co/eQrOCnqiwO https://t.co/apWs8EZmkX"/>
    <s v="https://myemail.constantcontact.com/After-Hours-News-from-Private-Equity-Professional.html?soid=1116185134179&amp;aid=yC1cxz37-cs"/>
    <s v="constantcontact.com"/>
    <x v="11"/>
    <s v="https://pbs.twimg.com/media/DynERcPX0AATk4n.png"/>
    <s v="https://pbs.twimg.com/media/DynERcPX0AATk4n.png"/>
    <x v="161"/>
    <s v="https://twitter.com/#!/pepromagazine/status/1092620189844361222"/>
    <m/>
    <m/>
    <s v="1092620189844361222"/>
    <m/>
    <b v="0"/>
    <n v="2"/>
    <s v=""/>
    <b v="0"/>
    <s v="en"/>
    <m/>
    <s v=""/>
    <b v="0"/>
    <n v="2"/>
    <s v=""/>
    <s v="Constant Contact"/>
    <b v="0"/>
    <s v="1092620189844361222"/>
    <s v="Tweet"/>
    <n v="0"/>
    <n v="0"/>
    <m/>
    <m/>
    <m/>
    <m/>
    <m/>
    <m/>
    <m/>
    <m/>
    <n v="20"/>
    <s v="8"/>
    <s v="8"/>
    <n v="0"/>
    <n v="0"/>
    <n v="0"/>
    <n v="0"/>
    <n v="0"/>
    <n v="0"/>
    <n v="12"/>
    <n v="100"/>
    <n v="12"/>
  </r>
  <r>
    <s v="pepromagazine"/>
    <s v="pepromagazine"/>
    <m/>
    <m/>
    <m/>
    <m/>
    <m/>
    <m/>
    <m/>
    <m/>
    <s v="No"/>
    <n v="201"/>
    <m/>
    <m/>
    <x v="1"/>
    <d v="2019-02-05T20:39:12.000"/>
    <s v="Hidden Harbor closes debut fund above target #privateequity #middlemarket #lowermiddlemarket #mergers #acquisitions https://t.co/hsglrXFuph https://t.co/OSXjdWqtXI"/>
    <s v="https://myemail.constantcontact.com/Hidden-Harbor-closes-debut-fund-above-target.html?soid=1116185134179&amp;aid=531icZBFijI"/>
    <s v="constantcontact.com"/>
    <x v="11"/>
    <s v="https://pbs.twimg.com/media/Dyq1dPEWoAA7KZ3.png"/>
    <s v="https://pbs.twimg.com/media/Dyq1dPEWoAA7KZ3.png"/>
    <x v="162"/>
    <s v="https://twitter.com/#!/pepromagazine/status/1092885374752428037"/>
    <m/>
    <m/>
    <s v="1092885374752428037"/>
    <m/>
    <b v="0"/>
    <n v="0"/>
    <s v=""/>
    <b v="0"/>
    <s v="en"/>
    <m/>
    <s v=""/>
    <b v="0"/>
    <n v="0"/>
    <s v=""/>
    <s v="Constant Contact"/>
    <b v="0"/>
    <s v="1092885374752428037"/>
    <s v="Tweet"/>
    <n v="0"/>
    <n v="0"/>
    <m/>
    <m/>
    <m/>
    <m/>
    <m/>
    <m/>
    <m/>
    <m/>
    <n v="20"/>
    <s v="8"/>
    <s v="8"/>
    <n v="0"/>
    <n v="0"/>
    <n v="0"/>
    <n v="0"/>
    <n v="0"/>
    <n v="0"/>
    <n v="12"/>
    <n v="100"/>
    <n v="12"/>
  </r>
  <r>
    <s v="pepromagazine"/>
    <s v="pepromagazine"/>
    <m/>
    <m/>
    <m/>
    <m/>
    <m/>
    <m/>
    <m/>
    <m/>
    <s v="No"/>
    <n v="202"/>
    <m/>
    <m/>
    <x v="1"/>
    <d v="2019-02-06T03:05:11.000"/>
    <s v="After Hours News from Private Equity Professional  #privateequity #middlemarket #lowermiddlemarket #mergers #acquisitions https://t.co/3shKAG61TV https://t.co/cdPvm8n7Zf"/>
    <s v="https://myemail.constantcontact.com/After-Hours-News-from-Private-Equity-Professional.html?soid=1116185134179&amp;aid=cXof0Rf9ees"/>
    <s v="constantcontact.com"/>
    <x v="11"/>
    <s v="https://pbs.twimg.com/media/DysNzGaX4AIU3kP.png"/>
    <s v="https://pbs.twimg.com/media/DysNzGaX4AIU3kP.png"/>
    <x v="163"/>
    <s v="https://twitter.com/#!/pepromagazine/status/1092982507501428736"/>
    <m/>
    <m/>
    <s v="1092982507501428736"/>
    <m/>
    <b v="0"/>
    <n v="1"/>
    <s v=""/>
    <b v="0"/>
    <s v="en"/>
    <m/>
    <s v=""/>
    <b v="0"/>
    <n v="0"/>
    <s v=""/>
    <s v="Constant Contact"/>
    <b v="0"/>
    <s v="1092982507501428736"/>
    <s v="Tweet"/>
    <n v="0"/>
    <n v="0"/>
    <m/>
    <m/>
    <m/>
    <m/>
    <m/>
    <m/>
    <m/>
    <m/>
    <n v="20"/>
    <s v="8"/>
    <s v="8"/>
    <n v="0"/>
    <n v="0"/>
    <n v="0"/>
    <n v="0"/>
    <n v="0"/>
    <n v="0"/>
    <n v="12"/>
    <n v="100"/>
    <n v="12"/>
  </r>
  <r>
    <s v="pepromagazine"/>
    <s v="pepromagazine"/>
    <m/>
    <m/>
    <m/>
    <m/>
    <m/>
    <m/>
    <m/>
    <m/>
    <s v="No"/>
    <n v="203"/>
    <m/>
    <m/>
    <x v="1"/>
    <d v="2019-02-06T19:52:00.000"/>
    <s v="Comvest adds portable fan and dehumidifier maker to Lasko #privateequity #middlemarket #lowermiddlemarket #mergers #acquisitions https://t.co/nfZkLsynzx https://t.co/nynE3Vt39T"/>
    <s v="https://myemail.constantcontact.com/Comvest-adds-portable-fan-and-dehumidifier-maker-to-Lasko.html?soid=1116185134179&amp;aid=rCegXiVAWrI"/>
    <s v="constantcontact.com"/>
    <x v="11"/>
    <s v="https://pbs.twimg.com/media/Dyv0PmmX4AARyzB.png"/>
    <s v="https://pbs.twimg.com/media/Dyv0PmmX4AARyzB.png"/>
    <x v="164"/>
    <s v="https://twitter.com/#!/pepromagazine/status/1093235884944777217"/>
    <m/>
    <m/>
    <s v="1093235884944777217"/>
    <m/>
    <b v="0"/>
    <n v="0"/>
    <s v=""/>
    <b v="0"/>
    <s v="en"/>
    <m/>
    <s v=""/>
    <b v="0"/>
    <n v="0"/>
    <s v=""/>
    <s v="Constant Contact"/>
    <b v="0"/>
    <s v="1093235884944777217"/>
    <s v="Tweet"/>
    <n v="0"/>
    <n v="0"/>
    <m/>
    <m/>
    <m/>
    <m/>
    <m/>
    <m/>
    <m/>
    <m/>
    <n v="20"/>
    <s v="8"/>
    <s v="8"/>
    <n v="1"/>
    <n v="7.142857142857143"/>
    <n v="0"/>
    <n v="0"/>
    <n v="0"/>
    <n v="0"/>
    <n v="13"/>
    <n v="92.85714285714286"/>
    <n v="14"/>
  </r>
  <r>
    <s v="pepromagazine"/>
    <s v="pepromagazine"/>
    <m/>
    <m/>
    <m/>
    <m/>
    <m/>
    <m/>
    <m/>
    <m/>
    <s v="No"/>
    <n v="204"/>
    <m/>
    <m/>
    <x v="1"/>
    <d v="2019-02-07T03:06:34.000"/>
    <s v="After Hours News from Private Equity Professional  #privateequity #middlemarket #lowermiddlemarket #mergers #acquisitions https://t.co/pyRUAsvJWT https://t.co/4ZrWrPWDPR"/>
    <s v="https://myemail.constantcontact.com/After-Hours-News-from-Private-Equity-Professional.html?soid=1116185134179&amp;aid=m2IEpkufIrA"/>
    <s v="constantcontact.com"/>
    <x v="11"/>
    <s v="https://pbs.twimg.com/media/DyxXtSdWwAATNXn.png"/>
    <s v="https://pbs.twimg.com/media/DyxXtSdWwAATNXn.png"/>
    <x v="165"/>
    <s v="https://twitter.com/#!/pepromagazine/status/1093345246371635200"/>
    <m/>
    <m/>
    <s v="1093345246371635200"/>
    <m/>
    <b v="0"/>
    <n v="0"/>
    <s v=""/>
    <b v="0"/>
    <s v="en"/>
    <m/>
    <s v=""/>
    <b v="0"/>
    <n v="1"/>
    <s v=""/>
    <s v="Constant Contact"/>
    <b v="0"/>
    <s v="1093345246371635200"/>
    <s v="Tweet"/>
    <n v="0"/>
    <n v="0"/>
    <m/>
    <m/>
    <m/>
    <m/>
    <m/>
    <m/>
    <m/>
    <m/>
    <n v="20"/>
    <s v="8"/>
    <s v="8"/>
    <n v="0"/>
    <n v="0"/>
    <n v="0"/>
    <n v="0"/>
    <n v="0"/>
    <n v="0"/>
    <n v="12"/>
    <n v="100"/>
    <n v="12"/>
  </r>
  <r>
    <s v="pepromagazine"/>
    <s v="pepromagazine"/>
    <m/>
    <m/>
    <m/>
    <m/>
    <m/>
    <m/>
    <m/>
    <m/>
    <s v="No"/>
    <n v="205"/>
    <m/>
    <m/>
    <x v="1"/>
    <d v="2019-02-07T20:55:55.000"/>
    <s v="After 8 years and 27 add-ons, CI sells Tech Air to Airgas #privateequity #middlemarket #lowermiddlemarket #mergers #acquisitions https://t.co/SM2zpSn1H8 https://t.co/FJppffItxh"/>
    <s v="https://myemail.constantcontact.com/After-8-years-and-27-add-ons--CI-sells-Tech-Air-to-Airgas.html?soid=1116185134179&amp;aid=L_vKEs4WIps"/>
    <s v="constantcontact.com"/>
    <x v="11"/>
    <s v="https://pbs.twimg.com/media/Dy1MdhWX0AAZDyw.png"/>
    <s v="https://pbs.twimg.com/media/Dy1MdhWX0AAZDyw.png"/>
    <x v="166"/>
    <s v="https://twitter.com/#!/pepromagazine/status/1093614356032638976"/>
    <m/>
    <m/>
    <s v="1093614356032638976"/>
    <m/>
    <b v="0"/>
    <n v="0"/>
    <s v=""/>
    <b v="0"/>
    <s v="en"/>
    <m/>
    <s v=""/>
    <b v="0"/>
    <n v="0"/>
    <s v=""/>
    <s v="Constant Contact"/>
    <b v="0"/>
    <s v="1093614356032638976"/>
    <s v="Tweet"/>
    <n v="0"/>
    <n v="0"/>
    <m/>
    <m/>
    <m/>
    <m/>
    <m/>
    <m/>
    <m/>
    <m/>
    <n v="20"/>
    <s v="8"/>
    <s v="8"/>
    <n v="0"/>
    <n v="0"/>
    <n v="0"/>
    <n v="0"/>
    <n v="0"/>
    <n v="0"/>
    <n v="18"/>
    <n v="100"/>
    <n v="18"/>
  </r>
  <r>
    <s v="pepromagazine"/>
    <s v="pepromagazine"/>
    <m/>
    <m/>
    <m/>
    <m/>
    <m/>
    <m/>
    <m/>
    <m/>
    <s v="No"/>
    <n v="206"/>
    <m/>
    <m/>
    <x v="1"/>
    <d v="2019-02-08T03:05:38.000"/>
    <s v="After Hours News from Private Equity Professional #privateequity #middlemarket #lowermiddlemarket #mergers #acquisitions https://t.co/cs68mhbWVs https://t.co/OQqrLcmHol"/>
    <s v="https://myemail.constantcontact.com/After-Hours-News-from-Private-Equity-Professional.html?soid=1116185134179&amp;aid=YSaR0qz7q88"/>
    <s v="constantcontact.com"/>
    <x v="11"/>
    <s v="https://pbs.twimg.com/media/Dy2hFa_X0AASndE.png"/>
    <s v="https://pbs.twimg.com/media/Dy2hFa_X0AASndE.png"/>
    <x v="167"/>
    <s v="https://twitter.com/#!/pepromagazine/status/1093707400308244480"/>
    <m/>
    <m/>
    <s v="1093707400308244480"/>
    <m/>
    <b v="0"/>
    <n v="0"/>
    <s v=""/>
    <b v="0"/>
    <s v="en"/>
    <m/>
    <s v=""/>
    <b v="0"/>
    <n v="1"/>
    <s v=""/>
    <s v="Constant Contact"/>
    <b v="0"/>
    <s v="1093707400308244480"/>
    <s v="Tweet"/>
    <n v="0"/>
    <n v="0"/>
    <m/>
    <m/>
    <m/>
    <m/>
    <m/>
    <m/>
    <m/>
    <m/>
    <n v="20"/>
    <s v="8"/>
    <s v="8"/>
    <n v="0"/>
    <n v="0"/>
    <n v="0"/>
    <n v="0"/>
    <n v="0"/>
    <n v="0"/>
    <n v="12"/>
    <n v="100"/>
    <n v="12"/>
  </r>
  <r>
    <s v="pepromagazine"/>
    <s v="pepromagazine"/>
    <m/>
    <m/>
    <m/>
    <m/>
    <m/>
    <m/>
    <m/>
    <m/>
    <s v="No"/>
    <n v="207"/>
    <m/>
    <m/>
    <x v="1"/>
    <d v="2019-02-08T18:40:39.000"/>
    <s v="Rockwood buys medical equipment maker #privateequity #middlemarket #lowermiddlemarket #mergers #acquisitions https://t.co/DRHMhrvpcx https://t.co/Tn0PDpogqB"/>
    <s v="https://myemail.constantcontact.com/Rockwood-buys-medical-equipment-maker.html?soid=1116185134179&amp;aid=WWRDdQ7Uyvo"/>
    <s v="constantcontact.com"/>
    <x v="11"/>
    <s v="https://pbs.twimg.com/media/Dy53FwNWkAAHGRr.png"/>
    <s v="https://pbs.twimg.com/media/Dy53FwNWkAAHGRr.png"/>
    <x v="168"/>
    <s v="https://twitter.com/#!/pepromagazine/status/1093942701584728065"/>
    <m/>
    <m/>
    <s v="1093942701584728065"/>
    <m/>
    <b v="0"/>
    <n v="0"/>
    <s v=""/>
    <b v="0"/>
    <s v="en"/>
    <m/>
    <s v=""/>
    <b v="0"/>
    <n v="0"/>
    <s v=""/>
    <s v="Constant Contact"/>
    <b v="0"/>
    <s v="1093942701584728065"/>
    <s v="Tweet"/>
    <n v="0"/>
    <n v="0"/>
    <m/>
    <m/>
    <m/>
    <m/>
    <m/>
    <m/>
    <m/>
    <m/>
    <n v="20"/>
    <s v="8"/>
    <s v="8"/>
    <n v="0"/>
    <n v="0"/>
    <n v="0"/>
    <n v="0"/>
    <n v="0"/>
    <n v="0"/>
    <n v="10"/>
    <n v="100"/>
    <n v="10"/>
  </r>
  <r>
    <s v="pepromagazine"/>
    <s v="pepromagazine"/>
    <m/>
    <m/>
    <m/>
    <m/>
    <m/>
    <m/>
    <m/>
    <m/>
    <s v="No"/>
    <n v="208"/>
    <m/>
    <m/>
    <x v="1"/>
    <d v="2019-02-09T03:03:49.000"/>
    <s v="After Hours News from Private Equity Professional #privateequity #middlemarket #lowermiddlemarket #mergers… https://t.co/VbtxLJCYPL"/>
    <s v="https://twitter.com/i/web/status/1094069329866432512"/>
    <s v="twitter.com"/>
    <x v="51"/>
    <m/>
    <s v="http://pbs.twimg.com/profile_images/837532154854703106/20f3n0Od_normal.jpg"/>
    <x v="169"/>
    <s v="https://twitter.com/#!/pepromagazine/status/1094069329866432512"/>
    <m/>
    <m/>
    <s v="1094069329866432512"/>
    <m/>
    <b v="0"/>
    <n v="0"/>
    <s v=""/>
    <b v="0"/>
    <s v="en"/>
    <m/>
    <s v=""/>
    <b v="0"/>
    <n v="0"/>
    <s v=""/>
    <s v="Constant Contact"/>
    <b v="1"/>
    <s v="1094069329866432512"/>
    <s v="Tweet"/>
    <n v="0"/>
    <n v="0"/>
    <m/>
    <m/>
    <m/>
    <m/>
    <m/>
    <m/>
    <m/>
    <m/>
    <n v="20"/>
    <s v="8"/>
    <s v="8"/>
    <n v="0"/>
    <n v="0"/>
    <n v="0"/>
    <n v="0"/>
    <n v="0"/>
    <n v="0"/>
    <n v="11"/>
    <n v="100"/>
    <n v="11"/>
  </r>
  <r>
    <s v="pepromagazine"/>
    <s v="pepromagazine"/>
    <m/>
    <m/>
    <m/>
    <m/>
    <m/>
    <m/>
    <m/>
    <m/>
    <s v="No"/>
    <n v="209"/>
    <m/>
    <m/>
    <x v="1"/>
    <d v="2019-02-10T16:24:23.000"/>
    <s v="The Week in Review from Private Equity Professional#privateequity #middlemarket #lowermiddlemarket #mergers… https://t.co/devXWsOHOE"/>
    <s v="https://twitter.com/i/web/status/1094633187647602688"/>
    <s v="twitter.com"/>
    <x v="73"/>
    <m/>
    <s v="http://pbs.twimg.com/profile_images/837532154854703106/20f3n0Od_normal.jpg"/>
    <x v="170"/>
    <s v="https://twitter.com/#!/pepromagazine/status/1094633187647602688"/>
    <m/>
    <m/>
    <s v="1094633187647602688"/>
    <m/>
    <b v="0"/>
    <n v="0"/>
    <s v=""/>
    <b v="0"/>
    <s v="en"/>
    <m/>
    <s v=""/>
    <b v="0"/>
    <n v="0"/>
    <s v=""/>
    <s v="Constant Contact"/>
    <b v="1"/>
    <s v="1094633187647602688"/>
    <s v="Tweet"/>
    <n v="0"/>
    <n v="0"/>
    <m/>
    <m/>
    <m/>
    <m/>
    <m/>
    <m/>
    <m/>
    <m/>
    <n v="20"/>
    <s v="8"/>
    <s v="8"/>
    <n v="0"/>
    <n v="0"/>
    <n v="0"/>
    <n v="0"/>
    <n v="0"/>
    <n v="0"/>
    <n v="12"/>
    <n v="100"/>
    <n v="12"/>
  </r>
  <r>
    <s v="pepromagazine"/>
    <s v="pepromagazine"/>
    <m/>
    <m/>
    <m/>
    <m/>
    <m/>
    <m/>
    <m/>
    <m/>
    <s v="No"/>
    <n v="210"/>
    <m/>
    <m/>
    <x v="1"/>
    <d v="2019-02-12T03:01:55.000"/>
    <s v="After Hours News from Private Equity Professional #privateequity #middlemarket #lowermiddlemarket #mergers #acquisitions https://t.co/l4g6p99P2X https://t.co/Jm34Sy7eXL"/>
    <s v="https://myemail.constantcontact.com/After-Hours-News-from-Private-Equity-Professional.html?soid=1116185134179&amp;aid=CrxHJcTD1OY"/>
    <s v="constantcontact.com"/>
    <x v="11"/>
    <s v="https://pbs.twimg.com/media/DzLGlvfX4AAsDSW.png"/>
    <s v="https://pbs.twimg.com/media/DzLGlvfX4AAsDSW.png"/>
    <x v="171"/>
    <s v="https://twitter.com/#!/pepromagazine/status/1095156012313661440"/>
    <m/>
    <m/>
    <s v="1095156012313661440"/>
    <m/>
    <b v="0"/>
    <n v="0"/>
    <s v=""/>
    <b v="0"/>
    <s v="en"/>
    <m/>
    <s v=""/>
    <b v="0"/>
    <n v="0"/>
    <s v=""/>
    <s v="Constant Contact"/>
    <b v="0"/>
    <s v="1095156012313661440"/>
    <s v="Tweet"/>
    <n v="0"/>
    <n v="0"/>
    <m/>
    <m/>
    <m/>
    <m/>
    <m/>
    <m/>
    <m/>
    <m/>
    <n v="20"/>
    <s v="8"/>
    <s v="8"/>
    <n v="0"/>
    <n v="0"/>
    <n v="0"/>
    <n v="0"/>
    <n v="0"/>
    <n v="0"/>
    <n v="12"/>
    <n v="100"/>
    <n v="12"/>
  </r>
  <r>
    <s v="pepromagazine"/>
    <s v="pepromagazine"/>
    <m/>
    <m/>
    <m/>
    <m/>
    <m/>
    <m/>
    <m/>
    <m/>
    <s v="No"/>
    <n v="211"/>
    <m/>
    <m/>
    <x v="1"/>
    <d v="2019-02-12T20:11:41.000"/>
    <s v="After a seven-year hold Mason Wells exits Eddy Foods #privateequity #middlemarket #lowermiddlemarket #mergers… https://t.co/DI8fEw7Vm0"/>
    <s v="https://twitter.com/i/web/status/1095415165233913856"/>
    <s v="twitter.com"/>
    <x v="51"/>
    <m/>
    <s v="http://pbs.twimg.com/profile_images/837532154854703106/20f3n0Od_normal.jpg"/>
    <x v="172"/>
    <s v="https://twitter.com/#!/pepromagazine/status/1095415165233913856"/>
    <m/>
    <m/>
    <s v="1095415165233913856"/>
    <m/>
    <b v="0"/>
    <n v="0"/>
    <s v=""/>
    <b v="0"/>
    <s v="en"/>
    <m/>
    <s v=""/>
    <b v="0"/>
    <n v="0"/>
    <s v=""/>
    <s v="Constant Contact"/>
    <b v="1"/>
    <s v="1095415165233913856"/>
    <s v="Tweet"/>
    <n v="0"/>
    <n v="0"/>
    <m/>
    <m/>
    <m/>
    <m/>
    <m/>
    <m/>
    <m/>
    <m/>
    <n v="20"/>
    <s v="8"/>
    <s v="8"/>
    <n v="0"/>
    <n v="0"/>
    <n v="0"/>
    <n v="0"/>
    <n v="0"/>
    <n v="0"/>
    <n v="14"/>
    <n v="100"/>
    <n v="14"/>
  </r>
  <r>
    <s v="pepromagazine"/>
    <s v="pepromagazine"/>
    <m/>
    <m/>
    <m/>
    <m/>
    <m/>
    <m/>
    <m/>
    <m/>
    <s v="No"/>
    <n v="212"/>
    <m/>
    <m/>
    <x v="1"/>
    <d v="2019-02-13T03:03:11.000"/>
    <s v="After Hours News from Private Equity Professional #privateequity #middlemarket #lowermiddlemarket #mergers #acquisitions https://t.co/6dT4c2Y8uj https://t.co/7tptJEnCOj"/>
    <s v="https://myemail.constantcontact.com/After-Hours-News-from-Private-Equity-Professional.html?soid=1116185134179&amp;aid=vtesOniaAGU"/>
    <s v="constantcontact.com"/>
    <x v="11"/>
    <s v="https://pbs.twimg.com/media/DzQQeM2XcAEFS3n.png"/>
    <s v="https://pbs.twimg.com/media/DzQQeM2XcAEFS3n.png"/>
    <x v="173"/>
    <s v="https://twitter.com/#!/pepromagazine/status/1095518721630715904"/>
    <m/>
    <m/>
    <s v="1095518721630715904"/>
    <m/>
    <b v="0"/>
    <n v="0"/>
    <s v=""/>
    <b v="0"/>
    <s v="en"/>
    <m/>
    <s v=""/>
    <b v="0"/>
    <n v="0"/>
    <s v=""/>
    <s v="Constant Contact"/>
    <b v="0"/>
    <s v="1095518721630715904"/>
    <s v="Tweet"/>
    <n v="0"/>
    <n v="0"/>
    <m/>
    <m/>
    <m/>
    <m/>
    <m/>
    <m/>
    <m/>
    <m/>
    <n v="20"/>
    <s v="8"/>
    <s v="8"/>
    <n v="0"/>
    <n v="0"/>
    <n v="0"/>
    <n v="0"/>
    <n v="0"/>
    <n v="0"/>
    <n v="12"/>
    <n v="100"/>
    <n v="12"/>
  </r>
  <r>
    <s v="pepromagazine"/>
    <s v="pepromagazine"/>
    <m/>
    <m/>
    <m/>
    <m/>
    <m/>
    <m/>
    <m/>
    <m/>
    <s v="No"/>
    <n v="213"/>
    <m/>
    <m/>
    <x v="1"/>
    <d v="2019-02-13T19:11:28.000"/>
    <s v="Arlington Capital sells Endeavor Robotics to FLIR #privateequity #middlemarket #lowermiddlemarket #mergers #acquisitions https://t.co/uxRPgbrpwf https://t.co/PT3UXMrAOi"/>
    <s v="https://myemail.constantcontact.com/Arlington-Capital-sells-Endeavor-Robotics-to-FLIR.html?soid=1116185134179&amp;aid=1g1KVUd9JAA"/>
    <s v="constantcontact.com"/>
    <x v="11"/>
    <s v="https://pbs.twimg.com/media/DzTuGA1XQAIYzPr.png"/>
    <s v="https://pbs.twimg.com/media/DzTuGA1XQAIYzPr.png"/>
    <x v="174"/>
    <s v="https://twitter.com/#!/pepromagazine/status/1095762397841842177"/>
    <m/>
    <m/>
    <s v="1095762397841842177"/>
    <m/>
    <b v="0"/>
    <n v="0"/>
    <s v=""/>
    <b v="0"/>
    <s v="en"/>
    <m/>
    <s v=""/>
    <b v="0"/>
    <n v="0"/>
    <s v=""/>
    <s v="Constant Contact"/>
    <b v="0"/>
    <s v="1095762397841842177"/>
    <s v="Tweet"/>
    <n v="0"/>
    <n v="0"/>
    <m/>
    <m/>
    <m/>
    <m/>
    <m/>
    <m/>
    <m/>
    <m/>
    <n v="20"/>
    <s v="8"/>
    <s v="8"/>
    <n v="0"/>
    <n v="0"/>
    <n v="0"/>
    <n v="0"/>
    <n v="0"/>
    <n v="0"/>
    <n v="12"/>
    <n v="100"/>
    <n v="12"/>
  </r>
  <r>
    <s v="pepromagazine"/>
    <s v="pepromagazine"/>
    <m/>
    <m/>
    <m/>
    <m/>
    <m/>
    <m/>
    <m/>
    <m/>
    <s v="No"/>
    <n v="214"/>
    <m/>
    <m/>
    <x v="1"/>
    <d v="2019-02-14T03:03:50.000"/>
    <s v="After Hours News from Private Equity Professional #privateequity #middlemarket #lowermiddlemarket #mergers… https://t.co/v0HWj6vSBs"/>
    <s v="https://twitter.com/i/web/status/1095881271098728450"/>
    <s v="twitter.com"/>
    <x v="51"/>
    <m/>
    <s v="http://pbs.twimg.com/profile_images/837532154854703106/20f3n0Od_normal.jpg"/>
    <x v="175"/>
    <s v="https://twitter.com/#!/pepromagazine/status/1095881271098728450"/>
    <m/>
    <m/>
    <s v="1095881271098728450"/>
    <m/>
    <b v="0"/>
    <n v="0"/>
    <s v=""/>
    <b v="0"/>
    <s v="en"/>
    <m/>
    <s v=""/>
    <b v="0"/>
    <n v="0"/>
    <s v=""/>
    <s v="Constant Contact"/>
    <b v="1"/>
    <s v="1095881271098728450"/>
    <s v="Tweet"/>
    <n v="0"/>
    <n v="0"/>
    <m/>
    <m/>
    <m/>
    <m/>
    <m/>
    <m/>
    <m/>
    <m/>
    <n v="20"/>
    <s v="8"/>
    <s v="8"/>
    <n v="0"/>
    <n v="0"/>
    <n v="0"/>
    <n v="0"/>
    <n v="0"/>
    <n v="0"/>
    <n v="11"/>
    <n v="100"/>
    <n v="11"/>
  </r>
  <r>
    <s v="pepromagazine"/>
    <s v="pepromagazine"/>
    <m/>
    <m/>
    <m/>
    <m/>
    <m/>
    <m/>
    <m/>
    <m/>
    <s v="No"/>
    <n v="215"/>
    <m/>
    <m/>
    <x v="1"/>
    <d v="2019-02-14T20:40:44.000"/>
    <s v="Investment bank Petsky Prunier bought by Canaccord Genuity#privateequity #middlemarket #lowermiddlemarket #mergers… https://t.co/0tc5Qpny44"/>
    <s v="https://twitter.com/i/web/status/1096147250298998784"/>
    <s v="twitter.com"/>
    <x v="73"/>
    <m/>
    <s v="http://pbs.twimg.com/profile_images/837532154854703106/20f3n0Od_normal.jpg"/>
    <x v="176"/>
    <s v="https://twitter.com/#!/pepromagazine/status/1096147250298998784"/>
    <m/>
    <m/>
    <s v="1096147250298998784"/>
    <m/>
    <b v="0"/>
    <n v="0"/>
    <s v=""/>
    <b v="0"/>
    <s v="en"/>
    <m/>
    <s v=""/>
    <b v="0"/>
    <n v="0"/>
    <s v=""/>
    <s v="Constant Contact"/>
    <b v="1"/>
    <s v="1096147250298998784"/>
    <s v="Tweet"/>
    <n v="0"/>
    <n v="0"/>
    <m/>
    <m/>
    <m/>
    <m/>
    <m/>
    <m/>
    <m/>
    <m/>
    <n v="20"/>
    <s v="8"/>
    <s v="8"/>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52">
    <i>
      <x v="1"/>
    </i>
    <i r="1">
      <x v="9"/>
    </i>
    <i r="2">
      <x v="268"/>
    </i>
    <i r="3">
      <x v="18"/>
    </i>
    <i>
      <x v="2"/>
    </i>
    <i r="1">
      <x v="1"/>
    </i>
    <i r="2">
      <x v="23"/>
    </i>
    <i r="3">
      <x v="18"/>
    </i>
    <i r="2">
      <x v="26"/>
    </i>
    <i r="3">
      <x v="19"/>
    </i>
    <i r="2">
      <x v="30"/>
    </i>
    <i r="3">
      <x v="18"/>
    </i>
    <i r="2">
      <x v="31"/>
    </i>
    <i r="3">
      <x v="21"/>
    </i>
    <i r="1">
      <x v="2"/>
    </i>
    <i r="2">
      <x v="32"/>
    </i>
    <i r="3">
      <x v="1"/>
    </i>
    <i r="3">
      <x v="2"/>
    </i>
    <i r="3">
      <x v="4"/>
    </i>
    <i r="3">
      <x v="6"/>
    </i>
    <i r="3">
      <x v="8"/>
    </i>
    <i r="3">
      <x v="12"/>
    </i>
    <i r="3">
      <x v="15"/>
    </i>
    <i r="3">
      <x v="18"/>
    </i>
    <i r="3">
      <x v="20"/>
    </i>
    <i r="3">
      <x v="21"/>
    </i>
    <i r="3">
      <x v="22"/>
    </i>
    <i r="3">
      <x v="23"/>
    </i>
    <i r="3">
      <x v="24"/>
    </i>
    <i r="2">
      <x v="33"/>
    </i>
    <i r="3">
      <x v="4"/>
    </i>
    <i r="3">
      <x v="5"/>
    </i>
    <i r="3">
      <x v="9"/>
    </i>
    <i r="3">
      <x v="18"/>
    </i>
    <i r="3">
      <x v="22"/>
    </i>
    <i r="2">
      <x v="34"/>
    </i>
    <i r="3">
      <x v="3"/>
    </i>
    <i r="3">
      <x v="4"/>
    </i>
    <i r="3">
      <x v="16"/>
    </i>
    <i r="3">
      <x v="19"/>
    </i>
    <i r="3">
      <x v="22"/>
    </i>
    <i r="2">
      <x v="35"/>
    </i>
    <i r="3">
      <x v="7"/>
    </i>
    <i r="3">
      <x v="14"/>
    </i>
    <i r="3">
      <x v="16"/>
    </i>
    <i r="3">
      <x v="21"/>
    </i>
    <i r="3">
      <x v="22"/>
    </i>
    <i r="3">
      <x v="24"/>
    </i>
    <i r="2">
      <x v="36"/>
    </i>
    <i r="3">
      <x v="4"/>
    </i>
    <i r="3">
      <x v="5"/>
    </i>
    <i r="3">
      <x v="7"/>
    </i>
    <i r="3">
      <x v="14"/>
    </i>
    <i r="3">
      <x v="15"/>
    </i>
    <i r="3">
      <x v="17"/>
    </i>
    <i r="3">
      <x v="19"/>
    </i>
    <i r="3">
      <x v="20"/>
    </i>
    <i r="3">
      <x v="21"/>
    </i>
    <i r="3">
      <x v="22"/>
    </i>
    <i r="3">
      <x v="23"/>
    </i>
    <i r="3">
      <x v="24"/>
    </i>
    <i r="2">
      <x v="37"/>
    </i>
    <i r="3">
      <x v="3"/>
    </i>
    <i r="3">
      <x v="4"/>
    </i>
    <i r="3">
      <x v="13"/>
    </i>
    <i r="3">
      <x v="14"/>
    </i>
    <i r="3">
      <x v="15"/>
    </i>
    <i r="3">
      <x v="16"/>
    </i>
    <i r="3">
      <x v="17"/>
    </i>
    <i r="3">
      <x v="18"/>
    </i>
    <i r="3">
      <x v="19"/>
    </i>
    <i r="3">
      <x v="20"/>
    </i>
    <i r="3">
      <x v="23"/>
    </i>
    <i r="3">
      <x v="24"/>
    </i>
    <i r="2">
      <x v="38"/>
    </i>
    <i r="3">
      <x v="4"/>
    </i>
    <i r="3">
      <x v="5"/>
    </i>
    <i r="3">
      <x v="15"/>
    </i>
    <i r="3">
      <x v="16"/>
    </i>
    <i r="3">
      <x v="17"/>
    </i>
    <i r="3">
      <x v="18"/>
    </i>
    <i r="3">
      <x v="20"/>
    </i>
    <i r="3">
      <x v="21"/>
    </i>
    <i r="3">
      <x v="23"/>
    </i>
    <i r="2">
      <x v="39"/>
    </i>
    <i r="3">
      <x v="1"/>
    </i>
    <i r="3">
      <x v="3"/>
    </i>
    <i r="3">
      <x v="4"/>
    </i>
    <i r="3">
      <x v="8"/>
    </i>
    <i r="3">
      <x v="15"/>
    </i>
    <i r="3">
      <x v="16"/>
    </i>
    <i r="3">
      <x v="18"/>
    </i>
    <i r="3">
      <x v="19"/>
    </i>
    <i r="3">
      <x v="20"/>
    </i>
    <i r="3">
      <x v="22"/>
    </i>
    <i r="2">
      <x v="40"/>
    </i>
    <i r="3">
      <x v="4"/>
    </i>
    <i r="3">
      <x v="5"/>
    </i>
    <i r="3">
      <x v="19"/>
    </i>
    <i r="3">
      <x v="21"/>
    </i>
    <i r="2">
      <x v="41"/>
    </i>
    <i r="3">
      <x v="9"/>
    </i>
    <i r="3">
      <x v="14"/>
    </i>
    <i r="3">
      <x v="15"/>
    </i>
    <i r="3">
      <x v="17"/>
    </i>
    <i r="3">
      <x v="20"/>
    </i>
    <i r="2">
      <x v="42"/>
    </i>
    <i r="3">
      <x v="2"/>
    </i>
    <i r="3">
      <x v="8"/>
    </i>
    <i r="3">
      <x v="12"/>
    </i>
    <i r="3">
      <x v="15"/>
    </i>
    <i r="3">
      <x v="16"/>
    </i>
    <i r="3">
      <x v="17"/>
    </i>
    <i r="3">
      <x v="22"/>
    </i>
    <i r="3">
      <x v="24"/>
    </i>
    <i r="2">
      <x v="43"/>
    </i>
    <i r="3">
      <x v="4"/>
    </i>
    <i r="3">
      <x v="10"/>
    </i>
    <i r="3">
      <x v="11"/>
    </i>
    <i r="3">
      <x v="12"/>
    </i>
    <i r="3">
      <x v="14"/>
    </i>
    <i r="3">
      <x v="16"/>
    </i>
    <i r="3">
      <x v="18"/>
    </i>
    <i r="3">
      <x v="21"/>
    </i>
    <i r="3">
      <x v="22"/>
    </i>
    <i r="3">
      <x v="23"/>
    </i>
    <i r="2">
      <x v="44"/>
    </i>
    <i r="3">
      <x v="4"/>
    </i>
    <i r="3">
      <x v="9"/>
    </i>
    <i r="3">
      <x v="10"/>
    </i>
    <i r="3">
      <x v="16"/>
    </i>
    <i r="3">
      <x v="17"/>
    </i>
    <i r="3">
      <x v="18"/>
    </i>
    <i r="3">
      <x v="19"/>
    </i>
    <i r="3">
      <x v="20"/>
    </i>
    <i r="3">
      <x v="22"/>
    </i>
    <i r="3">
      <x v="23"/>
    </i>
    <i r="3">
      <x v="24"/>
    </i>
    <i r="2">
      <x v="45"/>
    </i>
    <i r="3">
      <x v="1"/>
    </i>
    <i r="3">
      <x v="3"/>
    </i>
    <i r="3">
      <x v="4"/>
    </i>
    <i r="3">
      <x v="13"/>
    </i>
    <i r="3">
      <x v="14"/>
    </i>
    <i r="3">
      <x v="15"/>
    </i>
    <i r="3">
      <x v="16"/>
    </i>
    <i r="3">
      <x v="17"/>
    </i>
    <i r="3">
      <x v="18"/>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4">
        <i x="28" s="1"/>
        <i x="21" s="1"/>
        <i x="20" s="1"/>
        <i x="35" s="1"/>
        <i x="57" s="1"/>
        <i x="32" s="1"/>
        <i x="38" s="1"/>
        <i x="36" s="1"/>
        <i x="8" s="1"/>
        <i x="37" s="1"/>
        <i x="5" s="1"/>
        <i x="33" s="1"/>
        <i x="4" s="1"/>
        <i x="6" s="1"/>
        <i x="43" s="1"/>
        <i x="65" s="1"/>
        <i x="66" s="1"/>
        <i x="13" s="1"/>
        <i x="53" s="1"/>
        <i x="55" s="1"/>
        <i x="42" s="1"/>
        <i x="44" s="1"/>
        <i x="48" s="1"/>
        <i x="0" s="1"/>
        <i x="58" s="1"/>
        <i x="71" s="1"/>
        <i x="18" s="1"/>
        <i x="24" s="1"/>
        <i x="50" s="1"/>
        <i x="14" s="1"/>
        <i x="25" s="1"/>
        <i x="2" s="1"/>
        <i x="73" s="1"/>
        <i x="41" s="1"/>
        <i x="52" s="1"/>
        <i x="54" s="1"/>
        <i x="59" s="1"/>
        <i x="49" s="1"/>
        <i x="12" s="1"/>
        <i x="60" s="1"/>
        <i x="19" s="1"/>
        <i x="26" s="1"/>
        <i x="34" s="1"/>
        <i x="64" s="1"/>
        <i x="31" s="1"/>
        <i x="70" s="1"/>
        <i x="16" s="1"/>
        <i x="27" s="1"/>
        <i x="23" s="1"/>
        <i x="51" s="1"/>
        <i x="11" s="1"/>
        <i x="15" s="1"/>
        <i x="29" s="1"/>
        <i x="56" s="1"/>
        <i x="1" s="1"/>
        <i x="22" s="1"/>
        <i x="30" s="1"/>
        <i x="72" s="1"/>
        <i x="17" s="1"/>
        <i x="69" s="1"/>
        <i x="46" s="1"/>
        <i x="40" s="1"/>
        <i x="47" s="1"/>
        <i x="3" s="1"/>
        <i x="67" s="1"/>
        <i x="68" s="1"/>
        <i x="39" s="1"/>
        <i x="9" s="1"/>
        <i x="63" s="1"/>
        <i x="61" s="1"/>
        <i x="62" s="1"/>
        <i x="10" s="1"/>
        <i x="45"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15" totalsRowShown="0" headerRowDxfId="492" dataDxfId="491">
  <autoFilter ref="A2:BL21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362" dataDxfId="361">
  <autoFilter ref="A2:C3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229" dataDxfId="228">
  <autoFilter ref="A70:V80"/>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82" dataDxfId="181">
  <autoFilter ref="A83:V93"/>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2" totalsRowShown="0" headerRowDxfId="439" dataDxfId="438">
  <autoFilter ref="A2:BS12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60" totalsRowShown="0" headerRowDxfId="147" dataDxfId="146">
  <autoFilter ref="A1:G96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74" totalsRowShown="0" headerRowDxfId="138" dataDxfId="137">
  <autoFilter ref="A1:L87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79" totalsRowShown="0" headerRowDxfId="64" dataDxfId="63">
  <autoFilter ref="A2:BL17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396">
  <autoFilter ref="A2:AO2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393" dataDxfId="392">
  <autoFilter ref="A1:C12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leadleft.com/leveraged-loan-insight-analysis-1-28-2019/" TargetMode="External" /><Relationship Id="rId2" Type="http://schemas.openxmlformats.org/officeDocument/2006/relationships/hyperlink" Target="https://www.theleadleft.com/leveraged-loan-insight-analysis-1-28-2019/" TargetMode="External" /><Relationship Id="rId3" Type="http://schemas.openxmlformats.org/officeDocument/2006/relationships/hyperlink" Target="https://twitter.com/i/web/status/1091297674249285633" TargetMode="External" /><Relationship Id="rId4" Type="http://schemas.openxmlformats.org/officeDocument/2006/relationships/hyperlink" Target="https://twitter.com/i/web/status/1091344281309245440" TargetMode="External" /><Relationship Id="rId5" Type="http://schemas.openxmlformats.org/officeDocument/2006/relationships/hyperlink" Target="https://twitter.com/i/web/status/1091382740627251200" TargetMode="External" /><Relationship Id="rId6" Type="http://schemas.openxmlformats.org/officeDocument/2006/relationships/hyperlink" Target="https://www.businessobserverfl.com/article/fully-invested-middle-market-asset-managers-are-bullish-on-tampa-bay" TargetMode="External" /><Relationship Id="rId7" Type="http://schemas.openxmlformats.org/officeDocument/2006/relationships/hyperlink" Target="http://www.equipmentfa.com/news/8988/citizens-bank-annual-survey-shows-strong-middle-market-business-optimism" TargetMode="External" /><Relationship Id="rId8" Type="http://schemas.openxmlformats.org/officeDocument/2006/relationships/hyperlink" Target="https://twitter.com/i/web/status/1091441266045407232" TargetMode="External" /><Relationship Id="rId9" Type="http://schemas.openxmlformats.org/officeDocument/2006/relationships/hyperlink" Target="https://twitter.com/i/web/status/1091441266045407232" TargetMode="External" /><Relationship Id="rId10" Type="http://schemas.openxmlformats.org/officeDocument/2006/relationships/hyperlink" Target="https://twitter.com/i/web/status/1091481345543622656" TargetMode="External" /><Relationship Id="rId11" Type="http://schemas.openxmlformats.org/officeDocument/2006/relationships/hyperlink" Target="https://gudcapital.com/middle-market-loans/" TargetMode="External" /><Relationship Id="rId12" Type="http://schemas.openxmlformats.org/officeDocument/2006/relationships/hyperlink" Target="https://lnkd.in/dDMHqAX" TargetMode="External" /><Relationship Id="rId13" Type="http://schemas.openxmlformats.org/officeDocument/2006/relationships/hyperlink" Target="https://rsm.us/2A1BDec" TargetMode="External" /><Relationship Id="rId14" Type="http://schemas.openxmlformats.org/officeDocument/2006/relationships/hyperlink" Target="https://www.industryweek.com/economy/weathering-trade-troubles-lessons-art-war" TargetMode="External" /><Relationship Id="rId15" Type="http://schemas.openxmlformats.org/officeDocument/2006/relationships/hyperlink" Target="https://lnkd.in/d9-bVbq" TargetMode="External" /><Relationship Id="rId16" Type="http://schemas.openxmlformats.org/officeDocument/2006/relationships/hyperlink" Target="https://pitchbook.com/news/articles/us-middle-market-sets-another-record-amid-broader-pe-shift" TargetMode="External" /><Relationship Id="rId17" Type="http://schemas.openxmlformats.org/officeDocument/2006/relationships/hyperlink" Target="https://lnkd.in/ewRxzJD" TargetMode="External" /><Relationship Id="rId18" Type="http://schemas.openxmlformats.org/officeDocument/2006/relationships/hyperlink" Target="https://rsmus.com/our-insights/harnessing-technology-and-data/rsm-survey-details-middle-market-digital-transformation-strategi.html?cmpid=soc:twcpr0618-digital-trans-survey-exec-summary:d02" TargetMode="External" /><Relationship Id="rId19" Type="http://schemas.openxmlformats.org/officeDocument/2006/relationships/hyperlink" Target="https://www.youtube.com/watch?v=pDxQOljMhfI&amp;feature=youtu.be" TargetMode="External" /><Relationship Id="rId20" Type="http://schemas.openxmlformats.org/officeDocument/2006/relationships/hyperlink" Target="https://www.bizjournals.com/charlotte/news/2018/12/17/wells-fargo-execs-on-how-middle-market-companies.html?platform=hootsuite" TargetMode="External" /><Relationship Id="rId21" Type="http://schemas.openxmlformats.org/officeDocument/2006/relationships/hyperlink" Target="https://www.bizjournals.com/charlotte/news/2018/12/17/wells-fargo-execs-on-how-middle-market-companies.html?platform=hootsuite" TargetMode="External" /><Relationship Id="rId22" Type="http://schemas.openxmlformats.org/officeDocument/2006/relationships/hyperlink" Target="https://deloitte.wsj.com/cfo/2016/11/22/mid-market-companies-embrace-technology-as-a-strategic-imperative/?platform=hootsuite" TargetMode="External" /><Relationship Id="rId23" Type="http://schemas.openxmlformats.org/officeDocument/2006/relationships/hyperlink" Target="https://www.auctusgroupinc.com/2019/01/14/auctus-and-scalewerks-announce-strategic-partnership-expanding-growth-advisory-services/" TargetMode="External" /><Relationship Id="rId24" Type="http://schemas.openxmlformats.org/officeDocument/2006/relationships/hyperlink" Target="https://lnkd.in/gkH6sEN" TargetMode="External" /><Relationship Id="rId25" Type="http://schemas.openxmlformats.org/officeDocument/2006/relationships/hyperlink" Target="https://lnkd.in/enTE433" TargetMode="External" /><Relationship Id="rId26" Type="http://schemas.openxmlformats.org/officeDocument/2006/relationships/hyperlink" Target="https://www.theleadleft.com/leveraged-loan-insight-analysis-1-28-2019/" TargetMode="External" /><Relationship Id="rId27" Type="http://schemas.openxmlformats.org/officeDocument/2006/relationships/hyperlink" Target="https://twitter.com/i/web/status/1093531796518645762" TargetMode="External" /><Relationship Id="rId28" Type="http://schemas.openxmlformats.org/officeDocument/2006/relationships/hyperlink" Target="https://pitchbook.com/news/articles/fundraising-is-flat-in-the-us-pe-middle-market-but-its-not-time-to-panic" TargetMode="External" /><Relationship Id="rId29" Type="http://schemas.openxmlformats.org/officeDocument/2006/relationships/hyperlink" Target="https://twitter.com/i/web/status/1093892497766563841" TargetMode="External" /><Relationship Id="rId30" Type="http://schemas.openxmlformats.org/officeDocument/2006/relationships/hyperlink" Target="https://twitter.com/i/web/status/1093944819242713093" TargetMode="External" /><Relationship Id="rId31" Type="http://schemas.openxmlformats.org/officeDocument/2006/relationships/hyperlink" Target="https://www.middlemarketcenter.org/expert-perspectives/strategy-development-process?utm_source=twitter.com&amp;utm_medium=social&amp;utm_content=socialchamp&amp;utm_campaign=socialchamp.io&amp;id=HklpZsCEEN" TargetMode="External" /><Relationship Id="rId32" Type="http://schemas.openxmlformats.org/officeDocument/2006/relationships/hyperlink" Target="https://www.middlemarketcenter.org/expert-perspectives/strategy-development-process?utm_source=twitter.com&amp;utm_medium=social&amp;utm_content=socialchamp&amp;utm_campaign=socialchamp.io&amp;id=r1ezEo0VV4" TargetMode="External" /><Relationship Id="rId33" Type="http://schemas.openxmlformats.org/officeDocument/2006/relationships/hyperlink" Target="https://www.middlemarketcenter.org/expert-perspectives/strategy-development-process?utm_source=twitter.com&amp;utm_medium=social&amp;utm_content=socialchamp&amp;utm_campaign=socialchamp.io&amp;id=SJxu9f_I4N" TargetMode="External" /><Relationship Id="rId34" Type="http://schemas.openxmlformats.org/officeDocument/2006/relationships/hyperlink" Target="https://blog.tippingpointcomm.com/5-reasons-for-a-financial-institution-to-create-a-content-strategy" TargetMode="External" /><Relationship Id="rId35" Type="http://schemas.openxmlformats.org/officeDocument/2006/relationships/hyperlink" Target="https://blog.tippingpointcomm.com/5-reasons-for-a-financial-institution-to-create-a-content-strategy" TargetMode="External" /><Relationship Id="rId36" Type="http://schemas.openxmlformats.org/officeDocument/2006/relationships/hyperlink" Target="http://www.expertwebcast.com/capital-alternatives-in-middle-market-ma-private-equity-and-independent-sponsors/" TargetMode="External" /><Relationship Id="rId37" Type="http://schemas.openxmlformats.org/officeDocument/2006/relationships/hyperlink" Target="https://dashboard.dealforce.com/Registration.aspx" TargetMode="External" /><Relationship Id="rId38" Type="http://schemas.openxmlformats.org/officeDocument/2006/relationships/hyperlink" Target="http://www.expertwebcast.com/capital-alternatives-in-middle-market-ma-private-equity-and-independent-sponsors/" TargetMode="External" /><Relationship Id="rId39" Type="http://schemas.openxmlformats.org/officeDocument/2006/relationships/hyperlink" Target="http://www.expertwebcast.com/capital-alternatives-in-middle-market-ma-private-equity-and-independent-sponsors/" TargetMode="External" /><Relationship Id="rId40" Type="http://schemas.openxmlformats.org/officeDocument/2006/relationships/hyperlink" Target="http://www.expertwebcast.com/capital-alternatives-in-middle-market-ma-private-equity-and-independent-sponsors/" TargetMode="External" /><Relationship Id="rId41" Type="http://schemas.openxmlformats.org/officeDocument/2006/relationships/hyperlink" Target="https://twitter.com/i/web/status/1095258666821918721" TargetMode="External" /><Relationship Id="rId42" Type="http://schemas.openxmlformats.org/officeDocument/2006/relationships/hyperlink" Target="https://twitter.com/i/web/status/1095258666821918721" TargetMode="External" /><Relationship Id="rId43" Type="http://schemas.openxmlformats.org/officeDocument/2006/relationships/hyperlink" Target="https://twitter.com/rsmusllp/status/1092791048345210887" TargetMode="External" /><Relationship Id="rId44" Type="http://schemas.openxmlformats.org/officeDocument/2006/relationships/hyperlink" Target="https://twitter.com/i/web/status/1094516100258250752" TargetMode="External" /><Relationship Id="rId45" Type="http://schemas.openxmlformats.org/officeDocument/2006/relationships/hyperlink" Target="https://twitter.com/i/web/status/1095368687631192066" TargetMode="External" /><Relationship Id="rId46" Type="http://schemas.openxmlformats.org/officeDocument/2006/relationships/hyperlink" Target="https://twitter.com/i/web/status/1094602022396067840" TargetMode="External" /><Relationship Id="rId47" Type="http://schemas.openxmlformats.org/officeDocument/2006/relationships/hyperlink" Target="https://myemail.constantcontact.com/Impact-of-lease-accounting-standard----State-of-the-industry----Define-your-why.html?soid=1102394474495&amp;aid=p1hKHKCyvds" TargetMode="External" /><Relationship Id="rId48" Type="http://schemas.openxmlformats.org/officeDocument/2006/relationships/hyperlink" Target="https://www.themiddlemarket.com/list/tech-m-a-private-equity-strategies-francisco-partners-genstar-great-hill-hggc-insight-llr-silver-lake-ta-riverside-and-vista" TargetMode="External" /><Relationship Id="rId49" Type="http://schemas.openxmlformats.org/officeDocument/2006/relationships/hyperlink" Target="https://www.themiddlemarket.com/news/m-a-wrap-unilever-carlyle-graze-hershey-conagra-post-capital" TargetMode="External" /><Relationship Id="rId50" Type="http://schemas.openxmlformats.org/officeDocument/2006/relationships/hyperlink" Target="https://contentsharing.net/actions/email_web_version.cfm?ep=HT_CbFpqLKv5XiQq42hlEEQHXzEmPIbO2_n0vX3u6UpSgBzatQItDQdu3FnQunJWF1--kvZbSv3zaBMOVOWlrpxBAqADTH83GFswKCRyMrmtwb91oGmjFbvEusWg6HUd" TargetMode="External" /><Relationship Id="rId51" Type="http://schemas.openxmlformats.org/officeDocument/2006/relationships/hyperlink" Target="https://lnkd.in/eJqhDPC" TargetMode="External" /><Relationship Id="rId52" Type="http://schemas.openxmlformats.org/officeDocument/2006/relationships/hyperlink" Target="https://lnkd.in/eJqhDPC" TargetMode="External" /><Relationship Id="rId53" Type="http://schemas.openxmlformats.org/officeDocument/2006/relationships/hyperlink" Target="https://lnkd.in/eSxmkz6" TargetMode="External" /><Relationship Id="rId54" Type="http://schemas.openxmlformats.org/officeDocument/2006/relationships/hyperlink" Target="http://www.yacapital.com/resource-center/investment" TargetMode="External" /><Relationship Id="rId55" Type="http://schemas.openxmlformats.org/officeDocument/2006/relationships/hyperlink" Target="https://twitter.com/i/web/status/1095745932996550657" TargetMode="External" /><Relationship Id="rId56" Type="http://schemas.openxmlformats.org/officeDocument/2006/relationships/hyperlink" Target="https://bit.ly/2Eyzqec" TargetMode="External" /><Relationship Id="rId57" Type="http://schemas.openxmlformats.org/officeDocument/2006/relationships/hyperlink" Target="https://www.themiddlemarket.com/articles/ultimate-software-to-go-private" TargetMode="External" /><Relationship Id="rId58" Type="http://schemas.openxmlformats.org/officeDocument/2006/relationships/hyperlink" Target="https://twitter.com/i/web/status/1095835207276613632" TargetMode="External" /><Relationship Id="rId59" Type="http://schemas.openxmlformats.org/officeDocument/2006/relationships/hyperlink" Target="https://www.bdo.in/en-gb/insights/global-thought-leadership/bdo-horizons-2019-issue-1" TargetMode="External" /><Relationship Id="rId60" Type="http://schemas.openxmlformats.org/officeDocument/2006/relationships/hyperlink" Target="https://pitchbook.com/news/articles/fundraising-is-flat-in-the-us-pe-middle-market-but-its-not-time-to-panic" TargetMode="External" /><Relationship Id="rId61" Type="http://schemas.openxmlformats.org/officeDocument/2006/relationships/hyperlink" Target="https://middlemarketgrowth.org/deal-news-stellex-buys-paragon/" TargetMode="External" /><Relationship Id="rId62" Type="http://schemas.openxmlformats.org/officeDocument/2006/relationships/hyperlink" Target="https://twitter.com/i/web/status/1093548131290103808" TargetMode="External" /><Relationship Id="rId63" Type="http://schemas.openxmlformats.org/officeDocument/2006/relationships/hyperlink" Target="https://twitter.com/acgnyc/status/1095015651708715008" TargetMode="External" /><Relationship Id="rId64" Type="http://schemas.openxmlformats.org/officeDocument/2006/relationships/hyperlink" Target="https://twitter.com/i/web/status/1095343829899595776" TargetMode="External" /><Relationship Id="rId65" Type="http://schemas.openxmlformats.org/officeDocument/2006/relationships/hyperlink" Target="https://twitter.com/i/web/status/1095607768214589446" TargetMode="External" /><Relationship Id="rId66" Type="http://schemas.openxmlformats.org/officeDocument/2006/relationships/hyperlink" Target="http://www.bdo.gg/en-gb/insights/featured-insights/horizons" TargetMode="External" /><Relationship Id="rId67" Type="http://schemas.openxmlformats.org/officeDocument/2006/relationships/hyperlink" Target="https://www.bdo.com.mt/en-gb/insights/featured-insights/bdo-horizons-issue-1-2019" TargetMode="External" /><Relationship Id="rId68" Type="http://schemas.openxmlformats.org/officeDocument/2006/relationships/hyperlink" Target="https://twitter.com/i/web/status/1096048939319676928" TargetMode="External" /><Relationship Id="rId69" Type="http://schemas.openxmlformats.org/officeDocument/2006/relationships/hyperlink" Target="https://www.middlemarketcenter.org/expert-perspectives/strategy-development-process" TargetMode="External" /><Relationship Id="rId70" Type="http://schemas.openxmlformats.org/officeDocument/2006/relationships/hyperlink" Target="https://www.youtube.com/watch?time_continue=1&amp;v=G6Snm8B1S7s" TargetMode="External" /><Relationship Id="rId71" Type="http://schemas.openxmlformats.org/officeDocument/2006/relationships/hyperlink" Target="https://middlemarketcenter.org/expert-perspectives/are-robots-really-the-future" TargetMode="External" /><Relationship Id="rId72" Type="http://schemas.openxmlformats.org/officeDocument/2006/relationships/hyperlink" Target="https://twitter.com/i/web/status/1093928725719199746" TargetMode="External" /><Relationship Id="rId73" Type="http://schemas.openxmlformats.org/officeDocument/2006/relationships/hyperlink" Target="https://www.middlemarketcenter.org/expert-perspectives/foreign-buyers-in-us-middle-market--advantages-and-tips-for-sellers" TargetMode="External" /><Relationship Id="rId74" Type="http://schemas.openxmlformats.org/officeDocument/2006/relationships/hyperlink" Target="https://twitter.com/i/web/status/1095434873932636160" TargetMode="External" /><Relationship Id="rId75" Type="http://schemas.openxmlformats.org/officeDocument/2006/relationships/hyperlink" Target="https://twitter.com/i/web/status/1096061505668374528" TargetMode="External" /><Relationship Id="rId76" Type="http://schemas.openxmlformats.org/officeDocument/2006/relationships/hyperlink" Target="https://www.bdo.com/insights/tax/compensation-benefits/the-bdo-600-2018-study-of-boards?utm_medium=Social&amp;utm_source=Twtax&amp;utm_campaign=BDO600&amp;utm_content=Tax" TargetMode="External" /><Relationship Id="rId77" Type="http://schemas.openxmlformats.org/officeDocument/2006/relationships/hyperlink" Target="https://www.bdo.com/insights/tax/compensation-benefits/the-bdo-600-2018-study-of-boards?utm_medium=Social&amp;utm_source=Twtax&amp;utm_campaign=BDO600&amp;utm_content=Tax" TargetMode="External" /><Relationship Id="rId78" Type="http://schemas.openxmlformats.org/officeDocument/2006/relationships/hyperlink" Target="https://www.bdo.com/thought-leadership/tax-transformation-guide?utm_medium=Social&amp;utm_source=Twtax&amp;utm_campaign=TaxTransformation&amp;utm_content=Tax" TargetMode="External" /><Relationship Id="rId79" Type="http://schemas.openxmlformats.org/officeDocument/2006/relationships/hyperlink" Target="https://www.bdo.com/insights/tax/compensation-benefits/the-bdo-600-2018-study-of-boards?utm_medium=Social&amp;utm_source=Twtax&amp;utm_campaign=BDO600&amp;utm_content=Tax" TargetMode="External" /><Relationship Id="rId80" Type="http://schemas.openxmlformats.org/officeDocument/2006/relationships/hyperlink" Target="https://rsmcanada.com/events/in-person-events/acg-the-new-united-states-mexico-canada-agreement.html?utm_source=social&amp;utm_medium=tw&amp;utm_campaign=nafta&amp;utm_content=event" TargetMode="External" /><Relationship Id="rId81" Type="http://schemas.openxmlformats.org/officeDocument/2006/relationships/hyperlink" Target="https://rsmcanada.com/our-insights/global-economic-perspectives/nafta-modernization-a-mixed-bag-for-canadian-middle-market.html?utm_source=social&amp;utm_medium=tw&amp;utm_campaign=nafta&amp;utm_content=article" TargetMode="External" /><Relationship Id="rId82" Type="http://schemas.openxmlformats.org/officeDocument/2006/relationships/hyperlink" Target="https://twitter.com/ACGDetroit/status/1093175772691476481" TargetMode="External" /><Relationship Id="rId83" Type="http://schemas.openxmlformats.org/officeDocument/2006/relationships/hyperlink" Target="https://acgwm.wildapricot.org/event-3166149" TargetMode="External" /><Relationship Id="rId84" Type="http://schemas.openxmlformats.org/officeDocument/2006/relationships/hyperlink" Target="https://twitter.com/ACGDetroit/status/1093175772691476481" TargetMode="External" /><Relationship Id="rId85" Type="http://schemas.openxmlformats.org/officeDocument/2006/relationships/hyperlink" Target="https://www.acg.org/toronto/events/2019-young-professionals-trivia-night" TargetMode="External" /><Relationship Id="rId86" Type="http://schemas.openxmlformats.org/officeDocument/2006/relationships/hyperlink" Target="https://twitter.com/ACGDetroit/status/1093175772691476481" TargetMode="External" /><Relationship Id="rId87" Type="http://schemas.openxmlformats.org/officeDocument/2006/relationships/hyperlink" Target="https://rsmcanada.com/events/in-person-events/acg-the-new-united-states-mexico-canada-agreement.html?utm_source=social&amp;utm_medium=tw&amp;utm_campaign=nafta&amp;utm_content=event" TargetMode="External" /><Relationship Id="rId88" Type="http://schemas.openxmlformats.org/officeDocument/2006/relationships/hyperlink" Target="https://rsmcanada.com/our-insights/global-economic-perspectives/nafta-modernization-a-mixed-bag-for-canadian-middle-market.html?utm_source=social&amp;utm_medium=tw&amp;utm_campaign=nafta&amp;utm_content=article" TargetMode="External" /><Relationship Id="rId89" Type="http://schemas.openxmlformats.org/officeDocument/2006/relationships/hyperlink" Target="https://rsmus.com/economics/rsm-middle-market-business-index-mmbi.html?cmpid=soc:twcpr1218-mmbi-q4-2018:dj01&amp;utm_campaign=MMBI+Q4+2018&amp;utm_medium=bitly&amp;utm_source=Twitter" TargetMode="External" /><Relationship Id="rId90" Type="http://schemas.openxmlformats.org/officeDocument/2006/relationships/hyperlink" Target="https://rsmus.com/our-insights/middle-market-transformative-ceo-show/a-conversation-with-jack-mitchell-mitchell-family-of-stores.html?cmpid=soc:twcpr0119-ceo-radio-show-promotion-episode-8:dj01&amp;utm_campaign=01-2019+CEO+Radio+Show&amp;utm_medium=bitly&amp;utm_source=Twitter" TargetMode="External" /><Relationship Id="rId91" Type="http://schemas.openxmlformats.org/officeDocument/2006/relationships/hyperlink" Target="https://rsmus.com/our-insights/harnessing-technology-and-data/rsm-survey-details-middle-market-digital-transformation-strategi.html?cmpid=soc:twcpr0618-digital-trans-survey-exec-summary:d02" TargetMode="External" /><Relationship Id="rId92" Type="http://schemas.openxmlformats.org/officeDocument/2006/relationships/hyperlink" Target="https://rsmus.com/our-insights/middle-market-transformative-ceo-show/a-conversation-with-jack-mitchell-mitchell-family-of-stores.html?cmpid=soc:twcpr0119-ceo-radio-show-promotion-episode-8:dj01&amp;utm_campaign=01-2019+CEO+Radio+Show&amp;utm_medium=bitly&amp;utm_source=Twitter" TargetMode="External" /><Relationship Id="rId93" Type="http://schemas.openxmlformats.org/officeDocument/2006/relationships/hyperlink" Target="https://twitter.com/i/web/status/1091335849302740992" TargetMode="External" /><Relationship Id="rId94" Type="http://schemas.openxmlformats.org/officeDocument/2006/relationships/hyperlink" Target="https://rsmus.com/events/blockchain-benefits-food-value-chain.html?cmpid=soc:twcpr0219-fandb-webcast-blockchain-clearthru:dj01" TargetMode="External" /><Relationship Id="rId95" Type="http://schemas.openxmlformats.org/officeDocument/2006/relationships/hyperlink" Target="https://rsmus.com/what-we-do/industries/consumer-products/retail/can-blockchain-benefit-middle-market-retailers.html?cmpid=soc:twcpr0119-retail-and-blockchain:dj01" TargetMode="External" /><Relationship Id="rId96"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97" Type="http://schemas.openxmlformats.org/officeDocument/2006/relationships/hyperlink" Target="https://twitter.com/i/web/status/1091169915543977985" TargetMode="External" /><Relationship Id="rId98" Type="http://schemas.openxmlformats.org/officeDocument/2006/relationships/hyperlink" Target="https://twitter.com/i/web/status/1091414335681974279" TargetMode="External" /><Relationship Id="rId99" Type="http://schemas.openxmlformats.org/officeDocument/2006/relationships/hyperlink" Target="https://twitter.com/i/web/status/1091532516824096769" TargetMode="External" /><Relationship Id="rId100" Type="http://schemas.openxmlformats.org/officeDocument/2006/relationships/hyperlink" Target="https://myemail.constantcontact.com/The-Week-in-Review-from-Private-Equity-Professional.html?soid=1116185134179&amp;aid=YT-VVpiQxkY" TargetMode="External" /><Relationship Id="rId101" Type="http://schemas.openxmlformats.org/officeDocument/2006/relationships/hyperlink" Target="https://myemail.constantcontact.com/After-Hours-News-from-Private-Equity-Professional.html?soid=1116185134179&amp;aid=yC1cxz37-cs" TargetMode="External" /><Relationship Id="rId102" Type="http://schemas.openxmlformats.org/officeDocument/2006/relationships/hyperlink" Target="https://myemail.constantcontact.com/Hidden-Harbor-closes-debut-fund-above-target.html?soid=1116185134179&amp;aid=531icZBFijI" TargetMode="External" /><Relationship Id="rId103" Type="http://schemas.openxmlformats.org/officeDocument/2006/relationships/hyperlink" Target="https://myemail.constantcontact.com/After-Hours-News-from-Private-Equity-Professional.html?soid=1116185134179&amp;aid=cXof0Rf9ees" TargetMode="External" /><Relationship Id="rId104" Type="http://schemas.openxmlformats.org/officeDocument/2006/relationships/hyperlink" Target="https://myemail.constantcontact.com/Comvest-adds-portable-fan-and-dehumidifier-maker-to-Lasko.html?soid=1116185134179&amp;aid=rCegXiVAWrI" TargetMode="External" /><Relationship Id="rId105" Type="http://schemas.openxmlformats.org/officeDocument/2006/relationships/hyperlink" Target="https://myemail.constantcontact.com/After-Hours-News-from-Private-Equity-Professional.html?soid=1116185134179&amp;aid=m2IEpkufIrA" TargetMode="External" /><Relationship Id="rId106" Type="http://schemas.openxmlformats.org/officeDocument/2006/relationships/hyperlink" Target="https://myemail.constantcontact.com/After-8-years-and-27-add-ons--CI-sells-Tech-Air-to-Airgas.html?soid=1116185134179&amp;aid=L_vKEs4WIps" TargetMode="External" /><Relationship Id="rId107" Type="http://schemas.openxmlformats.org/officeDocument/2006/relationships/hyperlink" Target="https://myemail.constantcontact.com/After-Hours-News-from-Private-Equity-Professional.html?soid=1116185134179&amp;aid=YSaR0qz7q88" TargetMode="External" /><Relationship Id="rId108" Type="http://schemas.openxmlformats.org/officeDocument/2006/relationships/hyperlink" Target="https://myemail.constantcontact.com/Rockwood-buys-medical-equipment-maker.html?soid=1116185134179&amp;aid=WWRDdQ7Uyvo" TargetMode="External" /><Relationship Id="rId109" Type="http://schemas.openxmlformats.org/officeDocument/2006/relationships/hyperlink" Target="https://twitter.com/i/web/status/1094069329866432512" TargetMode="External" /><Relationship Id="rId110" Type="http://schemas.openxmlformats.org/officeDocument/2006/relationships/hyperlink" Target="https://twitter.com/i/web/status/1094633187647602688" TargetMode="External" /><Relationship Id="rId111" Type="http://schemas.openxmlformats.org/officeDocument/2006/relationships/hyperlink" Target="https://myemail.constantcontact.com/After-Hours-News-from-Private-Equity-Professional.html?soid=1116185134179&amp;aid=CrxHJcTD1OY" TargetMode="External" /><Relationship Id="rId112" Type="http://schemas.openxmlformats.org/officeDocument/2006/relationships/hyperlink" Target="https://twitter.com/i/web/status/1095415165233913856" TargetMode="External" /><Relationship Id="rId113" Type="http://schemas.openxmlformats.org/officeDocument/2006/relationships/hyperlink" Target="https://myemail.constantcontact.com/After-Hours-News-from-Private-Equity-Professional.html?soid=1116185134179&amp;aid=vtesOniaAGU" TargetMode="External" /><Relationship Id="rId114" Type="http://schemas.openxmlformats.org/officeDocument/2006/relationships/hyperlink" Target="https://myemail.constantcontact.com/Arlington-Capital-sells-Endeavor-Robotics-to-FLIR.html?soid=1116185134179&amp;aid=1g1KVUd9JAA" TargetMode="External" /><Relationship Id="rId115" Type="http://schemas.openxmlformats.org/officeDocument/2006/relationships/hyperlink" Target="https://twitter.com/i/web/status/1095881271098728450" TargetMode="External" /><Relationship Id="rId116" Type="http://schemas.openxmlformats.org/officeDocument/2006/relationships/hyperlink" Target="https://twitter.com/i/web/status/1096147250298998784" TargetMode="External" /><Relationship Id="rId117" Type="http://schemas.openxmlformats.org/officeDocument/2006/relationships/hyperlink" Target="https://pbs.twimg.com/media/DyY1O4cVAAIIvRH.jpg" TargetMode="External" /><Relationship Id="rId118" Type="http://schemas.openxmlformats.org/officeDocument/2006/relationships/hyperlink" Target="https://pbs.twimg.com/media/Dyki2KfW0AE29YK.jpg" TargetMode="External" /><Relationship Id="rId119" Type="http://schemas.openxmlformats.org/officeDocument/2006/relationships/hyperlink" Target="https://pbs.twimg.com/ext_tw_video_thumb/1089221332691111936/pu/img/Yl7yXJpA_DQVC_Rn.jpg" TargetMode="External" /><Relationship Id="rId120" Type="http://schemas.openxmlformats.org/officeDocument/2006/relationships/hyperlink" Target="https://pbs.twimg.com/ext_tw_video_thumb/1089221332691111936/pu/img/Yl7yXJpA_DQVC_Rn.jpg" TargetMode="External" /><Relationship Id="rId121" Type="http://schemas.openxmlformats.org/officeDocument/2006/relationships/hyperlink" Target="https://pbs.twimg.com/media/DyrY11GWsAI6f_a.jpg" TargetMode="External" /><Relationship Id="rId122" Type="http://schemas.openxmlformats.org/officeDocument/2006/relationships/hyperlink" Target="https://pbs.twimg.com/media/DyvOC3mWwAETsi-.jpg" TargetMode="External" /><Relationship Id="rId123" Type="http://schemas.openxmlformats.org/officeDocument/2006/relationships/hyperlink" Target="https://pbs.twimg.com/media/DyvOC3mWwAETsi-.jpg" TargetMode="External" /><Relationship Id="rId124" Type="http://schemas.openxmlformats.org/officeDocument/2006/relationships/hyperlink" Target="https://pbs.twimg.com/media/DyvOC3mWwAETsi-.jpg" TargetMode="External" /><Relationship Id="rId125" Type="http://schemas.openxmlformats.org/officeDocument/2006/relationships/hyperlink" Target="https://pbs.twimg.com/media/DyvOC3mWwAETsi-.jpg" TargetMode="External" /><Relationship Id="rId126" Type="http://schemas.openxmlformats.org/officeDocument/2006/relationships/hyperlink" Target="https://pbs.twimg.com/media/DyvOC3mWwAETsi-.jpg" TargetMode="External" /><Relationship Id="rId127" Type="http://schemas.openxmlformats.org/officeDocument/2006/relationships/hyperlink" Target="https://pbs.twimg.com/media/DxnMGCAXcAExOyF.jpg" TargetMode="External" /><Relationship Id="rId128" Type="http://schemas.openxmlformats.org/officeDocument/2006/relationships/hyperlink" Target="https://pbs.twimg.com/media/DyR5axpWsAA4wTY.jpg" TargetMode="External" /><Relationship Id="rId129" Type="http://schemas.openxmlformats.org/officeDocument/2006/relationships/hyperlink" Target="https://pbs.twimg.com/media/DygrqfAXQAEcQBH.jpg" TargetMode="External" /><Relationship Id="rId130" Type="http://schemas.openxmlformats.org/officeDocument/2006/relationships/hyperlink" Target="https://pbs.twimg.com/media/DygrzQRW0A0nHV_.jpg" TargetMode="External" /><Relationship Id="rId131" Type="http://schemas.openxmlformats.org/officeDocument/2006/relationships/hyperlink" Target="https://pbs.twimg.com/media/DyuXo50X4AAHzrs.jpg" TargetMode="External" /><Relationship Id="rId132" Type="http://schemas.openxmlformats.org/officeDocument/2006/relationships/hyperlink" Target="https://pbs.twimg.com/media/DzIfGGBXQAAJcMi.jpg" TargetMode="External" /><Relationship Id="rId133" Type="http://schemas.openxmlformats.org/officeDocument/2006/relationships/hyperlink" Target="https://pbs.twimg.com/media/DyuxcQKWoAAySkQ.jpg" TargetMode="External" /><Relationship Id="rId134" Type="http://schemas.openxmlformats.org/officeDocument/2006/relationships/hyperlink" Target="https://pbs.twimg.com/media/DzIfGGBXQAAJcMi.jpg" TargetMode="External" /><Relationship Id="rId135" Type="http://schemas.openxmlformats.org/officeDocument/2006/relationships/hyperlink" Target="https://pbs.twimg.com/media/DzIfGGBXQAAJcMi.jpg" TargetMode="External" /><Relationship Id="rId136" Type="http://schemas.openxmlformats.org/officeDocument/2006/relationships/hyperlink" Target="https://pbs.twimg.com/media/DzIfGGBXQAAJcMi.jpg" TargetMode="External" /><Relationship Id="rId137" Type="http://schemas.openxmlformats.org/officeDocument/2006/relationships/hyperlink" Target="https://pbs.twimg.com/media/DzMoxA4XgAAzKPl.jpg" TargetMode="External" /><Relationship Id="rId138" Type="http://schemas.openxmlformats.org/officeDocument/2006/relationships/hyperlink" Target="https://pbs.twimg.com/media/DzMoxA4XgAAzKPl.jpg" TargetMode="External" /><Relationship Id="rId139" Type="http://schemas.openxmlformats.org/officeDocument/2006/relationships/hyperlink" Target="https://pbs.twimg.com/media/DzIgXh8WwAAk8Ie.jpg" TargetMode="External" /><Relationship Id="rId140" Type="http://schemas.openxmlformats.org/officeDocument/2006/relationships/hyperlink" Target="https://pbs.twimg.com/media/DzS8fRbX0AEMwZ1.png" TargetMode="External" /><Relationship Id="rId141" Type="http://schemas.openxmlformats.org/officeDocument/2006/relationships/hyperlink" Target="https://pbs.twimg.com/media/DzUKhUZUwAEZ03T.png" TargetMode="External" /><Relationship Id="rId142" Type="http://schemas.openxmlformats.org/officeDocument/2006/relationships/hyperlink" Target="https://pbs.twimg.com/media/DzS7nuEUcAES3V7.jpg" TargetMode="External" /><Relationship Id="rId143" Type="http://schemas.openxmlformats.org/officeDocument/2006/relationships/hyperlink" Target="https://pbs.twimg.com/media/Dyl880eW0AANcql.jpg" TargetMode="External" /><Relationship Id="rId144" Type="http://schemas.openxmlformats.org/officeDocument/2006/relationships/hyperlink" Target="https://pbs.twimg.com/media/DzXb3kpX0AAZKII.jpg" TargetMode="External" /><Relationship Id="rId145" Type="http://schemas.openxmlformats.org/officeDocument/2006/relationships/hyperlink" Target="https://pbs.twimg.com/media/Dy0_3MBX0AIM4q0.jpg" TargetMode="External" /><Relationship Id="rId146" Type="http://schemas.openxmlformats.org/officeDocument/2006/relationships/hyperlink" Target="https://pbs.twimg.com/media/Dy0_3MBX0AIM4q0.jpg" TargetMode="External" /><Relationship Id="rId147" Type="http://schemas.openxmlformats.org/officeDocument/2006/relationships/hyperlink" Target="https://pbs.twimg.com/tweet_video_thumb/DzTC27qW0AA66U6.jpg" TargetMode="External" /><Relationship Id="rId148" Type="http://schemas.openxmlformats.org/officeDocument/2006/relationships/hyperlink" Target="https://pbs.twimg.com/media/Dybg5eEX4AI92Fl.jpg" TargetMode="External" /><Relationship Id="rId149" Type="http://schemas.openxmlformats.org/officeDocument/2006/relationships/hyperlink" Target="https://pbs.twimg.com/media/Dy0OeJlXcAAsiyw.jpg" TargetMode="External" /><Relationship Id="rId150" Type="http://schemas.openxmlformats.org/officeDocument/2006/relationships/hyperlink" Target="https://pbs.twimg.com/media/DzDA5QhWkAEHIpO.jpg" TargetMode="External" /><Relationship Id="rId151" Type="http://schemas.openxmlformats.org/officeDocument/2006/relationships/hyperlink" Target="https://pbs.twimg.com/media/DyljG0HXQAAP0eb.jpg" TargetMode="External" /><Relationship Id="rId152" Type="http://schemas.openxmlformats.org/officeDocument/2006/relationships/hyperlink" Target="https://pbs.twimg.com/media/DzXjEy0XQAA2K6H.jpg" TargetMode="External" /><Relationship Id="rId153" Type="http://schemas.openxmlformats.org/officeDocument/2006/relationships/hyperlink" Target="https://pbs.twimg.com/media/DzXytYiWwAMchRd.jpg" TargetMode="External" /><Relationship Id="rId154" Type="http://schemas.openxmlformats.org/officeDocument/2006/relationships/hyperlink" Target="https://pbs.twimg.com/media/DyusNwVVsAAwHCT.jpg" TargetMode="External" /><Relationship Id="rId155" Type="http://schemas.openxmlformats.org/officeDocument/2006/relationships/hyperlink" Target="https://pbs.twimg.com/media/Dy0GrfnVAAEjs-s.jpg" TargetMode="External" /><Relationship Id="rId156" Type="http://schemas.openxmlformats.org/officeDocument/2006/relationships/hyperlink" Target="https://pbs.twimg.com/media/Dy0GrfnVAAEjs-s.jpg" TargetMode="External" /><Relationship Id="rId157" Type="http://schemas.openxmlformats.org/officeDocument/2006/relationships/hyperlink" Target="https://pbs.twimg.com/media/DyljG0HXQAAP0eb.jpg" TargetMode="External" /><Relationship Id="rId158" Type="http://schemas.openxmlformats.org/officeDocument/2006/relationships/hyperlink" Target="https://pbs.twimg.com/media/DzXjEy0XQAA2K6H.jpg" TargetMode="External" /><Relationship Id="rId159" Type="http://schemas.openxmlformats.org/officeDocument/2006/relationships/hyperlink" Target="https://pbs.twimg.com/media/DzXytYiWwAMchRd.jpg" TargetMode="External" /><Relationship Id="rId160" Type="http://schemas.openxmlformats.org/officeDocument/2006/relationships/hyperlink" Target="https://pbs.twimg.com/media/DycrRxsXgAEmGP7.jpg" TargetMode="External" /><Relationship Id="rId161" Type="http://schemas.openxmlformats.org/officeDocument/2006/relationships/hyperlink" Target="https://pbs.twimg.com/ext_tw_video_thumb/1092629022138339328/pu/img/sL4vOVB2F-Nn71JC.jpg" TargetMode="External" /><Relationship Id="rId162" Type="http://schemas.openxmlformats.org/officeDocument/2006/relationships/hyperlink" Target="https://pbs.twimg.com/media/Dn4FK0rXUAAYEXn.jpg" TargetMode="External" /><Relationship Id="rId163" Type="http://schemas.openxmlformats.org/officeDocument/2006/relationships/hyperlink" Target="https://pbs.twimg.com/media/DyK9b-kXQAEg4Je.jpg" TargetMode="External" /><Relationship Id="rId164" Type="http://schemas.openxmlformats.org/officeDocument/2006/relationships/hyperlink" Target="https://pbs.twimg.com/media/Dy-4iUkXcAIEdXP.jpg" TargetMode="External" /><Relationship Id="rId165" Type="http://schemas.openxmlformats.org/officeDocument/2006/relationships/hyperlink" Target="https://pbs.twimg.com/media/DzFsjeHXQAAjM4K.jpg" TargetMode="External" /><Relationship Id="rId166" Type="http://schemas.openxmlformats.org/officeDocument/2006/relationships/hyperlink" Target="https://pbs.twimg.com/tweet_video_thumb/DzYpoxVWwAAK5St.jpg" TargetMode="External" /><Relationship Id="rId167" Type="http://schemas.openxmlformats.org/officeDocument/2006/relationships/hyperlink" Target="https://pbs.twimg.com/media/DyfZSPlXgAEwtCd.png" TargetMode="External" /><Relationship Id="rId168" Type="http://schemas.openxmlformats.org/officeDocument/2006/relationships/hyperlink" Target="https://pbs.twimg.com/media/DynERcPX0AATk4n.png" TargetMode="External" /><Relationship Id="rId169" Type="http://schemas.openxmlformats.org/officeDocument/2006/relationships/hyperlink" Target="https://pbs.twimg.com/media/Dyq1dPEWoAA7KZ3.png" TargetMode="External" /><Relationship Id="rId170" Type="http://schemas.openxmlformats.org/officeDocument/2006/relationships/hyperlink" Target="https://pbs.twimg.com/media/DysNzGaX4AIU3kP.png" TargetMode="External" /><Relationship Id="rId171" Type="http://schemas.openxmlformats.org/officeDocument/2006/relationships/hyperlink" Target="https://pbs.twimg.com/media/Dyv0PmmX4AARyzB.png" TargetMode="External" /><Relationship Id="rId172" Type="http://schemas.openxmlformats.org/officeDocument/2006/relationships/hyperlink" Target="https://pbs.twimg.com/media/DyxXtSdWwAATNXn.png" TargetMode="External" /><Relationship Id="rId173" Type="http://schemas.openxmlformats.org/officeDocument/2006/relationships/hyperlink" Target="https://pbs.twimg.com/media/Dy1MdhWX0AAZDyw.png" TargetMode="External" /><Relationship Id="rId174" Type="http://schemas.openxmlformats.org/officeDocument/2006/relationships/hyperlink" Target="https://pbs.twimg.com/media/Dy2hFa_X0AASndE.png" TargetMode="External" /><Relationship Id="rId175" Type="http://schemas.openxmlformats.org/officeDocument/2006/relationships/hyperlink" Target="https://pbs.twimg.com/media/Dy53FwNWkAAHGRr.png" TargetMode="External" /><Relationship Id="rId176" Type="http://schemas.openxmlformats.org/officeDocument/2006/relationships/hyperlink" Target="https://pbs.twimg.com/media/DzLGlvfX4AAsDSW.png" TargetMode="External" /><Relationship Id="rId177" Type="http://schemas.openxmlformats.org/officeDocument/2006/relationships/hyperlink" Target="https://pbs.twimg.com/media/DzQQeM2XcAEFS3n.png" TargetMode="External" /><Relationship Id="rId178" Type="http://schemas.openxmlformats.org/officeDocument/2006/relationships/hyperlink" Target="https://pbs.twimg.com/media/DzTuGA1XQAIYzPr.png" TargetMode="External" /><Relationship Id="rId179" Type="http://schemas.openxmlformats.org/officeDocument/2006/relationships/hyperlink" Target="http://pbs.twimg.com/profile_images/1435422275/sm__ek1_normal.jpg" TargetMode="External" /><Relationship Id="rId180" Type="http://schemas.openxmlformats.org/officeDocument/2006/relationships/hyperlink" Target="http://pbs.twimg.com/profile_images/1435422275/sm__ek1_normal.jpg" TargetMode="External" /><Relationship Id="rId181" Type="http://schemas.openxmlformats.org/officeDocument/2006/relationships/hyperlink" Target="http://pbs.twimg.com/profile_images/658402154898673665/HMIGBGaL_normal.jpg" TargetMode="External" /><Relationship Id="rId182" Type="http://schemas.openxmlformats.org/officeDocument/2006/relationships/hyperlink" Target="http://pbs.twimg.com/profile_images/1031882320201113600/q6BRMoRY_normal.jpg" TargetMode="External" /><Relationship Id="rId183" Type="http://schemas.openxmlformats.org/officeDocument/2006/relationships/hyperlink" Target="http://pbs.twimg.com/profile_images/712985794336534528/qC_Jtgq7_normal.jpg" TargetMode="External" /><Relationship Id="rId184" Type="http://schemas.openxmlformats.org/officeDocument/2006/relationships/hyperlink" Target="http://pbs.twimg.com/profile_images/889492392025268224/D5X6loSj_normal.jpg" TargetMode="External" /><Relationship Id="rId185" Type="http://schemas.openxmlformats.org/officeDocument/2006/relationships/hyperlink" Target="http://pbs.twimg.com/profile_images/717064143170174976/2sMg3w4x_normal.jpg" TargetMode="External" /><Relationship Id="rId186" Type="http://schemas.openxmlformats.org/officeDocument/2006/relationships/hyperlink" Target="http://pbs.twimg.com/profile_images/888508468272840704/a4LCimPB_normal.jpg" TargetMode="External" /><Relationship Id="rId187" Type="http://schemas.openxmlformats.org/officeDocument/2006/relationships/hyperlink" Target="http://pbs.twimg.com/profile_images/888508468272840704/a4LCimPB_normal.jpg" TargetMode="External" /><Relationship Id="rId188" Type="http://schemas.openxmlformats.org/officeDocument/2006/relationships/hyperlink" Target="http://pbs.twimg.com/profile_images/564613212708950017/dKBKhtQG_normal.jpeg" TargetMode="External" /><Relationship Id="rId189" Type="http://schemas.openxmlformats.org/officeDocument/2006/relationships/hyperlink" Target="https://pbs.twimg.com/media/DyY1O4cVAAIIvRH.jpg" TargetMode="External" /><Relationship Id="rId190" Type="http://schemas.openxmlformats.org/officeDocument/2006/relationships/hyperlink" Target="http://pbs.twimg.com/profile_images/1009163297675988992/DeHNv9zb_normal.jpg" TargetMode="External" /><Relationship Id="rId191" Type="http://schemas.openxmlformats.org/officeDocument/2006/relationships/hyperlink" Target="http://pbs.twimg.com/profile_images/678315815356243970/WeVypjj0_normal.jpg" TargetMode="External" /><Relationship Id="rId192" Type="http://schemas.openxmlformats.org/officeDocument/2006/relationships/hyperlink" Target="http://pbs.twimg.com/profile_images/797217911303598080/n0hfJ7a__normal.jpg" TargetMode="External" /><Relationship Id="rId193" Type="http://schemas.openxmlformats.org/officeDocument/2006/relationships/hyperlink" Target="http://pbs.twimg.com/profile_images/671035266598084608/zFF8V1DO_normal.jpg" TargetMode="External" /><Relationship Id="rId194" Type="http://schemas.openxmlformats.org/officeDocument/2006/relationships/hyperlink" Target="http://pbs.twimg.com/profile_images/914882750552973314/3fzSsdD9_normal.jpg" TargetMode="External" /><Relationship Id="rId195" Type="http://schemas.openxmlformats.org/officeDocument/2006/relationships/hyperlink" Target="https://pbs.twimg.com/media/Dyki2KfW0AE29YK.jpg" TargetMode="External" /><Relationship Id="rId196" Type="http://schemas.openxmlformats.org/officeDocument/2006/relationships/hyperlink" Target="http://pbs.twimg.com/profile_images/986943428650065921/fzNgDssk_normal.jpg" TargetMode="External" /><Relationship Id="rId197" Type="http://schemas.openxmlformats.org/officeDocument/2006/relationships/hyperlink" Target="http://pbs.twimg.com/profile_images/908361507204890626/swdXNZNE_normal.jpg" TargetMode="External" /><Relationship Id="rId198" Type="http://schemas.openxmlformats.org/officeDocument/2006/relationships/hyperlink" Target="http://pbs.twimg.com/profile_images/83528204/Winter_Park_normal.jpg" TargetMode="External" /><Relationship Id="rId199" Type="http://schemas.openxmlformats.org/officeDocument/2006/relationships/hyperlink" Target="http://pbs.twimg.com/profile_images/1085222937261731840/c4zDAZkw_normal.jpg" TargetMode="External" /><Relationship Id="rId200" Type="http://schemas.openxmlformats.org/officeDocument/2006/relationships/hyperlink" Target="http://pbs.twimg.com/profile_images/972581204280168448/5t7mI155_normal.jpg" TargetMode="External" /><Relationship Id="rId201" Type="http://schemas.openxmlformats.org/officeDocument/2006/relationships/hyperlink" Target="http://pbs.twimg.com/profile_images/972581204280168448/5t7mI155_normal.jpg" TargetMode="External" /><Relationship Id="rId202" Type="http://schemas.openxmlformats.org/officeDocument/2006/relationships/hyperlink" Target="https://pbs.twimg.com/ext_tw_video_thumb/1089221332691111936/pu/img/Yl7yXJpA_DQVC_Rn.jpg" TargetMode="External" /><Relationship Id="rId203" Type="http://schemas.openxmlformats.org/officeDocument/2006/relationships/hyperlink" Target="https://pbs.twimg.com/ext_tw_video_thumb/1089221332691111936/pu/img/Yl7yXJpA_DQVC_Rn.jpg" TargetMode="External" /><Relationship Id="rId204" Type="http://schemas.openxmlformats.org/officeDocument/2006/relationships/hyperlink" Target="http://pbs.twimg.com/profile_images/1065433173415276546/fE8b39P2_normal.jpg" TargetMode="External" /><Relationship Id="rId205" Type="http://schemas.openxmlformats.org/officeDocument/2006/relationships/hyperlink" Target="https://pbs.twimg.com/media/DyrY11GWsAI6f_a.jpg" TargetMode="External" /><Relationship Id="rId206" Type="http://schemas.openxmlformats.org/officeDocument/2006/relationships/hyperlink" Target="http://pbs.twimg.com/profile_images/1002390338818854913/cqNNyeYD_normal.jpg" TargetMode="External" /><Relationship Id="rId207" Type="http://schemas.openxmlformats.org/officeDocument/2006/relationships/hyperlink" Target="http://pbs.twimg.com/profile_images/1002390338818854913/cqNNyeYD_normal.jpg" TargetMode="External" /><Relationship Id="rId208" Type="http://schemas.openxmlformats.org/officeDocument/2006/relationships/hyperlink" Target="http://pbs.twimg.com/profile_images/523086388913135616/sOmafNRw_normal.png" TargetMode="External" /><Relationship Id="rId209" Type="http://schemas.openxmlformats.org/officeDocument/2006/relationships/hyperlink" Target="http://pbs.twimg.com/profile_images/531830283130007552/8HojpNzS_normal.jpeg" TargetMode="External" /><Relationship Id="rId210" Type="http://schemas.openxmlformats.org/officeDocument/2006/relationships/hyperlink" Target="https://pbs.twimg.com/media/DyvOC3mWwAETsi-.jpg" TargetMode="External" /><Relationship Id="rId211" Type="http://schemas.openxmlformats.org/officeDocument/2006/relationships/hyperlink" Target="http://pbs.twimg.com/profile_images/1091030558078050304/Vhowve7-_normal.jpg" TargetMode="External" /><Relationship Id="rId212" Type="http://schemas.openxmlformats.org/officeDocument/2006/relationships/hyperlink" Target="https://pbs.twimg.com/media/DyvOC3mWwAETsi-.jpg" TargetMode="External" /><Relationship Id="rId213" Type="http://schemas.openxmlformats.org/officeDocument/2006/relationships/hyperlink" Target="http://pbs.twimg.com/profile_images/752606385230209024/I2CNl7ro_normal.jpg" TargetMode="External" /><Relationship Id="rId214" Type="http://schemas.openxmlformats.org/officeDocument/2006/relationships/hyperlink" Target="https://pbs.twimg.com/media/DyvOC3mWwAETsi-.jpg" TargetMode="External" /><Relationship Id="rId215" Type="http://schemas.openxmlformats.org/officeDocument/2006/relationships/hyperlink" Target="http://pbs.twimg.com/profile_images/752606385230209024/I2CNl7ro_normal.jpg" TargetMode="External" /><Relationship Id="rId216" Type="http://schemas.openxmlformats.org/officeDocument/2006/relationships/hyperlink" Target="https://pbs.twimg.com/media/DyvOC3mWwAETsi-.jpg" TargetMode="External" /><Relationship Id="rId217" Type="http://schemas.openxmlformats.org/officeDocument/2006/relationships/hyperlink" Target="https://pbs.twimg.com/media/DyvOC3mWwAETsi-.jpg" TargetMode="External" /><Relationship Id="rId218" Type="http://schemas.openxmlformats.org/officeDocument/2006/relationships/hyperlink" Target="http://pbs.twimg.com/profile_images/752606385230209024/I2CNl7ro_normal.jpg" TargetMode="External" /><Relationship Id="rId219" Type="http://schemas.openxmlformats.org/officeDocument/2006/relationships/hyperlink" Target="http://pbs.twimg.com/profile_images/1053310263716466688/ahj6B9aF_normal.jpg" TargetMode="External" /><Relationship Id="rId220" Type="http://schemas.openxmlformats.org/officeDocument/2006/relationships/hyperlink" Target="http://pbs.twimg.com/profile_images/915260739664855041/FkBjajXf_normal.jpg" TargetMode="External" /><Relationship Id="rId221" Type="http://schemas.openxmlformats.org/officeDocument/2006/relationships/hyperlink" Target="http://pbs.twimg.com/profile_images/915260739664855041/FkBjajXf_normal.jpg" TargetMode="External" /><Relationship Id="rId222" Type="http://schemas.openxmlformats.org/officeDocument/2006/relationships/hyperlink" Target="http://pbs.twimg.com/profile_images/915260739664855041/FkBjajXf_normal.jpg" TargetMode="External" /><Relationship Id="rId223" Type="http://schemas.openxmlformats.org/officeDocument/2006/relationships/hyperlink" Target="http://pbs.twimg.com/profile_images/1093273849154625538/AN34sk_G_normal.jpg" TargetMode="External" /><Relationship Id="rId224" Type="http://schemas.openxmlformats.org/officeDocument/2006/relationships/hyperlink" Target="http://pbs.twimg.com/profile_images/1042593784410722304/Z1-mR5Yj_normal.jpg" TargetMode="External" /><Relationship Id="rId225" Type="http://schemas.openxmlformats.org/officeDocument/2006/relationships/hyperlink" Target="https://pbs.twimg.com/media/DxnMGCAXcAExOyF.jpg" TargetMode="External" /><Relationship Id="rId226" Type="http://schemas.openxmlformats.org/officeDocument/2006/relationships/hyperlink" Target="http://pbs.twimg.com/profile_images/3157218208/c8fb0a1b813c7eeeafde4f17af4d36f1_normal.jpeg" TargetMode="External" /><Relationship Id="rId227" Type="http://schemas.openxmlformats.org/officeDocument/2006/relationships/hyperlink" Target="http://pbs.twimg.com/profile_images/440905627380903936/5tRtk30R_normal.png" TargetMode="External" /><Relationship Id="rId228" Type="http://schemas.openxmlformats.org/officeDocument/2006/relationships/hyperlink" Target="http://pbs.twimg.com/profile_images/440905627380903936/5tRtk30R_normal.png" TargetMode="External" /><Relationship Id="rId229" Type="http://schemas.openxmlformats.org/officeDocument/2006/relationships/hyperlink" Target="http://pbs.twimg.com/profile_images/1049510407650471936/L71hhU13_normal.jpg" TargetMode="External" /><Relationship Id="rId230" Type="http://schemas.openxmlformats.org/officeDocument/2006/relationships/hyperlink" Target="http://pbs.twimg.com/profile_images/855098238650679296/-sgi-h4t_normal.jpg" TargetMode="External" /><Relationship Id="rId231" Type="http://schemas.openxmlformats.org/officeDocument/2006/relationships/hyperlink" Target="http://pbs.twimg.com/profile_images/855098238650679296/-sgi-h4t_normal.jpg" TargetMode="External" /><Relationship Id="rId232" Type="http://schemas.openxmlformats.org/officeDocument/2006/relationships/hyperlink" Target="http://pbs.twimg.com/profile_images/1086624587918573568/hpuojcF3_normal.jpg" TargetMode="External" /><Relationship Id="rId233" Type="http://schemas.openxmlformats.org/officeDocument/2006/relationships/hyperlink" Target="https://pbs.twimg.com/media/DyR5axpWsAA4wTY.jpg" TargetMode="External" /><Relationship Id="rId234" Type="http://schemas.openxmlformats.org/officeDocument/2006/relationships/hyperlink" Target="http://pbs.twimg.com/profile_images/476427680049426432/Wxqz9gAw_normal.jpeg" TargetMode="External" /><Relationship Id="rId235" Type="http://schemas.openxmlformats.org/officeDocument/2006/relationships/hyperlink" Target="http://pbs.twimg.com/profile_images/3383855404/824b472e76a5d11ed73d342921f2218c_normal.jpe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pbs.twimg.com/profile_images/958458509967937536/MFe36qtP_normal.jpg" TargetMode="External" /><Relationship Id="rId238" Type="http://schemas.openxmlformats.org/officeDocument/2006/relationships/hyperlink" Target="http://pbs.twimg.com/profile_images/1070379029604261889/NbTmB2HJ_normal.jpg" TargetMode="External" /><Relationship Id="rId239" Type="http://schemas.openxmlformats.org/officeDocument/2006/relationships/hyperlink" Target="http://pbs.twimg.com/profile_images/841641720416763904/ye9ViJgZ_normal.jpg" TargetMode="External" /><Relationship Id="rId240" Type="http://schemas.openxmlformats.org/officeDocument/2006/relationships/hyperlink" Target="http://pbs.twimg.com/profile_images/878279555303256065/pdowfHeQ_normal.jpg" TargetMode="External" /><Relationship Id="rId241" Type="http://schemas.openxmlformats.org/officeDocument/2006/relationships/hyperlink" Target="https://pbs.twimg.com/media/DygrqfAXQAEcQBH.jpg" TargetMode="External" /><Relationship Id="rId242" Type="http://schemas.openxmlformats.org/officeDocument/2006/relationships/hyperlink" Target="https://pbs.twimg.com/media/DygrzQRW0A0nHV_.jpg" TargetMode="External" /><Relationship Id="rId243" Type="http://schemas.openxmlformats.org/officeDocument/2006/relationships/hyperlink" Target="http://pbs.twimg.com/profile_images/961060314258264064/yrqV72Yt_normal.jpg" TargetMode="External" /><Relationship Id="rId244" Type="http://schemas.openxmlformats.org/officeDocument/2006/relationships/hyperlink" Target="http://pbs.twimg.com/profile_images/961060314258264064/yrqV72Yt_normal.jpg" TargetMode="External" /><Relationship Id="rId245" Type="http://schemas.openxmlformats.org/officeDocument/2006/relationships/hyperlink" Target="https://pbs.twimg.com/media/DyuXo50X4AAHzrs.jpg" TargetMode="External" /><Relationship Id="rId246" Type="http://schemas.openxmlformats.org/officeDocument/2006/relationships/hyperlink" Target="http://pbs.twimg.com/profile_images/961060314258264064/yrqV72Yt_normal.jpg" TargetMode="External" /><Relationship Id="rId247" Type="http://schemas.openxmlformats.org/officeDocument/2006/relationships/hyperlink" Target="http://pbs.twimg.com/profile_images/961060314258264064/yrqV72Yt_normal.jpg" TargetMode="External" /><Relationship Id="rId248" Type="http://schemas.openxmlformats.org/officeDocument/2006/relationships/hyperlink" Target="http://pbs.twimg.com/profile_images/961060314258264064/yrqV72Yt_normal.jpg" TargetMode="External" /><Relationship Id="rId249" Type="http://schemas.openxmlformats.org/officeDocument/2006/relationships/hyperlink" Target="http://pbs.twimg.com/profile_images/961060314258264064/yrqV72Yt_normal.jpg" TargetMode="External" /><Relationship Id="rId250" Type="http://schemas.openxmlformats.org/officeDocument/2006/relationships/hyperlink" Target="http://pbs.twimg.com/profile_images/961060314258264064/yrqV72Yt_normal.jpg" TargetMode="External" /><Relationship Id="rId251" Type="http://schemas.openxmlformats.org/officeDocument/2006/relationships/hyperlink" Target="http://pbs.twimg.com/profile_images/598558634243588096/wY-KT5yB_normal.jpg" TargetMode="External" /><Relationship Id="rId252" Type="http://schemas.openxmlformats.org/officeDocument/2006/relationships/hyperlink" Target="http://pbs.twimg.com/profile_images/1085374132739543043/jLxBU9U5_normal.jpg" TargetMode="External" /><Relationship Id="rId253" Type="http://schemas.openxmlformats.org/officeDocument/2006/relationships/hyperlink" Target="http://pbs.twimg.com/profile_images/963036618608095233/b1EZE0Ml_normal.jpg" TargetMode="External" /><Relationship Id="rId254" Type="http://schemas.openxmlformats.org/officeDocument/2006/relationships/hyperlink" Target="http://pbs.twimg.com/profile_images/1012603476075900928/y3g7-RTw_normal.jpg" TargetMode="External" /><Relationship Id="rId255" Type="http://schemas.openxmlformats.org/officeDocument/2006/relationships/hyperlink" Target="https://pbs.twimg.com/media/DzIfGGBXQAAJcMi.jpg" TargetMode="External" /><Relationship Id="rId256" Type="http://schemas.openxmlformats.org/officeDocument/2006/relationships/hyperlink" Target="https://pbs.twimg.com/media/DyuxcQKWoAAySkQ.jpg" TargetMode="External" /><Relationship Id="rId257" Type="http://schemas.openxmlformats.org/officeDocument/2006/relationships/hyperlink" Target="http://pbs.twimg.com/profile_images/763396101110136832/VaY_lv2r_normal.jpg" TargetMode="External" /><Relationship Id="rId258" Type="http://schemas.openxmlformats.org/officeDocument/2006/relationships/hyperlink" Target="https://pbs.twimg.com/media/DzIfGGBXQAAJcMi.jpg" TargetMode="External" /><Relationship Id="rId259" Type="http://schemas.openxmlformats.org/officeDocument/2006/relationships/hyperlink" Target="http://pbs.twimg.com/profile_images/953318342965817345/N9xImnCe_normal.jpg" TargetMode="External" /><Relationship Id="rId260" Type="http://schemas.openxmlformats.org/officeDocument/2006/relationships/hyperlink" Target="https://pbs.twimg.com/media/DzIfGGBXQAAJcMi.jpg" TargetMode="External" /><Relationship Id="rId261" Type="http://schemas.openxmlformats.org/officeDocument/2006/relationships/hyperlink" Target="https://pbs.twimg.com/media/DzIfGGBXQAAJcMi.jpg" TargetMode="External" /><Relationship Id="rId262" Type="http://schemas.openxmlformats.org/officeDocument/2006/relationships/hyperlink" Target="http://pbs.twimg.com/profile_images/953318342965817345/N9xImnCe_normal.jpg" TargetMode="External" /><Relationship Id="rId263" Type="http://schemas.openxmlformats.org/officeDocument/2006/relationships/hyperlink" Target="http://pbs.twimg.com/profile_images/953318342965817345/N9xImnCe_normal.jpg" TargetMode="External" /><Relationship Id="rId264" Type="http://schemas.openxmlformats.org/officeDocument/2006/relationships/hyperlink" Target="http://pbs.twimg.com/profile_images/803727573985398785/Q49781Ie_normal.jpg" TargetMode="External" /><Relationship Id="rId265" Type="http://schemas.openxmlformats.org/officeDocument/2006/relationships/hyperlink" Target="https://pbs.twimg.com/media/DzMoxA4XgAAzKPl.jpg" TargetMode="External" /><Relationship Id="rId266" Type="http://schemas.openxmlformats.org/officeDocument/2006/relationships/hyperlink" Target="http://pbs.twimg.com/profile_images/632123296121790464/SzedljO0_normal.jpg" TargetMode="External" /><Relationship Id="rId267" Type="http://schemas.openxmlformats.org/officeDocument/2006/relationships/hyperlink" Target="http://pbs.twimg.com/profile_images/632123296121790464/SzedljO0_normal.jpg" TargetMode="External" /><Relationship Id="rId268" Type="http://schemas.openxmlformats.org/officeDocument/2006/relationships/hyperlink" Target="http://pbs.twimg.com/profile_images/803727573985398785/Q49781Ie_normal.jpg" TargetMode="External" /><Relationship Id="rId269" Type="http://schemas.openxmlformats.org/officeDocument/2006/relationships/hyperlink" Target="https://pbs.twimg.com/media/DzMoxA4XgAAzKPl.jpg" TargetMode="External" /><Relationship Id="rId270" Type="http://schemas.openxmlformats.org/officeDocument/2006/relationships/hyperlink" Target="http://pbs.twimg.com/profile_images/632123296121790464/SzedljO0_normal.jpg" TargetMode="External" /><Relationship Id="rId271" Type="http://schemas.openxmlformats.org/officeDocument/2006/relationships/hyperlink" Target="http://pbs.twimg.com/profile_images/632123296121790464/SzedljO0_normal.jpg" TargetMode="External" /><Relationship Id="rId272" Type="http://schemas.openxmlformats.org/officeDocument/2006/relationships/hyperlink" Target="http://pbs.twimg.com/profile_images/632123296121790464/SzedljO0_normal.jpg" TargetMode="External" /><Relationship Id="rId273" Type="http://schemas.openxmlformats.org/officeDocument/2006/relationships/hyperlink" Target="http://pbs.twimg.com/profile_images/771683275786117120/rrHuzYCg_normal.jpg" TargetMode="External" /><Relationship Id="rId274" Type="http://schemas.openxmlformats.org/officeDocument/2006/relationships/hyperlink" Target="http://pbs.twimg.com/profile_images/771683275786117120/rrHuzYCg_normal.jpg" TargetMode="External" /><Relationship Id="rId275" Type="http://schemas.openxmlformats.org/officeDocument/2006/relationships/hyperlink" Target="http://pbs.twimg.com/profile_images/771683275786117120/rrHuzYCg_normal.jpg" TargetMode="External" /><Relationship Id="rId276" Type="http://schemas.openxmlformats.org/officeDocument/2006/relationships/hyperlink" Target="http://pbs.twimg.com/profile_images/742573018325471232/zpAwfa03_normal.jpg" TargetMode="External" /><Relationship Id="rId277" Type="http://schemas.openxmlformats.org/officeDocument/2006/relationships/hyperlink" Target="http://pbs.twimg.com/profile_images/378800000637954377/c973b18d68e02e3dd7a1b9fe4255911e_normal.jpeg" TargetMode="External" /><Relationship Id="rId278" Type="http://schemas.openxmlformats.org/officeDocument/2006/relationships/hyperlink" Target="https://pbs.twimg.com/media/DzIgXh8WwAAk8Ie.jpg" TargetMode="External" /><Relationship Id="rId279" Type="http://schemas.openxmlformats.org/officeDocument/2006/relationships/hyperlink" Target="http://pbs.twimg.com/profile_images/378800000637954377/c973b18d68e02e3dd7a1b9fe4255911e_normal.jpeg" TargetMode="External" /><Relationship Id="rId280" Type="http://schemas.openxmlformats.org/officeDocument/2006/relationships/hyperlink" Target="http://pbs.twimg.com/profile_images/699628633275564032/hmQKGvnW_normal.png" TargetMode="External" /><Relationship Id="rId281" Type="http://schemas.openxmlformats.org/officeDocument/2006/relationships/hyperlink" Target="http://pbs.twimg.com/profile_images/699628633275564032/hmQKGvnW_normal.png" TargetMode="External" /><Relationship Id="rId282" Type="http://schemas.openxmlformats.org/officeDocument/2006/relationships/hyperlink" Target="http://pbs.twimg.com/profile_images/1080545403773300737/HYABzjgc_normal.jpg" TargetMode="External" /><Relationship Id="rId283" Type="http://schemas.openxmlformats.org/officeDocument/2006/relationships/hyperlink" Target="http://pbs.twimg.com/profile_images/1080545403773300737/HYABzjgc_normal.jpg" TargetMode="External" /><Relationship Id="rId284" Type="http://schemas.openxmlformats.org/officeDocument/2006/relationships/hyperlink" Target="https://pbs.twimg.com/media/DzS8fRbX0AEMwZ1.png" TargetMode="External" /><Relationship Id="rId285" Type="http://schemas.openxmlformats.org/officeDocument/2006/relationships/hyperlink" Target="http://pbs.twimg.com/profile_images/378800000465838612/3aae66bfe51e79c944f951e6b0a65889_normal.jpeg" TargetMode="External" /><Relationship Id="rId286" Type="http://schemas.openxmlformats.org/officeDocument/2006/relationships/hyperlink" Target="http://pbs.twimg.com/profile_images/1054372152009465857/KyH-2J4B_normal.jpg" TargetMode="External" /><Relationship Id="rId287" Type="http://schemas.openxmlformats.org/officeDocument/2006/relationships/hyperlink" Target="http://pbs.twimg.com/profile_images/969455501472919552/OsjTS-mC_normal.jpg" TargetMode="External" /><Relationship Id="rId288" Type="http://schemas.openxmlformats.org/officeDocument/2006/relationships/hyperlink" Target="http://pbs.twimg.com/profile_images/589136431706144769/FtiXr1iw_normal.jpg" TargetMode="External" /><Relationship Id="rId289" Type="http://schemas.openxmlformats.org/officeDocument/2006/relationships/hyperlink" Target="http://pbs.twimg.com/profile_images/1035604579180863488/YSfLiVN4_normal.jpg" TargetMode="External" /><Relationship Id="rId290" Type="http://schemas.openxmlformats.org/officeDocument/2006/relationships/hyperlink" Target="http://pbs.twimg.com/profile_images/1035604579180863488/YSfLiVN4_normal.jpg" TargetMode="External" /><Relationship Id="rId291" Type="http://schemas.openxmlformats.org/officeDocument/2006/relationships/hyperlink" Target="https://pbs.twimg.com/media/DzUKhUZUwAEZ03T.png" TargetMode="External" /><Relationship Id="rId292" Type="http://schemas.openxmlformats.org/officeDocument/2006/relationships/hyperlink" Target="http://pbs.twimg.com/profile_images/699628286515638272/ID8hPfP3_normal.png" TargetMode="External" /><Relationship Id="rId293" Type="http://schemas.openxmlformats.org/officeDocument/2006/relationships/hyperlink" Target="http://pbs.twimg.com/profile_images/953836212065832961/1Q4vstVN_normal.jpg" TargetMode="External" /><Relationship Id="rId294" Type="http://schemas.openxmlformats.org/officeDocument/2006/relationships/hyperlink" Target="http://pbs.twimg.com/profile_images/752606385230209024/I2CNl7ro_normal.jpg" TargetMode="External" /><Relationship Id="rId295" Type="http://schemas.openxmlformats.org/officeDocument/2006/relationships/hyperlink" Target="http://pbs.twimg.com/profile_images/752606385230209024/I2CNl7ro_normal.jpg" TargetMode="External" /><Relationship Id="rId296" Type="http://schemas.openxmlformats.org/officeDocument/2006/relationships/hyperlink" Target="http://pbs.twimg.com/profile_images/378800000139435230/424bd858a17b0cccf053b7a8b38e0026_normal.png" TargetMode="External" /><Relationship Id="rId297" Type="http://schemas.openxmlformats.org/officeDocument/2006/relationships/hyperlink" Target="http://pbs.twimg.com/profile_images/378800000139435230/424bd858a17b0cccf053b7a8b38e0026_normal.png" TargetMode="External" /><Relationship Id="rId298" Type="http://schemas.openxmlformats.org/officeDocument/2006/relationships/hyperlink" Target="http://pbs.twimg.com/profile_images/378800000139435230/424bd858a17b0cccf053b7a8b38e0026_normal.png" TargetMode="External" /><Relationship Id="rId299" Type="http://schemas.openxmlformats.org/officeDocument/2006/relationships/hyperlink" Target="http://pbs.twimg.com/profile_images/378800000139435230/424bd858a17b0cccf053b7a8b38e0026_normal.png" TargetMode="External" /><Relationship Id="rId300" Type="http://schemas.openxmlformats.org/officeDocument/2006/relationships/hyperlink" Target="https://pbs.twimg.com/media/DzS7nuEUcAES3V7.jpg" TargetMode="External" /><Relationship Id="rId301" Type="http://schemas.openxmlformats.org/officeDocument/2006/relationships/hyperlink" Target="http://pbs.twimg.com/profile_images/954198140185399297/CS1C0VWu_normal.jpg" TargetMode="External" /><Relationship Id="rId302" Type="http://schemas.openxmlformats.org/officeDocument/2006/relationships/hyperlink" Target="http://pbs.twimg.com/profile_images/800717229033684992/AhOvWHDU_normal.jpg" TargetMode="External" /><Relationship Id="rId303" Type="http://schemas.openxmlformats.org/officeDocument/2006/relationships/hyperlink" Target="http://pbs.twimg.com/profile_images/807546259234050048/WeDAB4gw_normal.jpg" TargetMode="External" /><Relationship Id="rId304" Type="http://schemas.openxmlformats.org/officeDocument/2006/relationships/hyperlink" Target="https://pbs.twimg.com/media/Dyl880eW0AANcql.jpg" TargetMode="External" /><Relationship Id="rId305" Type="http://schemas.openxmlformats.org/officeDocument/2006/relationships/hyperlink" Target="http://pbs.twimg.com/profile_images/807546259234050048/WeDAB4gw_normal.jpg" TargetMode="External" /><Relationship Id="rId306" Type="http://schemas.openxmlformats.org/officeDocument/2006/relationships/hyperlink" Target="http://pbs.twimg.com/profile_images/556114936854638592/wUBiK5hf_normal.jpeg" TargetMode="External" /><Relationship Id="rId307" Type="http://schemas.openxmlformats.org/officeDocument/2006/relationships/hyperlink" Target="http://pbs.twimg.com/profile_images/807546259234050048/WeDAB4gw_normal.jpg" TargetMode="External" /><Relationship Id="rId308" Type="http://schemas.openxmlformats.org/officeDocument/2006/relationships/hyperlink" Target="http://pbs.twimg.com/profile_images/594959913874497536/enOiX4LZ_normal.jpg" TargetMode="External" /><Relationship Id="rId309" Type="http://schemas.openxmlformats.org/officeDocument/2006/relationships/hyperlink" Target="http://pbs.twimg.com/profile_images/807546259234050048/WeDAB4gw_normal.jpg" TargetMode="External" /><Relationship Id="rId310" Type="http://schemas.openxmlformats.org/officeDocument/2006/relationships/hyperlink" Target="http://pbs.twimg.com/profile_images/807546259234050048/WeDAB4gw_normal.jpg" TargetMode="External" /><Relationship Id="rId311" Type="http://schemas.openxmlformats.org/officeDocument/2006/relationships/hyperlink" Target="http://pbs.twimg.com/profile_images/807546259234050048/WeDAB4gw_normal.jpg" TargetMode="External" /><Relationship Id="rId312" Type="http://schemas.openxmlformats.org/officeDocument/2006/relationships/hyperlink" Target="http://pbs.twimg.com/profile_images/807546259234050048/WeDAB4gw_normal.jpg" TargetMode="External" /><Relationship Id="rId313" Type="http://schemas.openxmlformats.org/officeDocument/2006/relationships/hyperlink" Target="http://pbs.twimg.com/profile_images/807546259234050048/WeDAB4gw_normal.jpg" TargetMode="External" /><Relationship Id="rId314" Type="http://schemas.openxmlformats.org/officeDocument/2006/relationships/hyperlink" Target="http://pbs.twimg.com/profile_images/807546259234050048/WeDAB4gw_normal.jpg" TargetMode="External" /><Relationship Id="rId315" Type="http://schemas.openxmlformats.org/officeDocument/2006/relationships/hyperlink" Target="http://pbs.twimg.com/profile_images/807546259234050048/WeDAB4gw_normal.jpg" TargetMode="External" /><Relationship Id="rId316" Type="http://schemas.openxmlformats.org/officeDocument/2006/relationships/hyperlink" Target="http://pbs.twimg.com/profile_images/807546259234050048/WeDAB4gw_normal.jpg" TargetMode="External" /><Relationship Id="rId317" Type="http://schemas.openxmlformats.org/officeDocument/2006/relationships/hyperlink" Target="http://pbs.twimg.com/profile_images/807546259234050048/WeDAB4gw_normal.jpg" TargetMode="External" /><Relationship Id="rId318" Type="http://schemas.openxmlformats.org/officeDocument/2006/relationships/hyperlink" Target="http://pbs.twimg.com/profile_images/807546259234050048/WeDAB4gw_normal.jpg" TargetMode="External" /><Relationship Id="rId319" Type="http://schemas.openxmlformats.org/officeDocument/2006/relationships/hyperlink" Target="http://pbs.twimg.com/profile_images/1065639647106220032/mu9uTDtQ_normal.jpg" TargetMode="External" /><Relationship Id="rId320" Type="http://schemas.openxmlformats.org/officeDocument/2006/relationships/hyperlink" Target="http://pbs.twimg.com/profile_images/1065639647106220032/mu9uTDtQ_normal.jpg" TargetMode="External" /><Relationship Id="rId321" Type="http://schemas.openxmlformats.org/officeDocument/2006/relationships/hyperlink" Target="https://pbs.twimg.com/media/DzXb3kpX0AAZKII.jpg" TargetMode="External" /><Relationship Id="rId322" Type="http://schemas.openxmlformats.org/officeDocument/2006/relationships/hyperlink" Target="http://pbs.twimg.com/profile_images/932244415464202240/Yzz0WRBw_normal.jpg" TargetMode="External" /><Relationship Id="rId323" Type="http://schemas.openxmlformats.org/officeDocument/2006/relationships/hyperlink" Target="http://pbs.twimg.com/profile_images/575981208066080768/1IZYLHXU_normal.jpeg" TargetMode="External" /><Relationship Id="rId324" Type="http://schemas.openxmlformats.org/officeDocument/2006/relationships/hyperlink" Target="http://pbs.twimg.com/profile_images/741014665195606017/335ceWwz_normal.jpg" TargetMode="External" /><Relationship Id="rId325" Type="http://schemas.openxmlformats.org/officeDocument/2006/relationships/hyperlink" Target="http://pbs.twimg.com/profile_images/683319515355213824/bc_kHxto_normal.jpg" TargetMode="External" /><Relationship Id="rId326" Type="http://schemas.openxmlformats.org/officeDocument/2006/relationships/hyperlink" Target="https://pbs.twimg.com/media/Dy0_3MBX0AIM4q0.jpg" TargetMode="External" /><Relationship Id="rId327" Type="http://schemas.openxmlformats.org/officeDocument/2006/relationships/hyperlink" Target="https://pbs.twimg.com/media/Dy0_3MBX0AIM4q0.jpg" TargetMode="External" /><Relationship Id="rId328" Type="http://schemas.openxmlformats.org/officeDocument/2006/relationships/hyperlink" Target="https://pbs.twimg.com/tweet_video_thumb/DzTC27qW0AA66U6.jpg" TargetMode="External" /><Relationship Id="rId329" Type="http://schemas.openxmlformats.org/officeDocument/2006/relationships/hyperlink" Target="http://pbs.twimg.com/profile_images/687767480425693186/x61upNpf_normal.jpg" TargetMode="External" /><Relationship Id="rId330" Type="http://schemas.openxmlformats.org/officeDocument/2006/relationships/hyperlink" Target="http://pbs.twimg.com/profile_images/817088214670286848/YIoVLxmH_normal.jpg" TargetMode="External" /><Relationship Id="rId331" Type="http://schemas.openxmlformats.org/officeDocument/2006/relationships/hyperlink" Target="https://pbs.twimg.com/media/Dybg5eEX4AI92Fl.jpg" TargetMode="External" /><Relationship Id="rId332" Type="http://schemas.openxmlformats.org/officeDocument/2006/relationships/hyperlink" Target="http://pbs.twimg.com/profile_images/996778144278310912/tztDUWHi_normal.jpg" TargetMode="External" /><Relationship Id="rId333" Type="http://schemas.openxmlformats.org/officeDocument/2006/relationships/hyperlink" Target="https://pbs.twimg.com/media/Dy0OeJlXcAAsiyw.jpg" TargetMode="External" /><Relationship Id="rId334" Type="http://schemas.openxmlformats.org/officeDocument/2006/relationships/hyperlink" Target="http://pbs.twimg.com/profile_images/996778144278310912/tztDUWHi_normal.jpg" TargetMode="External" /><Relationship Id="rId335" Type="http://schemas.openxmlformats.org/officeDocument/2006/relationships/hyperlink" Target="https://pbs.twimg.com/media/DzDA5QhWkAEHIpO.jpg" TargetMode="External" /><Relationship Id="rId336" Type="http://schemas.openxmlformats.org/officeDocument/2006/relationships/hyperlink" Target="http://pbs.twimg.com/profile_images/817088214670286848/YIoVLxmH_normal.jpg" TargetMode="External" /><Relationship Id="rId337" Type="http://schemas.openxmlformats.org/officeDocument/2006/relationships/hyperlink" Target="http://pbs.twimg.com/profile_images/1043501993/Central_Texas_ST_01_normal.jpg" TargetMode="External" /><Relationship Id="rId338" Type="http://schemas.openxmlformats.org/officeDocument/2006/relationships/hyperlink" Target="http://pbs.twimg.com/profile_images/1043501993/Central_Texas_ST_01_normal.jpg" TargetMode="External" /><Relationship Id="rId339" Type="http://schemas.openxmlformats.org/officeDocument/2006/relationships/hyperlink" Target="http://pbs.twimg.com/profile_images/474190080714625025/hlYo7l8y_normal.jpeg" TargetMode="External" /><Relationship Id="rId340" Type="http://schemas.openxmlformats.org/officeDocument/2006/relationships/hyperlink" Target="http://pbs.twimg.com/profile_images/474190080714625025/hlYo7l8y_normal.jpeg" TargetMode="External" /><Relationship Id="rId341" Type="http://schemas.openxmlformats.org/officeDocument/2006/relationships/hyperlink" Target="http://pbs.twimg.com/profile_images/474190080714625025/hlYo7l8y_normal.jpeg" TargetMode="External" /><Relationship Id="rId342" Type="http://schemas.openxmlformats.org/officeDocument/2006/relationships/hyperlink" Target="http://pbs.twimg.com/profile_images/474190080714625025/hlYo7l8y_normal.jpeg" TargetMode="External" /><Relationship Id="rId343" Type="http://schemas.openxmlformats.org/officeDocument/2006/relationships/hyperlink" Target="https://pbs.twimg.com/media/DyljG0HXQAAP0eb.jpg" TargetMode="External" /><Relationship Id="rId344" Type="http://schemas.openxmlformats.org/officeDocument/2006/relationships/hyperlink" Target="https://pbs.twimg.com/media/DzXjEy0XQAA2K6H.jpg" TargetMode="External" /><Relationship Id="rId345" Type="http://schemas.openxmlformats.org/officeDocument/2006/relationships/hyperlink" Target="https://pbs.twimg.com/media/DzXytYiWwAMchRd.jpg" TargetMode="External" /><Relationship Id="rId346" Type="http://schemas.openxmlformats.org/officeDocument/2006/relationships/hyperlink" Target="http://pbs.twimg.com/profile_images/751068325355008001/d1Tt1npE_normal.jpg" TargetMode="External" /><Relationship Id="rId347" Type="http://schemas.openxmlformats.org/officeDocument/2006/relationships/hyperlink" Target="http://pbs.twimg.com/profile_images/751068325355008001/d1Tt1npE_normal.jpg" TargetMode="External" /><Relationship Id="rId348" Type="http://schemas.openxmlformats.org/officeDocument/2006/relationships/hyperlink" Target="http://pbs.twimg.com/profile_images/733333406805831680/kl_tTMWo_normal.jpg" TargetMode="External" /><Relationship Id="rId349" Type="http://schemas.openxmlformats.org/officeDocument/2006/relationships/hyperlink" Target="http://pbs.twimg.com/profile_images/476427680049426432/Wxqz9gAw_normal.jpeg" TargetMode="External" /><Relationship Id="rId350" Type="http://schemas.openxmlformats.org/officeDocument/2006/relationships/hyperlink" Target="http://pbs.twimg.com/profile_images/751068325355008001/d1Tt1npE_normal.jpg" TargetMode="External" /><Relationship Id="rId351" Type="http://schemas.openxmlformats.org/officeDocument/2006/relationships/hyperlink" Target="http://pbs.twimg.com/profile_images/476427680049426432/Wxqz9gAw_normal.jpeg" TargetMode="External" /><Relationship Id="rId352" Type="http://schemas.openxmlformats.org/officeDocument/2006/relationships/hyperlink" Target="https://pbs.twimg.com/media/DyusNwVVsAAwHCT.jpg" TargetMode="External" /><Relationship Id="rId353" Type="http://schemas.openxmlformats.org/officeDocument/2006/relationships/hyperlink" Target="http://pbs.twimg.com/profile_images/751068325355008001/d1Tt1npE_normal.jpg" TargetMode="External" /><Relationship Id="rId354" Type="http://schemas.openxmlformats.org/officeDocument/2006/relationships/hyperlink" Target="https://pbs.twimg.com/media/Dy0GrfnVAAEjs-s.jpg" TargetMode="External" /><Relationship Id="rId355" Type="http://schemas.openxmlformats.org/officeDocument/2006/relationships/hyperlink" Target="https://pbs.twimg.com/media/Dy0GrfnVAAEjs-s.jpg" TargetMode="External" /><Relationship Id="rId356" Type="http://schemas.openxmlformats.org/officeDocument/2006/relationships/hyperlink" Target="https://pbs.twimg.com/media/DyljG0HXQAAP0eb.jpg" TargetMode="External" /><Relationship Id="rId357" Type="http://schemas.openxmlformats.org/officeDocument/2006/relationships/hyperlink" Target="https://pbs.twimg.com/media/DzXjEy0XQAA2K6H.jpg" TargetMode="External" /><Relationship Id="rId358" Type="http://schemas.openxmlformats.org/officeDocument/2006/relationships/hyperlink" Target="https://pbs.twimg.com/media/DzXytYiWwAMchRd.jpg" TargetMode="External" /><Relationship Id="rId359" Type="http://schemas.openxmlformats.org/officeDocument/2006/relationships/hyperlink" Target="http://pbs.twimg.com/profile_images/751068325355008001/d1Tt1npE_normal.jpg" TargetMode="External" /><Relationship Id="rId360" Type="http://schemas.openxmlformats.org/officeDocument/2006/relationships/hyperlink" Target="http://pbs.twimg.com/profile_images/751068325355008001/d1Tt1npE_normal.jpg" TargetMode="External" /><Relationship Id="rId361" Type="http://schemas.openxmlformats.org/officeDocument/2006/relationships/hyperlink" Target="http://pbs.twimg.com/profile_images/1032691214699646976/G4DB0Rkw_normal.jpg" TargetMode="External" /><Relationship Id="rId362" Type="http://schemas.openxmlformats.org/officeDocument/2006/relationships/hyperlink" Target="https://pbs.twimg.com/media/DycrRxsXgAEmGP7.jpg" TargetMode="External" /><Relationship Id="rId363" Type="http://schemas.openxmlformats.org/officeDocument/2006/relationships/hyperlink" Target="https://pbs.twimg.com/ext_tw_video_thumb/1092629022138339328/pu/img/sL4vOVB2F-Nn71JC.jpg" TargetMode="External" /><Relationship Id="rId364" Type="http://schemas.openxmlformats.org/officeDocument/2006/relationships/hyperlink" Target="https://pbs.twimg.com/media/Dn4FK0rXUAAYEXn.jpg" TargetMode="External" /><Relationship Id="rId365" Type="http://schemas.openxmlformats.org/officeDocument/2006/relationships/hyperlink" Target="https://pbs.twimg.com/media/DyK9b-kXQAEg4Je.jpg" TargetMode="External" /><Relationship Id="rId366" Type="http://schemas.openxmlformats.org/officeDocument/2006/relationships/hyperlink" Target="http://pbs.twimg.com/profile_images/658567029700599808/Qo7ubLS6_normal.jpg" TargetMode="External" /><Relationship Id="rId367" Type="http://schemas.openxmlformats.org/officeDocument/2006/relationships/hyperlink" Target="https://pbs.twimg.com/media/Dy-4iUkXcAIEdXP.jpg" TargetMode="External" /><Relationship Id="rId368" Type="http://schemas.openxmlformats.org/officeDocument/2006/relationships/hyperlink" Target="https://pbs.twimg.com/media/DzFsjeHXQAAjM4K.jpg" TargetMode="External" /><Relationship Id="rId369" Type="http://schemas.openxmlformats.org/officeDocument/2006/relationships/hyperlink" Target="https://pbs.twimg.com/tweet_video_thumb/DzYpoxVWwAAK5St.jpg" TargetMode="External" /><Relationship Id="rId370" Type="http://schemas.openxmlformats.org/officeDocument/2006/relationships/hyperlink" Target="http://pbs.twimg.com/profile_images/1075473318902263808/jUIa73Hv_normal.jpg" TargetMode="External" /><Relationship Id="rId371" Type="http://schemas.openxmlformats.org/officeDocument/2006/relationships/hyperlink" Target="http://pbs.twimg.com/profile_images/1075473318902263808/jUIa73Hv_normal.jpg" TargetMode="External" /><Relationship Id="rId372" Type="http://schemas.openxmlformats.org/officeDocument/2006/relationships/hyperlink" Target="http://pbs.twimg.com/profile_images/837532154854703106/20f3n0Od_normal.jpg" TargetMode="External" /><Relationship Id="rId373" Type="http://schemas.openxmlformats.org/officeDocument/2006/relationships/hyperlink" Target="http://pbs.twimg.com/profile_images/837532154854703106/20f3n0Od_normal.jpg" TargetMode="External" /><Relationship Id="rId374" Type="http://schemas.openxmlformats.org/officeDocument/2006/relationships/hyperlink" Target="http://pbs.twimg.com/profile_images/837532154854703106/20f3n0Od_normal.jpg" TargetMode="External" /><Relationship Id="rId375" Type="http://schemas.openxmlformats.org/officeDocument/2006/relationships/hyperlink" Target="https://pbs.twimg.com/media/DyfZSPlXgAEwtCd.png" TargetMode="External" /><Relationship Id="rId376" Type="http://schemas.openxmlformats.org/officeDocument/2006/relationships/hyperlink" Target="https://pbs.twimg.com/media/DynERcPX0AATk4n.png" TargetMode="External" /><Relationship Id="rId377" Type="http://schemas.openxmlformats.org/officeDocument/2006/relationships/hyperlink" Target="https://pbs.twimg.com/media/Dyq1dPEWoAA7KZ3.png" TargetMode="External" /><Relationship Id="rId378" Type="http://schemas.openxmlformats.org/officeDocument/2006/relationships/hyperlink" Target="https://pbs.twimg.com/media/DysNzGaX4AIU3kP.png" TargetMode="External" /><Relationship Id="rId379" Type="http://schemas.openxmlformats.org/officeDocument/2006/relationships/hyperlink" Target="https://pbs.twimg.com/media/Dyv0PmmX4AARyzB.png" TargetMode="External" /><Relationship Id="rId380" Type="http://schemas.openxmlformats.org/officeDocument/2006/relationships/hyperlink" Target="https://pbs.twimg.com/media/DyxXtSdWwAATNXn.png" TargetMode="External" /><Relationship Id="rId381" Type="http://schemas.openxmlformats.org/officeDocument/2006/relationships/hyperlink" Target="https://pbs.twimg.com/media/Dy1MdhWX0AAZDyw.png" TargetMode="External" /><Relationship Id="rId382" Type="http://schemas.openxmlformats.org/officeDocument/2006/relationships/hyperlink" Target="https://pbs.twimg.com/media/Dy2hFa_X0AASndE.png" TargetMode="External" /><Relationship Id="rId383" Type="http://schemas.openxmlformats.org/officeDocument/2006/relationships/hyperlink" Target="https://pbs.twimg.com/media/Dy53FwNWkAAHGRr.png" TargetMode="External" /><Relationship Id="rId384" Type="http://schemas.openxmlformats.org/officeDocument/2006/relationships/hyperlink" Target="http://pbs.twimg.com/profile_images/837532154854703106/20f3n0Od_normal.jpg" TargetMode="External" /><Relationship Id="rId385" Type="http://schemas.openxmlformats.org/officeDocument/2006/relationships/hyperlink" Target="http://pbs.twimg.com/profile_images/837532154854703106/20f3n0Od_normal.jpg" TargetMode="External" /><Relationship Id="rId386" Type="http://schemas.openxmlformats.org/officeDocument/2006/relationships/hyperlink" Target="https://pbs.twimg.com/media/DzLGlvfX4AAsDSW.png" TargetMode="External" /><Relationship Id="rId387" Type="http://schemas.openxmlformats.org/officeDocument/2006/relationships/hyperlink" Target="http://pbs.twimg.com/profile_images/837532154854703106/20f3n0Od_normal.jpg" TargetMode="External" /><Relationship Id="rId388" Type="http://schemas.openxmlformats.org/officeDocument/2006/relationships/hyperlink" Target="https://pbs.twimg.com/media/DzQQeM2XcAEFS3n.png" TargetMode="External" /><Relationship Id="rId389" Type="http://schemas.openxmlformats.org/officeDocument/2006/relationships/hyperlink" Target="https://pbs.twimg.com/media/DzTuGA1XQAIYzPr.png" TargetMode="External" /><Relationship Id="rId390" Type="http://schemas.openxmlformats.org/officeDocument/2006/relationships/hyperlink" Target="http://pbs.twimg.com/profile_images/837532154854703106/20f3n0Od_normal.jpg" TargetMode="External" /><Relationship Id="rId391" Type="http://schemas.openxmlformats.org/officeDocument/2006/relationships/hyperlink" Target="http://pbs.twimg.com/profile_images/837532154854703106/20f3n0Od_normal.jpg" TargetMode="External" /><Relationship Id="rId392" Type="http://schemas.openxmlformats.org/officeDocument/2006/relationships/hyperlink" Target="https://twitter.com/#!/miroslavpitak/status/1091232226103214080" TargetMode="External" /><Relationship Id="rId393" Type="http://schemas.openxmlformats.org/officeDocument/2006/relationships/hyperlink" Target="https://twitter.com/#!/miroslavpitak/status/1091232226103214080" TargetMode="External" /><Relationship Id="rId394" Type="http://schemas.openxmlformats.org/officeDocument/2006/relationships/hyperlink" Target="https://twitter.com/#!/rsm_es/status/1091297674249285633" TargetMode="External" /><Relationship Id="rId395" Type="http://schemas.openxmlformats.org/officeDocument/2006/relationships/hyperlink" Target="https://twitter.com/#!/middlemcreative/status/1091344281309245440" TargetMode="External" /><Relationship Id="rId396" Type="http://schemas.openxmlformats.org/officeDocument/2006/relationships/hyperlink" Target="https://twitter.com/#!/plantemorantim/status/1091382740627251200" TargetMode="External" /><Relationship Id="rId397" Type="http://schemas.openxmlformats.org/officeDocument/2006/relationships/hyperlink" Target="https://twitter.com/#!/ardianzika/status/1091418948543885312" TargetMode="External" /><Relationship Id="rId398" Type="http://schemas.openxmlformats.org/officeDocument/2006/relationships/hyperlink" Target="https://twitter.com/#!/paularenaexpn/status/1091435784152977410" TargetMode="External" /><Relationship Id="rId399" Type="http://schemas.openxmlformats.org/officeDocument/2006/relationships/hyperlink" Target="https://twitter.com/#!/acg_losangeles/status/1091441266045407232" TargetMode="External" /><Relationship Id="rId400" Type="http://schemas.openxmlformats.org/officeDocument/2006/relationships/hyperlink" Target="https://twitter.com/#!/acg_losangeles/status/1091441266045407232" TargetMode="External" /><Relationship Id="rId401" Type="http://schemas.openxmlformats.org/officeDocument/2006/relationships/hyperlink" Target="https://twitter.com/#!/fuellines/status/1091481345543622656" TargetMode="External" /><Relationship Id="rId402" Type="http://schemas.openxmlformats.org/officeDocument/2006/relationships/hyperlink" Target="https://twitter.com/#!/gudcapital/status/1091618500895014912" TargetMode="External" /><Relationship Id="rId403" Type="http://schemas.openxmlformats.org/officeDocument/2006/relationships/hyperlink" Target="https://twitter.com/#!/juliogysels/status/1091748916801011712" TargetMode="External" /><Relationship Id="rId404" Type="http://schemas.openxmlformats.org/officeDocument/2006/relationships/hyperlink" Target="https://twitter.com/#!/howardsiegal/status/1091894104311631873" TargetMode="External" /><Relationship Id="rId405" Type="http://schemas.openxmlformats.org/officeDocument/2006/relationships/hyperlink" Target="https://twitter.com/#!/thomasastewart/status/1092124555638902785" TargetMode="External" /><Relationship Id="rId406" Type="http://schemas.openxmlformats.org/officeDocument/2006/relationships/hyperlink" Target="https://twitter.com/#!/cspencer_tax/status/1092313283195998208" TargetMode="External" /><Relationship Id="rId407" Type="http://schemas.openxmlformats.org/officeDocument/2006/relationships/hyperlink" Target="https://twitter.com/#!/briankirbybdm/status/1092412520042614787" TargetMode="External" /><Relationship Id="rId408" Type="http://schemas.openxmlformats.org/officeDocument/2006/relationships/hyperlink" Target="https://twitter.com/#!/acgnyc/status/1092442707887312896" TargetMode="External" /><Relationship Id="rId409" Type="http://schemas.openxmlformats.org/officeDocument/2006/relationships/hyperlink" Target="https://twitter.com/#!/multplictprtnrs/status/1092673051307716608" TargetMode="External" /><Relationship Id="rId410" Type="http://schemas.openxmlformats.org/officeDocument/2006/relationships/hyperlink" Target="https://twitter.com/#!/itconnecter/status/1092771137229127682" TargetMode="External" /><Relationship Id="rId411" Type="http://schemas.openxmlformats.org/officeDocument/2006/relationships/hyperlink" Target="https://twitter.com/#!/one21chuck/status/1092820253468512256" TargetMode="External" /><Relationship Id="rId412" Type="http://schemas.openxmlformats.org/officeDocument/2006/relationships/hyperlink" Target="https://twitter.com/#!/brandiw25473607/status/1092847649466781697" TargetMode="External" /><Relationship Id="rId413" Type="http://schemas.openxmlformats.org/officeDocument/2006/relationships/hyperlink" Target="https://twitter.com/#!/estarrcapx/status/1092886756788240385" TargetMode="External" /><Relationship Id="rId414" Type="http://schemas.openxmlformats.org/officeDocument/2006/relationships/hyperlink" Target="https://twitter.com/#!/estarrcapx/status/1092886756788240385" TargetMode="External" /><Relationship Id="rId415" Type="http://schemas.openxmlformats.org/officeDocument/2006/relationships/hyperlink" Target="https://twitter.com/#!/amdirectors/status/1089222257124302849" TargetMode="External" /><Relationship Id="rId416" Type="http://schemas.openxmlformats.org/officeDocument/2006/relationships/hyperlink" Target="https://twitter.com/#!/amdirectors/status/1089222257124302849" TargetMode="External" /><Relationship Id="rId417" Type="http://schemas.openxmlformats.org/officeDocument/2006/relationships/hyperlink" Target="https://twitter.com/#!/amdirectors/status/1092887813606047744" TargetMode="External" /><Relationship Id="rId418" Type="http://schemas.openxmlformats.org/officeDocument/2006/relationships/hyperlink" Target="https://twitter.com/#!/relproinc/status/1092924293116280835" TargetMode="External" /><Relationship Id="rId419" Type="http://schemas.openxmlformats.org/officeDocument/2006/relationships/hyperlink" Target="https://twitter.com/#!/robertlogemann2/status/1093148650274996224" TargetMode="External" /><Relationship Id="rId420" Type="http://schemas.openxmlformats.org/officeDocument/2006/relationships/hyperlink" Target="https://twitter.com/#!/robertlogemann2/status/1093148650274996224" TargetMode="External" /><Relationship Id="rId421" Type="http://schemas.openxmlformats.org/officeDocument/2006/relationships/hyperlink" Target="https://twitter.com/#!/sell2smbiz/status/1093183205149163522" TargetMode="External" /><Relationship Id="rId422" Type="http://schemas.openxmlformats.org/officeDocument/2006/relationships/hyperlink" Target="https://twitter.com/#!/henri_steenkamp/status/1093191402694037504" TargetMode="External" /><Relationship Id="rId423" Type="http://schemas.openxmlformats.org/officeDocument/2006/relationships/hyperlink" Target="https://twitter.com/#!/smithandcarson/status/1093193885940137984" TargetMode="External" /><Relationship Id="rId424" Type="http://schemas.openxmlformats.org/officeDocument/2006/relationships/hyperlink" Target="https://twitter.com/#!/auctusgroupinc/status/1093198698824327169" TargetMode="External" /><Relationship Id="rId425" Type="http://schemas.openxmlformats.org/officeDocument/2006/relationships/hyperlink" Target="https://twitter.com/#!/smithandcarson/status/1093193885940137984" TargetMode="External" /><Relationship Id="rId426" Type="http://schemas.openxmlformats.org/officeDocument/2006/relationships/hyperlink" Target="https://twitter.com/#!/acgatlanta/status/1093203985039876098" TargetMode="External" /><Relationship Id="rId427" Type="http://schemas.openxmlformats.org/officeDocument/2006/relationships/hyperlink" Target="https://twitter.com/#!/smithandcarson/status/1093193885940137984" TargetMode="External" /><Relationship Id="rId428" Type="http://schemas.openxmlformats.org/officeDocument/2006/relationships/hyperlink" Target="https://twitter.com/#!/acgatlanta/status/1093203985039876098" TargetMode="External" /><Relationship Id="rId429" Type="http://schemas.openxmlformats.org/officeDocument/2006/relationships/hyperlink" Target="https://twitter.com/#!/smithandcarson/status/1093193885940137984" TargetMode="External" /><Relationship Id="rId430" Type="http://schemas.openxmlformats.org/officeDocument/2006/relationships/hyperlink" Target="https://twitter.com/#!/smithandcarson/status/1093193885940137984" TargetMode="External" /><Relationship Id="rId431" Type="http://schemas.openxmlformats.org/officeDocument/2006/relationships/hyperlink" Target="https://twitter.com/#!/acgatlanta/status/1093203985039876098" TargetMode="External" /><Relationship Id="rId432" Type="http://schemas.openxmlformats.org/officeDocument/2006/relationships/hyperlink" Target="https://twitter.com/#!/davisnordell/status/1093217773654700032" TargetMode="External" /><Relationship Id="rId433" Type="http://schemas.openxmlformats.org/officeDocument/2006/relationships/hyperlink" Target="https://twitter.com/#!/firepowercap/status/1093234054017794048" TargetMode="External" /><Relationship Id="rId434" Type="http://schemas.openxmlformats.org/officeDocument/2006/relationships/hyperlink" Target="https://twitter.com/#!/firepowercap/status/1093234054017794048" TargetMode="External" /><Relationship Id="rId435" Type="http://schemas.openxmlformats.org/officeDocument/2006/relationships/hyperlink" Target="https://twitter.com/#!/firepowercap/status/1093234054017794048" TargetMode="External" /><Relationship Id="rId436" Type="http://schemas.openxmlformats.org/officeDocument/2006/relationships/hyperlink" Target="https://twitter.com/#!/falconplatform/status/1093276286317940736" TargetMode="External" /><Relationship Id="rId437" Type="http://schemas.openxmlformats.org/officeDocument/2006/relationships/hyperlink" Target="https://twitter.com/#!/kurt_shenk/status/1093281357437038592" TargetMode="External" /><Relationship Id="rId438" Type="http://schemas.openxmlformats.org/officeDocument/2006/relationships/hyperlink" Target="https://twitter.com/#!/abladvisor/status/1088125208303730689" TargetMode="External" /><Relationship Id="rId439" Type="http://schemas.openxmlformats.org/officeDocument/2006/relationships/hyperlink" Target="https://twitter.com/#!/abladvisor/status/1092980112667144195" TargetMode="External" /><Relationship Id="rId440" Type="http://schemas.openxmlformats.org/officeDocument/2006/relationships/hyperlink" Target="https://twitter.com/#!/equipmentfa/status/1093287261737750529" TargetMode="External" /><Relationship Id="rId441" Type="http://schemas.openxmlformats.org/officeDocument/2006/relationships/hyperlink" Target="https://twitter.com/#!/equipmentfa/status/1093287261737750529" TargetMode="External" /><Relationship Id="rId442" Type="http://schemas.openxmlformats.org/officeDocument/2006/relationships/hyperlink" Target="https://twitter.com/#!/victorkao4/status/1093522649815240705" TargetMode="External" /><Relationship Id="rId443" Type="http://schemas.openxmlformats.org/officeDocument/2006/relationships/hyperlink" Target="https://twitter.com/#!/theleadleft/status/1091077509834248193" TargetMode="External" /><Relationship Id="rId444" Type="http://schemas.openxmlformats.org/officeDocument/2006/relationships/hyperlink" Target="https://twitter.com/#!/theleadleft/status/1093531796518645762" TargetMode="External" /><Relationship Id="rId445" Type="http://schemas.openxmlformats.org/officeDocument/2006/relationships/hyperlink" Target="https://twitter.com/#!/avi_2107/status/1093557498416644101" TargetMode="External" /><Relationship Id="rId446" Type="http://schemas.openxmlformats.org/officeDocument/2006/relationships/hyperlink" Target="https://twitter.com/#!/richsmolencfo/status/1091130512192782337" TargetMode="External" /><Relationship Id="rId447" Type="http://schemas.openxmlformats.org/officeDocument/2006/relationships/hyperlink" Target="https://twitter.com/#!/acgglobal/status/1093595580893413379" TargetMode="External" /><Relationship Id="rId448" Type="http://schemas.openxmlformats.org/officeDocument/2006/relationships/hyperlink" Target="https://twitter.com/#!/acg_mmg/status/1093595668189450241" TargetMode="External" /><Relationship Id="rId449" Type="http://schemas.openxmlformats.org/officeDocument/2006/relationships/hyperlink" Target="https://twitter.com/#!/dwopheim/status/1093645456297652224" TargetMode="External" /><Relationship Id="rId450" Type="http://schemas.openxmlformats.org/officeDocument/2006/relationships/hyperlink" Target="https://twitter.com/#!/dan_prysmgroup/status/1093661914780057601" TargetMode="External" /><Relationship Id="rId451" Type="http://schemas.openxmlformats.org/officeDocument/2006/relationships/hyperlink" Target="https://twitter.com/#!/ceoshow/status/1093693934382039041" TargetMode="External" /><Relationship Id="rId452" Type="http://schemas.openxmlformats.org/officeDocument/2006/relationships/hyperlink" Target="https://twitter.com/#!/benchmarkgroup/status/1093892497766563841" TargetMode="External" /><Relationship Id="rId453" Type="http://schemas.openxmlformats.org/officeDocument/2006/relationships/hyperlink" Target="https://twitter.com/#!/sheetscathy/status/1093944819242713093" TargetMode="External" /><Relationship Id="rId454" Type="http://schemas.openxmlformats.org/officeDocument/2006/relationships/hyperlink" Target="https://twitter.com/#!/byondma/status/1092170921719357441" TargetMode="External" /><Relationship Id="rId455" Type="http://schemas.openxmlformats.org/officeDocument/2006/relationships/hyperlink" Target="https://twitter.com/#!/byondma/status/1092171071590146048" TargetMode="External" /><Relationship Id="rId456" Type="http://schemas.openxmlformats.org/officeDocument/2006/relationships/hyperlink" Target="https://twitter.com/#!/byondma/status/1092911060812738568" TargetMode="External" /><Relationship Id="rId457" Type="http://schemas.openxmlformats.org/officeDocument/2006/relationships/hyperlink" Target="https://twitter.com/#!/byondma/status/1093122455009443841" TargetMode="External" /><Relationship Id="rId458" Type="http://schemas.openxmlformats.org/officeDocument/2006/relationships/hyperlink" Target="https://twitter.com/#!/byondma/status/1093134065702764544" TargetMode="External" /><Relationship Id="rId459" Type="http://schemas.openxmlformats.org/officeDocument/2006/relationships/hyperlink" Target="https://twitter.com/#!/byondma/status/1093662532663951361" TargetMode="External" /><Relationship Id="rId460" Type="http://schemas.openxmlformats.org/officeDocument/2006/relationships/hyperlink" Target="https://twitter.com/#!/byondma/status/1093768228965355520" TargetMode="External" /><Relationship Id="rId461" Type="http://schemas.openxmlformats.org/officeDocument/2006/relationships/hyperlink" Target="https://twitter.com/#!/byondma/status/1093873925585551361" TargetMode="External" /><Relationship Id="rId462" Type="http://schemas.openxmlformats.org/officeDocument/2006/relationships/hyperlink" Target="https://twitter.com/#!/byondma/status/1093979621949952006" TargetMode="External" /><Relationship Id="rId463" Type="http://schemas.openxmlformats.org/officeDocument/2006/relationships/hyperlink" Target="https://twitter.com/#!/byondma/status/1094085319513788416" TargetMode="External" /><Relationship Id="rId464" Type="http://schemas.openxmlformats.org/officeDocument/2006/relationships/hyperlink" Target="https://twitter.com/#!/rushstr_capital/status/1094334072833204225" TargetMode="External" /><Relationship Id="rId465" Type="http://schemas.openxmlformats.org/officeDocument/2006/relationships/hyperlink" Target="https://twitter.com/#!/rockwoodequity/status/1094862313222557696" TargetMode="External" /><Relationship Id="rId466" Type="http://schemas.openxmlformats.org/officeDocument/2006/relationships/hyperlink" Target="https://twitter.com/#!/johngrimley/status/1094917757240455170" TargetMode="External" /><Relationship Id="rId467" Type="http://schemas.openxmlformats.org/officeDocument/2006/relationships/hyperlink" Target="https://twitter.com/#!/content_and/status/1094920020356825090" TargetMode="External" /><Relationship Id="rId468" Type="http://schemas.openxmlformats.org/officeDocument/2006/relationships/hyperlink" Target="https://twitter.com/#!/fti_flc/status/1094971850810109953" TargetMode="External" /><Relationship Id="rId469" Type="http://schemas.openxmlformats.org/officeDocument/2006/relationships/hyperlink" Target="https://twitter.com/#!/dealforce/status/1093162435362672643" TargetMode="External" /><Relationship Id="rId470" Type="http://schemas.openxmlformats.org/officeDocument/2006/relationships/hyperlink" Target="https://twitter.com/#!/generationalgrp/status/1094976161296367617" TargetMode="External" /><Relationship Id="rId471" Type="http://schemas.openxmlformats.org/officeDocument/2006/relationships/hyperlink" Target="https://twitter.com/#!/fti_flc/status/1094971850810109953" TargetMode="External" /><Relationship Id="rId472" Type="http://schemas.openxmlformats.org/officeDocument/2006/relationships/hyperlink" Target="https://twitter.com/#!/blankromellp/status/1095000517883895809" TargetMode="External" /><Relationship Id="rId473" Type="http://schemas.openxmlformats.org/officeDocument/2006/relationships/hyperlink" Target="https://twitter.com/#!/fti_flc/status/1094971850810109953" TargetMode="External" /><Relationship Id="rId474" Type="http://schemas.openxmlformats.org/officeDocument/2006/relationships/hyperlink" Target="https://twitter.com/#!/fti_flc/status/1094971850810109953" TargetMode="External" /><Relationship Id="rId475" Type="http://schemas.openxmlformats.org/officeDocument/2006/relationships/hyperlink" Target="https://twitter.com/#!/blankromellp/status/1095000517883895809" TargetMode="External" /><Relationship Id="rId476" Type="http://schemas.openxmlformats.org/officeDocument/2006/relationships/hyperlink" Target="https://twitter.com/#!/blankromellp/status/1095000517883895809" TargetMode="External" /><Relationship Id="rId477" Type="http://schemas.openxmlformats.org/officeDocument/2006/relationships/hyperlink" Target="https://twitter.com/#!/cre100does/status/1095258666821918721" TargetMode="External" /><Relationship Id="rId478" Type="http://schemas.openxmlformats.org/officeDocument/2006/relationships/hyperlink" Target="https://twitter.com/#!/cre100does/status/1095263963942735872" TargetMode="External" /><Relationship Id="rId479" Type="http://schemas.openxmlformats.org/officeDocument/2006/relationships/hyperlink" Target="https://twitter.com/#!/davsamu/status/1095280302488981504" TargetMode="External" /><Relationship Id="rId480" Type="http://schemas.openxmlformats.org/officeDocument/2006/relationships/hyperlink" Target="https://twitter.com/#!/davsamu/status/1095280334307057664" TargetMode="External" /><Relationship Id="rId481" Type="http://schemas.openxmlformats.org/officeDocument/2006/relationships/hyperlink" Target="https://twitter.com/#!/cre100does/status/1095258666821918721" TargetMode="External" /><Relationship Id="rId482" Type="http://schemas.openxmlformats.org/officeDocument/2006/relationships/hyperlink" Target="https://twitter.com/#!/cre100does/status/1095263963942735872" TargetMode="External" /><Relationship Id="rId483" Type="http://schemas.openxmlformats.org/officeDocument/2006/relationships/hyperlink" Target="https://twitter.com/#!/davsamu/status/1095280302488981504" TargetMode="External" /><Relationship Id="rId484" Type="http://schemas.openxmlformats.org/officeDocument/2006/relationships/hyperlink" Target="https://twitter.com/#!/davsamu/status/1095280334307057664" TargetMode="External" /><Relationship Id="rId485" Type="http://schemas.openxmlformats.org/officeDocument/2006/relationships/hyperlink" Target="https://twitter.com/#!/davsamu/status/1095280202903638018" TargetMode="External" /><Relationship Id="rId486" Type="http://schemas.openxmlformats.org/officeDocument/2006/relationships/hyperlink" Target="https://twitter.com/#!/simonhartrsm/status/1092900944080183297" TargetMode="External" /><Relationship Id="rId487" Type="http://schemas.openxmlformats.org/officeDocument/2006/relationships/hyperlink" Target="https://twitter.com/#!/simonhartrsm/status/1094516100258250752" TargetMode="External" /><Relationship Id="rId488" Type="http://schemas.openxmlformats.org/officeDocument/2006/relationships/hyperlink" Target="https://twitter.com/#!/simonhartrsm/status/1095315579622309888" TargetMode="External" /><Relationship Id="rId489" Type="http://schemas.openxmlformats.org/officeDocument/2006/relationships/hyperlink" Target="https://twitter.com/#!/deloitteprivate/status/1095368687631192066" TargetMode="External" /><Relationship Id="rId490" Type="http://schemas.openxmlformats.org/officeDocument/2006/relationships/hyperlink" Target="https://twitter.com/#!/mccartycpa/status/1094602022396067840" TargetMode="External" /><Relationship Id="rId491" Type="http://schemas.openxmlformats.org/officeDocument/2006/relationships/hyperlink" Target="https://twitter.com/#!/mccartycpa/status/1094973254522077184" TargetMode="External" /><Relationship Id="rId492" Type="http://schemas.openxmlformats.org/officeDocument/2006/relationships/hyperlink" Target="https://twitter.com/#!/mccartycpa/status/1095438905174822912" TargetMode="External" /><Relationship Id="rId493" Type="http://schemas.openxmlformats.org/officeDocument/2006/relationships/hyperlink" Target="https://twitter.com/#!/board_advisor/status/1091426305512476678" TargetMode="External" /><Relationship Id="rId494" Type="http://schemas.openxmlformats.org/officeDocument/2006/relationships/hyperlink" Target="https://twitter.com/#!/board_advisor/status/1095442644967272450" TargetMode="External" /><Relationship Id="rId495" Type="http://schemas.openxmlformats.org/officeDocument/2006/relationships/hyperlink" Target="https://twitter.com/#!/nickleh/status/1095344538238021638" TargetMode="External" /><Relationship Id="rId496" Type="http://schemas.openxmlformats.org/officeDocument/2006/relationships/hyperlink" Target="https://twitter.com/#!/nickleh/status/1095610743356096514" TargetMode="External" /><Relationship Id="rId497" Type="http://schemas.openxmlformats.org/officeDocument/2006/relationships/hyperlink" Target="https://twitter.com/#!/acgphilly/status/1095707856593145856" TargetMode="External" /><Relationship Id="rId498" Type="http://schemas.openxmlformats.org/officeDocument/2006/relationships/hyperlink" Target="https://twitter.com/#!/maulikmsanghavi/status/1095732267278893060" TargetMode="External" /><Relationship Id="rId499" Type="http://schemas.openxmlformats.org/officeDocument/2006/relationships/hyperlink" Target="https://twitter.com/#!/chrislehnes/status/1095736310587949057" TargetMode="External" /><Relationship Id="rId500" Type="http://schemas.openxmlformats.org/officeDocument/2006/relationships/hyperlink" Target="https://twitter.com/#!/howardstrauber/status/1095736353332121602" TargetMode="External" /><Relationship Id="rId501" Type="http://schemas.openxmlformats.org/officeDocument/2006/relationships/hyperlink" Target="https://twitter.com/#!/mike_mcgarry/status/1095737853156442112" TargetMode="External" /><Relationship Id="rId502" Type="http://schemas.openxmlformats.org/officeDocument/2006/relationships/hyperlink" Target="https://twitter.com/#!/youngamericacap/status/1092868790377988099" TargetMode="External" /><Relationship Id="rId503" Type="http://schemas.openxmlformats.org/officeDocument/2006/relationships/hyperlink" Target="https://twitter.com/#!/youngamericacap/status/1095745932996550657" TargetMode="External" /><Relationship Id="rId504" Type="http://schemas.openxmlformats.org/officeDocument/2006/relationships/hyperlink" Target="https://twitter.com/#!/mbbiassociation/status/1095793655779115009" TargetMode="External" /><Relationship Id="rId505" Type="http://schemas.openxmlformats.org/officeDocument/2006/relationships/hyperlink" Target="https://twitter.com/#!/startup_mentor/status/1095805072993341440" TargetMode="External" /><Relationship Id="rId506" Type="http://schemas.openxmlformats.org/officeDocument/2006/relationships/hyperlink" Target="https://twitter.com/#!/pranay_1975/status/1095821874569928704" TargetMode="External" /><Relationship Id="rId507" Type="http://schemas.openxmlformats.org/officeDocument/2006/relationships/hyperlink" Target="https://twitter.com/#!/acgatlanta/status/1092825075642974209" TargetMode="External" /><Relationship Id="rId508" Type="http://schemas.openxmlformats.org/officeDocument/2006/relationships/hyperlink" Target="https://twitter.com/#!/acgatlanta/status/1092825075642974209" TargetMode="External" /><Relationship Id="rId509" Type="http://schemas.openxmlformats.org/officeDocument/2006/relationships/hyperlink" Target="https://twitter.com/#!/capxpartners/status/1092823490045140992" TargetMode="External" /><Relationship Id="rId510" Type="http://schemas.openxmlformats.org/officeDocument/2006/relationships/hyperlink" Target="https://twitter.com/#!/capxpartners/status/1092823490045140992" TargetMode="External" /><Relationship Id="rId511" Type="http://schemas.openxmlformats.org/officeDocument/2006/relationships/hyperlink" Target="https://twitter.com/#!/capxpartners/status/1092823490045140992" TargetMode="External" /><Relationship Id="rId512" Type="http://schemas.openxmlformats.org/officeDocument/2006/relationships/hyperlink" Target="https://twitter.com/#!/capxpartners/status/1095835207276613632" TargetMode="External" /><Relationship Id="rId513" Type="http://schemas.openxmlformats.org/officeDocument/2006/relationships/hyperlink" Target="https://twitter.com/#!/bdoind/status/1095707180152479744" TargetMode="External" /><Relationship Id="rId514" Type="http://schemas.openxmlformats.org/officeDocument/2006/relationships/hyperlink" Target="https://twitter.com/#!/jigersaiya/status/1095877878003261440" TargetMode="External" /><Relationship Id="rId515" Type="http://schemas.openxmlformats.org/officeDocument/2006/relationships/hyperlink" Target="https://twitter.com/#!/forex4news/status/1095888229751025664" TargetMode="External" /><Relationship Id="rId516" Type="http://schemas.openxmlformats.org/officeDocument/2006/relationships/hyperlink" Target="https://twitter.com/#!/terzima/status/1091147088795181056" TargetMode="External" /><Relationship Id="rId517" Type="http://schemas.openxmlformats.org/officeDocument/2006/relationships/hyperlink" Target="https://twitter.com/#!/acg_mmg/status/1092541770720788480" TargetMode="External" /><Relationship Id="rId518" Type="http://schemas.openxmlformats.org/officeDocument/2006/relationships/hyperlink" Target="https://twitter.com/#!/terzima/status/1092566434780233728" TargetMode="External" /><Relationship Id="rId519" Type="http://schemas.openxmlformats.org/officeDocument/2006/relationships/hyperlink" Target="https://twitter.com/#!/optimumadvisors/status/1093548131290103808" TargetMode="External" /><Relationship Id="rId520" Type="http://schemas.openxmlformats.org/officeDocument/2006/relationships/hyperlink" Target="https://twitter.com/#!/terzima/status/1093562991746912256" TargetMode="External" /><Relationship Id="rId521" Type="http://schemas.openxmlformats.org/officeDocument/2006/relationships/hyperlink" Target="https://twitter.com/#!/davidacharya/status/1095065395306872835" TargetMode="External" /><Relationship Id="rId522" Type="http://schemas.openxmlformats.org/officeDocument/2006/relationships/hyperlink" Target="https://twitter.com/#!/terzima/status/1095103138368028672" TargetMode="External" /><Relationship Id="rId523" Type="http://schemas.openxmlformats.org/officeDocument/2006/relationships/hyperlink" Target="https://twitter.com/#!/terzima/status/1091207490321162241" TargetMode="External" /><Relationship Id="rId524" Type="http://schemas.openxmlformats.org/officeDocument/2006/relationships/hyperlink" Target="https://twitter.com/#!/terzima/status/1091554771469709312" TargetMode="External" /><Relationship Id="rId525" Type="http://schemas.openxmlformats.org/officeDocument/2006/relationships/hyperlink" Target="https://twitter.com/#!/terzima/status/1092641927353323520" TargetMode="External" /><Relationship Id="rId526" Type="http://schemas.openxmlformats.org/officeDocument/2006/relationships/hyperlink" Target="https://twitter.com/#!/terzima/status/1093366711456333824" TargetMode="External" /><Relationship Id="rId527" Type="http://schemas.openxmlformats.org/officeDocument/2006/relationships/hyperlink" Target="https://twitter.com/#!/terzima/status/1093547900880211969" TargetMode="External" /><Relationship Id="rId528" Type="http://schemas.openxmlformats.org/officeDocument/2006/relationships/hyperlink" Target="https://twitter.com/#!/terzima/status/1093547900880211969" TargetMode="External" /><Relationship Id="rId529" Type="http://schemas.openxmlformats.org/officeDocument/2006/relationships/hyperlink" Target="https://twitter.com/#!/terzima/status/1093714000616001536" TargetMode="External" /><Relationship Id="rId530" Type="http://schemas.openxmlformats.org/officeDocument/2006/relationships/hyperlink" Target="https://twitter.com/#!/terzima/status/1094076381384847360" TargetMode="External" /><Relationship Id="rId531" Type="http://schemas.openxmlformats.org/officeDocument/2006/relationships/hyperlink" Target="https://twitter.com/#!/terzima/status/1096024217999560704" TargetMode="External" /><Relationship Id="rId532" Type="http://schemas.openxmlformats.org/officeDocument/2006/relationships/hyperlink" Target="https://twitter.com/#!/bdogsy/status/1095343829899595776" TargetMode="External" /><Relationship Id="rId533" Type="http://schemas.openxmlformats.org/officeDocument/2006/relationships/hyperlink" Target="https://twitter.com/#!/bdogsy/status/1095607768214589446" TargetMode="External" /><Relationship Id="rId534" Type="http://schemas.openxmlformats.org/officeDocument/2006/relationships/hyperlink" Target="https://twitter.com/#!/bdogsy/status/1096023835005149184" TargetMode="External" /><Relationship Id="rId535" Type="http://schemas.openxmlformats.org/officeDocument/2006/relationships/hyperlink" Target="https://twitter.com/#!/heatherpeno/status/1096026098972983298" TargetMode="External" /><Relationship Id="rId536" Type="http://schemas.openxmlformats.org/officeDocument/2006/relationships/hyperlink" Target="https://twitter.com/#!/bdomalta/status/1096043324144869377" TargetMode="External" /><Relationship Id="rId537" Type="http://schemas.openxmlformats.org/officeDocument/2006/relationships/hyperlink" Target="https://twitter.com/#!/bdohealth/status/1096048939319676928" TargetMode="External" /><Relationship Id="rId538" Type="http://schemas.openxmlformats.org/officeDocument/2006/relationships/hyperlink" Target="https://twitter.com/#!/bwgibbo333/status/1094677534292226050" TargetMode="External" /><Relationship Id="rId539" Type="http://schemas.openxmlformats.org/officeDocument/2006/relationships/hyperlink" Target="https://twitter.com/#!/rsm_canada/status/1093600503886417922" TargetMode="External" /><Relationship Id="rId540" Type="http://schemas.openxmlformats.org/officeDocument/2006/relationships/hyperlink" Target="https://twitter.com/#!/rsm_canada/status/1093600503886417922" TargetMode="External" /><Relationship Id="rId541" Type="http://schemas.openxmlformats.org/officeDocument/2006/relationships/hyperlink" Target="https://twitter.com/#!/midmarketcenter/status/1095714862104231936" TargetMode="External" /><Relationship Id="rId542" Type="http://schemas.openxmlformats.org/officeDocument/2006/relationships/hyperlink" Target="https://twitter.com/#!/chubbna/status/1095717715921256454" TargetMode="External" /><Relationship Id="rId543" Type="http://schemas.openxmlformats.org/officeDocument/2006/relationships/hyperlink" Target="https://twitter.com/#!/awhilldin/status/1096052909274550272" TargetMode="External" /><Relationship Id="rId544" Type="http://schemas.openxmlformats.org/officeDocument/2006/relationships/hyperlink" Target="https://twitter.com/#!/midmarketcenter/status/1091807239218884608" TargetMode="External" /><Relationship Id="rId545" Type="http://schemas.openxmlformats.org/officeDocument/2006/relationships/hyperlink" Target="https://twitter.com/#!/midmarketcenter/status/1092884335886299136" TargetMode="External" /><Relationship Id="rId546" Type="http://schemas.openxmlformats.org/officeDocument/2006/relationships/hyperlink" Target="https://twitter.com/#!/midmarketcenter/status/1093546197606981633" TargetMode="External" /><Relationship Id="rId547" Type="http://schemas.openxmlformats.org/officeDocument/2006/relationships/hyperlink" Target="https://twitter.com/#!/midmarketcenter/status/1093928725719199746" TargetMode="External" /><Relationship Id="rId548" Type="http://schemas.openxmlformats.org/officeDocument/2006/relationships/hyperlink" Target="https://twitter.com/#!/midmarketcenter/status/1094586801086447616" TargetMode="External" /><Relationship Id="rId549" Type="http://schemas.openxmlformats.org/officeDocument/2006/relationships/hyperlink" Target="https://twitter.com/#!/awhilldin/status/1096052909274550272" TargetMode="External" /><Relationship Id="rId550" Type="http://schemas.openxmlformats.org/officeDocument/2006/relationships/hyperlink" Target="https://twitter.com/#!/acgcentraltexas/status/1095434873932636160" TargetMode="External" /><Relationship Id="rId551" Type="http://schemas.openxmlformats.org/officeDocument/2006/relationships/hyperlink" Target="https://twitter.com/#!/acgcentraltexas/status/1096061505668374528" TargetMode="External" /><Relationship Id="rId552" Type="http://schemas.openxmlformats.org/officeDocument/2006/relationships/hyperlink" Target="https://twitter.com/#!/bdo_usa_tax/status/1091466221734617090" TargetMode="External" /><Relationship Id="rId553" Type="http://schemas.openxmlformats.org/officeDocument/2006/relationships/hyperlink" Target="https://twitter.com/#!/bdo_usa_tax/status/1092915772899422209" TargetMode="External" /><Relationship Id="rId554" Type="http://schemas.openxmlformats.org/officeDocument/2006/relationships/hyperlink" Target="https://twitter.com/#!/bdo_usa_tax/status/1093947574388645888" TargetMode="External" /><Relationship Id="rId555" Type="http://schemas.openxmlformats.org/officeDocument/2006/relationships/hyperlink" Target="https://twitter.com/#!/bdo_usa_tax/status/1096087929703690240" TargetMode="External" /><Relationship Id="rId556" Type="http://schemas.openxmlformats.org/officeDocument/2006/relationships/hyperlink" Target="https://twitter.com/#!/rsm_canada/status/1092513355150053377" TargetMode="External" /><Relationship Id="rId557" Type="http://schemas.openxmlformats.org/officeDocument/2006/relationships/hyperlink" Target="https://twitter.com/#!/rsm_canada/status/1096031757655330818" TargetMode="External" /><Relationship Id="rId558" Type="http://schemas.openxmlformats.org/officeDocument/2006/relationships/hyperlink" Target="https://twitter.com/#!/rsm_canada/status/1096048948094078978" TargetMode="External" /><Relationship Id="rId559" Type="http://schemas.openxmlformats.org/officeDocument/2006/relationships/hyperlink" Target="https://twitter.com/#!/acg_toronto/status/1092797614330916865" TargetMode="External" /><Relationship Id="rId560" Type="http://schemas.openxmlformats.org/officeDocument/2006/relationships/hyperlink" Target="https://twitter.com/#!/acg_toronto/status/1093232799904133120" TargetMode="External" /><Relationship Id="rId561" Type="http://schemas.openxmlformats.org/officeDocument/2006/relationships/hyperlink" Target="https://twitter.com/#!/acgwm/status/1091381151216873473" TargetMode="External" /><Relationship Id="rId562" Type="http://schemas.openxmlformats.org/officeDocument/2006/relationships/hyperlink" Target="https://twitter.com/#!/acgglobal/status/1091462305357934596" TargetMode="External" /><Relationship Id="rId563" Type="http://schemas.openxmlformats.org/officeDocument/2006/relationships/hyperlink" Target="https://twitter.com/#!/acg_toronto/status/1093232799904133120" TargetMode="External" /><Relationship Id="rId564" Type="http://schemas.openxmlformats.org/officeDocument/2006/relationships/hyperlink" Target="https://twitter.com/#!/acgglobal/status/1093205423044333568" TargetMode="External" /><Relationship Id="rId565" Type="http://schemas.openxmlformats.org/officeDocument/2006/relationships/hyperlink" Target="https://twitter.com/#!/acg_toronto/status/1093157582640988160" TargetMode="External" /><Relationship Id="rId566" Type="http://schemas.openxmlformats.org/officeDocument/2006/relationships/hyperlink" Target="https://twitter.com/#!/acg_toronto/status/1093232799904133120" TargetMode="External" /><Relationship Id="rId567" Type="http://schemas.openxmlformats.org/officeDocument/2006/relationships/hyperlink" Target="https://twitter.com/#!/acg_toronto/status/1093537959381557248" TargetMode="External" /><Relationship Id="rId568" Type="http://schemas.openxmlformats.org/officeDocument/2006/relationships/hyperlink" Target="https://twitter.com/#!/acg_toronto/status/1093537959381557248" TargetMode="External" /><Relationship Id="rId569" Type="http://schemas.openxmlformats.org/officeDocument/2006/relationships/hyperlink" Target="https://twitter.com/#!/rsm_canada/status/1092513355150053377" TargetMode="External" /><Relationship Id="rId570" Type="http://schemas.openxmlformats.org/officeDocument/2006/relationships/hyperlink" Target="https://twitter.com/#!/rsm_canada/status/1096031757655330818" TargetMode="External" /><Relationship Id="rId571" Type="http://schemas.openxmlformats.org/officeDocument/2006/relationships/hyperlink" Target="https://twitter.com/#!/rsm_canada/status/1096048948094078978" TargetMode="External" /><Relationship Id="rId572" Type="http://schemas.openxmlformats.org/officeDocument/2006/relationships/hyperlink" Target="https://twitter.com/#!/acg_toronto/status/1092797614330916865" TargetMode="External" /><Relationship Id="rId573" Type="http://schemas.openxmlformats.org/officeDocument/2006/relationships/hyperlink" Target="https://twitter.com/#!/acg_toronto/status/1096098604941565952" TargetMode="External" /><Relationship Id="rId574" Type="http://schemas.openxmlformats.org/officeDocument/2006/relationships/hyperlink" Target="https://twitter.com/#!/joebrusuelas/status/1091889839874732032" TargetMode="External" /><Relationship Id="rId575" Type="http://schemas.openxmlformats.org/officeDocument/2006/relationships/hyperlink" Target="https://twitter.com/#!/rsmusllp/status/1091889020769132544" TargetMode="External" /><Relationship Id="rId576" Type="http://schemas.openxmlformats.org/officeDocument/2006/relationships/hyperlink" Target="https://twitter.com/#!/rsmusllp/status/1092791048345210887" TargetMode="External" /><Relationship Id="rId577" Type="http://schemas.openxmlformats.org/officeDocument/2006/relationships/hyperlink" Target="https://twitter.com/#!/rsmusllp/status/1044277849115561985" TargetMode="External" /><Relationship Id="rId578" Type="http://schemas.openxmlformats.org/officeDocument/2006/relationships/hyperlink" Target="https://twitter.com/#!/rsmusllp/status/1090656751534436353" TargetMode="External" /><Relationship Id="rId579" Type="http://schemas.openxmlformats.org/officeDocument/2006/relationships/hyperlink" Target="https://twitter.com/#!/rsmusllp/status/1091335849302740992" TargetMode="External" /><Relationship Id="rId580" Type="http://schemas.openxmlformats.org/officeDocument/2006/relationships/hyperlink" Target="https://twitter.com/#!/rsmusllp/status/1094296136117030912" TargetMode="External" /><Relationship Id="rId581" Type="http://schemas.openxmlformats.org/officeDocument/2006/relationships/hyperlink" Target="https://twitter.com/#!/rsmusllp/status/1094775542631542787" TargetMode="External" /><Relationship Id="rId582" Type="http://schemas.openxmlformats.org/officeDocument/2006/relationships/hyperlink" Target="https://twitter.com/#!/rsmusllp/status/1096109342305239040" TargetMode="External" /><Relationship Id="rId583" Type="http://schemas.openxmlformats.org/officeDocument/2006/relationships/hyperlink" Target="https://twitter.com/#!/recruiterkara/status/1092448366687125505" TargetMode="External" /><Relationship Id="rId584" Type="http://schemas.openxmlformats.org/officeDocument/2006/relationships/hyperlink" Target="https://twitter.com/#!/recruiterkara/status/1096125553520844805" TargetMode="External" /><Relationship Id="rId585" Type="http://schemas.openxmlformats.org/officeDocument/2006/relationships/hyperlink" Target="https://twitter.com/#!/pepromagazine/status/1091169915543977985" TargetMode="External" /><Relationship Id="rId586" Type="http://schemas.openxmlformats.org/officeDocument/2006/relationships/hyperlink" Target="https://twitter.com/#!/pepromagazine/status/1091414335681974279" TargetMode="External" /><Relationship Id="rId587" Type="http://schemas.openxmlformats.org/officeDocument/2006/relationships/hyperlink" Target="https://twitter.com/#!/pepromagazine/status/1091532516824096769" TargetMode="External" /><Relationship Id="rId588" Type="http://schemas.openxmlformats.org/officeDocument/2006/relationships/hyperlink" Target="https://twitter.com/#!/pepromagazine/status/1092080343488872453" TargetMode="External" /><Relationship Id="rId589" Type="http://schemas.openxmlformats.org/officeDocument/2006/relationships/hyperlink" Target="https://twitter.com/#!/pepromagazine/status/1092620189844361222" TargetMode="External" /><Relationship Id="rId590" Type="http://schemas.openxmlformats.org/officeDocument/2006/relationships/hyperlink" Target="https://twitter.com/#!/pepromagazine/status/1092885374752428037" TargetMode="External" /><Relationship Id="rId591" Type="http://schemas.openxmlformats.org/officeDocument/2006/relationships/hyperlink" Target="https://twitter.com/#!/pepromagazine/status/1092982507501428736" TargetMode="External" /><Relationship Id="rId592" Type="http://schemas.openxmlformats.org/officeDocument/2006/relationships/hyperlink" Target="https://twitter.com/#!/pepromagazine/status/1093235884944777217" TargetMode="External" /><Relationship Id="rId593" Type="http://schemas.openxmlformats.org/officeDocument/2006/relationships/hyperlink" Target="https://twitter.com/#!/pepromagazine/status/1093345246371635200" TargetMode="External" /><Relationship Id="rId594" Type="http://schemas.openxmlformats.org/officeDocument/2006/relationships/hyperlink" Target="https://twitter.com/#!/pepromagazine/status/1093614356032638976" TargetMode="External" /><Relationship Id="rId595" Type="http://schemas.openxmlformats.org/officeDocument/2006/relationships/hyperlink" Target="https://twitter.com/#!/pepromagazine/status/1093707400308244480" TargetMode="External" /><Relationship Id="rId596" Type="http://schemas.openxmlformats.org/officeDocument/2006/relationships/hyperlink" Target="https://twitter.com/#!/pepromagazine/status/1093942701584728065" TargetMode="External" /><Relationship Id="rId597" Type="http://schemas.openxmlformats.org/officeDocument/2006/relationships/hyperlink" Target="https://twitter.com/#!/pepromagazine/status/1094069329866432512" TargetMode="External" /><Relationship Id="rId598" Type="http://schemas.openxmlformats.org/officeDocument/2006/relationships/hyperlink" Target="https://twitter.com/#!/pepromagazine/status/1094633187647602688" TargetMode="External" /><Relationship Id="rId599" Type="http://schemas.openxmlformats.org/officeDocument/2006/relationships/hyperlink" Target="https://twitter.com/#!/pepromagazine/status/1095156012313661440" TargetMode="External" /><Relationship Id="rId600" Type="http://schemas.openxmlformats.org/officeDocument/2006/relationships/hyperlink" Target="https://twitter.com/#!/pepromagazine/status/1095415165233913856" TargetMode="External" /><Relationship Id="rId601" Type="http://schemas.openxmlformats.org/officeDocument/2006/relationships/hyperlink" Target="https://twitter.com/#!/pepromagazine/status/1095518721630715904" TargetMode="External" /><Relationship Id="rId602" Type="http://schemas.openxmlformats.org/officeDocument/2006/relationships/hyperlink" Target="https://twitter.com/#!/pepromagazine/status/1095762397841842177" TargetMode="External" /><Relationship Id="rId603" Type="http://schemas.openxmlformats.org/officeDocument/2006/relationships/hyperlink" Target="https://twitter.com/#!/pepromagazine/status/1095881271098728450" TargetMode="External" /><Relationship Id="rId604" Type="http://schemas.openxmlformats.org/officeDocument/2006/relationships/hyperlink" Target="https://twitter.com/#!/pepromagazine/status/1096147250298998784" TargetMode="External" /><Relationship Id="rId605" Type="http://schemas.openxmlformats.org/officeDocument/2006/relationships/hyperlink" Target="https://api.twitter.com/1.1/geo/id/5c62ffb0f0f3479d.json" TargetMode="External" /><Relationship Id="rId606" Type="http://schemas.openxmlformats.org/officeDocument/2006/relationships/comments" Target="../comments1.xml" /><Relationship Id="rId607" Type="http://schemas.openxmlformats.org/officeDocument/2006/relationships/vmlDrawing" Target="../drawings/vmlDrawing1.vml" /><Relationship Id="rId608" Type="http://schemas.openxmlformats.org/officeDocument/2006/relationships/table" Target="../tables/table1.xml" /><Relationship Id="rId60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theleadleft.com/leveraged-loan-insight-analysis-1-28-2019/" TargetMode="External" /><Relationship Id="rId2" Type="http://schemas.openxmlformats.org/officeDocument/2006/relationships/hyperlink" Target="https://twitter.com/i/web/status/1091297674249285633" TargetMode="External" /><Relationship Id="rId3" Type="http://schemas.openxmlformats.org/officeDocument/2006/relationships/hyperlink" Target="https://twitter.com/i/web/status/1091344281309245440" TargetMode="External" /><Relationship Id="rId4" Type="http://schemas.openxmlformats.org/officeDocument/2006/relationships/hyperlink" Target="https://twitter.com/i/web/status/1091382740627251200" TargetMode="External" /><Relationship Id="rId5" Type="http://schemas.openxmlformats.org/officeDocument/2006/relationships/hyperlink" Target="https://www.businessobserverfl.com/article/fully-invested-middle-market-asset-managers-are-bullish-on-tampa-bay" TargetMode="External" /><Relationship Id="rId6" Type="http://schemas.openxmlformats.org/officeDocument/2006/relationships/hyperlink" Target="http://www.equipmentfa.com/news/8988/citizens-bank-annual-survey-shows-strong-middle-market-business-optimism" TargetMode="External" /><Relationship Id="rId7" Type="http://schemas.openxmlformats.org/officeDocument/2006/relationships/hyperlink" Target="https://twitter.com/i/web/status/1091441266045407232" TargetMode="External" /><Relationship Id="rId8" Type="http://schemas.openxmlformats.org/officeDocument/2006/relationships/hyperlink" Target="https://twitter.com/i/web/status/1091481345543622656" TargetMode="External" /><Relationship Id="rId9" Type="http://schemas.openxmlformats.org/officeDocument/2006/relationships/hyperlink" Target="https://gudcapital.com/middle-market-loans/" TargetMode="External" /><Relationship Id="rId10" Type="http://schemas.openxmlformats.org/officeDocument/2006/relationships/hyperlink" Target="https://lnkd.in/dDMHqAX" TargetMode="External" /><Relationship Id="rId11" Type="http://schemas.openxmlformats.org/officeDocument/2006/relationships/hyperlink" Target="https://rsm.us/2A1BDec" TargetMode="External" /><Relationship Id="rId12" Type="http://schemas.openxmlformats.org/officeDocument/2006/relationships/hyperlink" Target="https://www.industryweek.com/economy/weathering-trade-troubles-lessons-art-war" TargetMode="External" /><Relationship Id="rId13" Type="http://schemas.openxmlformats.org/officeDocument/2006/relationships/hyperlink" Target="https://lnkd.in/d9-bVbq" TargetMode="External" /><Relationship Id="rId14" Type="http://schemas.openxmlformats.org/officeDocument/2006/relationships/hyperlink" Target="https://pitchbook.com/news/articles/us-middle-market-sets-another-record-amid-broader-pe-shift" TargetMode="External" /><Relationship Id="rId15" Type="http://schemas.openxmlformats.org/officeDocument/2006/relationships/hyperlink" Target="https://lnkd.in/ewRxzJD" TargetMode="External" /><Relationship Id="rId16" Type="http://schemas.openxmlformats.org/officeDocument/2006/relationships/hyperlink" Target="https://rsmus.com/our-insights/harnessing-technology-and-data/rsm-survey-details-middle-market-digital-transformation-strategi.html?cmpid=soc:twcpr0618-digital-trans-survey-exec-summary:d02" TargetMode="External" /><Relationship Id="rId17" Type="http://schemas.openxmlformats.org/officeDocument/2006/relationships/hyperlink" Target="https://www.youtube.com/watch?v=pDxQOljMhfI&amp;feature=youtu.be" TargetMode="External" /><Relationship Id="rId18" Type="http://schemas.openxmlformats.org/officeDocument/2006/relationships/hyperlink" Target="https://www.bizjournals.com/charlotte/news/2018/12/17/wells-fargo-execs-on-how-middle-market-companies.html?platform=hootsuite" TargetMode="External" /><Relationship Id="rId19" Type="http://schemas.openxmlformats.org/officeDocument/2006/relationships/hyperlink" Target="https://deloitte.wsj.com/cfo/2016/11/22/mid-market-companies-embrace-technology-as-a-strategic-imperative/?platform=hootsuite" TargetMode="External" /><Relationship Id="rId20" Type="http://schemas.openxmlformats.org/officeDocument/2006/relationships/hyperlink" Target="https://www.auctusgroupinc.com/2019/01/14/auctus-and-scalewerks-announce-strategic-partnership-expanding-growth-advisory-services/" TargetMode="External" /><Relationship Id="rId21" Type="http://schemas.openxmlformats.org/officeDocument/2006/relationships/hyperlink" Target="https://lnkd.in/gkH6sEN" TargetMode="External" /><Relationship Id="rId22" Type="http://schemas.openxmlformats.org/officeDocument/2006/relationships/hyperlink" Target="https://lnkd.in/enTE433" TargetMode="External" /><Relationship Id="rId23" Type="http://schemas.openxmlformats.org/officeDocument/2006/relationships/hyperlink" Target="https://www.theleadleft.com/leveraged-loan-insight-analysis-1-28-2019/" TargetMode="External" /><Relationship Id="rId24" Type="http://schemas.openxmlformats.org/officeDocument/2006/relationships/hyperlink" Target="https://twitter.com/i/web/status/1093531796518645762" TargetMode="External" /><Relationship Id="rId25" Type="http://schemas.openxmlformats.org/officeDocument/2006/relationships/hyperlink" Target="https://pitchbook.com/news/articles/fundraising-is-flat-in-the-us-pe-middle-market-but-its-not-time-to-panic" TargetMode="External" /><Relationship Id="rId26" Type="http://schemas.openxmlformats.org/officeDocument/2006/relationships/hyperlink" Target="https://twitter.com/i/web/status/1093892497766563841" TargetMode="External" /><Relationship Id="rId27" Type="http://schemas.openxmlformats.org/officeDocument/2006/relationships/hyperlink" Target="https://twitter.com/i/web/status/1093944819242713093" TargetMode="External" /><Relationship Id="rId28" Type="http://schemas.openxmlformats.org/officeDocument/2006/relationships/hyperlink" Target="https://www.middlemarketcenter.org/expert-perspectives/strategy-development-process?utm_source=twitter.com&amp;utm_medium=social&amp;utm_content=socialchamp&amp;utm_campaign=socialchamp.io&amp;id=HklpZsCEEN" TargetMode="External" /><Relationship Id="rId29" Type="http://schemas.openxmlformats.org/officeDocument/2006/relationships/hyperlink" Target="https://www.middlemarketcenter.org/expert-perspectives/strategy-development-process?utm_source=twitter.com&amp;utm_medium=social&amp;utm_content=socialchamp&amp;utm_campaign=socialchamp.io&amp;id=r1ezEo0VV4" TargetMode="External" /><Relationship Id="rId30" Type="http://schemas.openxmlformats.org/officeDocument/2006/relationships/hyperlink" Target="https://www.middlemarketcenter.org/expert-perspectives/strategy-development-process?utm_source=twitter.com&amp;utm_medium=social&amp;utm_content=socialchamp&amp;utm_campaign=socialchamp.io&amp;id=SJxu9f_I4N" TargetMode="External" /><Relationship Id="rId31" Type="http://schemas.openxmlformats.org/officeDocument/2006/relationships/hyperlink" Target="https://blog.tippingpointcomm.com/5-reasons-for-a-financial-institution-to-create-a-content-strategy" TargetMode="External" /><Relationship Id="rId32" Type="http://schemas.openxmlformats.org/officeDocument/2006/relationships/hyperlink" Target="https://blog.tippingpointcomm.com/5-reasons-for-a-financial-institution-to-create-a-content-strategy" TargetMode="External" /><Relationship Id="rId33" Type="http://schemas.openxmlformats.org/officeDocument/2006/relationships/hyperlink" Target="http://www.expertwebcast.com/capital-alternatives-in-middle-market-ma-private-equity-and-independent-sponsors/" TargetMode="External" /><Relationship Id="rId34" Type="http://schemas.openxmlformats.org/officeDocument/2006/relationships/hyperlink" Target="https://dashboard.dealforce.com/Registration.aspx" TargetMode="External" /><Relationship Id="rId35" Type="http://schemas.openxmlformats.org/officeDocument/2006/relationships/hyperlink" Target="https://twitter.com/i/web/status/1095258666821918721" TargetMode="External" /><Relationship Id="rId36" Type="http://schemas.openxmlformats.org/officeDocument/2006/relationships/hyperlink" Target="https://twitter.com/rsmusllp/status/1092791048345210887" TargetMode="External" /><Relationship Id="rId37" Type="http://schemas.openxmlformats.org/officeDocument/2006/relationships/hyperlink" Target="https://twitter.com/i/web/status/1094516100258250752" TargetMode="External" /><Relationship Id="rId38" Type="http://schemas.openxmlformats.org/officeDocument/2006/relationships/hyperlink" Target="https://twitter.com/i/web/status/1095368687631192066" TargetMode="External" /><Relationship Id="rId39" Type="http://schemas.openxmlformats.org/officeDocument/2006/relationships/hyperlink" Target="https://twitter.com/i/web/status/1094602022396067840" TargetMode="External" /><Relationship Id="rId40" Type="http://schemas.openxmlformats.org/officeDocument/2006/relationships/hyperlink" Target="https://myemail.constantcontact.com/Impact-of-lease-accounting-standard----State-of-the-industry----Define-your-why.html?soid=1102394474495&amp;aid=p1hKHKCyvds" TargetMode="External" /><Relationship Id="rId41" Type="http://schemas.openxmlformats.org/officeDocument/2006/relationships/hyperlink" Target="https://www.themiddlemarket.com/list/tech-m-a-private-equity-strategies-francisco-partners-genstar-great-hill-hggc-insight-llr-silver-lake-ta-riverside-and-vista" TargetMode="External" /><Relationship Id="rId42" Type="http://schemas.openxmlformats.org/officeDocument/2006/relationships/hyperlink" Target="https://www.themiddlemarket.com/news/m-a-wrap-unilever-carlyle-graze-hershey-conagra-post-capital" TargetMode="External" /><Relationship Id="rId43" Type="http://schemas.openxmlformats.org/officeDocument/2006/relationships/hyperlink" Target="https://contentsharing.net/actions/email_web_version.cfm?ep=HT_CbFpqLKv5XiQq42hlEEQHXzEmPIbO2_n0vX3u6UpSgBzatQItDQdu3FnQunJWF1--kvZbSv3zaBMOVOWlrpxBAqADTH83GFswKCRyMrmtwb91oGmjFbvEusWg6HUd" TargetMode="External" /><Relationship Id="rId44" Type="http://schemas.openxmlformats.org/officeDocument/2006/relationships/hyperlink" Target="https://lnkd.in/eJqhDPC" TargetMode="External" /><Relationship Id="rId45" Type="http://schemas.openxmlformats.org/officeDocument/2006/relationships/hyperlink" Target="https://lnkd.in/eJqhDPC" TargetMode="External" /><Relationship Id="rId46" Type="http://schemas.openxmlformats.org/officeDocument/2006/relationships/hyperlink" Target="https://lnkd.in/eSxmkz6" TargetMode="External" /><Relationship Id="rId47" Type="http://schemas.openxmlformats.org/officeDocument/2006/relationships/hyperlink" Target="http://www.yacapital.com/resource-center/investment" TargetMode="External" /><Relationship Id="rId48" Type="http://schemas.openxmlformats.org/officeDocument/2006/relationships/hyperlink" Target="https://twitter.com/i/web/status/1095745932996550657" TargetMode="External" /><Relationship Id="rId49" Type="http://schemas.openxmlformats.org/officeDocument/2006/relationships/hyperlink" Target="https://bit.ly/2Eyzqec" TargetMode="External" /><Relationship Id="rId50" Type="http://schemas.openxmlformats.org/officeDocument/2006/relationships/hyperlink" Target="https://www.themiddlemarket.com/articles/ultimate-software-to-go-private" TargetMode="External" /><Relationship Id="rId51" Type="http://schemas.openxmlformats.org/officeDocument/2006/relationships/hyperlink" Target="https://twitter.com/i/web/status/1095835207276613632" TargetMode="External" /><Relationship Id="rId52" Type="http://schemas.openxmlformats.org/officeDocument/2006/relationships/hyperlink" Target="https://www.bdo.in/en-gb/insights/global-thought-leadership/bdo-horizons-2019-issue-1" TargetMode="External" /><Relationship Id="rId53" Type="http://schemas.openxmlformats.org/officeDocument/2006/relationships/hyperlink" Target="https://pitchbook.com/news/articles/fundraising-is-flat-in-the-us-pe-middle-market-but-its-not-time-to-panic" TargetMode="External" /><Relationship Id="rId54" Type="http://schemas.openxmlformats.org/officeDocument/2006/relationships/hyperlink" Target="https://middlemarketgrowth.org/deal-news-stellex-buys-paragon/" TargetMode="External" /><Relationship Id="rId55" Type="http://schemas.openxmlformats.org/officeDocument/2006/relationships/hyperlink" Target="https://twitter.com/i/web/status/1093548131290103808" TargetMode="External" /><Relationship Id="rId56" Type="http://schemas.openxmlformats.org/officeDocument/2006/relationships/hyperlink" Target="https://twitter.com/acgnyc/status/1095015651708715008" TargetMode="External" /><Relationship Id="rId57" Type="http://schemas.openxmlformats.org/officeDocument/2006/relationships/hyperlink" Target="https://twitter.com/i/web/status/1095343829899595776" TargetMode="External" /><Relationship Id="rId58" Type="http://schemas.openxmlformats.org/officeDocument/2006/relationships/hyperlink" Target="https://twitter.com/i/web/status/1095607768214589446" TargetMode="External" /><Relationship Id="rId59" Type="http://schemas.openxmlformats.org/officeDocument/2006/relationships/hyperlink" Target="http://www.bdo.gg/en-gb/insights/featured-insights/horizons" TargetMode="External" /><Relationship Id="rId60" Type="http://schemas.openxmlformats.org/officeDocument/2006/relationships/hyperlink" Target="https://www.bdo.com.mt/en-gb/insights/featured-insights/bdo-horizons-issue-1-2019" TargetMode="External" /><Relationship Id="rId61" Type="http://schemas.openxmlformats.org/officeDocument/2006/relationships/hyperlink" Target="https://twitter.com/i/web/status/1096048939319676928" TargetMode="External" /><Relationship Id="rId62" Type="http://schemas.openxmlformats.org/officeDocument/2006/relationships/hyperlink" Target="https://www.middlemarketcenter.org/expert-perspectives/strategy-development-process" TargetMode="External" /><Relationship Id="rId63" Type="http://schemas.openxmlformats.org/officeDocument/2006/relationships/hyperlink" Target="https://www.youtube.com/watch?time_continue=1&amp;v=G6Snm8B1S7s" TargetMode="External" /><Relationship Id="rId64" Type="http://schemas.openxmlformats.org/officeDocument/2006/relationships/hyperlink" Target="https://middlemarketcenter.org/expert-perspectives/are-robots-really-the-future" TargetMode="External" /><Relationship Id="rId65" Type="http://schemas.openxmlformats.org/officeDocument/2006/relationships/hyperlink" Target="https://twitter.com/i/web/status/1093928725719199746" TargetMode="External" /><Relationship Id="rId66" Type="http://schemas.openxmlformats.org/officeDocument/2006/relationships/hyperlink" Target="https://www.middlemarketcenter.org/expert-perspectives/foreign-buyers-in-us-middle-market--advantages-and-tips-for-sellers" TargetMode="External" /><Relationship Id="rId67" Type="http://schemas.openxmlformats.org/officeDocument/2006/relationships/hyperlink" Target="https://twitter.com/i/web/status/1095434873932636160" TargetMode="External" /><Relationship Id="rId68" Type="http://schemas.openxmlformats.org/officeDocument/2006/relationships/hyperlink" Target="https://twitter.com/i/web/status/1096061505668374528" TargetMode="External" /><Relationship Id="rId69" Type="http://schemas.openxmlformats.org/officeDocument/2006/relationships/hyperlink" Target="https://www.bdo.com/insights/tax/compensation-benefits/the-bdo-600-2018-study-of-boards?utm_medium=Social&amp;utm_source=Twtax&amp;utm_campaign=BDO600&amp;utm_content=Tax" TargetMode="External" /><Relationship Id="rId70" Type="http://schemas.openxmlformats.org/officeDocument/2006/relationships/hyperlink" Target="https://www.bdo.com/insights/tax/compensation-benefits/the-bdo-600-2018-study-of-boards?utm_medium=Social&amp;utm_source=Twtax&amp;utm_campaign=BDO600&amp;utm_content=Tax" TargetMode="External" /><Relationship Id="rId71" Type="http://schemas.openxmlformats.org/officeDocument/2006/relationships/hyperlink" Target="https://www.bdo.com/thought-leadership/tax-transformation-guide?utm_medium=Social&amp;utm_source=Twtax&amp;utm_campaign=TaxTransformation&amp;utm_content=Tax" TargetMode="External" /><Relationship Id="rId72" Type="http://schemas.openxmlformats.org/officeDocument/2006/relationships/hyperlink" Target="https://www.bdo.com/insights/tax/compensation-benefits/the-bdo-600-2018-study-of-boards?utm_medium=Social&amp;utm_source=Twtax&amp;utm_campaign=BDO600&amp;utm_content=Tax" TargetMode="External" /><Relationship Id="rId73" Type="http://schemas.openxmlformats.org/officeDocument/2006/relationships/hyperlink" Target="https://rsmcanada.com/events/in-person-events/acg-the-new-united-states-mexico-canada-agreement.html?utm_source=social&amp;utm_medium=tw&amp;utm_campaign=nafta&amp;utm_content=event" TargetMode="External" /><Relationship Id="rId74" Type="http://schemas.openxmlformats.org/officeDocument/2006/relationships/hyperlink" Target="https://rsmcanada.com/our-insights/global-economic-perspectives/nafta-modernization-a-mixed-bag-for-canadian-middle-market.html?utm_source=social&amp;utm_medium=tw&amp;utm_campaign=nafta&amp;utm_content=article" TargetMode="External" /><Relationship Id="rId75" Type="http://schemas.openxmlformats.org/officeDocument/2006/relationships/hyperlink" Target="https://twitter.com/ACGDetroit/status/1093175772691476481" TargetMode="External" /><Relationship Id="rId76" Type="http://schemas.openxmlformats.org/officeDocument/2006/relationships/hyperlink" Target="https://acgwm.wildapricot.org/event-3166149" TargetMode="External" /><Relationship Id="rId77" Type="http://schemas.openxmlformats.org/officeDocument/2006/relationships/hyperlink" Target="https://www.acg.org/toronto/events/2019-young-professionals-trivia-night" TargetMode="External" /><Relationship Id="rId78" Type="http://schemas.openxmlformats.org/officeDocument/2006/relationships/hyperlink" Target="https://rsmus.com/economics/rsm-middle-market-business-index-mmbi.html?cmpid=soc:twcpr1218-mmbi-q4-2018:dj01&amp;utm_campaign=MMBI+Q4+2018&amp;utm_medium=bitly&amp;utm_source=Twitter" TargetMode="External" /><Relationship Id="rId79" Type="http://schemas.openxmlformats.org/officeDocument/2006/relationships/hyperlink" Target="https://rsmus.com/our-insights/middle-market-transformative-ceo-show/a-conversation-with-jack-mitchell-mitchell-family-of-stores.html?cmpid=soc:twcpr0119-ceo-radio-show-promotion-episode-8:dj01&amp;utm_campaign=01-2019+CEO+Radio+Show&amp;utm_medium=bitly&amp;utm_source=Twitter" TargetMode="External" /><Relationship Id="rId80" Type="http://schemas.openxmlformats.org/officeDocument/2006/relationships/hyperlink" Target="https://rsmus.com/our-insights/harnessing-technology-and-data/rsm-survey-details-middle-market-digital-transformation-strategi.html?cmpid=soc:twcpr0618-digital-trans-survey-exec-summary:d02" TargetMode="External" /><Relationship Id="rId81" Type="http://schemas.openxmlformats.org/officeDocument/2006/relationships/hyperlink" Target="https://rsmus.com/our-insights/middle-market-transformative-ceo-show/a-conversation-with-jack-mitchell-mitchell-family-of-stores.html?cmpid=soc:twcpr0119-ceo-radio-show-promotion-episode-8:dj01&amp;utm_campaign=01-2019+CEO+Radio+Show&amp;utm_medium=bitly&amp;utm_source=Twitter" TargetMode="External" /><Relationship Id="rId82" Type="http://schemas.openxmlformats.org/officeDocument/2006/relationships/hyperlink" Target="https://twitter.com/i/web/status/1091335849302740992" TargetMode="External" /><Relationship Id="rId83" Type="http://schemas.openxmlformats.org/officeDocument/2006/relationships/hyperlink" Target="https://rsmus.com/events/blockchain-benefits-food-value-chain.html?cmpid=soc:twcpr0219-fandb-webcast-blockchain-clearthru:dj01" TargetMode="External" /><Relationship Id="rId84" Type="http://schemas.openxmlformats.org/officeDocument/2006/relationships/hyperlink" Target="https://rsmus.com/what-we-do/industries/consumer-products/retail/can-blockchain-benefit-middle-market-retailers.html?cmpid=soc:twcpr0119-retail-and-blockchain:dj01" TargetMode="External" /><Relationship Id="rId85"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86" Type="http://schemas.openxmlformats.org/officeDocument/2006/relationships/hyperlink" Target="https://twitter.com/i/web/status/1091169915543977985" TargetMode="External" /><Relationship Id="rId87" Type="http://schemas.openxmlformats.org/officeDocument/2006/relationships/hyperlink" Target="https://twitter.com/i/web/status/1091414335681974279" TargetMode="External" /><Relationship Id="rId88" Type="http://schemas.openxmlformats.org/officeDocument/2006/relationships/hyperlink" Target="https://twitter.com/i/web/status/1091532516824096769" TargetMode="External" /><Relationship Id="rId89" Type="http://schemas.openxmlformats.org/officeDocument/2006/relationships/hyperlink" Target="https://myemail.constantcontact.com/The-Week-in-Review-from-Private-Equity-Professional.html?soid=1116185134179&amp;aid=YT-VVpiQxkY" TargetMode="External" /><Relationship Id="rId90" Type="http://schemas.openxmlformats.org/officeDocument/2006/relationships/hyperlink" Target="https://myemail.constantcontact.com/After-Hours-News-from-Private-Equity-Professional.html?soid=1116185134179&amp;aid=yC1cxz37-cs" TargetMode="External" /><Relationship Id="rId91" Type="http://schemas.openxmlformats.org/officeDocument/2006/relationships/hyperlink" Target="https://myemail.constantcontact.com/Hidden-Harbor-closes-debut-fund-above-target.html?soid=1116185134179&amp;aid=531icZBFijI" TargetMode="External" /><Relationship Id="rId92" Type="http://schemas.openxmlformats.org/officeDocument/2006/relationships/hyperlink" Target="https://myemail.constantcontact.com/After-Hours-News-from-Private-Equity-Professional.html?soid=1116185134179&amp;aid=cXof0Rf9ees" TargetMode="External" /><Relationship Id="rId93" Type="http://schemas.openxmlformats.org/officeDocument/2006/relationships/hyperlink" Target="https://myemail.constantcontact.com/Comvest-adds-portable-fan-and-dehumidifier-maker-to-Lasko.html?soid=1116185134179&amp;aid=rCegXiVAWrI" TargetMode="External" /><Relationship Id="rId94" Type="http://schemas.openxmlformats.org/officeDocument/2006/relationships/hyperlink" Target="https://myemail.constantcontact.com/After-Hours-News-from-Private-Equity-Professional.html?soid=1116185134179&amp;aid=m2IEpkufIrA" TargetMode="External" /><Relationship Id="rId95" Type="http://schemas.openxmlformats.org/officeDocument/2006/relationships/hyperlink" Target="https://myemail.constantcontact.com/After-8-years-and-27-add-ons--CI-sells-Tech-Air-to-Airgas.html?soid=1116185134179&amp;aid=L_vKEs4WIps" TargetMode="External" /><Relationship Id="rId96" Type="http://schemas.openxmlformats.org/officeDocument/2006/relationships/hyperlink" Target="https://myemail.constantcontact.com/After-Hours-News-from-Private-Equity-Professional.html?soid=1116185134179&amp;aid=YSaR0qz7q88" TargetMode="External" /><Relationship Id="rId97" Type="http://schemas.openxmlformats.org/officeDocument/2006/relationships/hyperlink" Target="https://myemail.constantcontact.com/Rockwood-buys-medical-equipment-maker.html?soid=1116185134179&amp;aid=WWRDdQ7Uyvo" TargetMode="External" /><Relationship Id="rId98" Type="http://schemas.openxmlformats.org/officeDocument/2006/relationships/hyperlink" Target="https://twitter.com/i/web/status/1094069329866432512" TargetMode="External" /><Relationship Id="rId99" Type="http://schemas.openxmlformats.org/officeDocument/2006/relationships/hyperlink" Target="https://twitter.com/i/web/status/1094633187647602688" TargetMode="External" /><Relationship Id="rId100" Type="http://schemas.openxmlformats.org/officeDocument/2006/relationships/hyperlink" Target="https://myemail.constantcontact.com/After-Hours-News-from-Private-Equity-Professional.html?soid=1116185134179&amp;aid=CrxHJcTD1OY" TargetMode="External" /><Relationship Id="rId101" Type="http://schemas.openxmlformats.org/officeDocument/2006/relationships/hyperlink" Target="https://twitter.com/i/web/status/1095415165233913856" TargetMode="External" /><Relationship Id="rId102" Type="http://schemas.openxmlformats.org/officeDocument/2006/relationships/hyperlink" Target="https://myemail.constantcontact.com/After-Hours-News-from-Private-Equity-Professional.html?soid=1116185134179&amp;aid=vtesOniaAGU" TargetMode="External" /><Relationship Id="rId103" Type="http://schemas.openxmlformats.org/officeDocument/2006/relationships/hyperlink" Target="https://myemail.constantcontact.com/Arlington-Capital-sells-Endeavor-Robotics-to-FLIR.html?soid=1116185134179&amp;aid=1g1KVUd9JAA" TargetMode="External" /><Relationship Id="rId104" Type="http://schemas.openxmlformats.org/officeDocument/2006/relationships/hyperlink" Target="https://twitter.com/i/web/status/1095881271098728450" TargetMode="External" /><Relationship Id="rId105" Type="http://schemas.openxmlformats.org/officeDocument/2006/relationships/hyperlink" Target="https://twitter.com/i/web/status/1096147250298998784" TargetMode="External" /><Relationship Id="rId106" Type="http://schemas.openxmlformats.org/officeDocument/2006/relationships/hyperlink" Target="https://pbs.twimg.com/media/DyY1O4cVAAIIvRH.jpg" TargetMode="External" /><Relationship Id="rId107" Type="http://schemas.openxmlformats.org/officeDocument/2006/relationships/hyperlink" Target="https://pbs.twimg.com/media/Dyki2KfW0AE29YK.jpg" TargetMode="External" /><Relationship Id="rId108" Type="http://schemas.openxmlformats.org/officeDocument/2006/relationships/hyperlink" Target="https://pbs.twimg.com/ext_tw_video_thumb/1089221332691111936/pu/img/Yl7yXJpA_DQVC_Rn.jpg" TargetMode="External" /><Relationship Id="rId109" Type="http://schemas.openxmlformats.org/officeDocument/2006/relationships/hyperlink" Target="https://pbs.twimg.com/media/DyrY11GWsAI6f_a.jpg" TargetMode="External" /><Relationship Id="rId110" Type="http://schemas.openxmlformats.org/officeDocument/2006/relationships/hyperlink" Target="https://pbs.twimg.com/media/DyvOC3mWwAETsi-.jpg" TargetMode="External" /><Relationship Id="rId111" Type="http://schemas.openxmlformats.org/officeDocument/2006/relationships/hyperlink" Target="https://pbs.twimg.com/media/DxnMGCAXcAExOyF.jpg" TargetMode="External" /><Relationship Id="rId112" Type="http://schemas.openxmlformats.org/officeDocument/2006/relationships/hyperlink" Target="https://pbs.twimg.com/media/DyR5axpWsAA4wTY.jpg" TargetMode="External" /><Relationship Id="rId113" Type="http://schemas.openxmlformats.org/officeDocument/2006/relationships/hyperlink" Target="https://pbs.twimg.com/media/DygrqfAXQAEcQBH.jpg" TargetMode="External" /><Relationship Id="rId114" Type="http://schemas.openxmlformats.org/officeDocument/2006/relationships/hyperlink" Target="https://pbs.twimg.com/media/DygrzQRW0A0nHV_.jpg" TargetMode="External" /><Relationship Id="rId115" Type="http://schemas.openxmlformats.org/officeDocument/2006/relationships/hyperlink" Target="https://pbs.twimg.com/media/DyuXo50X4AAHzrs.jpg" TargetMode="External" /><Relationship Id="rId116" Type="http://schemas.openxmlformats.org/officeDocument/2006/relationships/hyperlink" Target="https://pbs.twimg.com/media/DzIfGGBXQAAJcMi.jpg" TargetMode="External" /><Relationship Id="rId117" Type="http://schemas.openxmlformats.org/officeDocument/2006/relationships/hyperlink" Target="https://pbs.twimg.com/media/DyuxcQKWoAAySkQ.jpg" TargetMode="External" /><Relationship Id="rId118" Type="http://schemas.openxmlformats.org/officeDocument/2006/relationships/hyperlink" Target="https://pbs.twimg.com/media/DzMoxA4XgAAzKPl.jpg" TargetMode="External" /><Relationship Id="rId119" Type="http://schemas.openxmlformats.org/officeDocument/2006/relationships/hyperlink" Target="https://pbs.twimg.com/media/DzIgXh8WwAAk8Ie.jpg" TargetMode="External" /><Relationship Id="rId120" Type="http://schemas.openxmlformats.org/officeDocument/2006/relationships/hyperlink" Target="https://pbs.twimg.com/media/DzS8fRbX0AEMwZ1.png" TargetMode="External" /><Relationship Id="rId121" Type="http://schemas.openxmlformats.org/officeDocument/2006/relationships/hyperlink" Target="https://pbs.twimg.com/media/DzUKhUZUwAEZ03T.png" TargetMode="External" /><Relationship Id="rId122" Type="http://schemas.openxmlformats.org/officeDocument/2006/relationships/hyperlink" Target="https://pbs.twimg.com/media/DzS7nuEUcAES3V7.jpg" TargetMode="External" /><Relationship Id="rId123" Type="http://schemas.openxmlformats.org/officeDocument/2006/relationships/hyperlink" Target="https://pbs.twimg.com/media/Dyl880eW0AANcql.jpg" TargetMode="External" /><Relationship Id="rId124" Type="http://schemas.openxmlformats.org/officeDocument/2006/relationships/hyperlink" Target="https://pbs.twimg.com/media/DzXb3kpX0AAZKII.jpg" TargetMode="External" /><Relationship Id="rId125" Type="http://schemas.openxmlformats.org/officeDocument/2006/relationships/hyperlink" Target="https://pbs.twimg.com/media/Dy0_3MBX0AIM4q0.jpg" TargetMode="External" /><Relationship Id="rId126" Type="http://schemas.openxmlformats.org/officeDocument/2006/relationships/hyperlink" Target="https://pbs.twimg.com/tweet_video_thumb/DzTC27qW0AA66U6.jpg" TargetMode="External" /><Relationship Id="rId127" Type="http://schemas.openxmlformats.org/officeDocument/2006/relationships/hyperlink" Target="https://pbs.twimg.com/media/Dybg5eEX4AI92Fl.jpg" TargetMode="External" /><Relationship Id="rId128" Type="http://schemas.openxmlformats.org/officeDocument/2006/relationships/hyperlink" Target="https://pbs.twimg.com/media/Dy0OeJlXcAAsiyw.jpg" TargetMode="External" /><Relationship Id="rId129" Type="http://schemas.openxmlformats.org/officeDocument/2006/relationships/hyperlink" Target="https://pbs.twimg.com/media/DzDA5QhWkAEHIpO.jpg" TargetMode="External" /><Relationship Id="rId130" Type="http://schemas.openxmlformats.org/officeDocument/2006/relationships/hyperlink" Target="https://pbs.twimg.com/media/DyljG0HXQAAP0eb.jpg" TargetMode="External" /><Relationship Id="rId131" Type="http://schemas.openxmlformats.org/officeDocument/2006/relationships/hyperlink" Target="https://pbs.twimg.com/media/DzXjEy0XQAA2K6H.jpg" TargetMode="External" /><Relationship Id="rId132" Type="http://schemas.openxmlformats.org/officeDocument/2006/relationships/hyperlink" Target="https://pbs.twimg.com/media/DzXytYiWwAMchRd.jpg" TargetMode="External" /><Relationship Id="rId133" Type="http://schemas.openxmlformats.org/officeDocument/2006/relationships/hyperlink" Target="https://pbs.twimg.com/media/DyusNwVVsAAwHCT.jpg" TargetMode="External" /><Relationship Id="rId134" Type="http://schemas.openxmlformats.org/officeDocument/2006/relationships/hyperlink" Target="https://pbs.twimg.com/media/Dy0GrfnVAAEjs-s.jpg" TargetMode="External" /><Relationship Id="rId135" Type="http://schemas.openxmlformats.org/officeDocument/2006/relationships/hyperlink" Target="https://pbs.twimg.com/media/DycrRxsXgAEmGP7.jpg" TargetMode="External" /><Relationship Id="rId136" Type="http://schemas.openxmlformats.org/officeDocument/2006/relationships/hyperlink" Target="https://pbs.twimg.com/ext_tw_video_thumb/1092629022138339328/pu/img/sL4vOVB2F-Nn71JC.jpg" TargetMode="External" /><Relationship Id="rId137" Type="http://schemas.openxmlformats.org/officeDocument/2006/relationships/hyperlink" Target="https://pbs.twimg.com/media/Dn4FK0rXUAAYEXn.jpg" TargetMode="External" /><Relationship Id="rId138" Type="http://schemas.openxmlformats.org/officeDocument/2006/relationships/hyperlink" Target="https://pbs.twimg.com/media/DyK9b-kXQAEg4Je.jpg" TargetMode="External" /><Relationship Id="rId139" Type="http://schemas.openxmlformats.org/officeDocument/2006/relationships/hyperlink" Target="https://pbs.twimg.com/media/Dy-4iUkXcAIEdXP.jpg" TargetMode="External" /><Relationship Id="rId140" Type="http://schemas.openxmlformats.org/officeDocument/2006/relationships/hyperlink" Target="https://pbs.twimg.com/media/DzFsjeHXQAAjM4K.jpg" TargetMode="External" /><Relationship Id="rId141" Type="http://schemas.openxmlformats.org/officeDocument/2006/relationships/hyperlink" Target="https://pbs.twimg.com/tweet_video_thumb/DzYpoxVWwAAK5St.jpg" TargetMode="External" /><Relationship Id="rId142" Type="http://schemas.openxmlformats.org/officeDocument/2006/relationships/hyperlink" Target="https://pbs.twimg.com/media/DyfZSPlXgAEwtCd.png" TargetMode="External" /><Relationship Id="rId143" Type="http://schemas.openxmlformats.org/officeDocument/2006/relationships/hyperlink" Target="https://pbs.twimg.com/media/DynERcPX0AATk4n.png" TargetMode="External" /><Relationship Id="rId144" Type="http://schemas.openxmlformats.org/officeDocument/2006/relationships/hyperlink" Target="https://pbs.twimg.com/media/Dyq1dPEWoAA7KZ3.png" TargetMode="External" /><Relationship Id="rId145" Type="http://schemas.openxmlformats.org/officeDocument/2006/relationships/hyperlink" Target="https://pbs.twimg.com/media/DysNzGaX4AIU3kP.png" TargetMode="External" /><Relationship Id="rId146" Type="http://schemas.openxmlformats.org/officeDocument/2006/relationships/hyperlink" Target="https://pbs.twimg.com/media/Dyv0PmmX4AARyzB.png" TargetMode="External" /><Relationship Id="rId147" Type="http://schemas.openxmlformats.org/officeDocument/2006/relationships/hyperlink" Target="https://pbs.twimg.com/media/DyxXtSdWwAATNXn.png" TargetMode="External" /><Relationship Id="rId148" Type="http://schemas.openxmlformats.org/officeDocument/2006/relationships/hyperlink" Target="https://pbs.twimg.com/media/Dy1MdhWX0AAZDyw.png" TargetMode="External" /><Relationship Id="rId149" Type="http://schemas.openxmlformats.org/officeDocument/2006/relationships/hyperlink" Target="https://pbs.twimg.com/media/Dy2hFa_X0AASndE.png" TargetMode="External" /><Relationship Id="rId150" Type="http://schemas.openxmlformats.org/officeDocument/2006/relationships/hyperlink" Target="https://pbs.twimg.com/media/Dy53FwNWkAAHGRr.png" TargetMode="External" /><Relationship Id="rId151" Type="http://schemas.openxmlformats.org/officeDocument/2006/relationships/hyperlink" Target="https://pbs.twimg.com/media/DzLGlvfX4AAsDSW.png" TargetMode="External" /><Relationship Id="rId152" Type="http://schemas.openxmlformats.org/officeDocument/2006/relationships/hyperlink" Target="https://pbs.twimg.com/media/DzQQeM2XcAEFS3n.png" TargetMode="External" /><Relationship Id="rId153" Type="http://schemas.openxmlformats.org/officeDocument/2006/relationships/hyperlink" Target="https://pbs.twimg.com/media/DzTuGA1XQAIYzPr.png" TargetMode="External" /><Relationship Id="rId154" Type="http://schemas.openxmlformats.org/officeDocument/2006/relationships/hyperlink" Target="http://pbs.twimg.com/profile_images/1435422275/sm__ek1_normal.jpg" TargetMode="External" /><Relationship Id="rId155" Type="http://schemas.openxmlformats.org/officeDocument/2006/relationships/hyperlink" Target="http://pbs.twimg.com/profile_images/658402154898673665/HMIGBGaL_normal.jpg" TargetMode="External" /><Relationship Id="rId156" Type="http://schemas.openxmlformats.org/officeDocument/2006/relationships/hyperlink" Target="http://pbs.twimg.com/profile_images/1031882320201113600/q6BRMoRY_normal.jpg" TargetMode="External" /><Relationship Id="rId157" Type="http://schemas.openxmlformats.org/officeDocument/2006/relationships/hyperlink" Target="http://pbs.twimg.com/profile_images/712985794336534528/qC_Jtgq7_normal.jpg" TargetMode="External" /><Relationship Id="rId158" Type="http://schemas.openxmlformats.org/officeDocument/2006/relationships/hyperlink" Target="http://pbs.twimg.com/profile_images/889492392025268224/D5X6loSj_normal.jpg" TargetMode="External" /><Relationship Id="rId159" Type="http://schemas.openxmlformats.org/officeDocument/2006/relationships/hyperlink" Target="http://pbs.twimg.com/profile_images/717064143170174976/2sMg3w4x_normal.jpg" TargetMode="External" /><Relationship Id="rId160" Type="http://schemas.openxmlformats.org/officeDocument/2006/relationships/hyperlink" Target="http://pbs.twimg.com/profile_images/888508468272840704/a4LCimPB_normal.jpg" TargetMode="External" /><Relationship Id="rId161" Type="http://schemas.openxmlformats.org/officeDocument/2006/relationships/hyperlink" Target="http://pbs.twimg.com/profile_images/564613212708950017/dKBKhtQG_normal.jpeg" TargetMode="External" /><Relationship Id="rId162" Type="http://schemas.openxmlformats.org/officeDocument/2006/relationships/hyperlink" Target="https://pbs.twimg.com/media/DyY1O4cVAAIIvRH.jpg" TargetMode="External" /><Relationship Id="rId163" Type="http://schemas.openxmlformats.org/officeDocument/2006/relationships/hyperlink" Target="http://pbs.twimg.com/profile_images/1009163297675988992/DeHNv9zb_normal.jpg" TargetMode="External" /><Relationship Id="rId164" Type="http://schemas.openxmlformats.org/officeDocument/2006/relationships/hyperlink" Target="http://pbs.twimg.com/profile_images/678315815356243970/WeVypjj0_normal.jpg" TargetMode="External" /><Relationship Id="rId165" Type="http://schemas.openxmlformats.org/officeDocument/2006/relationships/hyperlink" Target="http://pbs.twimg.com/profile_images/797217911303598080/n0hfJ7a__normal.jpg" TargetMode="External" /><Relationship Id="rId166" Type="http://schemas.openxmlformats.org/officeDocument/2006/relationships/hyperlink" Target="http://pbs.twimg.com/profile_images/671035266598084608/zFF8V1DO_normal.jpg" TargetMode="External" /><Relationship Id="rId167" Type="http://schemas.openxmlformats.org/officeDocument/2006/relationships/hyperlink" Target="http://pbs.twimg.com/profile_images/914882750552973314/3fzSsdD9_normal.jpg" TargetMode="External" /><Relationship Id="rId168" Type="http://schemas.openxmlformats.org/officeDocument/2006/relationships/hyperlink" Target="https://pbs.twimg.com/media/Dyki2KfW0AE29YK.jpg" TargetMode="External" /><Relationship Id="rId169" Type="http://schemas.openxmlformats.org/officeDocument/2006/relationships/hyperlink" Target="http://pbs.twimg.com/profile_images/986943428650065921/fzNgDssk_normal.jpg" TargetMode="External" /><Relationship Id="rId170" Type="http://schemas.openxmlformats.org/officeDocument/2006/relationships/hyperlink" Target="http://pbs.twimg.com/profile_images/908361507204890626/swdXNZNE_normal.jpg" TargetMode="External" /><Relationship Id="rId171" Type="http://schemas.openxmlformats.org/officeDocument/2006/relationships/hyperlink" Target="http://pbs.twimg.com/profile_images/83528204/Winter_Park_normal.jpg" TargetMode="External" /><Relationship Id="rId172" Type="http://schemas.openxmlformats.org/officeDocument/2006/relationships/hyperlink" Target="http://pbs.twimg.com/profile_images/1085222937261731840/c4zDAZkw_normal.jpg" TargetMode="External" /><Relationship Id="rId173" Type="http://schemas.openxmlformats.org/officeDocument/2006/relationships/hyperlink" Target="http://pbs.twimg.com/profile_images/972581204280168448/5t7mI155_normal.jpg" TargetMode="External" /><Relationship Id="rId174" Type="http://schemas.openxmlformats.org/officeDocument/2006/relationships/hyperlink" Target="https://pbs.twimg.com/ext_tw_video_thumb/1089221332691111936/pu/img/Yl7yXJpA_DQVC_Rn.jpg" TargetMode="External" /><Relationship Id="rId175" Type="http://schemas.openxmlformats.org/officeDocument/2006/relationships/hyperlink" Target="http://pbs.twimg.com/profile_images/1065433173415276546/fE8b39P2_normal.jpg" TargetMode="External" /><Relationship Id="rId176" Type="http://schemas.openxmlformats.org/officeDocument/2006/relationships/hyperlink" Target="https://pbs.twimg.com/media/DyrY11GWsAI6f_a.jpg" TargetMode="External" /><Relationship Id="rId177" Type="http://schemas.openxmlformats.org/officeDocument/2006/relationships/hyperlink" Target="http://pbs.twimg.com/profile_images/1002390338818854913/cqNNyeYD_normal.jpg" TargetMode="External" /><Relationship Id="rId178" Type="http://schemas.openxmlformats.org/officeDocument/2006/relationships/hyperlink" Target="http://pbs.twimg.com/profile_images/523086388913135616/sOmafNRw_normal.png" TargetMode="External" /><Relationship Id="rId179" Type="http://schemas.openxmlformats.org/officeDocument/2006/relationships/hyperlink" Target="http://pbs.twimg.com/profile_images/531830283130007552/8HojpNzS_normal.jpeg" TargetMode="External" /><Relationship Id="rId180" Type="http://schemas.openxmlformats.org/officeDocument/2006/relationships/hyperlink" Target="https://pbs.twimg.com/media/DyvOC3mWwAETsi-.jpg" TargetMode="External" /><Relationship Id="rId181" Type="http://schemas.openxmlformats.org/officeDocument/2006/relationships/hyperlink" Target="http://pbs.twimg.com/profile_images/1091030558078050304/Vhowve7-_normal.jpg" TargetMode="External" /><Relationship Id="rId182" Type="http://schemas.openxmlformats.org/officeDocument/2006/relationships/hyperlink" Target="http://pbs.twimg.com/profile_images/752606385230209024/I2CNl7ro_normal.jpg" TargetMode="External" /><Relationship Id="rId183" Type="http://schemas.openxmlformats.org/officeDocument/2006/relationships/hyperlink" Target="http://pbs.twimg.com/profile_images/1053310263716466688/ahj6B9aF_normal.jpg" TargetMode="External" /><Relationship Id="rId184" Type="http://schemas.openxmlformats.org/officeDocument/2006/relationships/hyperlink" Target="http://pbs.twimg.com/profile_images/915260739664855041/FkBjajXf_normal.jpg" TargetMode="External" /><Relationship Id="rId185" Type="http://schemas.openxmlformats.org/officeDocument/2006/relationships/hyperlink" Target="http://pbs.twimg.com/profile_images/1093273849154625538/AN34sk_G_normal.jpg" TargetMode="External" /><Relationship Id="rId186" Type="http://schemas.openxmlformats.org/officeDocument/2006/relationships/hyperlink" Target="http://pbs.twimg.com/profile_images/1042593784410722304/Z1-mR5Yj_normal.jpg" TargetMode="External" /><Relationship Id="rId187" Type="http://schemas.openxmlformats.org/officeDocument/2006/relationships/hyperlink" Target="https://pbs.twimg.com/media/DxnMGCAXcAExOyF.jpg" TargetMode="External" /><Relationship Id="rId188" Type="http://schemas.openxmlformats.org/officeDocument/2006/relationships/hyperlink" Target="http://pbs.twimg.com/profile_images/3157218208/c8fb0a1b813c7eeeafde4f17af4d36f1_normal.jpeg" TargetMode="External" /><Relationship Id="rId189" Type="http://schemas.openxmlformats.org/officeDocument/2006/relationships/hyperlink" Target="http://pbs.twimg.com/profile_images/440905627380903936/5tRtk30R_normal.png" TargetMode="External" /><Relationship Id="rId190" Type="http://schemas.openxmlformats.org/officeDocument/2006/relationships/hyperlink" Target="http://pbs.twimg.com/profile_images/1049510407650471936/L71hhU13_normal.jpg" TargetMode="External" /><Relationship Id="rId191" Type="http://schemas.openxmlformats.org/officeDocument/2006/relationships/hyperlink" Target="http://pbs.twimg.com/profile_images/855098238650679296/-sgi-h4t_normal.jpg" TargetMode="External" /><Relationship Id="rId192" Type="http://schemas.openxmlformats.org/officeDocument/2006/relationships/hyperlink" Target="http://pbs.twimg.com/profile_images/855098238650679296/-sgi-h4t_normal.jpg" TargetMode="External" /><Relationship Id="rId193" Type="http://schemas.openxmlformats.org/officeDocument/2006/relationships/hyperlink" Target="http://pbs.twimg.com/profile_images/1086624587918573568/hpuojcF3_normal.jpg" TargetMode="External" /><Relationship Id="rId194" Type="http://schemas.openxmlformats.org/officeDocument/2006/relationships/hyperlink" Target="https://pbs.twimg.com/media/DyR5axpWsAA4wTY.jpg" TargetMode="External" /><Relationship Id="rId195" Type="http://schemas.openxmlformats.org/officeDocument/2006/relationships/hyperlink" Target="http://pbs.twimg.com/profile_images/476427680049426432/Wxqz9gAw_normal.jpeg" TargetMode="External" /><Relationship Id="rId196" Type="http://schemas.openxmlformats.org/officeDocument/2006/relationships/hyperlink" Target="http://pbs.twimg.com/profile_images/3383855404/824b472e76a5d11ed73d342921f2218c_normal.jpeg" TargetMode="External" /><Relationship Id="rId197" Type="http://schemas.openxmlformats.org/officeDocument/2006/relationships/hyperlink" Target="http://abs.twimg.com/sticky/default_profile_images/default_profile_normal.png" TargetMode="External" /><Relationship Id="rId198" Type="http://schemas.openxmlformats.org/officeDocument/2006/relationships/hyperlink" Target="http://pbs.twimg.com/profile_images/958458509967937536/MFe36qtP_normal.jpg" TargetMode="External" /><Relationship Id="rId199" Type="http://schemas.openxmlformats.org/officeDocument/2006/relationships/hyperlink" Target="http://pbs.twimg.com/profile_images/1070379029604261889/NbTmB2HJ_normal.jpg" TargetMode="External" /><Relationship Id="rId200" Type="http://schemas.openxmlformats.org/officeDocument/2006/relationships/hyperlink" Target="http://pbs.twimg.com/profile_images/841641720416763904/ye9ViJgZ_normal.jpg" TargetMode="External" /><Relationship Id="rId201" Type="http://schemas.openxmlformats.org/officeDocument/2006/relationships/hyperlink" Target="http://pbs.twimg.com/profile_images/878279555303256065/pdowfHeQ_normal.jpg" TargetMode="External" /><Relationship Id="rId202" Type="http://schemas.openxmlformats.org/officeDocument/2006/relationships/hyperlink" Target="https://pbs.twimg.com/media/DygrqfAXQAEcQBH.jpg" TargetMode="External" /><Relationship Id="rId203" Type="http://schemas.openxmlformats.org/officeDocument/2006/relationships/hyperlink" Target="https://pbs.twimg.com/media/DygrzQRW0A0nHV_.jpg" TargetMode="External" /><Relationship Id="rId204" Type="http://schemas.openxmlformats.org/officeDocument/2006/relationships/hyperlink" Target="http://pbs.twimg.com/profile_images/961060314258264064/yrqV72Yt_normal.jpg" TargetMode="External" /><Relationship Id="rId205" Type="http://schemas.openxmlformats.org/officeDocument/2006/relationships/hyperlink" Target="http://pbs.twimg.com/profile_images/961060314258264064/yrqV72Yt_normal.jpg" TargetMode="External" /><Relationship Id="rId206" Type="http://schemas.openxmlformats.org/officeDocument/2006/relationships/hyperlink" Target="https://pbs.twimg.com/media/DyuXo50X4AAHzrs.jpg" TargetMode="External" /><Relationship Id="rId207" Type="http://schemas.openxmlformats.org/officeDocument/2006/relationships/hyperlink" Target="http://pbs.twimg.com/profile_images/961060314258264064/yrqV72Yt_normal.jpg" TargetMode="External" /><Relationship Id="rId208" Type="http://schemas.openxmlformats.org/officeDocument/2006/relationships/hyperlink" Target="http://pbs.twimg.com/profile_images/961060314258264064/yrqV72Yt_normal.jpg" TargetMode="External" /><Relationship Id="rId209" Type="http://schemas.openxmlformats.org/officeDocument/2006/relationships/hyperlink" Target="http://pbs.twimg.com/profile_images/961060314258264064/yrqV72Yt_normal.jpg" TargetMode="External" /><Relationship Id="rId210" Type="http://schemas.openxmlformats.org/officeDocument/2006/relationships/hyperlink" Target="http://pbs.twimg.com/profile_images/961060314258264064/yrqV72Yt_normal.jpg" TargetMode="External" /><Relationship Id="rId211" Type="http://schemas.openxmlformats.org/officeDocument/2006/relationships/hyperlink" Target="http://pbs.twimg.com/profile_images/961060314258264064/yrqV72Yt_normal.jpg" TargetMode="External" /><Relationship Id="rId212" Type="http://schemas.openxmlformats.org/officeDocument/2006/relationships/hyperlink" Target="http://pbs.twimg.com/profile_images/598558634243588096/wY-KT5yB_normal.jpg" TargetMode="External" /><Relationship Id="rId213" Type="http://schemas.openxmlformats.org/officeDocument/2006/relationships/hyperlink" Target="http://pbs.twimg.com/profile_images/1085374132739543043/jLxBU9U5_normal.jpg" TargetMode="External" /><Relationship Id="rId214" Type="http://schemas.openxmlformats.org/officeDocument/2006/relationships/hyperlink" Target="http://pbs.twimg.com/profile_images/963036618608095233/b1EZE0Ml_normal.jpg" TargetMode="External" /><Relationship Id="rId215" Type="http://schemas.openxmlformats.org/officeDocument/2006/relationships/hyperlink" Target="http://pbs.twimg.com/profile_images/1012603476075900928/y3g7-RTw_normal.jpg" TargetMode="External" /><Relationship Id="rId216" Type="http://schemas.openxmlformats.org/officeDocument/2006/relationships/hyperlink" Target="https://pbs.twimg.com/media/DzIfGGBXQAAJcMi.jpg" TargetMode="External" /><Relationship Id="rId217" Type="http://schemas.openxmlformats.org/officeDocument/2006/relationships/hyperlink" Target="https://pbs.twimg.com/media/DyuxcQKWoAAySkQ.jpg" TargetMode="External" /><Relationship Id="rId218" Type="http://schemas.openxmlformats.org/officeDocument/2006/relationships/hyperlink" Target="http://pbs.twimg.com/profile_images/763396101110136832/VaY_lv2r_normal.jpg" TargetMode="External" /><Relationship Id="rId219" Type="http://schemas.openxmlformats.org/officeDocument/2006/relationships/hyperlink" Target="http://pbs.twimg.com/profile_images/953318342965817345/N9xImnCe_normal.jpg" TargetMode="External" /><Relationship Id="rId220" Type="http://schemas.openxmlformats.org/officeDocument/2006/relationships/hyperlink" Target="http://pbs.twimg.com/profile_images/803727573985398785/Q49781Ie_normal.jpg" TargetMode="External" /><Relationship Id="rId221" Type="http://schemas.openxmlformats.org/officeDocument/2006/relationships/hyperlink" Target="https://pbs.twimg.com/media/DzMoxA4XgAAzKPl.jpg" TargetMode="External" /><Relationship Id="rId222" Type="http://schemas.openxmlformats.org/officeDocument/2006/relationships/hyperlink" Target="http://pbs.twimg.com/profile_images/632123296121790464/SzedljO0_normal.jpg" TargetMode="External" /><Relationship Id="rId223" Type="http://schemas.openxmlformats.org/officeDocument/2006/relationships/hyperlink" Target="http://pbs.twimg.com/profile_images/632123296121790464/SzedljO0_normal.jpg" TargetMode="External" /><Relationship Id="rId224" Type="http://schemas.openxmlformats.org/officeDocument/2006/relationships/hyperlink" Target="http://pbs.twimg.com/profile_images/632123296121790464/SzedljO0_normal.jpg" TargetMode="External" /><Relationship Id="rId225" Type="http://schemas.openxmlformats.org/officeDocument/2006/relationships/hyperlink" Target="http://pbs.twimg.com/profile_images/771683275786117120/rrHuzYCg_normal.jpg" TargetMode="External" /><Relationship Id="rId226" Type="http://schemas.openxmlformats.org/officeDocument/2006/relationships/hyperlink" Target="http://pbs.twimg.com/profile_images/771683275786117120/rrHuzYCg_normal.jpg" TargetMode="External" /><Relationship Id="rId227" Type="http://schemas.openxmlformats.org/officeDocument/2006/relationships/hyperlink" Target="http://pbs.twimg.com/profile_images/771683275786117120/rrHuzYCg_normal.jpg" TargetMode="External" /><Relationship Id="rId228" Type="http://schemas.openxmlformats.org/officeDocument/2006/relationships/hyperlink" Target="http://pbs.twimg.com/profile_images/742573018325471232/zpAwfa03_normal.jpg" TargetMode="External" /><Relationship Id="rId229" Type="http://schemas.openxmlformats.org/officeDocument/2006/relationships/hyperlink" Target="http://pbs.twimg.com/profile_images/378800000637954377/c973b18d68e02e3dd7a1b9fe4255911e_normal.jpeg" TargetMode="External" /><Relationship Id="rId230" Type="http://schemas.openxmlformats.org/officeDocument/2006/relationships/hyperlink" Target="https://pbs.twimg.com/media/DzIgXh8WwAAk8Ie.jpg" TargetMode="External" /><Relationship Id="rId231" Type="http://schemas.openxmlformats.org/officeDocument/2006/relationships/hyperlink" Target="http://pbs.twimg.com/profile_images/378800000637954377/c973b18d68e02e3dd7a1b9fe4255911e_normal.jpeg" TargetMode="External" /><Relationship Id="rId232" Type="http://schemas.openxmlformats.org/officeDocument/2006/relationships/hyperlink" Target="http://pbs.twimg.com/profile_images/699628633275564032/hmQKGvnW_normal.png" TargetMode="External" /><Relationship Id="rId233" Type="http://schemas.openxmlformats.org/officeDocument/2006/relationships/hyperlink" Target="http://pbs.twimg.com/profile_images/699628633275564032/hmQKGvnW_normal.png" TargetMode="External" /><Relationship Id="rId234" Type="http://schemas.openxmlformats.org/officeDocument/2006/relationships/hyperlink" Target="http://pbs.twimg.com/profile_images/1080545403773300737/HYABzjgc_normal.jpg" TargetMode="External" /><Relationship Id="rId235" Type="http://schemas.openxmlformats.org/officeDocument/2006/relationships/hyperlink" Target="http://pbs.twimg.com/profile_images/1080545403773300737/HYABzjgc_normal.jpg" TargetMode="External" /><Relationship Id="rId236" Type="http://schemas.openxmlformats.org/officeDocument/2006/relationships/hyperlink" Target="https://pbs.twimg.com/media/DzS8fRbX0AEMwZ1.png" TargetMode="External" /><Relationship Id="rId237" Type="http://schemas.openxmlformats.org/officeDocument/2006/relationships/hyperlink" Target="http://pbs.twimg.com/profile_images/378800000465838612/3aae66bfe51e79c944f951e6b0a65889_normal.jpeg" TargetMode="External" /><Relationship Id="rId238" Type="http://schemas.openxmlformats.org/officeDocument/2006/relationships/hyperlink" Target="http://pbs.twimg.com/profile_images/1054372152009465857/KyH-2J4B_normal.jpg" TargetMode="External" /><Relationship Id="rId239" Type="http://schemas.openxmlformats.org/officeDocument/2006/relationships/hyperlink" Target="http://pbs.twimg.com/profile_images/969455501472919552/OsjTS-mC_normal.jpg" TargetMode="External" /><Relationship Id="rId240" Type="http://schemas.openxmlformats.org/officeDocument/2006/relationships/hyperlink" Target="http://pbs.twimg.com/profile_images/589136431706144769/FtiXr1iw_normal.jpg" TargetMode="External" /><Relationship Id="rId241" Type="http://schemas.openxmlformats.org/officeDocument/2006/relationships/hyperlink" Target="http://pbs.twimg.com/profile_images/1035604579180863488/YSfLiVN4_normal.jpg" TargetMode="External" /><Relationship Id="rId242" Type="http://schemas.openxmlformats.org/officeDocument/2006/relationships/hyperlink" Target="http://pbs.twimg.com/profile_images/1035604579180863488/YSfLiVN4_normal.jpg" TargetMode="External" /><Relationship Id="rId243" Type="http://schemas.openxmlformats.org/officeDocument/2006/relationships/hyperlink" Target="https://pbs.twimg.com/media/DzUKhUZUwAEZ03T.png" TargetMode="External" /><Relationship Id="rId244" Type="http://schemas.openxmlformats.org/officeDocument/2006/relationships/hyperlink" Target="http://pbs.twimg.com/profile_images/699628286515638272/ID8hPfP3_normal.png" TargetMode="External" /><Relationship Id="rId245" Type="http://schemas.openxmlformats.org/officeDocument/2006/relationships/hyperlink" Target="http://pbs.twimg.com/profile_images/953836212065832961/1Q4vstVN_normal.jpg" TargetMode="External" /><Relationship Id="rId246" Type="http://schemas.openxmlformats.org/officeDocument/2006/relationships/hyperlink" Target="http://pbs.twimg.com/profile_images/752606385230209024/I2CNl7ro_normal.jpg" TargetMode="External" /><Relationship Id="rId247" Type="http://schemas.openxmlformats.org/officeDocument/2006/relationships/hyperlink" Target="http://pbs.twimg.com/profile_images/378800000139435230/424bd858a17b0cccf053b7a8b38e0026_normal.png" TargetMode="External" /><Relationship Id="rId248" Type="http://schemas.openxmlformats.org/officeDocument/2006/relationships/hyperlink" Target="http://pbs.twimg.com/profile_images/378800000139435230/424bd858a17b0cccf053b7a8b38e0026_normal.png" TargetMode="External" /><Relationship Id="rId249" Type="http://schemas.openxmlformats.org/officeDocument/2006/relationships/hyperlink" Target="https://pbs.twimg.com/media/DzS7nuEUcAES3V7.jpg" TargetMode="External" /><Relationship Id="rId250" Type="http://schemas.openxmlformats.org/officeDocument/2006/relationships/hyperlink" Target="http://pbs.twimg.com/profile_images/954198140185399297/CS1C0VWu_normal.jpg" TargetMode="External" /><Relationship Id="rId251" Type="http://schemas.openxmlformats.org/officeDocument/2006/relationships/hyperlink" Target="http://pbs.twimg.com/profile_images/800717229033684992/AhOvWHDU_normal.jpg" TargetMode="External" /><Relationship Id="rId252" Type="http://schemas.openxmlformats.org/officeDocument/2006/relationships/hyperlink" Target="http://pbs.twimg.com/profile_images/807546259234050048/WeDAB4gw_normal.jpg" TargetMode="External" /><Relationship Id="rId253" Type="http://schemas.openxmlformats.org/officeDocument/2006/relationships/hyperlink" Target="https://pbs.twimg.com/media/Dyl880eW0AANcql.jpg" TargetMode="External" /><Relationship Id="rId254" Type="http://schemas.openxmlformats.org/officeDocument/2006/relationships/hyperlink" Target="http://pbs.twimg.com/profile_images/807546259234050048/WeDAB4gw_normal.jpg" TargetMode="External" /><Relationship Id="rId255" Type="http://schemas.openxmlformats.org/officeDocument/2006/relationships/hyperlink" Target="http://pbs.twimg.com/profile_images/556114936854638592/wUBiK5hf_normal.jpeg" TargetMode="External" /><Relationship Id="rId256" Type="http://schemas.openxmlformats.org/officeDocument/2006/relationships/hyperlink" Target="http://pbs.twimg.com/profile_images/807546259234050048/WeDAB4gw_normal.jpg" TargetMode="External" /><Relationship Id="rId257" Type="http://schemas.openxmlformats.org/officeDocument/2006/relationships/hyperlink" Target="http://pbs.twimg.com/profile_images/594959913874497536/enOiX4LZ_normal.jpg" TargetMode="External" /><Relationship Id="rId258" Type="http://schemas.openxmlformats.org/officeDocument/2006/relationships/hyperlink" Target="http://pbs.twimg.com/profile_images/807546259234050048/WeDAB4gw_normal.jpg" TargetMode="External" /><Relationship Id="rId259" Type="http://schemas.openxmlformats.org/officeDocument/2006/relationships/hyperlink" Target="http://pbs.twimg.com/profile_images/807546259234050048/WeDAB4gw_normal.jpg" TargetMode="External" /><Relationship Id="rId260" Type="http://schemas.openxmlformats.org/officeDocument/2006/relationships/hyperlink" Target="http://pbs.twimg.com/profile_images/807546259234050048/WeDAB4gw_normal.jpg" TargetMode="External" /><Relationship Id="rId261" Type="http://schemas.openxmlformats.org/officeDocument/2006/relationships/hyperlink" Target="http://pbs.twimg.com/profile_images/807546259234050048/WeDAB4gw_normal.jpg" TargetMode="External" /><Relationship Id="rId262" Type="http://schemas.openxmlformats.org/officeDocument/2006/relationships/hyperlink" Target="http://pbs.twimg.com/profile_images/807546259234050048/WeDAB4gw_normal.jpg" TargetMode="External" /><Relationship Id="rId263" Type="http://schemas.openxmlformats.org/officeDocument/2006/relationships/hyperlink" Target="http://pbs.twimg.com/profile_images/807546259234050048/WeDAB4gw_normal.jpg" TargetMode="External" /><Relationship Id="rId264" Type="http://schemas.openxmlformats.org/officeDocument/2006/relationships/hyperlink" Target="http://pbs.twimg.com/profile_images/807546259234050048/WeDAB4gw_normal.jpg" TargetMode="External" /><Relationship Id="rId265" Type="http://schemas.openxmlformats.org/officeDocument/2006/relationships/hyperlink" Target="http://pbs.twimg.com/profile_images/807546259234050048/WeDAB4gw_normal.jpg" TargetMode="External" /><Relationship Id="rId266" Type="http://schemas.openxmlformats.org/officeDocument/2006/relationships/hyperlink" Target="http://pbs.twimg.com/profile_images/807546259234050048/WeDAB4gw_normal.jpg" TargetMode="External" /><Relationship Id="rId267" Type="http://schemas.openxmlformats.org/officeDocument/2006/relationships/hyperlink" Target="http://pbs.twimg.com/profile_images/1065639647106220032/mu9uTDtQ_normal.jpg" TargetMode="External" /><Relationship Id="rId268" Type="http://schemas.openxmlformats.org/officeDocument/2006/relationships/hyperlink" Target="http://pbs.twimg.com/profile_images/1065639647106220032/mu9uTDtQ_normal.jpg" TargetMode="External" /><Relationship Id="rId269" Type="http://schemas.openxmlformats.org/officeDocument/2006/relationships/hyperlink" Target="https://pbs.twimg.com/media/DzXb3kpX0AAZKII.jpg" TargetMode="External" /><Relationship Id="rId270" Type="http://schemas.openxmlformats.org/officeDocument/2006/relationships/hyperlink" Target="http://pbs.twimg.com/profile_images/932244415464202240/Yzz0WRBw_normal.jpg" TargetMode="External" /><Relationship Id="rId271" Type="http://schemas.openxmlformats.org/officeDocument/2006/relationships/hyperlink" Target="http://pbs.twimg.com/profile_images/575981208066080768/1IZYLHXU_normal.jpeg" TargetMode="External" /><Relationship Id="rId272" Type="http://schemas.openxmlformats.org/officeDocument/2006/relationships/hyperlink" Target="http://pbs.twimg.com/profile_images/741014665195606017/335ceWwz_normal.jpg" TargetMode="External" /><Relationship Id="rId273" Type="http://schemas.openxmlformats.org/officeDocument/2006/relationships/hyperlink" Target="http://pbs.twimg.com/profile_images/683319515355213824/bc_kHxto_normal.jpg" TargetMode="External" /><Relationship Id="rId274" Type="http://schemas.openxmlformats.org/officeDocument/2006/relationships/hyperlink" Target="https://pbs.twimg.com/media/Dy0_3MBX0AIM4q0.jpg" TargetMode="External" /><Relationship Id="rId275" Type="http://schemas.openxmlformats.org/officeDocument/2006/relationships/hyperlink" Target="https://pbs.twimg.com/tweet_video_thumb/DzTC27qW0AA66U6.jpg" TargetMode="External" /><Relationship Id="rId276" Type="http://schemas.openxmlformats.org/officeDocument/2006/relationships/hyperlink" Target="http://pbs.twimg.com/profile_images/687767480425693186/x61upNpf_normal.jpg" TargetMode="External" /><Relationship Id="rId277" Type="http://schemas.openxmlformats.org/officeDocument/2006/relationships/hyperlink" Target="http://pbs.twimg.com/profile_images/817088214670286848/YIoVLxmH_normal.jpg" TargetMode="External" /><Relationship Id="rId278" Type="http://schemas.openxmlformats.org/officeDocument/2006/relationships/hyperlink" Target="https://pbs.twimg.com/media/Dybg5eEX4AI92Fl.jpg" TargetMode="External" /><Relationship Id="rId279" Type="http://schemas.openxmlformats.org/officeDocument/2006/relationships/hyperlink" Target="http://pbs.twimg.com/profile_images/996778144278310912/tztDUWHi_normal.jpg" TargetMode="External" /><Relationship Id="rId280" Type="http://schemas.openxmlformats.org/officeDocument/2006/relationships/hyperlink" Target="https://pbs.twimg.com/media/Dy0OeJlXcAAsiyw.jpg" TargetMode="External" /><Relationship Id="rId281" Type="http://schemas.openxmlformats.org/officeDocument/2006/relationships/hyperlink" Target="http://pbs.twimg.com/profile_images/996778144278310912/tztDUWHi_normal.jpg" TargetMode="External" /><Relationship Id="rId282" Type="http://schemas.openxmlformats.org/officeDocument/2006/relationships/hyperlink" Target="https://pbs.twimg.com/media/DzDA5QhWkAEHIpO.jpg" TargetMode="External" /><Relationship Id="rId283" Type="http://schemas.openxmlformats.org/officeDocument/2006/relationships/hyperlink" Target="http://pbs.twimg.com/profile_images/1043501993/Central_Texas_ST_01_normal.jpg" TargetMode="External" /><Relationship Id="rId284" Type="http://schemas.openxmlformats.org/officeDocument/2006/relationships/hyperlink" Target="http://pbs.twimg.com/profile_images/1043501993/Central_Texas_ST_01_normal.jpg" TargetMode="External" /><Relationship Id="rId285" Type="http://schemas.openxmlformats.org/officeDocument/2006/relationships/hyperlink" Target="http://pbs.twimg.com/profile_images/474190080714625025/hlYo7l8y_normal.jpeg" TargetMode="External" /><Relationship Id="rId286" Type="http://schemas.openxmlformats.org/officeDocument/2006/relationships/hyperlink" Target="http://pbs.twimg.com/profile_images/474190080714625025/hlYo7l8y_normal.jpeg" TargetMode="External" /><Relationship Id="rId287" Type="http://schemas.openxmlformats.org/officeDocument/2006/relationships/hyperlink" Target="http://pbs.twimg.com/profile_images/474190080714625025/hlYo7l8y_normal.jpeg" TargetMode="External" /><Relationship Id="rId288" Type="http://schemas.openxmlformats.org/officeDocument/2006/relationships/hyperlink" Target="http://pbs.twimg.com/profile_images/474190080714625025/hlYo7l8y_normal.jpeg" TargetMode="External" /><Relationship Id="rId289" Type="http://schemas.openxmlformats.org/officeDocument/2006/relationships/hyperlink" Target="https://pbs.twimg.com/media/DyljG0HXQAAP0eb.jpg" TargetMode="External" /><Relationship Id="rId290" Type="http://schemas.openxmlformats.org/officeDocument/2006/relationships/hyperlink" Target="https://pbs.twimg.com/media/DzXjEy0XQAA2K6H.jpg" TargetMode="External" /><Relationship Id="rId291" Type="http://schemas.openxmlformats.org/officeDocument/2006/relationships/hyperlink" Target="https://pbs.twimg.com/media/DzXytYiWwAMchRd.jpg" TargetMode="External" /><Relationship Id="rId292" Type="http://schemas.openxmlformats.org/officeDocument/2006/relationships/hyperlink" Target="http://pbs.twimg.com/profile_images/751068325355008001/d1Tt1npE_normal.jpg" TargetMode="External" /><Relationship Id="rId293" Type="http://schemas.openxmlformats.org/officeDocument/2006/relationships/hyperlink" Target="http://pbs.twimg.com/profile_images/751068325355008001/d1Tt1npE_normal.jpg" TargetMode="External" /><Relationship Id="rId294" Type="http://schemas.openxmlformats.org/officeDocument/2006/relationships/hyperlink" Target="http://pbs.twimg.com/profile_images/733333406805831680/kl_tTMWo_normal.jpg" TargetMode="External" /><Relationship Id="rId295" Type="http://schemas.openxmlformats.org/officeDocument/2006/relationships/hyperlink" Target="http://pbs.twimg.com/profile_images/476427680049426432/Wxqz9gAw_normal.jpeg" TargetMode="External" /><Relationship Id="rId296" Type="http://schemas.openxmlformats.org/officeDocument/2006/relationships/hyperlink" Target="http://pbs.twimg.com/profile_images/476427680049426432/Wxqz9gAw_normal.jpeg" TargetMode="External" /><Relationship Id="rId297" Type="http://schemas.openxmlformats.org/officeDocument/2006/relationships/hyperlink" Target="https://pbs.twimg.com/media/DyusNwVVsAAwHCT.jpg" TargetMode="External" /><Relationship Id="rId298" Type="http://schemas.openxmlformats.org/officeDocument/2006/relationships/hyperlink" Target="https://pbs.twimg.com/media/Dy0GrfnVAAEjs-s.jpg" TargetMode="External" /><Relationship Id="rId299" Type="http://schemas.openxmlformats.org/officeDocument/2006/relationships/hyperlink" Target="http://pbs.twimg.com/profile_images/751068325355008001/d1Tt1npE_normal.jpg" TargetMode="External" /><Relationship Id="rId300" Type="http://schemas.openxmlformats.org/officeDocument/2006/relationships/hyperlink" Target="http://pbs.twimg.com/profile_images/1032691214699646976/G4DB0Rkw_normal.jpg" TargetMode="External" /><Relationship Id="rId301" Type="http://schemas.openxmlformats.org/officeDocument/2006/relationships/hyperlink" Target="https://pbs.twimg.com/media/DycrRxsXgAEmGP7.jpg" TargetMode="External" /><Relationship Id="rId302" Type="http://schemas.openxmlformats.org/officeDocument/2006/relationships/hyperlink" Target="https://pbs.twimg.com/ext_tw_video_thumb/1092629022138339328/pu/img/sL4vOVB2F-Nn71JC.jpg" TargetMode="External" /><Relationship Id="rId303" Type="http://schemas.openxmlformats.org/officeDocument/2006/relationships/hyperlink" Target="https://pbs.twimg.com/media/Dn4FK0rXUAAYEXn.jpg" TargetMode="External" /><Relationship Id="rId304" Type="http://schemas.openxmlformats.org/officeDocument/2006/relationships/hyperlink" Target="https://pbs.twimg.com/media/DyK9b-kXQAEg4Je.jpg" TargetMode="External" /><Relationship Id="rId305" Type="http://schemas.openxmlformats.org/officeDocument/2006/relationships/hyperlink" Target="http://pbs.twimg.com/profile_images/658567029700599808/Qo7ubLS6_normal.jpg" TargetMode="External" /><Relationship Id="rId306" Type="http://schemas.openxmlformats.org/officeDocument/2006/relationships/hyperlink" Target="https://pbs.twimg.com/media/Dy-4iUkXcAIEdXP.jpg" TargetMode="External" /><Relationship Id="rId307" Type="http://schemas.openxmlformats.org/officeDocument/2006/relationships/hyperlink" Target="https://pbs.twimg.com/media/DzFsjeHXQAAjM4K.jpg" TargetMode="External" /><Relationship Id="rId308" Type="http://schemas.openxmlformats.org/officeDocument/2006/relationships/hyperlink" Target="https://pbs.twimg.com/tweet_video_thumb/DzYpoxVWwAAK5St.jpg" TargetMode="External" /><Relationship Id="rId309" Type="http://schemas.openxmlformats.org/officeDocument/2006/relationships/hyperlink" Target="http://pbs.twimg.com/profile_images/1075473318902263808/jUIa73Hv_normal.jpg" TargetMode="External" /><Relationship Id="rId310" Type="http://schemas.openxmlformats.org/officeDocument/2006/relationships/hyperlink" Target="http://pbs.twimg.com/profile_images/1075473318902263808/jUIa73Hv_normal.jpg" TargetMode="External" /><Relationship Id="rId311" Type="http://schemas.openxmlformats.org/officeDocument/2006/relationships/hyperlink" Target="http://pbs.twimg.com/profile_images/837532154854703106/20f3n0Od_normal.jpg" TargetMode="External" /><Relationship Id="rId312" Type="http://schemas.openxmlformats.org/officeDocument/2006/relationships/hyperlink" Target="http://pbs.twimg.com/profile_images/837532154854703106/20f3n0Od_normal.jpg" TargetMode="External" /><Relationship Id="rId313" Type="http://schemas.openxmlformats.org/officeDocument/2006/relationships/hyperlink" Target="http://pbs.twimg.com/profile_images/837532154854703106/20f3n0Od_normal.jpg" TargetMode="External" /><Relationship Id="rId314" Type="http://schemas.openxmlformats.org/officeDocument/2006/relationships/hyperlink" Target="https://pbs.twimg.com/media/DyfZSPlXgAEwtCd.png" TargetMode="External" /><Relationship Id="rId315" Type="http://schemas.openxmlformats.org/officeDocument/2006/relationships/hyperlink" Target="https://pbs.twimg.com/media/DynERcPX0AATk4n.png" TargetMode="External" /><Relationship Id="rId316" Type="http://schemas.openxmlformats.org/officeDocument/2006/relationships/hyperlink" Target="https://pbs.twimg.com/media/Dyq1dPEWoAA7KZ3.png" TargetMode="External" /><Relationship Id="rId317" Type="http://schemas.openxmlformats.org/officeDocument/2006/relationships/hyperlink" Target="https://pbs.twimg.com/media/DysNzGaX4AIU3kP.png" TargetMode="External" /><Relationship Id="rId318" Type="http://schemas.openxmlformats.org/officeDocument/2006/relationships/hyperlink" Target="https://pbs.twimg.com/media/Dyv0PmmX4AARyzB.png" TargetMode="External" /><Relationship Id="rId319" Type="http://schemas.openxmlformats.org/officeDocument/2006/relationships/hyperlink" Target="https://pbs.twimg.com/media/DyxXtSdWwAATNXn.png" TargetMode="External" /><Relationship Id="rId320" Type="http://schemas.openxmlformats.org/officeDocument/2006/relationships/hyperlink" Target="https://pbs.twimg.com/media/Dy1MdhWX0AAZDyw.png" TargetMode="External" /><Relationship Id="rId321" Type="http://schemas.openxmlformats.org/officeDocument/2006/relationships/hyperlink" Target="https://pbs.twimg.com/media/Dy2hFa_X0AASndE.png" TargetMode="External" /><Relationship Id="rId322" Type="http://schemas.openxmlformats.org/officeDocument/2006/relationships/hyperlink" Target="https://pbs.twimg.com/media/Dy53FwNWkAAHGRr.png" TargetMode="External" /><Relationship Id="rId323" Type="http://schemas.openxmlformats.org/officeDocument/2006/relationships/hyperlink" Target="http://pbs.twimg.com/profile_images/837532154854703106/20f3n0Od_normal.jpg" TargetMode="External" /><Relationship Id="rId324" Type="http://schemas.openxmlformats.org/officeDocument/2006/relationships/hyperlink" Target="http://pbs.twimg.com/profile_images/837532154854703106/20f3n0Od_normal.jpg" TargetMode="External" /><Relationship Id="rId325" Type="http://schemas.openxmlformats.org/officeDocument/2006/relationships/hyperlink" Target="https://pbs.twimg.com/media/DzLGlvfX4AAsDSW.png" TargetMode="External" /><Relationship Id="rId326" Type="http://schemas.openxmlformats.org/officeDocument/2006/relationships/hyperlink" Target="http://pbs.twimg.com/profile_images/837532154854703106/20f3n0Od_normal.jpg" TargetMode="External" /><Relationship Id="rId327" Type="http://schemas.openxmlformats.org/officeDocument/2006/relationships/hyperlink" Target="https://pbs.twimg.com/media/DzQQeM2XcAEFS3n.png" TargetMode="External" /><Relationship Id="rId328" Type="http://schemas.openxmlformats.org/officeDocument/2006/relationships/hyperlink" Target="https://pbs.twimg.com/media/DzTuGA1XQAIYzPr.png" TargetMode="External" /><Relationship Id="rId329" Type="http://schemas.openxmlformats.org/officeDocument/2006/relationships/hyperlink" Target="http://pbs.twimg.com/profile_images/837532154854703106/20f3n0Od_normal.jpg" TargetMode="External" /><Relationship Id="rId330" Type="http://schemas.openxmlformats.org/officeDocument/2006/relationships/hyperlink" Target="http://pbs.twimg.com/profile_images/837532154854703106/20f3n0Od_normal.jpg" TargetMode="External" /><Relationship Id="rId331" Type="http://schemas.openxmlformats.org/officeDocument/2006/relationships/hyperlink" Target="https://twitter.com/#!/miroslavpitak/status/1091232226103214080" TargetMode="External" /><Relationship Id="rId332" Type="http://schemas.openxmlformats.org/officeDocument/2006/relationships/hyperlink" Target="https://twitter.com/#!/rsm_es/status/1091297674249285633" TargetMode="External" /><Relationship Id="rId333" Type="http://schemas.openxmlformats.org/officeDocument/2006/relationships/hyperlink" Target="https://twitter.com/#!/middlemcreative/status/1091344281309245440" TargetMode="External" /><Relationship Id="rId334" Type="http://schemas.openxmlformats.org/officeDocument/2006/relationships/hyperlink" Target="https://twitter.com/#!/plantemorantim/status/1091382740627251200" TargetMode="External" /><Relationship Id="rId335" Type="http://schemas.openxmlformats.org/officeDocument/2006/relationships/hyperlink" Target="https://twitter.com/#!/ardianzika/status/1091418948543885312" TargetMode="External" /><Relationship Id="rId336" Type="http://schemas.openxmlformats.org/officeDocument/2006/relationships/hyperlink" Target="https://twitter.com/#!/paularenaexpn/status/1091435784152977410" TargetMode="External" /><Relationship Id="rId337" Type="http://schemas.openxmlformats.org/officeDocument/2006/relationships/hyperlink" Target="https://twitter.com/#!/acg_losangeles/status/1091441266045407232" TargetMode="External" /><Relationship Id="rId338" Type="http://schemas.openxmlformats.org/officeDocument/2006/relationships/hyperlink" Target="https://twitter.com/#!/fuellines/status/1091481345543622656" TargetMode="External" /><Relationship Id="rId339" Type="http://schemas.openxmlformats.org/officeDocument/2006/relationships/hyperlink" Target="https://twitter.com/#!/gudcapital/status/1091618500895014912" TargetMode="External" /><Relationship Id="rId340" Type="http://schemas.openxmlformats.org/officeDocument/2006/relationships/hyperlink" Target="https://twitter.com/#!/juliogysels/status/1091748916801011712" TargetMode="External" /><Relationship Id="rId341" Type="http://schemas.openxmlformats.org/officeDocument/2006/relationships/hyperlink" Target="https://twitter.com/#!/howardsiegal/status/1091894104311631873" TargetMode="External" /><Relationship Id="rId342" Type="http://schemas.openxmlformats.org/officeDocument/2006/relationships/hyperlink" Target="https://twitter.com/#!/thomasastewart/status/1092124555638902785" TargetMode="External" /><Relationship Id="rId343" Type="http://schemas.openxmlformats.org/officeDocument/2006/relationships/hyperlink" Target="https://twitter.com/#!/cspencer_tax/status/1092313283195998208" TargetMode="External" /><Relationship Id="rId344" Type="http://schemas.openxmlformats.org/officeDocument/2006/relationships/hyperlink" Target="https://twitter.com/#!/briankirbybdm/status/1092412520042614787" TargetMode="External" /><Relationship Id="rId345" Type="http://schemas.openxmlformats.org/officeDocument/2006/relationships/hyperlink" Target="https://twitter.com/#!/acgnyc/status/1092442707887312896" TargetMode="External" /><Relationship Id="rId346" Type="http://schemas.openxmlformats.org/officeDocument/2006/relationships/hyperlink" Target="https://twitter.com/#!/multplictprtnrs/status/1092673051307716608" TargetMode="External" /><Relationship Id="rId347" Type="http://schemas.openxmlformats.org/officeDocument/2006/relationships/hyperlink" Target="https://twitter.com/#!/itconnecter/status/1092771137229127682" TargetMode="External" /><Relationship Id="rId348" Type="http://schemas.openxmlformats.org/officeDocument/2006/relationships/hyperlink" Target="https://twitter.com/#!/one21chuck/status/1092820253468512256" TargetMode="External" /><Relationship Id="rId349" Type="http://schemas.openxmlformats.org/officeDocument/2006/relationships/hyperlink" Target="https://twitter.com/#!/brandiw25473607/status/1092847649466781697" TargetMode="External" /><Relationship Id="rId350" Type="http://schemas.openxmlformats.org/officeDocument/2006/relationships/hyperlink" Target="https://twitter.com/#!/estarrcapx/status/1092886756788240385" TargetMode="External" /><Relationship Id="rId351" Type="http://schemas.openxmlformats.org/officeDocument/2006/relationships/hyperlink" Target="https://twitter.com/#!/amdirectors/status/1089222257124302849" TargetMode="External" /><Relationship Id="rId352" Type="http://schemas.openxmlformats.org/officeDocument/2006/relationships/hyperlink" Target="https://twitter.com/#!/amdirectors/status/1092887813606047744" TargetMode="External" /><Relationship Id="rId353" Type="http://schemas.openxmlformats.org/officeDocument/2006/relationships/hyperlink" Target="https://twitter.com/#!/relproinc/status/1092924293116280835" TargetMode="External" /><Relationship Id="rId354" Type="http://schemas.openxmlformats.org/officeDocument/2006/relationships/hyperlink" Target="https://twitter.com/#!/robertlogemann2/status/1093148650274996224" TargetMode="External" /><Relationship Id="rId355" Type="http://schemas.openxmlformats.org/officeDocument/2006/relationships/hyperlink" Target="https://twitter.com/#!/sell2smbiz/status/1093183205149163522" TargetMode="External" /><Relationship Id="rId356" Type="http://schemas.openxmlformats.org/officeDocument/2006/relationships/hyperlink" Target="https://twitter.com/#!/henri_steenkamp/status/1093191402694037504" TargetMode="External" /><Relationship Id="rId357" Type="http://schemas.openxmlformats.org/officeDocument/2006/relationships/hyperlink" Target="https://twitter.com/#!/smithandcarson/status/1093193885940137984" TargetMode="External" /><Relationship Id="rId358" Type="http://schemas.openxmlformats.org/officeDocument/2006/relationships/hyperlink" Target="https://twitter.com/#!/auctusgroupinc/status/1093198698824327169" TargetMode="External" /><Relationship Id="rId359" Type="http://schemas.openxmlformats.org/officeDocument/2006/relationships/hyperlink" Target="https://twitter.com/#!/acgatlanta/status/1093203985039876098" TargetMode="External" /><Relationship Id="rId360" Type="http://schemas.openxmlformats.org/officeDocument/2006/relationships/hyperlink" Target="https://twitter.com/#!/davisnordell/status/1093217773654700032" TargetMode="External" /><Relationship Id="rId361" Type="http://schemas.openxmlformats.org/officeDocument/2006/relationships/hyperlink" Target="https://twitter.com/#!/firepowercap/status/1093234054017794048" TargetMode="External" /><Relationship Id="rId362" Type="http://schemas.openxmlformats.org/officeDocument/2006/relationships/hyperlink" Target="https://twitter.com/#!/falconplatform/status/1093276286317940736" TargetMode="External" /><Relationship Id="rId363" Type="http://schemas.openxmlformats.org/officeDocument/2006/relationships/hyperlink" Target="https://twitter.com/#!/kurt_shenk/status/1093281357437038592" TargetMode="External" /><Relationship Id="rId364" Type="http://schemas.openxmlformats.org/officeDocument/2006/relationships/hyperlink" Target="https://twitter.com/#!/abladvisor/status/1088125208303730689" TargetMode="External" /><Relationship Id="rId365" Type="http://schemas.openxmlformats.org/officeDocument/2006/relationships/hyperlink" Target="https://twitter.com/#!/abladvisor/status/1092980112667144195" TargetMode="External" /><Relationship Id="rId366" Type="http://schemas.openxmlformats.org/officeDocument/2006/relationships/hyperlink" Target="https://twitter.com/#!/equipmentfa/status/1093287261737750529" TargetMode="External" /><Relationship Id="rId367" Type="http://schemas.openxmlformats.org/officeDocument/2006/relationships/hyperlink" Target="https://twitter.com/#!/victorkao4/status/1093522649815240705" TargetMode="External" /><Relationship Id="rId368" Type="http://schemas.openxmlformats.org/officeDocument/2006/relationships/hyperlink" Target="https://twitter.com/#!/theleadleft/status/1091077509834248193" TargetMode="External" /><Relationship Id="rId369" Type="http://schemas.openxmlformats.org/officeDocument/2006/relationships/hyperlink" Target="https://twitter.com/#!/theleadleft/status/1093531796518645762" TargetMode="External" /><Relationship Id="rId370" Type="http://schemas.openxmlformats.org/officeDocument/2006/relationships/hyperlink" Target="https://twitter.com/#!/avi_2107/status/1093557498416644101" TargetMode="External" /><Relationship Id="rId371" Type="http://schemas.openxmlformats.org/officeDocument/2006/relationships/hyperlink" Target="https://twitter.com/#!/richsmolencfo/status/1091130512192782337" TargetMode="External" /><Relationship Id="rId372" Type="http://schemas.openxmlformats.org/officeDocument/2006/relationships/hyperlink" Target="https://twitter.com/#!/acgglobal/status/1093595580893413379" TargetMode="External" /><Relationship Id="rId373" Type="http://schemas.openxmlformats.org/officeDocument/2006/relationships/hyperlink" Target="https://twitter.com/#!/acg_mmg/status/1093595668189450241" TargetMode="External" /><Relationship Id="rId374" Type="http://schemas.openxmlformats.org/officeDocument/2006/relationships/hyperlink" Target="https://twitter.com/#!/dwopheim/status/1093645456297652224" TargetMode="External" /><Relationship Id="rId375" Type="http://schemas.openxmlformats.org/officeDocument/2006/relationships/hyperlink" Target="https://twitter.com/#!/dan_prysmgroup/status/1093661914780057601" TargetMode="External" /><Relationship Id="rId376" Type="http://schemas.openxmlformats.org/officeDocument/2006/relationships/hyperlink" Target="https://twitter.com/#!/ceoshow/status/1093693934382039041" TargetMode="External" /><Relationship Id="rId377" Type="http://schemas.openxmlformats.org/officeDocument/2006/relationships/hyperlink" Target="https://twitter.com/#!/benchmarkgroup/status/1093892497766563841" TargetMode="External" /><Relationship Id="rId378" Type="http://schemas.openxmlformats.org/officeDocument/2006/relationships/hyperlink" Target="https://twitter.com/#!/sheetscathy/status/1093944819242713093" TargetMode="External" /><Relationship Id="rId379" Type="http://schemas.openxmlformats.org/officeDocument/2006/relationships/hyperlink" Target="https://twitter.com/#!/byondma/status/1092170921719357441" TargetMode="External" /><Relationship Id="rId380" Type="http://schemas.openxmlformats.org/officeDocument/2006/relationships/hyperlink" Target="https://twitter.com/#!/byondma/status/1092171071590146048" TargetMode="External" /><Relationship Id="rId381" Type="http://schemas.openxmlformats.org/officeDocument/2006/relationships/hyperlink" Target="https://twitter.com/#!/byondma/status/1092911060812738568" TargetMode="External" /><Relationship Id="rId382" Type="http://schemas.openxmlformats.org/officeDocument/2006/relationships/hyperlink" Target="https://twitter.com/#!/byondma/status/1093122455009443841" TargetMode="External" /><Relationship Id="rId383" Type="http://schemas.openxmlformats.org/officeDocument/2006/relationships/hyperlink" Target="https://twitter.com/#!/byondma/status/1093134065702764544" TargetMode="External" /><Relationship Id="rId384" Type="http://schemas.openxmlformats.org/officeDocument/2006/relationships/hyperlink" Target="https://twitter.com/#!/byondma/status/1093662532663951361" TargetMode="External" /><Relationship Id="rId385" Type="http://schemas.openxmlformats.org/officeDocument/2006/relationships/hyperlink" Target="https://twitter.com/#!/byondma/status/1093768228965355520" TargetMode="External" /><Relationship Id="rId386" Type="http://schemas.openxmlformats.org/officeDocument/2006/relationships/hyperlink" Target="https://twitter.com/#!/byondma/status/1093873925585551361" TargetMode="External" /><Relationship Id="rId387" Type="http://schemas.openxmlformats.org/officeDocument/2006/relationships/hyperlink" Target="https://twitter.com/#!/byondma/status/1093979621949952006" TargetMode="External" /><Relationship Id="rId388" Type="http://schemas.openxmlformats.org/officeDocument/2006/relationships/hyperlink" Target="https://twitter.com/#!/byondma/status/1094085319513788416" TargetMode="External" /><Relationship Id="rId389" Type="http://schemas.openxmlformats.org/officeDocument/2006/relationships/hyperlink" Target="https://twitter.com/#!/rushstr_capital/status/1094334072833204225" TargetMode="External" /><Relationship Id="rId390" Type="http://schemas.openxmlformats.org/officeDocument/2006/relationships/hyperlink" Target="https://twitter.com/#!/rockwoodequity/status/1094862313222557696" TargetMode="External" /><Relationship Id="rId391" Type="http://schemas.openxmlformats.org/officeDocument/2006/relationships/hyperlink" Target="https://twitter.com/#!/johngrimley/status/1094917757240455170" TargetMode="External" /><Relationship Id="rId392" Type="http://schemas.openxmlformats.org/officeDocument/2006/relationships/hyperlink" Target="https://twitter.com/#!/content_and/status/1094920020356825090" TargetMode="External" /><Relationship Id="rId393" Type="http://schemas.openxmlformats.org/officeDocument/2006/relationships/hyperlink" Target="https://twitter.com/#!/fti_flc/status/1094971850810109953" TargetMode="External" /><Relationship Id="rId394" Type="http://schemas.openxmlformats.org/officeDocument/2006/relationships/hyperlink" Target="https://twitter.com/#!/dealforce/status/1093162435362672643" TargetMode="External" /><Relationship Id="rId395" Type="http://schemas.openxmlformats.org/officeDocument/2006/relationships/hyperlink" Target="https://twitter.com/#!/generationalgrp/status/1094976161296367617" TargetMode="External" /><Relationship Id="rId396" Type="http://schemas.openxmlformats.org/officeDocument/2006/relationships/hyperlink" Target="https://twitter.com/#!/blankromellp/status/1095000517883895809" TargetMode="External" /><Relationship Id="rId397" Type="http://schemas.openxmlformats.org/officeDocument/2006/relationships/hyperlink" Target="https://twitter.com/#!/cre100does/status/1095258666821918721" TargetMode="External" /><Relationship Id="rId398" Type="http://schemas.openxmlformats.org/officeDocument/2006/relationships/hyperlink" Target="https://twitter.com/#!/cre100does/status/1095263963942735872" TargetMode="External" /><Relationship Id="rId399" Type="http://schemas.openxmlformats.org/officeDocument/2006/relationships/hyperlink" Target="https://twitter.com/#!/davsamu/status/1095280302488981504" TargetMode="External" /><Relationship Id="rId400" Type="http://schemas.openxmlformats.org/officeDocument/2006/relationships/hyperlink" Target="https://twitter.com/#!/davsamu/status/1095280334307057664" TargetMode="External" /><Relationship Id="rId401" Type="http://schemas.openxmlformats.org/officeDocument/2006/relationships/hyperlink" Target="https://twitter.com/#!/davsamu/status/1095280202903638018" TargetMode="External" /><Relationship Id="rId402" Type="http://schemas.openxmlformats.org/officeDocument/2006/relationships/hyperlink" Target="https://twitter.com/#!/simonhartrsm/status/1092900944080183297" TargetMode="External" /><Relationship Id="rId403" Type="http://schemas.openxmlformats.org/officeDocument/2006/relationships/hyperlink" Target="https://twitter.com/#!/simonhartrsm/status/1094516100258250752" TargetMode="External" /><Relationship Id="rId404" Type="http://schemas.openxmlformats.org/officeDocument/2006/relationships/hyperlink" Target="https://twitter.com/#!/simonhartrsm/status/1095315579622309888" TargetMode="External" /><Relationship Id="rId405" Type="http://schemas.openxmlformats.org/officeDocument/2006/relationships/hyperlink" Target="https://twitter.com/#!/deloitteprivate/status/1095368687631192066" TargetMode="External" /><Relationship Id="rId406" Type="http://schemas.openxmlformats.org/officeDocument/2006/relationships/hyperlink" Target="https://twitter.com/#!/mccartycpa/status/1094602022396067840" TargetMode="External" /><Relationship Id="rId407" Type="http://schemas.openxmlformats.org/officeDocument/2006/relationships/hyperlink" Target="https://twitter.com/#!/mccartycpa/status/1094973254522077184" TargetMode="External" /><Relationship Id="rId408" Type="http://schemas.openxmlformats.org/officeDocument/2006/relationships/hyperlink" Target="https://twitter.com/#!/mccartycpa/status/1095438905174822912" TargetMode="External" /><Relationship Id="rId409" Type="http://schemas.openxmlformats.org/officeDocument/2006/relationships/hyperlink" Target="https://twitter.com/#!/board_advisor/status/1091426305512476678" TargetMode="External" /><Relationship Id="rId410" Type="http://schemas.openxmlformats.org/officeDocument/2006/relationships/hyperlink" Target="https://twitter.com/#!/board_advisor/status/1095442644967272450" TargetMode="External" /><Relationship Id="rId411" Type="http://schemas.openxmlformats.org/officeDocument/2006/relationships/hyperlink" Target="https://twitter.com/#!/nickleh/status/1095344538238021638" TargetMode="External" /><Relationship Id="rId412" Type="http://schemas.openxmlformats.org/officeDocument/2006/relationships/hyperlink" Target="https://twitter.com/#!/nickleh/status/1095610743356096514" TargetMode="External" /><Relationship Id="rId413" Type="http://schemas.openxmlformats.org/officeDocument/2006/relationships/hyperlink" Target="https://twitter.com/#!/acgphilly/status/1095707856593145856" TargetMode="External" /><Relationship Id="rId414" Type="http://schemas.openxmlformats.org/officeDocument/2006/relationships/hyperlink" Target="https://twitter.com/#!/maulikmsanghavi/status/1095732267278893060" TargetMode="External" /><Relationship Id="rId415" Type="http://schemas.openxmlformats.org/officeDocument/2006/relationships/hyperlink" Target="https://twitter.com/#!/chrislehnes/status/1095736310587949057" TargetMode="External" /><Relationship Id="rId416" Type="http://schemas.openxmlformats.org/officeDocument/2006/relationships/hyperlink" Target="https://twitter.com/#!/howardstrauber/status/1095736353332121602" TargetMode="External" /><Relationship Id="rId417" Type="http://schemas.openxmlformats.org/officeDocument/2006/relationships/hyperlink" Target="https://twitter.com/#!/mike_mcgarry/status/1095737853156442112" TargetMode="External" /><Relationship Id="rId418" Type="http://schemas.openxmlformats.org/officeDocument/2006/relationships/hyperlink" Target="https://twitter.com/#!/youngamericacap/status/1092868790377988099" TargetMode="External" /><Relationship Id="rId419" Type="http://schemas.openxmlformats.org/officeDocument/2006/relationships/hyperlink" Target="https://twitter.com/#!/youngamericacap/status/1095745932996550657" TargetMode="External" /><Relationship Id="rId420" Type="http://schemas.openxmlformats.org/officeDocument/2006/relationships/hyperlink" Target="https://twitter.com/#!/mbbiassociation/status/1095793655779115009" TargetMode="External" /><Relationship Id="rId421" Type="http://schemas.openxmlformats.org/officeDocument/2006/relationships/hyperlink" Target="https://twitter.com/#!/startup_mentor/status/1095805072993341440" TargetMode="External" /><Relationship Id="rId422" Type="http://schemas.openxmlformats.org/officeDocument/2006/relationships/hyperlink" Target="https://twitter.com/#!/pranay_1975/status/1095821874569928704" TargetMode="External" /><Relationship Id="rId423" Type="http://schemas.openxmlformats.org/officeDocument/2006/relationships/hyperlink" Target="https://twitter.com/#!/acgatlanta/status/1092825075642974209" TargetMode="External" /><Relationship Id="rId424" Type="http://schemas.openxmlformats.org/officeDocument/2006/relationships/hyperlink" Target="https://twitter.com/#!/capxpartners/status/1092823490045140992" TargetMode="External" /><Relationship Id="rId425" Type="http://schemas.openxmlformats.org/officeDocument/2006/relationships/hyperlink" Target="https://twitter.com/#!/capxpartners/status/1095835207276613632" TargetMode="External" /><Relationship Id="rId426" Type="http://schemas.openxmlformats.org/officeDocument/2006/relationships/hyperlink" Target="https://twitter.com/#!/bdoind/status/1095707180152479744" TargetMode="External" /><Relationship Id="rId427" Type="http://schemas.openxmlformats.org/officeDocument/2006/relationships/hyperlink" Target="https://twitter.com/#!/jigersaiya/status/1095877878003261440" TargetMode="External" /><Relationship Id="rId428" Type="http://schemas.openxmlformats.org/officeDocument/2006/relationships/hyperlink" Target="https://twitter.com/#!/forex4news/status/1095888229751025664" TargetMode="External" /><Relationship Id="rId429" Type="http://schemas.openxmlformats.org/officeDocument/2006/relationships/hyperlink" Target="https://twitter.com/#!/terzima/status/1091147088795181056" TargetMode="External" /><Relationship Id="rId430" Type="http://schemas.openxmlformats.org/officeDocument/2006/relationships/hyperlink" Target="https://twitter.com/#!/acg_mmg/status/1092541770720788480" TargetMode="External" /><Relationship Id="rId431" Type="http://schemas.openxmlformats.org/officeDocument/2006/relationships/hyperlink" Target="https://twitter.com/#!/terzima/status/1092566434780233728" TargetMode="External" /><Relationship Id="rId432" Type="http://schemas.openxmlformats.org/officeDocument/2006/relationships/hyperlink" Target="https://twitter.com/#!/optimumadvisors/status/1093548131290103808" TargetMode="External" /><Relationship Id="rId433" Type="http://schemas.openxmlformats.org/officeDocument/2006/relationships/hyperlink" Target="https://twitter.com/#!/terzima/status/1093562991746912256" TargetMode="External" /><Relationship Id="rId434" Type="http://schemas.openxmlformats.org/officeDocument/2006/relationships/hyperlink" Target="https://twitter.com/#!/davidacharya/status/1095065395306872835" TargetMode="External" /><Relationship Id="rId435" Type="http://schemas.openxmlformats.org/officeDocument/2006/relationships/hyperlink" Target="https://twitter.com/#!/terzima/status/1095103138368028672" TargetMode="External" /><Relationship Id="rId436" Type="http://schemas.openxmlformats.org/officeDocument/2006/relationships/hyperlink" Target="https://twitter.com/#!/terzima/status/1091207490321162241" TargetMode="External" /><Relationship Id="rId437" Type="http://schemas.openxmlformats.org/officeDocument/2006/relationships/hyperlink" Target="https://twitter.com/#!/terzima/status/1091554771469709312" TargetMode="External" /><Relationship Id="rId438" Type="http://schemas.openxmlformats.org/officeDocument/2006/relationships/hyperlink" Target="https://twitter.com/#!/terzima/status/1092641927353323520" TargetMode="External" /><Relationship Id="rId439" Type="http://schemas.openxmlformats.org/officeDocument/2006/relationships/hyperlink" Target="https://twitter.com/#!/terzima/status/1093366711456333824" TargetMode="External" /><Relationship Id="rId440" Type="http://schemas.openxmlformats.org/officeDocument/2006/relationships/hyperlink" Target="https://twitter.com/#!/terzima/status/1093547900880211969" TargetMode="External" /><Relationship Id="rId441" Type="http://schemas.openxmlformats.org/officeDocument/2006/relationships/hyperlink" Target="https://twitter.com/#!/terzima/status/1093714000616001536" TargetMode="External" /><Relationship Id="rId442" Type="http://schemas.openxmlformats.org/officeDocument/2006/relationships/hyperlink" Target="https://twitter.com/#!/terzima/status/1094076381384847360" TargetMode="External" /><Relationship Id="rId443" Type="http://schemas.openxmlformats.org/officeDocument/2006/relationships/hyperlink" Target="https://twitter.com/#!/terzima/status/1096024217999560704" TargetMode="External" /><Relationship Id="rId444" Type="http://schemas.openxmlformats.org/officeDocument/2006/relationships/hyperlink" Target="https://twitter.com/#!/bdogsy/status/1095343829899595776" TargetMode="External" /><Relationship Id="rId445" Type="http://schemas.openxmlformats.org/officeDocument/2006/relationships/hyperlink" Target="https://twitter.com/#!/bdogsy/status/1095607768214589446" TargetMode="External" /><Relationship Id="rId446" Type="http://schemas.openxmlformats.org/officeDocument/2006/relationships/hyperlink" Target="https://twitter.com/#!/bdogsy/status/1096023835005149184" TargetMode="External" /><Relationship Id="rId447" Type="http://schemas.openxmlformats.org/officeDocument/2006/relationships/hyperlink" Target="https://twitter.com/#!/heatherpeno/status/1096026098972983298" TargetMode="External" /><Relationship Id="rId448" Type="http://schemas.openxmlformats.org/officeDocument/2006/relationships/hyperlink" Target="https://twitter.com/#!/bdomalta/status/1096043324144869377" TargetMode="External" /><Relationship Id="rId449" Type="http://schemas.openxmlformats.org/officeDocument/2006/relationships/hyperlink" Target="https://twitter.com/#!/bdohealth/status/1096048939319676928" TargetMode="External" /><Relationship Id="rId450" Type="http://schemas.openxmlformats.org/officeDocument/2006/relationships/hyperlink" Target="https://twitter.com/#!/bwgibbo333/status/1094677534292226050" TargetMode="External" /><Relationship Id="rId451" Type="http://schemas.openxmlformats.org/officeDocument/2006/relationships/hyperlink" Target="https://twitter.com/#!/rsm_canada/status/1093600503886417922" TargetMode="External" /><Relationship Id="rId452" Type="http://schemas.openxmlformats.org/officeDocument/2006/relationships/hyperlink" Target="https://twitter.com/#!/midmarketcenter/status/1095714862104231936" TargetMode="External" /><Relationship Id="rId453" Type="http://schemas.openxmlformats.org/officeDocument/2006/relationships/hyperlink" Target="https://twitter.com/#!/chubbna/status/1095717715921256454" TargetMode="External" /><Relationship Id="rId454" Type="http://schemas.openxmlformats.org/officeDocument/2006/relationships/hyperlink" Target="https://twitter.com/#!/awhilldin/status/1096052909274550272" TargetMode="External" /><Relationship Id="rId455" Type="http://schemas.openxmlformats.org/officeDocument/2006/relationships/hyperlink" Target="https://twitter.com/#!/midmarketcenter/status/1091807239218884608" TargetMode="External" /><Relationship Id="rId456" Type="http://schemas.openxmlformats.org/officeDocument/2006/relationships/hyperlink" Target="https://twitter.com/#!/midmarketcenter/status/1092884335886299136" TargetMode="External" /><Relationship Id="rId457" Type="http://schemas.openxmlformats.org/officeDocument/2006/relationships/hyperlink" Target="https://twitter.com/#!/midmarketcenter/status/1093546197606981633" TargetMode="External" /><Relationship Id="rId458" Type="http://schemas.openxmlformats.org/officeDocument/2006/relationships/hyperlink" Target="https://twitter.com/#!/midmarketcenter/status/1093928725719199746" TargetMode="External" /><Relationship Id="rId459" Type="http://schemas.openxmlformats.org/officeDocument/2006/relationships/hyperlink" Target="https://twitter.com/#!/midmarketcenter/status/1094586801086447616" TargetMode="External" /><Relationship Id="rId460" Type="http://schemas.openxmlformats.org/officeDocument/2006/relationships/hyperlink" Target="https://twitter.com/#!/acgcentraltexas/status/1095434873932636160" TargetMode="External" /><Relationship Id="rId461" Type="http://schemas.openxmlformats.org/officeDocument/2006/relationships/hyperlink" Target="https://twitter.com/#!/acgcentraltexas/status/1096061505668374528" TargetMode="External" /><Relationship Id="rId462" Type="http://schemas.openxmlformats.org/officeDocument/2006/relationships/hyperlink" Target="https://twitter.com/#!/bdo_usa_tax/status/1091466221734617090" TargetMode="External" /><Relationship Id="rId463" Type="http://schemas.openxmlformats.org/officeDocument/2006/relationships/hyperlink" Target="https://twitter.com/#!/bdo_usa_tax/status/1092915772899422209" TargetMode="External" /><Relationship Id="rId464" Type="http://schemas.openxmlformats.org/officeDocument/2006/relationships/hyperlink" Target="https://twitter.com/#!/bdo_usa_tax/status/1093947574388645888" TargetMode="External" /><Relationship Id="rId465" Type="http://schemas.openxmlformats.org/officeDocument/2006/relationships/hyperlink" Target="https://twitter.com/#!/bdo_usa_tax/status/1096087929703690240" TargetMode="External" /><Relationship Id="rId466" Type="http://schemas.openxmlformats.org/officeDocument/2006/relationships/hyperlink" Target="https://twitter.com/#!/rsm_canada/status/1092513355150053377" TargetMode="External" /><Relationship Id="rId467" Type="http://schemas.openxmlformats.org/officeDocument/2006/relationships/hyperlink" Target="https://twitter.com/#!/rsm_canada/status/1096031757655330818" TargetMode="External" /><Relationship Id="rId468" Type="http://schemas.openxmlformats.org/officeDocument/2006/relationships/hyperlink" Target="https://twitter.com/#!/rsm_canada/status/1096048948094078978" TargetMode="External" /><Relationship Id="rId469" Type="http://schemas.openxmlformats.org/officeDocument/2006/relationships/hyperlink" Target="https://twitter.com/#!/acg_toronto/status/1092797614330916865" TargetMode="External" /><Relationship Id="rId470" Type="http://schemas.openxmlformats.org/officeDocument/2006/relationships/hyperlink" Target="https://twitter.com/#!/acg_toronto/status/1093232799904133120" TargetMode="External" /><Relationship Id="rId471" Type="http://schemas.openxmlformats.org/officeDocument/2006/relationships/hyperlink" Target="https://twitter.com/#!/acgwm/status/1091381151216873473" TargetMode="External" /><Relationship Id="rId472" Type="http://schemas.openxmlformats.org/officeDocument/2006/relationships/hyperlink" Target="https://twitter.com/#!/acgglobal/status/1091462305357934596" TargetMode="External" /><Relationship Id="rId473" Type="http://schemas.openxmlformats.org/officeDocument/2006/relationships/hyperlink" Target="https://twitter.com/#!/acgglobal/status/1093205423044333568" TargetMode="External" /><Relationship Id="rId474" Type="http://schemas.openxmlformats.org/officeDocument/2006/relationships/hyperlink" Target="https://twitter.com/#!/acg_toronto/status/1093157582640988160" TargetMode="External" /><Relationship Id="rId475" Type="http://schemas.openxmlformats.org/officeDocument/2006/relationships/hyperlink" Target="https://twitter.com/#!/acg_toronto/status/1093537959381557248" TargetMode="External" /><Relationship Id="rId476" Type="http://schemas.openxmlformats.org/officeDocument/2006/relationships/hyperlink" Target="https://twitter.com/#!/acg_toronto/status/1096098604941565952" TargetMode="External" /><Relationship Id="rId477" Type="http://schemas.openxmlformats.org/officeDocument/2006/relationships/hyperlink" Target="https://twitter.com/#!/joebrusuelas/status/1091889839874732032" TargetMode="External" /><Relationship Id="rId478" Type="http://schemas.openxmlformats.org/officeDocument/2006/relationships/hyperlink" Target="https://twitter.com/#!/rsmusllp/status/1091889020769132544" TargetMode="External" /><Relationship Id="rId479" Type="http://schemas.openxmlformats.org/officeDocument/2006/relationships/hyperlink" Target="https://twitter.com/#!/rsmusllp/status/1092791048345210887" TargetMode="External" /><Relationship Id="rId480" Type="http://schemas.openxmlformats.org/officeDocument/2006/relationships/hyperlink" Target="https://twitter.com/#!/rsmusllp/status/1044277849115561985" TargetMode="External" /><Relationship Id="rId481" Type="http://schemas.openxmlformats.org/officeDocument/2006/relationships/hyperlink" Target="https://twitter.com/#!/rsmusllp/status/1090656751534436353" TargetMode="External" /><Relationship Id="rId482" Type="http://schemas.openxmlformats.org/officeDocument/2006/relationships/hyperlink" Target="https://twitter.com/#!/rsmusllp/status/1091335849302740992" TargetMode="External" /><Relationship Id="rId483" Type="http://schemas.openxmlformats.org/officeDocument/2006/relationships/hyperlink" Target="https://twitter.com/#!/rsmusllp/status/1094296136117030912" TargetMode="External" /><Relationship Id="rId484" Type="http://schemas.openxmlformats.org/officeDocument/2006/relationships/hyperlink" Target="https://twitter.com/#!/rsmusllp/status/1094775542631542787" TargetMode="External" /><Relationship Id="rId485" Type="http://schemas.openxmlformats.org/officeDocument/2006/relationships/hyperlink" Target="https://twitter.com/#!/rsmusllp/status/1096109342305239040" TargetMode="External" /><Relationship Id="rId486" Type="http://schemas.openxmlformats.org/officeDocument/2006/relationships/hyperlink" Target="https://twitter.com/#!/recruiterkara/status/1092448366687125505" TargetMode="External" /><Relationship Id="rId487" Type="http://schemas.openxmlformats.org/officeDocument/2006/relationships/hyperlink" Target="https://twitter.com/#!/recruiterkara/status/1096125553520844805" TargetMode="External" /><Relationship Id="rId488" Type="http://schemas.openxmlformats.org/officeDocument/2006/relationships/hyperlink" Target="https://twitter.com/#!/pepromagazine/status/1091169915543977985" TargetMode="External" /><Relationship Id="rId489" Type="http://schemas.openxmlformats.org/officeDocument/2006/relationships/hyperlink" Target="https://twitter.com/#!/pepromagazine/status/1091414335681974279" TargetMode="External" /><Relationship Id="rId490" Type="http://schemas.openxmlformats.org/officeDocument/2006/relationships/hyperlink" Target="https://twitter.com/#!/pepromagazine/status/1091532516824096769" TargetMode="External" /><Relationship Id="rId491" Type="http://schemas.openxmlformats.org/officeDocument/2006/relationships/hyperlink" Target="https://twitter.com/#!/pepromagazine/status/1092080343488872453" TargetMode="External" /><Relationship Id="rId492" Type="http://schemas.openxmlformats.org/officeDocument/2006/relationships/hyperlink" Target="https://twitter.com/#!/pepromagazine/status/1092620189844361222" TargetMode="External" /><Relationship Id="rId493" Type="http://schemas.openxmlformats.org/officeDocument/2006/relationships/hyperlink" Target="https://twitter.com/#!/pepromagazine/status/1092885374752428037" TargetMode="External" /><Relationship Id="rId494" Type="http://schemas.openxmlformats.org/officeDocument/2006/relationships/hyperlink" Target="https://twitter.com/#!/pepromagazine/status/1092982507501428736" TargetMode="External" /><Relationship Id="rId495" Type="http://schemas.openxmlformats.org/officeDocument/2006/relationships/hyperlink" Target="https://twitter.com/#!/pepromagazine/status/1093235884944777217" TargetMode="External" /><Relationship Id="rId496" Type="http://schemas.openxmlformats.org/officeDocument/2006/relationships/hyperlink" Target="https://twitter.com/#!/pepromagazine/status/1093345246371635200" TargetMode="External" /><Relationship Id="rId497" Type="http://schemas.openxmlformats.org/officeDocument/2006/relationships/hyperlink" Target="https://twitter.com/#!/pepromagazine/status/1093614356032638976" TargetMode="External" /><Relationship Id="rId498" Type="http://schemas.openxmlformats.org/officeDocument/2006/relationships/hyperlink" Target="https://twitter.com/#!/pepromagazine/status/1093707400308244480" TargetMode="External" /><Relationship Id="rId499" Type="http://schemas.openxmlformats.org/officeDocument/2006/relationships/hyperlink" Target="https://twitter.com/#!/pepromagazine/status/1093942701584728065" TargetMode="External" /><Relationship Id="rId500" Type="http://schemas.openxmlformats.org/officeDocument/2006/relationships/hyperlink" Target="https://twitter.com/#!/pepromagazine/status/1094069329866432512" TargetMode="External" /><Relationship Id="rId501" Type="http://schemas.openxmlformats.org/officeDocument/2006/relationships/hyperlink" Target="https://twitter.com/#!/pepromagazine/status/1094633187647602688" TargetMode="External" /><Relationship Id="rId502" Type="http://schemas.openxmlformats.org/officeDocument/2006/relationships/hyperlink" Target="https://twitter.com/#!/pepromagazine/status/1095156012313661440" TargetMode="External" /><Relationship Id="rId503" Type="http://schemas.openxmlformats.org/officeDocument/2006/relationships/hyperlink" Target="https://twitter.com/#!/pepromagazine/status/1095415165233913856" TargetMode="External" /><Relationship Id="rId504" Type="http://schemas.openxmlformats.org/officeDocument/2006/relationships/hyperlink" Target="https://twitter.com/#!/pepromagazine/status/1095518721630715904" TargetMode="External" /><Relationship Id="rId505" Type="http://schemas.openxmlformats.org/officeDocument/2006/relationships/hyperlink" Target="https://twitter.com/#!/pepromagazine/status/1095762397841842177" TargetMode="External" /><Relationship Id="rId506" Type="http://schemas.openxmlformats.org/officeDocument/2006/relationships/hyperlink" Target="https://twitter.com/#!/pepromagazine/status/1095881271098728450" TargetMode="External" /><Relationship Id="rId507" Type="http://schemas.openxmlformats.org/officeDocument/2006/relationships/hyperlink" Target="https://twitter.com/#!/pepromagazine/status/1096147250298998784" TargetMode="External" /><Relationship Id="rId508" Type="http://schemas.openxmlformats.org/officeDocument/2006/relationships/hyperlink" Target="https://api.twitter.com/1.1/geo/id/5c62ffb0f0f3479d.json" TargetMode="External" /><Relationship Id="rId509" Type="http://schemas.openxmlformats.org/officeDocument/2006/relationships/comments" Target="../comments12.xml" /><Relationship Id="rId510" Type="http://schemas.openxmlformats.org/officeDocument/2006/relationships/vmlDrawing" Target="../drawings/vmlDrawing6.vml" /><Relationship Id="rId511" Type="http://schemas.openxmlformats.org/officeDocument/2006/relationships/table" Target="../tables/table22.xml" /><Relationship Id="rId51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1LCCPPfb2" TargetMode="External" /><Relationship Id="rId2" Type="http://schemas.openxmlformats.org/officeDocument/2006/relationships/hyperlink" Target="https://theleadleft.com/" TargetMode="External" /><Relationship Id="rId3" Type="http://schemas.openxmlformats.org/officeDocument/2006/relationships/hyperlink" Target="http://www.rsm.es/" TargetMode="External" /><Relationship Id="rId4" Type="http://schemas.openxmlformats.org/officeDocument/2006/relationships/hyperlink" Target="https://t.co/6hEZVouRbx" TargetMode="External" /><Relationship Id="rId5" Type="http://schemas.openxmlformats.org/officeDocument/2006/relationships/hyperlink" Target="https://www.voteardianzika.com/" TargetMode="External" /><Relationship Id="rId6" Type="http://schemas.openxmlformats.org/officeDocument/2006/relationships/hyperlink" Target="https://t.co/zy0r5m8Vkj" TargetMode="External" /><Relationship Id="rId7" Type="http://schemas.openxmlformats.org/officeDocument/2006/relationships/hyperlink" Target="https://t.co/7RoGq6w1KJ" TargetMode="External" /><Relationship Id="rId8" Type="http://schemas.openxmlformats.org/officeDocument/2006/relationships/hyperlink" Target="http://t.co/fF10FPm0U3" TargetMode="External" /><Relationship Id="rId9" Type="http://schemas.openxmlformats.org/officeDocument/2006/relationships/hyperlink" Target="http://t.co/mAcTzod5uY" TargetMode="External" /><Relationship Id="rId10" Type="http://schemas.openxmlformats.org/officeDocument/2006/relationships/hyperlink" Target="https://t.co/43PYqlYAqz" TargetMode="External" /><Relationship Id="rId11" Type="http://schemas.openxmlformats.org/officeDocument/2006/relationships/hyperlink" Target="http://t.co/ksyLB1Vqhj" TargetMode="External" /><Relationship Id="rId12" Type="http://schemas.openxmlformats.org/officeDocument/2006/relationships/hyperlink" Target="https://gudcapital.com/" TargetMode="External" /><Relationship Id="rId13" Type="http://schemas.openxmlformats.org/officeDocument/2006/relationships/hyperlink" Target="https://juliogysels.com/coaching" TargetMode="External" /><Relationship Id="rId14" Type="http://schemas.openxmlformats.org/officeDocument/2006/relationships/hyperlink" Target="https://rsmus.com/" TargetMode="External" /><Relationship Id="rId15" Type="http://schemas.openxmlformats.org/officeDocument/2006/relationships/hyperlink" Target="http://www.woowowwin.com/" TargetMode="External" /><Relationship Id="rId16" Type="http://schemas.openxmlformats.org/officeDocument/2006/relationships/hyperlink" Target="http://t.co/pNbfs1cmOq" TargetMode="External" /><Relationship Id="rId17" Type="http://schemas.openxmlformats.org/officeDocument/2006/relationships/hyperlink" Target="http://www.rsmuk.com/" TargetMode="External" /><Relationship Id="rId18" Type="http://schemas.openxmlformats.org/officeDocument/2006/relationships/hyperlink" Target="https://t.co/4Y9UYxSxuN" TargetMode="External" /><Relationship Id="rId19" Type="http://schemas.openxmlformats.org/officeDocument/2006/relationships/hyperlink" Target="http://www.industryweek.com/" TargetMode="External" /><Relationship Id="rId20" Type="http://schemas.openxmlformats.org/officeDocument/2006/relationships/hyperlink" Target="http://t.co/NXGli8S9JE" TargetMode="External" /><Relationship Id="rId21" Type="http://schemas.openxmlformats.org/officeDocument/2006/relationships/hyperlink" Target="https://t.co/F2zyXUEaBP" TargetMode="External" /><Relationship Id="rId22" Type="http://schemas.openxmlformats.org/officeDocument/2006/relationships/hyperlink" Target="http://www.peprofessional.com/" TargetMode="External" /><Relationship Id="rId23" Type="http://schemas.openxmlformats.org/officeDocument/2006/relationships/hyperlink" Target="http://www.linkedin.com/in/itconnecter/" TargetMode="External" /><Relationship Id="rId24" Type="http://schemas.openxmlformats.org/officeDocument/2006/relationships/hyperlink" Target="http://pitchbook.com/" TargetMode="External" /><Relationship Id="rId25" Type="http://schemas.openxmlformats.org/officeDocument/2006/relationships/hyperlink" Target="http://t.co/nRxFqcifZx" TargetMode="External" /><Relationship Id="rId26" Type="http://schemas.openxmlformats.org/officeDocument/2006/relationships/hyperlink" Target="https://buff.ly/2DitVx0" TargetMode="External" /><Relationship Id="rId27" Type="http://schemas.openxmlformats.org/officeDocument/2006/relationships/hyperlink" Target="https://t.co/hITrIYbdqn" TargetMode="External" /><Relationship Id="rId28" Type="http://schemas.openxmlformats.org/officeDocument/2006/relationships/hyperlink" Target="http://www.capxpartners.com/" TargetMode="External" /><Relationship Id="rId29" Type="http://schemas.openxmlformats.org/officeDocument/2006/relationships/hyperlink" Target="https://t.co/LMM9R8NS0p" TargetMode="External" /><Relationship Id="rId30" Type="http://schemas.openxmlformats.org/officeDocument/2006/relationships/hyperlink" Target="http://t.co/jWifH0j8TG" TargetMode="External" /><Relationship Id="rId31" Type="http://schemas.openxmlformats.org/officeDocument/2006/relationships/hyperlink" Target="https://t.co/eDq9M1WVxl" TargetMode="External" /><Relationship Id="rId32" Type="http://schemas.openxmlformats.org/officeDocument/2006/relationships/hyperlink" Target="http://t.co/q9PrkM6aXC" TargetMode="External" /><Relationship Id="rId33" Type="http://schemas.openxmlformats.org/officeDocument/2006/relationships/hyperlink" Target="https://t.co/Nd0bjNnGNr" TargetMode="External" /><Relationship Id="rId34" Type="http://schemas.openxmlformats.org/officeDocument/2006/relationships/hyperlink" Target="http://www.sell2sm.biz/" TargetMode="External" /><Relationship Id="rId35" Type="http://schemas.openxmlformats.org/officeDocument/2006/relationships/hyperlink" Target="http://henristeenkamp.org/" TargetMode="External" /><Relationship Id="rId36" Type="http://schemas.openxmlformats.org/officeDocument/2006/relationships/hyperlink" Target="http://t.co/2Sxkg8K9be" TargetMode="External" /><Relationship Id="rId37" Type="http://schemas.openxmlformats.org/officeDocument/2006/relationships/hyperlink" Target="https://t.co/yo1cR2GlyG" TargetMode="External" /><Relationship Id="rId38" Type="http://schemas.openxmlformats.org/officeDocument/2006/relationships/hyperlink" Target="https://t.co/X9BpoZ93tm" TargetMode="External" /><Relationship Id="rId39" Type="http://schemas.openxmlformats.org/officeDocument/2006/relationships/hyperlink" Target="http://t.co/bkQpTEHGqK" TargetMode="External" /><Relationship Id="rId40" Type="http://schemas.openxmlformats.org/officeDocument/2006/relationships/hyperlink" Target="https://t.co/xZIgQqxgDV" TargetMode="External" /><Relationship Id="rId41" Type="http://schemas.openxmlformats.org/officeDocument/2006/relationships/hyperlink" Target="https://t.co/uOXgTxervE" TargetMode="External" /><Relationship Id="rId42" Type="http://schemas.openxmlformats.org/officeDocument/2006/relationships/hyperlink" Target="https://t.co/DyIWthkowB" TargetMode="External" /><Relationship Id="rId43" Type="http://schemas.openxmlformats.org/officeDocument/2006/relationships/hyperlink" Target="https://www.intergrowth.org/register" TargetMode="External" /><Relationship Id="rId44" Type="http://schemas.openxmlformats.org/officeDocument/2006/relationships/hyperlink" Target="https://t.co/xhxSHfVkkH" TargetMode="External" /><Relationship Id="rId45" Type="http://schemas.openxmlformats.org/officeDocument/2006/relationships/hyperlink" Target="http://t.co/aI91TZAZUQ" TargetMode="External" /><Relationship Id="rId46" Type="http://schemas.openxmlformats.org/officeDocument/2006/relationships/hyperlink" Target="http://t.co/gEqvqM3cuQ" TargetMode="External" /><Relationship Id="rId47" Type="http://schemas.openxmlformats.org/officeDocument/2006/relationships/hyperlink" Target="http://www.acgwmich.org/" TargetMode="External" /><Relationship Id="rId48" Type="http://schemas.openxmlformats.org/officeDocument/2006/relationships/hyperlink" Target="https://t.co/DyStfUCV98" TargetMode="External" /><Relationship Id="rId49" Type="http://schemas.openxmlformats.org/officeDocument/2006/relationships/hyperlink" Target="https://t.co/6CWKxb92Hr" TargetMode="External" /><Relationship Id="rId50" Type="http://schemas.openxmlformats.org/officeDocument/2006/relationships/hyperlink" Target="https://t.co/iPIDXePxrp" TargetMode="External" /><Relationship Id="rId51" Type="http://schemas.openxmlformats.org/officeDocument/2006/relationships/hyperlink" Target="http://t.co/TD5AyAxmEm" TargetMode="External" /><Relationship Id="rId52" Type="http://schemas.openxmlformats.org/officeDocument/2006/relationships/hyperlink" Target="https://t.co/6EJAjRJ0lp" TargetMode="External" /><Relationship Id="rId53" Type="http://schemas.openxmlformats.org/officeDocument/2006/relationships/hyperlink" Target="https://t.co/5GpqoA0I3q" TargetMode="External" /><Relationship Id="rId54" Type="http://schemas.openxmlformats.org/officeDocument/2006/relationships/hyperlink" Target="https://t.co/qYm7thIEGy" TargetMode="External" /><Relationship Id="rId55" Type="http://schemas.openxmlformats.org/officeDocument/2006/relationships/hyperlink" Target="http://t.co/ZT8yYv92Zh" TargetMode="External" /><Relationship Id="rId56" Type="http://schemas.openxmlformats.org/officeDocument/2006/relationships/hyperlink" Target="https://t.co/jCuxyg9fQm" TargetMode="External" /><Relationship Id="rId57" Type="http://schemas.openxmlformats.org/officeDocument/2006/relationships/hyperlink" Target="http://www.goinggloballive.co.uk/" TargetMode="External" /><Relationship Id="rId58" Type="http://schemas.openxmlformats.org/officeDocument/2006/relationships/hyperlink" Target="https://theceoforumgroup.com/" TargetMode="External" /><Relationship Id="rId59" Type="http://schemas.openxmlformats.org/officeDocument/2006/relationships/hyperlink" Target="http://www.benchmarkcorporate.com/" TargetMode="External" /><Relationship Id="rId60" Type="http://schemas.openxmlformats.org/officeDocument/2006/relationships/hyperlink" Target="http://www.rushstreetcapital.com/" TargetMode="External" /><Relationship Id="rId61" Type="http://schemas.openxmlformats.org/officeDocument/2006/relationships/hyperlink" Target="http://www.rockwoodequity.com/" TargetMode="External" /><Relationship Id="rId62" Type="http://schemas.openxmlformats.org/officeDocument/2006/relationships/hyperlink" Target="http://www.contentandsocial.blog/" TargetMode="External" /><Relationship Id="rId63" Type="http://schemas.openxmlformats.org/officeDocument/2006/relationships/hyperlink" Target="https://t.co/9YE6wlMtXE" TargetMode="External" /><Relationship Id="rId64" Type="http://schemas.openxmlformats.org/officeDocument/2006/relationships/hyperlink" Target="http://www.contentandsocial.blog/" TargetMode="External" /><Relationship Id="rId65" Type="http://schemas.openxmlformats.org/officeDocument/2006/relationships/hyperlink" Target="http://www.fticonsulting.com/services/forensic-litigation-consulting" TargetMode="External" /><Relationship Id="rId66" Type="http://schemas.openxmlformats.org/officeDocument/2006/relationships/hyperlink" Target="https://t.co/rMvsb2AqlM" TargetMode="External" /><Relationship Id="rId67" Type="http://schemas.openxmlformats.org/officeDocument/2006/relationships/hyperlink" Target="https://t.co/vv8HHFJlRs" TargetMode="External" /><Relationship Id="rId68" Type="http://schemas.openxmlformats.org/officeDocument/2006/relationships/hyperlink" Target="https://t.co/eyxE1s8kTe" TargetMode="External" /><Relationship Id="rId69" Type="http://schemas.openxmlformats.org/officeDocument/2006/relationships/hyperlink" Target="http://www.fticonsulting.com/" TargetMode="External" /><Relationship Id="rId70" Type="http://schemas.openxmlformats.org/officeDocument/2006/relationships/hyperlink" Target="http://t.co/pk7Xlgxew0" TargetMode="External" /><Relationship Id="rId71" Type="http://schemas.openxmlformats.org/officeDocument/2006/relationships/hyperlink" Target="http://t.co/TcZFjBrEMn" TargetMode="External" /><Relationship Id="rId72" Type="http://schemas.openxmlformats.org/officeDocument/2006/relationships/hyperlink" Target="https://t.co/lnUJSMH3u3" TargetMode="External" /><Relationship Id="rId73" Type="http://schemas.openxmlformats.org/officeDocument/2006/relationships/hyperlink" Target="http://t.co/wE5mmX4ldw" TargetMode="External" /><Relationship Id="rId74" Type="http://schemas.openxmlformats.org/officeDocument/2006/relationships/hyperlink" Target="http://rsmuk.com/" TargetMode="External" /><Relationship Id="rId75" Type="http://schemas.openxmlformats.org/officeDocument/2006/relationships/hyperlink" Target="https://t.co/D3gcJjG0kK" TargetMode="External" /><Relationship Id="rId76" Type="http://schemas.openxmlformats.org/officeDocument/2006/relationships/hyperlink" Target="http://www.uhy-us.com/" TargetMode="External" /><Relationship Id="rId77" Type="http://schemas.openxmlformats.org/officeDocument/2006/relationships/hyperlink" Target="http://www.gd360.net/" TargetMode="External" /><Relationship Id="rId78" Type="http://schemas.openxmlformats.org/officeDocument/2006/relationships/hyperlink" Target="http://www.gd360.net/" TargetMode="External" /><Relationship Id="rId79" Type="http://schemas.openxmlformats.org/officeDocument/2006/relationships/hyperlink" Target="https://yapaautcheunbordcise.wordpress.com/" TargetMode="External" /><Relationship Id="rId80" Type="http://schemas.openxmlformats.org/officeDocument/2006/relationships/hyperlink" Target="http://www.bdo.gg/" TargetMode="External" /><Relationship Id="rId81" Type="http://schemas.openxmlformats.org/officeDocument/2006/relationships/hyperlink" Target="http://t.co/nZnppUuNPy" TargetMode="External" /><Relationship Id="rId82" Type="http://schemas.openxmlformats.org/officeDocument/2006/relationships/hyperlink" Target="https://t.co/C1XfFHl9zK" TargetMode="External" /><Relationship Id="rId83" Type="http://schemas.openxmlformats.org/officeDocument/2006/relationships/hyperlink" Target="http://about.me/chris_lehnes" TargetMode="External" /><Relationship Id="rId84" Type="http://schemas.openxmlformats.org/officeDocument/2006/relationships/hyperlink" Target="http://linkedin.com/in/howardstrauber" TargetMode="External" /><Relationship Id="rId85" Type="http://schemas.openxmlformats.org/officeDocument/2006/relationships/hyperlink" Target="https://t.co/WnRM7TlDxE" TargetMode="External" /><Relationship Id="rId86" Type="http://schemas.openxmlformats.org/officeDocument/2006/relationships/hyperlink" Target="http://www.youngamericacapital.com/" TargetMode="External" /><Relationship Id="rId87" Type="http://schemas.openxmlformats.org/officeDocument/2006/relationships/hyperlink" Target="http://www.gd360.net/" TargetMode="External" /><Relationship Id="rId88" Type="http://schemas.openxmlformats.org/officeDocument/2006/relationships/hyperlink" Target="http://www.massimilianoterzi.it/" TargetMode="External" /><Relationship Id="rId89" Type="http://schemas.openxmlformats.org/officeDocument/2006/relationships/hyperlink" Target="http://www.optimumadvisors.com/" TargetMode="External" /><Relationship Id="rId90" Type="http://schemas.openxmlformats.org/officeDocument/2006/relationships/hyperlink" Target="http://www.stikeman.com/" TargetMode="External" /><Relationship Id="rId91" Type="http://schemas.openxmlformats.org/officeDocument/2006/relationships/hyperlink" Target="http://single.com/" TargetMode="External" /><Relationship Id="rId92" Type="http://schemas.openxmlformats.org/officeDocument/2006/relationships/hyperlink" Target="http://t.co/wYNwIDuplF" TargetMode="External" /><Relationship Id="rId93" Type="http://schemas.openxmlformats.org/officeDocument/2006/relationships/hyperlink" Target="http://www.bdo.com/industries/health/" TargetMode="External" /><Relationship Id="rId94" Type="http://schemas.openxmlformats.org/officeDocument/2006/relationships/hyperlink" Target="https://t.co/YDF1b5okzt" TargetMode="External" /><Relationship Id="rId95" Type="http://schemas.openxmlformats.org/officeDocument/2006/relationships/hyperlink" Target="https://t.co/2T8kawl72o" TargetMode="External" /><Relationship Id="rId96" Type="http://schemas.openxmlformats.org/officeDocument/2006/relationships/hyperlink" Target="http://www.acg.org/centraltexas" TargetMode="External" /><Relationship Id="rId97" Type="http://schemas.openxmlformats.org/officeDocument/2006/relationships/hyperlink" Target="http://www.bdo.com/services/tax/" TargetMode="External" /><Relationship Id="rId98" Type="http://schemas.openxmlformats.org/officeDocument/2006/relationships/hyperlink" Target="http://www.airdberlis.com/" TargetMode="External" /><Relationship Id="rId99" Type="http://schemas.openxmlformats.org/officeDocument/2006/relationships/hyperlink" Target="http://jobs.rsmus.com/ListJobs/All" TargetMode="External" /><Relationship Id="rId100" Type="http://schemas.openxmlformats.org/officeDocument/2006/relationships/hyperlink" Target="https://pbs.twimg.com/profile_banners/2535796537/1492705901" TargetMode="External" /><Relationship Id="rId101" Type="http://schemas.openxmlformats.org/officeDocument/2006/relationships/hyperlink" Target="https://pbs.twimg.com/profile_banners/1094844517/1445810309" TargetMode="External" /><Relationship Id="rId102" Type="http://schemas.openxmlformats.org/officeDocument/2006/relationships/hyperlink" Target="https://pbs.twimg.com/profile_banners/983349413845270528/1534854728" TargetMode="External" /><Relationship Id="rId103" Type="http://schemas.openxmlformats.org/officeDocument/2006/relationships/hyperlink" Target="https://pbs.twimg.com/profile_banners/2954077487/1508854819" TargetMode="External" /><Relationship Id="rId104" Type="http://schemas.openxmlformats.org/officeDocument/2006/relationships/hyperlink" Target="https://pbs.twimg.com/profile_banners/107807966/1418229770" TargetMode="External" /><Relationship Id="rId105" Type="http://schemas.openxmlformats.org/officeDocument/2006/relationships/hyperlink" Target="https://pbs.twimg.com/profile_banners/717063517904306176/1502285416" TargetMode="External" /><Relationship Id="rId106" Type="http://schemas.openxmlformats.org/officeDocument/2006/relationships/hyperlink" Target="https://pbs.twimg.com/profile_banners/2777137536/1409698336" TargetMode="External" /><Relationship Id="rId107" Type="http://schemas.openxmlformats.org/officeDocument/2006/relationships/hyperlink" Target="https://pbs.twimg.com/profile_banners/2835576600/1536619443" TargetMode="External" /><Relationship Id="rId108" Type="http://schemas.openxmlformats.org/officeDocument/2006/relationships/hyperlink" Target="https://pbs.twimg.com/profile_banners/17199641/1470943740" TargetMode="External" /><Relationship Id="rId109" Type="http://schemas.openxmlformats.org/officeDocument/2006/relationships/hyperlink" Target="https://pbs.twimg.com/profile_banners/24909624/1348056753" TargetMode="External" /><Relationship Id="rId110" Type="http://schemas.openxmlformats.org/officeDocument/2006/relationships/hyperlink" Target="https://pbs.twimg.com/profile_banners/2221708754/1497054448" TargetMode="External" /><Relationship Id="rId111" Type="http://schemas.openxmlformats.org/officeDocument/2006/relationships/hyperlink" Target="https://pbs.twimg.com/profile_banners/966207308584968192/1525019365" TargetMode="External" /><Relationship Id="rId112" Type="http://schemas.openxmlformats.org/officeDocument/2006/relationships/hyperlink" Target="https://pbs.twimg.com/profile_banners/19617417/1543348619" TargetMode="External" /><Relationship Id="rId113" Type="http://schemas.openxmlformats.org/officeDocument/2006/relationships/hyperlink" Target="https://pbs.twimg.com/profile_banners/64585480/1478906343" TargetMode="External" /><Relationship Id="rId114" Type="http://schemas.openxmlformats.org/officeDocument/2006/relationships/hyperlink" Target="https://pbs.twimg.com/profile_banners/385385772/1526485216" TargetMode="External" /><Relationship Id="rId115" Type="http://schemas.openxmlformats.org/officeDocument/2006/relationships/hyperlink" Target="https://pbs.twimg.com/profile_banners/4320742096/1524585396" TargetMode="External" /><Relationship Id="rId116" Type="http://schemas.openxmlformats.org/officeDocument/2006/relationships/hyperlink" Target="https://pbs.twimg.com/profile_banners/109277084/1489107228" TargetMode="External" /><Relationship Id="rId117" Type="http://schemas.openxmlformats.org/officeDocument/2006/relationships/hyperlink" Target="https://pbs.twimg.com/profile_banners/701867921354711040/1506606667" TargetMode="External" /><Relationship Id="rId118" Type="http://schemas.openxmlformats.org/officeDocument/2006/relationships/hyperlink" Target="https://pbs.twimg.com/profile_banners/17371068/1550172226" TargetMode="External" /><Relationship Id="rId119" Type="http://schemas.openxmlformats.org/officeDocument/2006/relationships/hyperlink" Target="https://pbs.twimg.com/profile_banners/70697946/1547824518" TargetMode="External" /><Relationship Id="rId120" Type="http://schemas.openxmlformats.org/officeDocument/2006/relationships/hyperlink" Target="https://pbs.twimg.com/profile_banners/986935438911987713/1525703802" TargetMode="External" /><Relationship Id="rId121" Type="http://schemas.openxmlformats.org/officeDocument/2006/relationships/hyperlink" Target="https://pbs.twimg.com/profile_banners/400333642/1464458400" TargetMode="External" /><Relationship Id="rId122" Type="http://schemas.openxmlformats.org/officeDocument/2006/relationships/hyperlink" Target="https://pbs.twimg.com/profile_banners/399476811/1373392414" TargetMode="External" /><Relationship Id="rId123" Type="http://schemas.openxmlformats.org/officeDocument/2006/relationships/hyperlink" Target="https://pbs.twimg.com/profile_banners/46470906/1477950862" TargetMode="External" /><Relationship Id="rId124" Type="http://schemas.openxmlformats.org/officeDocument/2006/relationships/hyperlink" Target="https://pbs.twimg.com/profile_banners/1080849003523260417/1547572279" TargetMode="External" /><Relationship Id="rId125" Type="http://schemas.openxmlformats.org/officeDocument/2006/relationships/hyperlink" Target="https://pbs.twimg.com/profile_banners/966040522245771264/1520716402" TargetMode="External" /><Relationship Id="rId126" Type="http://schemas.openxmlformats.org/officeDocument/2006/relationships/hyperlink" Target="https://pbs.twimg.com/profile_banners/66364210/1373943059" TargetMode="External" /><Relationship Id="rId127" Type="http://schemas.openxmlformats.org/officeDocument/2006/relationships/hyperlink" Target="https://pbs.twimg.com/profile_banners/992797776001060865/1547414958" TargetMode="External" /><Relationship Id="rId128" Type="http://schemas.openxmlformats.org/officeDocument/2006/relationships/hyperlink" Target="https://pbs.twimg.com/profile_banners/115480346/1415395416" TargetMode="External" /><Relationship Id="rId129" Type="http://schemas.openxmlformats.org/officeDocument/2006/relationships/hyperlink" Target="https://pbs.twimg.com/profile_banners/3910160003/1496675176" TargetMode="External" /><Relationship Id="rId130" Type="http://schemas.openxmlformats.org/officeDocument/2006/relationships/hyperlink" Target="https://pbs.twimg.com/profile_banners/1002389795002306560/1531141150" TargetMode="External" /><Relationship Id="rId131" Type="http://schemas.openxmlformats.org/officeDocument/2006/relationships/hyperlink" Target="https://pbs.twimg.com/profile_banners/14921083/1490018928" TargetMode="External" /><Relationship Id="rId132" Type="http://schemas.openxmlformats.org/officeDocument/2006/relationships/hyperlink" Target="https://pbs.twimg.com/profile_banners/1178011/1548443308" TargetMode="External" /><Relationship Id="rId133" Type="http://schemas.openxmlformats.org/officeDocument/2006/relationships/hyperlink" Target="https://pbs.twimg.com/profile_banners/2283610352/1409425680" TargetMode="External" /><Relationship Id="rId134" Type="http://schemas.openxmlformats.org/officeDocument/2006/relationships/hyperlink" Target="https://pbs.twimg.com/profile_banners/2838311937/1415633179" TargetMode="External" /><Relationship Id="rId135" Type="http://schemas.openxmlformats.org/officeDocument/2006/relationships/hyperlink" Target="https://pbs.twimg.com/profile_banners/2999630129/1515685682" TargetMode="External" /><Relationship Id="rId136" Type="http://schemas.openxmlformats.org/officeDocument/2006/relationships/hyperlink" Target="https://pbs.twimg.com/profile_banners/1071672913/1503006561" TargetMode="External" /><Relationship Id="rId137" Type="http://schemas.openxmlformats.org/officeDocument/2006/relationships/hyperlink" Target="https://pbs.twimg.com/profile_banners/869918579927523328/1549323481" TargetMode="External" /><Relationship Id="rId138" Type="http://schemas.openxmlformats.org/officeDocument/2006/relationships/hyperlink" Target="https://pbs.twimg.com/profile_banners/3198733163/1548956989" TargetMode="External" /><Relationship Id="rId139" Type="http://schemas.openxmlformats.org/officeDocument/2006/relationships/hyperlink" Target="https://pbs.twimg.com/profile_banners/36961631/1531014792" TargetMode="External" /><Relationship Id="rId140" Type="http://schemas.openxmlformats.org/officeDocument/2006/relationships/hyperlink" Target="https://pbs.twimg.com/profile_banners/1171920385/1507646718" TargetMode="External" /><Relationship Id="rId141" Type="http://schemas.openxmlformats.org/officeDocument/2006/relationships/hyperlink" Target="https://pbs.twimg.com/profile_banners/19426551/1549254837" TargetMode="External" /><Relationship Id="rId142" Type="http://schemas.openxmlformats.org/officeDocument/2006/relationships/hyperlink" Target="https://pbs.twimg.com/profile_banners/193178251/1549904230" TargetMode="External" /><Relationship Id="rId143" Type="http://schemas.openxmlformats.org/officeDocument/2006/relationships/hyperlink" Target="https://pbs.twimg.com/profile_banners/132668668/1381512990" TargetMode="External" /><Relationship Id="rId144" Type="http://schemas.openxmlformats.org/officeDocument/2006/relationships/hyperlink" Target="https://pbs.twimg.com/profile_banners/140957043/1507050152" TargetMode="External" /><Relationship Id="rId145" Type="http://schemas.openxmlformats.org/officeDocument/2006/relationships/hyperlink" Target="https://pbs.twimg.com/profile_banners/116079786/1516211302" TargetMode="External" /><Relationship Id="rId146" Type="http://schemas.openxmlformats.org/officeDocument/2006/relationships/hyperlink" Target="https://pbs.twimg.com/profile_banners/113457520/1482428346" TargetMode="External" /><Relationship Id="rId147" Type="http://schemas.openxmlformats.org/officeDocument/2006/relationships/hyperlink" Target="https://pbs.twimg.com/profile_banners/750787172299468802/1467903630" TargetMode="External" /><Relationship Id="rId148" Type="http://schemas.openxmlformats.org/officeDocument/2006/relationships/hyperlink" Target="https://pbs.twimg.com/profile_banners/1093270117176217600/1549491870" TargetMode="External" /><Relationship Id="rId149" Type="http://schemas.openxmlformats.org/officeDocument/2006/relationships/hyperlink" Target="https://pbs.twimg.com/profile_banners/1042591000336769025/1538743139" TargetMode="External" /><Relationship Id="rId150" Type="http://schemas.openxmlformats.org/officeDocument/2006/relationships/hyperlink" Target="https://pbs.twimg.com/profile_banners/896702035/1440161554" TargetMode="External" /><Relationship Id="rId151" Type="http://schemas.openxmlformats.org/officeDocument/2006/relationships/hyperlink" Target="https://pbs.twimg.com/profile_banners/1049509390363983872/1546633536" TargetMode="External" /><Relationship Id="rId152" Type="http://schemas.openxmlformats.org/officeDocument/2006/relationships/hyperlink" Target="https://pbs.twimg.com/profile_banners/1043912220319584256/1548739579" TargetMode="External" /><Relationship Id="rId153" Type="http://schemas.openxmlformats.org/officeDocument/2006/relationships/hyperlink" Target="https://pbs.twimg.com/profile_banners/921359146527744000/1513950744" TargetMode="External" /><Relationship Id="rId154" Type="http://schemas.openxmlformats.org/officeDocument/2006/relationships/hyperlink" Target="https://pbs.twimg.com/profile_banners/1096474092/1546967785" TargetMode="External" /><Relationship Id="rId155" Type="http://schemas.openxmlformats.org/officeDocument/2006/relationships/hyperlink" Target="https://pbs.twimg.com/profile_banners/915018793482686464/1512096541" TargetMode="External" /><Relationship Id="rId156" Type="http://schemas.openxmlformats.org/officeDocument/2006/relationships/hyperlink" Target="https://pbs.twimg.com/profile_banners/953041017846030341/1543943131" TargetMode="External" /><Relationship Id="rId157" Type="http://schemas.openxmlformats.org/officeDocument/2006/relationships/hyperlink" Target="https://pbs.twimg.com/profile_banners/329755644/1489497568" TargetMode="External" /><Relationship Id="rId158" Type="http://schemas.openxmlformats.org/officeDocument/2006/relationships/hyperlink" Target="https://pbs.twimg.com/profile_banners/3194621966/1456240886" TargetMode="External" /><Relationship Id="rId159" Type="http://schemas.openxmlformats.org/officeDocument/2006/relationships/hyperlink" Target="https://pbs.twimg.com/profile_banners/701849323621916672/1547608850" TargetMode="External" /><Relationship Id="rId160" Type="http://schemas.openxmlformats.org/officeDocument/2006/relationships/hyperlink" Target="https://pbs.twimg.com/profile_banners/284933832/1532832211" TargetMode="External" /><Relationship Id="rId161" Type="http://schemas.openxmlformats.org/officeDocument/2006/relationships/hyperlink" Target="https://pbs.twimg.com/profile_banners/19258489/1539618796" TargetMode="External" /><Relationship Id="rId162" Type="http://schemas.openxmlformats.org/officeDocument/2006/relationships/hyperlink" Target="https://pbs.twimg.com/profile_banners/1012323530942189569/1540121551" TargetMode="External" /><Relationship Id="rId163" Type="http://schemas.openxmlformats.org/officeDocument/2006/relationships/hyperlink" Target="https://pbs.twimg.com/profile_banners/792145795453710337/1483636455" TargetMode="External" /><Relationship Id="rId164" Type="http://schemas.openxmlformats.org/officeDocument/2006/relationships/hyperlink" Target="https://pbs.twimg.com/profile_banners/2726759484/1473070598" TargetMode="External" /><Relationship Id="rId165" Type="http://schemas.openxmlformats.org/officeDocument/2006/relationships/hyperlink" Target="https://pbs.twimg.com/profile_banners/761239737571086336/1470843160" TargetMode="External" /><Relationship Id="rId166" Type="http://schemas.openxmlformats.org/officeDocument/2006/relationships/hyperlink" Target="https://pbs.twimg.com/profile_banners/27751891/1548428750" TargetMode="External" /><Relationship Id="rId167" Type="http://schemas.openxmlformats.org/officeDocument/2006/relationships/hyperlink" Target="https://pbs.twimg.com/profile_banners/38455614/1515985960" TargetMode="External" /><Relationship Id="rId168" Type="http://schemas.openxmlformats.org/officeDocument/2006/relationships/hyperlink" Target="https://pbs.twimg.com/profile_banners/2801927808/1529005754" TargetMode="External" /><Relationship Id="rId169" Type="http://schemas.openxmlformats.org/officeDocument/2006/relationships/hyperlink" Target="https://pbs.twimg.com/profile_banners/2772845484/1543519810" TargetMode="External" /><Relationship Id="rId170" Type="http://schemas.openxmlformats.org/officeDocument/2006/relationships/hyperlink" Target="https://pbs.twimg.com/profile_banners/425593147/1426012509" TargetMode="External" /><Relationship Id="rId171" Type="http://schemas.openxmlformats.org/officeDocument/2006/relationships/hyperlink" Target="https://pbs.twimg.com/profile_banners/761641424/1439557719" TargetMode="External" /><Relationship Id="rId172" Type="http://schemas.openxmlformats.org/officeDocument/2006/relationships/hyperlink" Target="https://pbs.twimg.com/profile_banners/771607674811068420/1473570296" TargetMode="External" /><Relationship Id="rId173" Type="http://schemas.openxmlformats.org/officeDocument/2006/relationships/hyperlink" Target="https://pbs.twimg.com/profile_banners/2444992927/1509079932" TargetMode="External" /><Relationship Id="rId174" Type="http://schemas.openxmlformats.org/officeDocument/2006/relationships/hyperlink" Target="https://pbs.twimg.com/profile_banners/172421999/1441676699" TargetMode="External" /><Relationship Id="rId175" Type="http://schemas.openxmlformats.org/officeDocument/2006/relationships/hyperlink" Target="https://pbs.twimg.com/profile_banners/1573555873/1459411231" TargetMode="External" /><Relationship Id="rId176" Type="http://schemas.openxmlformats.org/officeDocument/2006/relationships/hyperlink" Target="https://pbs.twimg.com/profile_banners/1573500930/1459410945" TargetMode="External" /><Relationship Id="rId177" Type="http://schemas.openxmlformats.org/officeDocument/2006/relationships/hyperlink" Target="https://pbs.twimg.com/profile_banners/24778842/1487536537" TargetMode="External" /><Relationship Id="rId178" Type="http://schemas.openxmlformats.org/officeDocument/2006/relationships/hyperlink" Target="https://pbs.twimg.com/profile_banners/1369248020/1543921270" TargetMode="External" /><Relationship Id="rId179" Type="http://schemas.openxmlformats.org/officeDocument/2006/relationships/hyperlink" Target="https://pbs.twimg.com/profile_banners/198949327/1413821960" TargetMode="External" /><Relationship Id="rId180" Type="http://schemas.openxmlformats.org/officeDocument/2006/relationships/hyperlink" Target="https://pbs.twimg.com/profile_banners/2451274586/1400152500" TargetMode="External" /><Relationship Id="rId181" Type="http://schemas.openxmlformats.org/officeDocument/2006/relationships/hyperlink" Target="https://pbs.twimg.com/profile_banners/133436012/1538143501" TargetMode="External" /><Relationship Id="rId182" Type="http://schemas.openxmlformats.org/officeDocument/2006/relationships/hyperlink" Target="https://pbs.twimg.com/profile_banners/3525611860/1535742338" TargetMode="External" /><Relationship Id="rId183" Type="http://schemas.openxmlformats.org/officeDocument/2006/relationships/hyperlink" Target="https://pbs.twimg.com/profile_banners/799001605077159937/1479331921" TargetMode="External" /><Relationship Id="rId184" Type="http://schemas.openxmlformats.org/officeDocument/2006/relationships/hyperlink" Target="https://pbs.twimg.com/profile_banners/1573551823/1459411084" TargetMode="External" /><Relationship Id="rId185" Type="http://schemas.openxmlformats.org/officeDocument/2006/relationships/hyperlink" Target="https://pbs.twimg.com/profile_banners/893360263935733760/1501829092" TargetMode="External" /><Relationship Id="rId186" Type="http://schemas.openxmlformats.org/officeDocument/2006/relationships/hyperlink" Target="https://pbs.twimg.com/profile_banners/799569114004013056/1479741490" TargetMode="External" /><Relationship Id="rId187" Type="http://schemas.openxmlformats.org/officeDocument/2006/relationships/hyperlink" Target="https://pbs.twimg.com/profile_banners/807545228194414592/1481377543" TargetMode="External" /><Relationship Id="rId188" Type="http://schemas.openxmlformats.org/officeDocument/2006/relationships/hyperlink" Target="https://pbs.twimg.com/profile_banners/2911736062/1429112762" TargetMode="External" /><Relationship Id="rId189" Type="http://schemas.openxmlformats.org/officeDocument/2006/relationships/hyperlink" Target="https://pbs.twimg.com/profile_banners/16014594/1503347219" TargetMode="External" /><Relationship Id="rId190" Type="http://schemas.openxmlformats.org/officeDocument/2006/relationships/hyperlink" Target="https://pbs.twimg.com/profile_banners/18338324/1510337627" TargetMode="External" /><Relationship Id="rId191" Type="http://schemas.openxmlformats.org/officeDocument/2006/relationships/hyperlink" Target="https://pbs.twimg.com/profile_banners/3088638550/1541408581" TargetMode="External" /><Relationship Id="rId192" Type="http://schemas.openxmlformats.org/officeDocument/2006/relationships/hyperlink" Target="https://pbs.twimg.com/profile_banners/299857656/1429214734" TargetMode="External" /><Relationship Id="rId193" Type="http://schemas.openxmlformats.org/officeDocument/2006/relationships/hyperlink" Target="https://pbs.twimg.com/profile_banners/4696989391/1451751442" TargetMode="External" /><Relationship Id="rId194" Type="http://schemas.openxmlformats.org/officeDocument/2006/relationships/hyperlink" Target="https://pbs.twimg.com/profile_banners/23427122/1452811543" TargetMode="External" /><Relationship Id="rId195" Type="http://schemas.openxmlformats.org/officeDocument/2006/relationships/hyperlink" Target="https://pbs.twimg.com/profile_banners/63517624/1470925828" TargetMode="External" /><Relationship Id="rId196" Type="http://schemas.openxmlformats.org/officeDocument/2006/relationships/hyperlink" Target="https://pbs.twimg.com/profile_banners/159325108/1490996849" TargetMode="External" /><Relationship Id="rId197" Type="http://schemas.openxmlformats.org/officeDocument/2006/relationships/hyperlink" Target="https://pbs.twimg.com/profile_banners/2214350546/1429641069" TargetMode="External" /><Relationship Id="rId198" Type="http://schemas.openxmlformats.org/officeDocument/2006/relationships/hyperlink" Target="https://pbs.twimg.com/profile_banners/221759254/1497878428" TargetMode="External" /><Relationship Id="rId199" Type="http://schemas.openxmlformats.org/officeDocument/2006/relationships/hyperlink" Target="https://pbs.twimg.com/profile_banners/244082741/1534346162"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6/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7/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2/bg.gif"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9/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9/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9/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5/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5/bg.png"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3/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2/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7/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5/bg.gif" TargetMode="External" /><Relationship Id="rId298" Type="http://schemas.openxmlformats.org/officeDocument/2006/relationships/hyperlink" Target="http://abs.twimg.com/images/themes/theme16/bg.gif"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14/bg.gif" TargetMode="External" /><Relationship Id="rId301" Type="http://schemas.openxmlformats.org/officeDocument/2006/relationships/hyperlink" Target="http://abs.twimg.com/images/themes/theme10/bg.gif" TargetMode="External" /><Relationship Id="rId302" Type="http://schemas.openxmlformats.org/officeDocument/2006/relationships/hyperlink" Target="http://pbs.twimg.com/profile_images/1435422275/sm__ek1_normal.jpg" TargetMode="External" /><Relationship Id="rId303" Type="http://schemas.openxmlformats.org/officeDocument/2006/relationships/hyperlink" Target="http://pbs.twimg.com/profile_images/1032257477817991169/mTCcqLx1_normal.jpg" TargetMode="External" /><Relationship Id="rId304" Type="http://schemas.openxmlformats.org/officeDocument/2006/relationships/hyperlink" Target="http://pbs.twimg.com/profile_images/855098238650679296/-sgi-h4t_normal.jpg" TargetMode="External" /><Relationship Id="rId305" Type="http://schemas.openxmlformats.org/officeDocument/2006/relationships/hyperlink" Target="http://pbs.twimg.com/profile_images/658402154898673665/HMIGBGaL_normal.jpg" TargetMode="External" /><Relationship Id="rId306" Type="http://schemas.openxmlformats.org/officeDocument/2006/relationships/hyperlink" Target="http://pbs.twimg.com/profile_images/1031882320201113600/q6BRMoRY_normal.jpg" TargetMode="External" /><Relationship Id="rId307" Type="http://schemas.openxmlformats.org/officeDocument/2006/relationships/hyperlink" Target="http://pbs.twimg.com/profile_images/712985794336534528/qC_Jtgq7_normal.jpg" TargetMode="External" /><Relationship Id="rId308" Type="http://schemas.openxmlformats.org/officeDocument/2006/relationships/hyperlink" Target="http://pbs.twimg.com/profile_images/889492392025268224/D5X6loSj_normal.jpg" TargetMode="External" /><Relationship Id="rId309" Type="http://schemas.openxmlformats.org/officeDocument/2006/relationships/hyperlink" Target="http://pbs.twimg.com/profile_images/1000795948233232384/yEnYg_Tw_normal.jpg" TargetMode="External" /><Relationship Id="rId310" Type="http://schemas.openxmlformats.org/officeDocument/2006/relationships/hyperlink" Target="http://pbs.twimg.com/profile_images/717064143170174976/2sMg3w4x_normal.jpg" TargetMode="External" /><Relationship Id="rId311" Type="http://schemas.openxmlformats.org/officeDocument/2006/relationships/hyperlink" Target="http://pbs.twimg.com/profile_images/888508468272840704/a4LCimPB_normal.jpg" TargetMode="External" /><Relationship Id="rId312" Type="http://schemas.openxmlformats.org/officeDocument/2006/relationships/hyperlink" Target="http://pbs.twimg.com/profile_images/722538894189703168/_DjSG3cN_normal.jpg" TargetMode="External" /><Relationship Id="rId313" Type="http://schemas.openxmlformats.org/officeDocument/2006/relationships/hyperlink" Target="http://pbs.twimg.com/profile_images/996084005492609024/RN--EhdR_normal.jpg" TargetMode="External" /><Relationship Id="rId314" Type="http://schemas.openxmlformats.org/officeDocument/2006/relationships/hyperlink" Target="http://pbs.twimg.com/profile_images/564613212708950017/dKBKhtQG_normal.jpeg" TargetMode="External" /><Relationship Id="rId315" Type="http://schemas.openxmlformats.org/officeDocument/2006/relationships/hyperlink" Target="http://pbs.twimg.com/profile_images/759600071671328770/9jzaOGxR_normal.jpg" TargetMode="External" /><Relationship Id="rId316" Type="http://schemas.openxmlformats.org/officeDocument/2006/relationships/hyperlink" Target="http://pbs.twimg.com/profile_images/1009163297675988992/DeHNv9zb_normal.jpg" TargetMode="External" /><Relationship Id="rId317" Type="http://schemas.openxmlformats.org/officeDocument/2006/relationships/hyperlink" Target="http://pbs.twimg.com/profile_images/678315815356243970/WeVypjj0_normal.jpg" TargetMode="External" /><Relationship Id="rId318" Type="http://schemas.openxmlformats.org/officeDocument/2006/relationships/hyperlink" Target="http://pbs.twimg.com/profile_images/658567029700599808/Qo7ubLS6_normal.jpg" TargetMode="External" /><Relationship Id="rId319" Type="http://schemas.openxmlformats.org/officeDocument/2006/relationships/hyperlink" Target="http://pbs.twimg.com/profile_images/797217911303598080/n0hfJ7a__normal.jpg" TargetMode="External" /><Relationship Id="rId320" Type="http://schemas.openxmlformats.org/officeDocument/2006/relationships/hyperlink" Target="http://pbs.twimg.com/profile_images/996778144278310912/tztDUWHi_normal.jpg" TargetMode="External" /><Relationship Id="rId321" Type="http://schemas.openxmlformats.org/officeDocument/2006/relationships/hyperlink" Target="http://pbs.twimg.com/profile_images/671035266598084608/zFF8V1DO_normal.jpg" TargetMode="External" /><Relationship Id="rId322" Type="http://schemas.openxmlformats.org/officeDocument/2006/relationships/hyperlink" Target="http://pbs.twimg.com/profile_images/1032691214699646976/G4DB0Rkw_normal.jpg" TargetMode="External" /><Relationship Id="rId323" Type="http://schemas.openxmlformats.org/officeDocument/2006/relationships/hyperlink" Target="http://pbs.twimg.com/profile_images/914882750552973314/3fzSsdD9_normal.jpg" TargetMode="External" /><Relationship Id="rId324" Type="http://schemas.openxmlformats.org/officeDocument/2006/relationships/hyperlink" Target="http://pbs.twimg.com/profile_images/897451223808438272/bfzu8UZs_normal.jpg" TargetMode="External" /><Relationship Id="rId325" Type="http://schemas.openxmlformats.org/officeDocument/2006/relationships/hyperlink" Target="http://pbs.twimg.com/profile_images/578600595679920129/DrsGPicX_normal.jpeg" TargetMode="External" /><Relationship Id="rId326" Type="http://schemas.openxmlformats.org/officeDocument/2006/relationships/hyperlink" Target="http://pbs.twimg.com/profile_images/986943428650065921/fzNgDssk_normal.jpg" TargetMode="External" /><Relationship Id="rId327" Type="http://schemas.openxmlformats.org/officeDocument/2006/relationships/hyperlink" Target="http://pbs.twimg.com/profile_images/837532154854703106/20f3n0Od_normal.jpg" TargetMode="External" /><Relationship Id="rId328" Type="http://schemas.openxmlformats.org/officeDocument/2006/relationships/hyperlink" Target="http://pbs.twimg.com/profile_images/908361507204890626/swdXNZNE_normal.jpg" TargetMode="External" /><Relationship Id="rId329" Type="http://schemas.openxmlformats.org/officeDocument/2006/relationships/hyperlink" Target="http://pbs.twimg.com/profile_images/878018287724089346/c8fAkNHQ_normal.jpg" TargetMode="External" /><Relationship Id="rId330" Type="http://schemas.openxmlformats.org/officeDocument/2006/relationships/hyperlink" Target="http://pbs.twimg.com/profile_images/83528204/Winter_Park_normal.jpg" TargetMode="External" /><Relationship Id="rId331" Type="http://schemas.openxmlformats.org/officeDocument/2006/relationships/hyperlink" Target="http://pbs.twimg.com/profile_images/1085222937261731840/c4zDAZkw_normal.jpg" TargetMode="External" /><Relationship Id="rId332" Type="http://schemas.openxmlformats.org/officeDocument/2006/relationships/hyperlink" Target="http://pbs.twimg.com/profile_images/972581204280168448/5t7mI155_normal.jpg" TargetMode="External" /><Relationship Id="rId333" Type="http://schemas.openxmlformats.org/officeDocument/2006/relationships/hyperlink" Target="http://pbs.twimg.com/profile_images/378800000758082755/2b66947241914145c9d064089804b6d4_normal.jpeg" TargetMode="External" /><Relationship Id="rId334" Type="http://schemas.openxmlformats.org/officeDocument/2006/relationships/hyperlink" Target="http://pbs.twimg.com/profile_images/378800000139435230/424bd858a17b0cccf053b7a8b38e0026_normal.png" TargetMode="External" /><Relationship Id="rId335" Type="http://schemas.openxmlformats.org/officeDocument/2006/relationships/hyperlink" Target="http://pbs.twimg.com/profile_images/1065433173415276546/fE8b39P2_normal.jpg" TargetMode="External" /><Relationship Id="rId336" Type="http://schemas.openxmlformats.org/officeDocument/2006/relationships/hyperlink" Target="http://pbs.twimg.com/profile_images/2534931645/89zny9pxfl1aals79dxa_normal.png" TargetMode="External" /><Relationship Id="rId337" Type="http://schemas.openxmlformats.org/officeDocument/2006/relationships/hyperlink" Target="http://pbs.twimg.com/profile_images/1985910138/madmen_icon_normal.jpg" TargetMode="External" /><Relationship Id="rId338" Type="http://schemas.openxmlformats.org/officeDocument/2006/relationships/hyperlink" Target="http://pbs.twimg.com/profile_images/1064289496953348096/_8z1WrLf_normal.jpg" TargetMode="External" /><Relationship Id="rId339" Type="http://schemas.openxmlformats.org/officeDocument/2006/relationships/hyperlink" Target="http://pbs.twimg.com/profile_images/1002390338818854913/cqNNyeYD_normal.jpg" TargetMode="External" /><Relationship Id="rId340" Type="http://schemas.openxmlformats.org/officeDocument/2006/relationships/hyperlink" Target="http://pbs.twimg.com/profile_images/843831637649620992/aKIT-0Dt_normal.jpg" TargetMode="External" /><Relationship Id="rId341" Type="http://schemas.openxmlformats.org/officeDocument/2006/relationships/hyperlink" Target="http://pbs.twimg.com/profile_images/1088877344624758784/OH8VFkEY_normal.jpg" TargetMode="External" /><Relationship Id="rId342" Type="http://schemas.openxmlformats.org/officeDocument/2006/relationships/hyperlink" Target="http://pbs.twimg.com/profile_images/523086388913135616/sOmafNRw_normal.png" TargetMode="External" /><Relationship Id="rId343" Type="http://schemas.openxmlformats.org/officeDocument/2006/relationships/hyperlink" Target="http://pbs.twimg.com/profile_images/531830283130007552/8HojpNzS_normal.jpeg" TargetMode="External" /><Relationship Id="rId344" Type="http://schemas.openxmlformats.org/officeDocument/2006/relationships/hyperlink" Target="http://pbs.twimg.com/profile_images/753685654387757056/_7v_OQuW_normal.jpg" TargetMode="External" /><Relationship Id="rId345" Type="http://schemas.openxmlformats.org/officeDocument/2006/relationships/hyperlink" Target="http://pbs.twimg.com/profile_images/898299949493964800/ynLreVRI_normal.jpg" TargetMode="External" /><Relationship Id="rId346" Type="http://schemas.openxmlformats.org/officeDocument/2006/relationships/hyperlink" Target="http://pbs.twimg.com/profile_images/875783914769534976/1Qun-ko5_normal.jpg" TargetMode="External" /><Relationship Id="rId347" Type="http://schemas.openxmlformats.org/officeDocument/2006/relationships/hyperlink" Target="http://pbs.twimg.com/profile_images/1091030558078050304/Vhowve7-_normal.jpg" TargetMode="External" /><Relationship Id="rId348" Type="http://schemas.openxmlformats.org/officeDocument/2006/relationships/hyperlink" Target="http://pbs.twimg.com/profile_images/692811776669298688/Mz7fb1kk_normal.jpg" TargetMode="External" /><Relationship Id="rId349" Type="http://schemas.openxmlformats.org/officeDocument/2006/relationships/hyperlink" Target="http://pbs.twimg.com/profile_images/752606385230209024/I2CNl7ro_normal.jpg" TargetMode="External" /><Relationship Id="rId350" Type="http://schemas.openxmlformats.org/officeDocument/2006/relationships/hyperlink" Target="http://pbs.twimg.com/profile_images/1056503844689956865/kIxE5Zmx_normal.jpg" TargetMode="External" /><Relationship Id="rId351" Type="http://schemas.openxmlformats.org/officeDocument/2006/relationships/hyperlink" Target="http://pbs.twimg.com/profile_images/476427680049426432/Wxqz9gAw_normal.jpeg" TargetMode="External" /><Relationship Id="rId352" Type="http://schemas.openxmlformats.org/officeDocument/2006/relationships/hyperlink" Target="http://pbs.twimg.com/profile_images/1053310263716466688/ahj6B9aF_normal.jpg" TargetMode="External" /><Relationship Id="rId353" Type="http://schemas.openxmlformats.org/officeDocument/2006/relationships/hyperlink" Target="http://pbs.twimg.com/profile_images/915260739664855041/FkBjajXf_normal.jpg" TargetMode="External" /><Relationship Id="rId354" Type="http://schemas.openxmlformats.org/officeDocument/2006/relationships/hyperlink" Target="http://pbs.twimg.com/profile_images/953685806262124544/vXm7_P_h_normal.jpg" TargetMode="External" /><Relationship Id="rId355" Type="http://schemas.openxmlformats.org/officeDocument/2006/relationships/hyperlink" Target="http://pbs.twimg.com/profile_images/733333406805831680/kl_tTMWo_normal.jpg" TargetMode="External" /><Relationship Id="rId356" Type="http://schemas.openxmlformats.org/officeDocument/2006/relationships/hyperlink" Target="http://pbs.twimg.com/profile_images/751068325355008001/d1Tt1npE_normal.jpg" TargetMode="External" /><Relationship Id="rId357" Type="http://schemas.openxmlformats.org/officeDocument/2006/relationships/hyperlink" Target="http://pbs.twimg.com/profile_images/1093273849154625538/AN34sk_G_normal.jpg" TargetMode="External" /><Relationship Id="rId358" Type="http://schemas.openxmlformats.org/officeDocument/2006/relationships/hyperlink" Target="http://pbs.twimg.com/profile_images/1042593784410722304/Z1-mR5Yj_normal.jpg" TargetMode="External" /><Relationship Id="rId359" Type="http://schemas.openxmlformats.org/officeDocument/2006/relationships/hyperlink" Target="http://pbs.twimg.com/profile_images/3157218208/c8fb0a1b813c7eeeafde4f17af4d36f1_normal.jpeg" TargetMode="External" /><Relationship Id="rId360" Type="http://schemas.openxmlformats.org/officeDocument/2006/relationships/hyperlink" Target="http://pbs.twimg.com/profile_images/657642689379377152/YdmWt-my_normal.png" TargetMode="External" /><Relationship Id="rId361" Type="http://schemas.openxmlformats.org/officeDocument/2006/relationships/hyperlink" Target="http://pbs.twimg.com/profile_images/440905627380903936/5tRtk30R_normal.png" TargetMode="External" /><Relationship Id="rId362" Type="http://schemas.openxmlformats.org/officeDocument/2006/relationships/hyperlink" Target="http://pbs.twimg.com/profile_images/1049510407650471936/L71hhU13_normal.jpg" TargetMode="External" /><Relationship Id="rId363" Type="http://schemas.openxmlformats.org/officeDocument/2006/relationships/hyperlink" Target="http://pbs.twimg.com/profile_images/1086624587918573568/hpuojcF3_normal.jpg" TargetMode="External" /><Relationship Id="rId364" Type="http://schemas.openxmlformats.org/officeDocument/2006/relationships/hyperlink" Target="http://pbs.twimg.com/profile_images/953314731858669568/vtwynCj7_normal.jpg" TargetMode="External" /><Relationship Id="rId365" Type="http://schemas.openxmlformats.org/officeDocument/2006/relationships/hyperlink" Target="http://pbs.twimg.com/profile_images/3383855404/824b472e76a5d11ed73d342921f2218c_normal.jpeg" TargetMode="External" /><Relationship Id="rId366" Type="http://schemas.openxmlformats.org/officeDocument/2006/relationships/hyperlink" Target="http://abs.twimg.com/sticky/default_profile_images/default_profile_normal.png" TargetMode="External" /><Relationship Id="rId367" Type="http://schemas.openxmlformats.org/officeDocument/2006/relationships/hyperlink" Target="http://pbs.twimg.com/profile_images/936426325346324480/e8_FHKIG_normal.jpg" TargetMode="External" /><Relationship Id="rId368" Type="http://schemas.openxmlformats.org/officeDocument/2006/relationships/hyperlink" Target="http://pbs.twimg.com/profile_images/958458509967937536/MFe36qtP_normal.jpg" TargetMode="External" /><Relationship Id="rId369" Type="http://schemas.openxmlformats.org/officeDocument/2006/relationships/hyperlink" Target="http://pbs.twimg.com/profile_images/1070379029604261889/NbTmB2HJ_normal.jpg" TargetMode="External" /><Relationship Id="rId370" Type="http://schemas.openxmlformats.org/officeDocument/2006/relationships/hyperlink" Target="http://pbs.twimg.com/profile_images/841641720416763904/ye9ViJgZ_normal.jpg" TargetMode="External" /><Relationship Id="rId371" Type="http://schemas.openxmlformats.org/officeDocument/2006/relationships/hyperlink" Target="http://pbs.twimg.com/profile_images/878279555303256065/pdowfHeQ_normal.jpg" TargetMode="External" /><Relationship Id="rId372" Type="http://schemas.openxmlformats.org/officeDocument/2006/relationships/hyperlink" Target="http://pbs.twimg.com/profile_images/961060314258264064/yrqV72Yt_normal.jpg" TargetMode="External" /><Relationship Id="rId373" Type="http://schemas.openxmlformats.org/officeDocument/2006/relationships/hyperlink" Target="http://pbs.twimg.com/profile_images/598558634243588096/wY-KT5yB_normal.jpg" TargetMode="External" /><Relationship Id="rId374" Type="http://schemas.openxmlformats.org/officeDocument/2006/relationships/hyperlink" Target="http://pbs.twimg.com/profile_images/1085374132739543043/jLxBU9U5_normal.jpg" TargetMode="External" /><Relationship Id="rId375" Type="http://schemas.openxmlformats.org/officeDocument/2006/relationships/hyperlink" Target="http://pbs.twimg.com/profile_images/963036618608095233/b1EZE0Ml_normal.jpg" TargetMode="External" /><Relationship Id="rId376" Type="http://schemas.openxmlformats.org/officeDocument/2006/relationships/hyperlink" Target="http://pbs.twimg.com/profile_images/725874289690300416/55YATpQ-_normal.jpg" TargetMode="External" /><Relationship Id="rId377" Type="http://schemas.openxmlformats.org/officeDocument/2006/relationships/hyperlink" Target="http://pbs.twimg.com/profile_images/1012603476075900928/y3g7-RTw_normal.jpg" TargetMode="External" /><Relationship Id="rId378" Type="http://schemas.openxmlformats.org/officeDocument/2006/relationships/hyperlink" Target="http://pbs.twimg.com/profile_images/793203379858055168/Nw21Ym2c_normal.jpg" TargetMode="External" /><Relationship Id="rId379" Type="http://schemas.openxmlformats.org/officeDocument/2006/relationships/hyperlink" Target="http://pbs.twimg.com/profile_images/455847674416082944/EB29bhwz_normal.jpeg" TargetMode="External" /><Relationship Id="rId380" Type="http://schemas.openxmlformats.org/officeDocument/2006/relationships/hyperlink" Target="http://pbs.twimg.com/profile_images/772740127567249408/8mBhDpje_normal.jpg" TargetMode="External" /><Relationship Id="rId381" Type="http://schemas.openxmlformats.org/officeDocument/2006/relationships/hyperlink" Target="http://pbs.twimg.com/profile_images/763396101110136832/VaY_lv2r_normal.jpg" TargetMode="External" /><Relationship Id="rId382" Type="http://schemas.openxmlformats.org/officeDocument/2006/relationships/hyperlink" Target="http://pbs.twimg.com/profile_images/875512011597205504/LdysY8PE_normal.jpg" TargetMode="External" /><Relationship Id="rId383" Type="http://schemas.openxmlformats.org/officeDocument/2006/relationships/hyperlink" Target="http://pbs.twimg.com/profile_images/953318342965817345/N9xImnCe_normal.jpg" TargetMode="External" /><Relationship Id="rId384" Type="http://schemas.openxmlformats.org/officeDocument/2006/relationships/hyperlink" Target="http://pbs.twimg.com/profile_images/1007290484081868800/TRj1u8pB_normal.jpg" TargetMode="External" /><Relationship Id="rId385" Type="http://schemas.openxmlformats.org/officeDocument/2006/relationships/hyperlink" Target="http://pbs.twimg.com/profile_images/803727573985398785/Q49781Ie_normal.jpg" TargetMode="External" /><Relationship Id="rId386" Type="http://schemas.openxmlformats.org/officeDocument/2006/relationships/hyperlink" Target="http://pbs.twimg.com/profile_images/575345321108078592/y98OURg1_normal.jpeg" TargetMode="External" /><Relationship Id="rId387" Type="http://schemas.openxmlformats.org/officeDocument/2006/relationships/hyperlink" Target="http://pbs.twimg.com/profile_images/632123296121790464/SzedljO0_normal.jpg" TargetMode="External" /><Relationship Id="rId388" Type="http://schemas.openxmlformats.org/officeDocument/2006/relationships/hyperlink" Target="http://pbs.twimg.com/profile_images/771683275786117120/rrHuzYCg_normal.jpg" TargetMode="External" /><Relationship Id="rId389" Type="http://schemas.openxmlformats.org/officeDocument/2006/relationships/hyperlink" Target="http://pbs.twimg.com/profile_images/742573018325471232/zpAwfa03_normal.jpg" TargetMode="External" /><Relationship Id="rId390" Type="http://schemas.openxmlformats.org/officeDocument/2006/relationships/hyperlink" Target="http://pbs.twimg.com/profile_images/378800000637954377/c973b18d68e02e3dd7a1b9fe4255911e_normal.jpeg" TargetMode="External" /><Relationship Id="rId391" Type="http://schemas.openxmlformats.org/officeDocument/2006/relationships/hyperlink" Target="http://pbs.twimg.com/profile_images/699628633275564032/hmQKGvnW_normal.png" TargetMode="External" /><Relationship Id="rId392" Type="http://schemas.openxmlformats.org/officeDocument/2006/relationships/hyperlink" Target="http://pbs.twimg.com/profile_images/699627823309324288/TjQsRhQn_normal.png" TargetMode="External" /><Relationship Id="rId393" Type="http://schemas.openxmlformats.org/officeDocument/2006/relationships/hyperlink" Target="http://pbs.twimg.com/profile_images/1080545403773300737/HYABzjgc_normal.jpg" TargetMode="External" /><Relationship Id="rId394" Type="http://schemas.openxmlformats.org/officeDocument/2006/relationships/hyperlink" Target="http://pbs.twimg.com/profile_images/1065639647106220032/mu9uTDtQ_normal.jpg" TargetMode="External" /><Relationship Id="rId395" Type="http://schemas.openxmlformats.org/officeDocument/2006/relationships/hyperlink" Target="http://pbs.twimg.com/profile_images/694240403235667969/2tm54_uN_normal.jpg" TargetMode="External" /><Relationship Id="rId396" Type="http://schemas.openxmlformats.org/officeDocument/2006/relationships/hyperlink" Target="http://pbs.twimg.com/profile_images/378800000465838612/3aae66bfe51e79c944f951e6b0a65889_normal.jpeg" TargetMode="External" /><Relationship Id="rId397" Type="http://schemas.openxmlformats.org/officeDocument/2006/relationships/hyperlink" Target="http://pbs.twimg.com/profile_images/466471836071370752/swAo6AWQ_normal.jpeg" TargetMode="External" /><Relationship Id="rId398" Type="http://schemas.openxmlformats.org/officeDocument/2006/relationships/hyperlink" Target="http://pbs.twimg.com/profile_images/1054372152009465857/KyH-2J4B_normal.jpg" TargetMode="External" /><Relationship Id="rId399" Type="http://schemas.openxmlformats.org/officeDocument/2006/relationships/hyperlink" Target="http://pbs.twimg.com/profile_images/969455501472919552/OsjTS-mC_normal.jpg" TargetMode="External" /><Relationship Id="rId400" Type="http://schemas.openxmlformats.org/officeDocument/2006/relationships/hyperlink" Target="http://pbs.twimg.com/profile_images/589136431706144769/FtiXr1iw_normal.jpg" TargetMode="External" /><Relationship Id="rId401" Type="http://schemas.openxmlformats.org/officeDocument/2006/relationships/hyperlink" Target="http://pbs.twimg.com/profile_images/1035604579180863488/YSfLiVN4_normal.jpg" TargetMode="External" /><Relationship Id="rId402" Type="http://schemas.openxmlformats.org/officeDocument/2006/relationships/hyperlink" Target="http://pbs.twimg.com/profile_images/799002060347809792/otWZbUul_normal.jpg" TargetMode="External" /><Relationship Id="rId403" Type="http://schemas.openxmlformats.org/officeDocument/2006/relationships/hyperlink" Target="http://pbs.twimg.com/profile_images/699628286515638272/ID8hPfP3_normal.png" TargetMode="External" /><Relationship Id="rId404" Type="http://schemas.openxmlformats.org/officeDocument/2006/relationships/hyperlink" Target="http://pbs.twimg.com/profile_images/953836212065832961/1Q4vstVN_normal.jpg" TargetMode="External" /><Relationship Id="rId405" Type="http://schemas.openxmlformats.org/officeDocument/2006/relationships/hyperlink" Target="http://pbs.twimg.com/profile_images/954198140185399297/CS1C0VWu_normal.jpg" TargetMode="External" /><Relationship Id="rId406" Type="http://schemas.openxmlformats.org/officeDocument/2006/relationships/hyperlink" Target="http://pbs.twimg.com/profile_images/800717229033684992/AhOvWHDU_normal.jpg" TargetMode="External" /><Relationship Id="rId407" Type="http://schemas.openxmlformats.org/officeDocument/2006/relationships/hyperlink" Target="http://pbs.twimg.com/profile_images/807546259234050048/WeDAB4gw_normal.jpg" TargetMode="External" /><Relationship Id="rId408" Type="http://schemas.openxmlformats.org/officeDocument/2006/relationships/hyperlink" Target="http://pbs.twimg.com/profile_images/556114936854638592/wUBiK5hf_normal.jpeg" TargetMode="External" /><Relationship Id="rId409" Type="http://schemas.openxmlformats.org/officeDocument/2006/relationships/hyperlink" Target="http://pbs.twimg.com/profile_images/594959913874497536/enOiX4LZ_normal.jpg" TargetMode="External" /><Relationship Id="rId410" Type="http://schemas.openxmlformats.org/officeDocument/2006/relationships/hyperlink" Target="http://pbs.twimg.com/profile_images/899778280647258112/77O-baxh_normal.jpg" TargetMode="External" /><Relationship Id="rId411" Type="http://schemas.openxmlformats.org/officeDocument/2006/relationships/hyperlink" Target="http://pbs.twimg.com/profile_images/932244415464202240/Yzz0WRBw_normal.jpg" TargetMode="External" /><Relationship Id="rId412" Type="http://schemas.openxmlformats.org/officeDocument/2006/relationships/hyperlink" Target="http://pbs.twimg.com/profile_images/575981208066080768/1IZYLHXU_normal.jpeg" TargetMode="External" /><Relationship Id="rId413" Type="http://schemas.openxmlformats.org/officeDocument/2006/relationships/hyperlink" Target="http://pbs.twimg.com/profile_images/741014665195606017/335ceWwz_normal.jpg" TargetMode="External" /><Relationship Id="rId414" Type="http://schemas.openxmlformats.org/officeDocument/2006/relationships/hyperlink" Target="http://pbs.twimg.com/profile_images/683319515355213824/bc_kHxto_normal.jpg" TargetMode="External" /><Relationship Id="rId415" Type="http://schemas.openxmlformats.org/officeDocument/2006/relationships/hyperlink" Target="http://pbs.twimg.com/profile_images/1135320332/1fca2b1_normal.jpg" TargetMode="External" /><Relationship Id="rId416" Type="http://schemas.openxmlformats.org/officeDocument/2006/relationships/hyperlink" Target="http://pbs.twimg.com/profile_images/687767480425693186/x61upNpf_normal.jpg" TargetMode="External" /><Relationship Id="rId417" Type="http://schemas.openxmlformats.org/officeDocument/2006/relationships/hyperlink" Target="http://pbs.twimg.com/profile_images/817088214670286848/YIoVLxmH_normal.jpg" TargetMode="External" /><Relationship Id="rId418" Type="http://schemas.openxmlformats.org/officeDocument/2006/relationships/hyperlink" Target="http://pbs.twimg.com/profile_images/1043501993/Central_Texas_ST_01_normal.jpg" TargetMode="External" /><Relationship Id="rId419" Type="http://schemas.openxmlformats.org/officeDocument/2006/relationships/hyperlink" Target="http://pbs.twimg.com/profile_images/474190080714625025/hlYo7l8y_normal.jpeg" TargetMode="External" /><Relationship Id="rId420" Type="http://schemas.openxmlformats.org/officeDocument/2006/relationships/hyperlink" Target="http://pbs.twimg.com/profile_images/878320365486747651/crb-oyz5_normal.jpg" TargetMode="External" /><Relationship Id="rId421" Type="http://schemas.openxmlformats.org/officeDocument/2006/relationships/hyperlink" Target="http://pbs.twimg.com/profile_images/1075473318902263808/jUIa73Hv_normal.jpg" TargetMode="External" /><Relationship Id="rId422" Type="http://schemas.openxmlformats.org/officeDocument/2006/relationships/hyperlink" Target="https://twitter.com/miroslavpitak" TargetMode="External" /><Relationship Id="rId423" Type="http://schemas.openxmlformats.org/officeDocument/2006/relationships/hyperlink" Target="https://twitter.com/lpcloans" TargetMode="External" /><Relationship Id="rId424" Type="http://schemas.openxmlformats.org/officeDocument/2006/relationships/hyperlink" Target="https://twitter.com/theleadleft" TargetMode="External" /><Relationship Id="rId425" Type="http://schemas.openxmlformats.org/officeDocument/2006/relationships/hyperlink" Target="https://twitter.com/rsm_es" TargetMode="External" /><Relationship Id="rId426" Type="http://schemas.openxmlformats.org/officeDocument/2006/relationships/hyperlink" Target="https://twitter.com/middlemcreative" TargetMode="External" /><Relationship Id="rId427" Type="http://schemas.openxmlformats.org/officeDocument/2006/relationships/hyperlink" Target="https://twitter.com/plantemorantim" TargetMode="External" /><Relationship Id="rId428" Type="http://schemas.openxmlformats.org/officeDocument/2006/relationships/hyperlink" Target="https://twitter.com/ardianzika" TargetMode="External" /><Relationship Id="rId429" Type="http://schemas.openxmlformats.org/officeDocument/2006/relationships/hyperlink" Target="https://twitter.com/willweatherford" TargetMode="External" /><Relationship Id="rId430" Type="http://schemas.openxmlformats.org/officeDocument/2006/relationships/hyperlink" Target="https://twitter.com/paularenaexpn" TargetMode="External" /><Relationship Id="rId431" Type="http://schemas.openxmlformats.org/officeDocument/2006/relationships/hyperlink" Target="https://twitter.com/acg_losangeles" TargetMode="External" /><Relationship Id="rId432" Type="http://schemas.openxmlformats.org/officeDocument/2006/relationships/hyperlink" Target="https://twitter.com/intrepidib" TargetMode="External" /><Relationship Id="rId433" Type="http://schemas.openxmlformats.org/officeDocument/2006/relationships/hyperlink" Target="https://twitter.com/unionbank" TargetMode="External" /><Relationship Id="rId434" Type="http://schemas.openxmlformats.org/officeDocument/2006/relationships/hyperlink" Target="https://twitter.com/fuellines" TargetMode="External" /><Relationship Id="rId435" Type="http://schemas.openxmlformats.org/officeDocument/2006/relationships/hyperlink" Target="https://twitter.com/gudcapital" TargetMode="External" /><Relationship Id="rId436" Type="http://schemas.openxmlformats.org/officeDocument/2006/relationships/hyperlink" Target="https://twitter.com/juliogysels" TargetMode="External" /><Relationship Id="rId437" Type="http://schemas.openxmlformats.org/officeDocument/2006/relationships/hyperlink" Target="https://twitter.com/howardsiegal" TargetMode="External" /><Relationship Id="rId438" Type="http://schemas.openxmlformats.org/officeDocument/2006/relationships/hyperlink" Target="https://twitter.com/rsmusllp" TargetMode="External" /><Relationship Id="rId439" Type="http://schemas.openxmlformats.org/officeDocument/2006/relationships/hyperlink" Target="https://twitter.com/thomasastewart" TargetMode="External" /><Relationship Id="rId440" Type="http://schemas.openxmlformats.org/officeDocument/2006/relationships/hyperlink" Target="https://twitter.com/midmarketcenter" TargetMode="External" /><Relationship Id="rId441" Type="http://schemas.openxmlformats.org/officeDocument/2006/relationships/hyperlink" Target="https://twitter.com/cspencer_tax" TargetMode="External" /><Relationship Id="rId442" Type="http://schemas.openxmlformats.org/officeDocument/2006/relationships/hyperlink" Target="https://twitter.com/joebrusuelas" TargetMode="External" /><Relationship Id="rId443" Type="http://schemas.openxmlformats.org/officeDocument/2006/relationships/hyperlink" Target="https://twitter.com/briankirbybdm" TargetMode="External" /><Relationship Id="rId444" Type="http://schemas.openxmlformats.org/officeDocument/2006/relationships/hyperlink" Target="https://twitter.com/industryweek" TargetMode="External" /><Relationship Id="rId445" Type="http://schemas.openxmlformats.org/officeDocument/2006/relationships/hyperlink" Target="https://twitter.com/acgnyc" TargetMode="External" /><Relationship Id="rId446" Type="http://schemas.openxmlformats.org/officeDocument/2006/relationships/hyperlink" Target="https://twitter.com/multplictprtnrs" TargetMode="External" /><Relationship Id="rId447" Type="http://schemas.openxmlformats.org/officeDocument/2006/relationships/hyperlink" Target="https://twitter.com/pepromagazine" TargetMode="External" /><Relationship Id="rId448" Type="http://schemas.openxmlformats.org/officeDocument/2006/relationships/hyperlink" Target="https://twitter.com/itconnecter" TargetMode="External" /><Relationship Id="rId449" Type="http://schemas.openxmlformats.org/officeDocument/2006/relationships/hyperlink" Target="https://twitter.com/pitchbook" TargetMode="External" /><Relationship Id="rId450" Type="http://schemas.openxmlformats.org/officeDocument/2006/relationships/hyperlink" Target="https://twitter.com/one21chuck" TargetMode="External" /><Relationship Id="rId451" Type="http://schemas.openxmlformats.org/officeDocument/2006/relationships/hyperlink" Target="https://twitter.com/brandiw25473607" TargetMode="External" /><Relationship Id="rId452" Type="http://schemas.openxmlformats.org/officeDocument/2006/relationships/hyperlink" Target="https://twitter.com/estarrcapx" TargetMode="External" /><Relationship Id="rId453" Type="http://schemas.openxmlformats.org/officeDocument/2006/relationships/hyperlink" Target="https://twitter.com/jspfeffer" TargetMode="External" /><Relationship Id="rId454" Type="http://schemas.openxmlformats.org/officeDocument/2006/relationships/hyperlink" Target="https://twitter.com/capxpartners" TargetMode="External" /><Relationship Id="rId455" Type="http://schemas.openxmlformats.org/officeDocument/2006/relationships/hyperlink" Target="https://twitter.com/amdirectors" TargetMode="External" /><Relationship Id="rId456" Type="http://schemas.openxmlformats.org/officeDocument/2006/relationships/hyperlink" Target="https://twitter.com/pensionsnews" TargetMode="External" /><Relationship Id="rId457" Type="http://schemas.openxmlformats.org/officeDocument/2006/relationships/hyperlink" Target="https://twitter.com/ilpa" TargetMode="External" /><Relationship Id="rId458" Type="http://schemas.openxmlformats.org/officeDocument/2006/relationships/hyperlink" Target="https://twitter.com/relproinc" TargetMode="External" /><Relationship Id="rId459" Type="http://schemas.openxmlformats.org/officeDocument/2006/relationships/hyperlink" Target="https://twitter.com/robertlogemann2" TargetMode="External" /><Relationship Id="rId460" Type="http://schemas.openxmlformats.org/officeDocument/2006/relationships/hyperlink" Target="https://twitter.com/bizjournals" TargetMode="External" /><Relationship Id="rId461" Type="http://schemas.openxmlformats.org/officeDocument/2006/relationships/hyperlink" Target="https://twitter.com/wellsfargo" TargetMode="External" /><Relationship Id="rId462" Type="http://schemas.openxmlformats.org/officeDocument/2006/relationships/hyperlink" Target="https://twitter.com/sell2smbiz" TargetMode="External" /><Relationship Id="rId463" Type="http://schemas.openxmlformats.org/officeDocument/2006/relationships/hyperlink" Target="https://twitter.com/henri_steenkamp" TargetMode="External" /><Relationship Id="rId464" Type="http://schemas.openxmlformats.org/officeDocument/2006/relationships/hyperlink" Target="https://twitter.com/deloittecfo" TargetMode="External" /><Relationship Id="rId465" Type="http://schemas.openxmlformats.org/officeDocument/2006/relationships/hyperlink" Target="https://twitter.com/smithandcarson" TargetMode="External" /><Relationship Id="rId466" Type="http://schemas.openxmlformats.org/officeDocument/2006/relationships/hyperlink" Target="https://twitter.com/ey_us" TargetMode="External" /><Relationship Id="rId467" Type="http://schemas.openxmlformats.org/officeDocument/2006/relationships/hyperlink" Target="https://twitter.com/auctusgroupinc" TargetMode="External" /><Relationship Id="rId468" Type="http://schemas.openxmlformats.org/officeDocument/2006/relationships/hyperlink" Target="https://twitter.com/terrell_davis" TargetMode="External" /><Relationship Id="rId469" Type="http://schemas.openxmlformats.org/officeDocument/2006/relationships/hyperlink" Target="https://twitter.com/acgatlanta" TargetMode="External" /><Relationship Id="rId470" Type="http://schemas.openxmlformats.org/officeDocument/2006/relationships/hyperlink" Target="https://twitter.com/nfl" TargetMode="External" /><Relationship Id="rId471" Type="http://schemas.openxmlformats.org/officeDocument/2006/relationships/hyperlink" Target="https://twitter.com/acgglobal" TargetMode="External" /><Relationship Id="rId472" Type="http://schemas.openxmlformats.org/officeDocument/2006/relationships/hyperlink" Target="https://twitter.com/davisnordell" TargetMode="External" /><Relationship Id="rId473" Type="http://schemas.openxmlformats.org/officeDocument/2006/relationships/hyperlink" Target="https://twitter.com/firepowercap" TargetMode="External" /><Relationship Id="rId474" Type="http://schemas.openxmlformats.org/officeDocument/2006/relationships/hyperlink" Target="https://twitter.com/acgdetroit" TargetMode="External" /><Relationship Id="rId475" Type="http://schemas.openxmlformats.org/officeDocument/2006/relationships/hyperlink" Target="https://twitter.com/acgwm" TargetMode="External" /><Relationship Id="rId476" Type="http://schemas.openxmlformats.org/officeDocument/2006/relationships/hyperlink" Target="https://twitter.com/acg_toronto" TargetMode="External" /><Relationship Id="rId477" Type="http://schemas.openxmlformats.org/officeDocument/2006/relationships/hyperlink" Target="https://twitter.com/falconplatform" TargetMode="External" /><Relationship Id="rId478" Type="http://schemas.openxmlformats.org/officeDocument/2006/relationships/hyperlink" Target="https://twitter.com/kurt_shenk" TargetMode="External" /><Relationship Id="rId479" Type="http://schemas.openxmlformats.org/officeDocument/2006/relationships/hyperlink" Target="https://twitter.com/abladvisor" TargetMode="External" /><Relationship Id="rId480" Type="http://schemas.openxmlformats.org/officeDocument/2006/relationships/hyperlink" Target="https://twitter.com/carlmarksadvis" TargetMode="External" /><Relationship Id="rId481" Type="http://schemas.openxmlformats.org/officeDocument/2006/relationships/hyperlink" Target="https://twitter.com/equipmentfa" TargetMode="External" /><Relationship Id="rId482" Type="http://schemas.openxmlformats.org/officeDocument/2006/relationships/hyperlink" Target="https://twitter.com/victorkao4" TargetMode="External" /><Relationship Id="rId483" Type="http://schemas.openxmlformats.org/officeDocument/2006/relationships/hyperlink" Target="https://twitter.com/avi_2107" TargetMode="External" /><Relationship Id="rId484" Type="http://schemas.openxmlformats.org/officeDocument/2006/relationships/hyperlink" Target="https://twitter.com/richsmolencfo" TargetMode="External" /><Relationship Id="rId485" Type="http://schemas.openxmlformats.org/officeDocument/2006/relationships/hyperlink" Target="https://twitter.com/acg_mmg" TargetMode="External" /><Relationship Id="rId486" Type="http://schemas.openxmlformats.org/officeDocument/2006/relationships/hyperlink" Target="https://twitter.com/dwopheim" TargetMode="External" /><Relationship Id="rId487" Type="http://schemas.openxmlformats.org/officeDocument/2006/relationships/hyperlink" Target="https://twitter.com/rsm_canada" TargetMode="External" /><Relationship Id="rId488" Type="http://schemas.openxmlformats.org/officeDocument/2006/relationships/hyperlink" Target="https://twitter.com/dan_prysmgroup" TargetMode="External" /><Relationship Id="rId489" Type="http://schemas.openxmlformats.org/officeDocument/2006/relationships/hyperlink" Target="https://twitter.com/ceoshow" TargetMode="External" /><Relationship Id="rId490" Type="http://schemas.openxmlformats.org/officeDocument/2006/relationships/hyperlink" Target="https://twitter.com/benchmarkgroup" TargetMode="External" /><Relationship Id="rId491" Type="http://schemas.openxmlformats.org/officeDocument/2006/relationships/hyperlink" Target="https://twitter.com/sheetscathy" TargetMode="External" /><Relationship Id="rId492" Type="http://schemas.openxmlformats.org/officeDocument/2006/relationships/hyperlink" Target="https://twitter.com/byondma" TargetMode="External" /><Relationship Id="rId493" Type="http://schemas.openxmlformats.org/officeDocument/2006/relationships/hyperlink" Target="https://twitter.com/rushstr_capital" TargetMode="External" /><Relationship Id="rId494" Type="http://schemas.openxmlformats.org/officeDocument/2006/relationships/hyperlink" Target="https://twitter.com/rockwoodequity" TargetMode="External" /><Relationship Id="rId495" Type="http://schemas.openxmlformats.org/officeDocument/2006/relationships/hyperlink" Target="https://twitter.com/johngrimley" TargetMode="External" /><Relationship Id="rId496" Type="http://schemas.openxmlformats.org/officeDocument/2006/relationships/hyperlink" Target="https://twitter.com/tippingptcomm" TargetMode="External" /><Relationship Id="rId497" Type="http://schemas.openxmlformats.org/officeDocument/2006/relationships/hyperlink" Target="https://twitter.com/content_and" TargetMode="External" /><Relationship Id="rId498" Type="http://schemas.openxmlformats.org/officeDocument/2006/relationships/hyperlink" Target="https://twitter.com/fti_flc" TargetMode="External" /><Relationship Id="rId499" Type="http://schemas.openxmlformats.org/officeDocument/2006/relationships/hyperlink" Target="https://twitter.com/alexkasdan" TargetMode="External" /><Relationship Id="rId500" Type="http://schemas.openxmlformats.org/officeDocument/2006/relationships/hyperlink" Target="https://twitter.com/dealforce" TargetMode="External" /><Relationship Id="rId501" Type="http://schemas.openxmlformats.org/officeDocument/2006/relationships/hyperlink" Target="https://twitter.com/generationalgrp" TargetMode="External" /><Relationship Id="rId502" Type="http://schemas.openxmlformats.org/officeDocument/2006/relationships/hyperlink" Target="https://twitter.com/fticonsulting" TargetMode="External" /><Relationship Id="rId503" Type="http://schemas.openxmlformats.org/officeDocument/2006/relationships/hyperlink" Target="https://twitter.com/blankromellp" TargetMode="External" /><Relationship Id="rId504" Type="http://schemas.openxmlformats.org/officeDocument/2006/relationships/hyperlink" Target="https://twitter.com/accordfincorp" TargetMode="External" /><Relationship Id="rId505" Type="http://schemas.openxmlformats.org/officeDocument/2006/relationships/hyperlink" Target="https://twitter.com/cre100does" TargetMode="External" /><Relationship Id="rId506" Type="http://schemas.openxmlformats.org/officeDocument/2006/relationships/hyperlink" Target="https://twitter.com/ey_parthenon" TargetMode="External" /><Relationship Id="rId507" Type="http://schemas.openxmlformats.org/officeDocument/2006/relationships/hyperlink" Target="https://twitter.com/davsamu" TargetMode="External" /><Relationship Id="rId508" Type="http://schemas.openxmlformats.org/officeDocument/2006/relationships/hyperlink" Target="https://twitter.com/simonhartrsm" TargetMode="External" /><Relationship Id="rId509" Type="http://schemas.openxmlformats.org/officeDocument/2006/relationships/hyperlink" Target="https://twitter.com/deloitteprivate" TargetMode="External" /><Relationship Id="rId510" Type="http://schemas.openxmlformats.org/officeDocument/2006/relationships/hyperlink" Target="https://twitter.com/mccartycpa" TargetMode="External" /><Relationship Id="rId511" Type="http://schemas.openxmlformats.org/officeDocument/2006/relationships/hyperlink" Target="https://twitter.com/board_advisor" TargetMode="External" /><Relationship Id="rId512" Type="http://schemas.openxmlformats.org/officeDocument/2006/relationships/hyperlink" Target="https://twitter.com/ceo_coach" TargetMode="External" /><Relationship Id="rId513" Type="http://schemas.openxmlformats.org/officeDocument/2006/relationships/hyperlink" Target="https://twitter.com/nickleh" TargetMode="External" /><Relationship Id="rId514" Type="http://schemas.openxmlformats.org/officeDocument/2006/relationships/hyperlink" Target="https://twitter.com/bdogsy" TargetMode="External" /><Relationship Id="rId515" Type="http://schemas.openxmlformats.org/officeDocument/2006/relationships/hyperlink" Target="https://twitter.com/acgphilly" TargetMode="External" /><Relationship Id="rId516" Type="http://schemas.openxmlformats.org/officeDocument/2006/relationships/hyperlink" Target="https://twitter.com/maulikmsanghavi" TargetMode="External" /><Relationship Id="rId517" Type="http://schemas.openxmlformats.org/officeDocument/2006/relationships/hyperlink" Target="https://twitter.com/bdoind" TargetMode="External" /><Relationship Id="rId518" Type="http://schemas.openxmlformats.org/officeDocument/2006/relationships/hyperlink" Target="https://twitter.com/chrislehnes" TargetMode="External" /><Relationship Id="rId519" Type="http://schemas.openxmlformats.org/officeDocument/2006/relationships/hyperlink" Target="https://twitter.com/howardstrauber" TargetMode="External" /><Relationship Id="rId520" Type="http://schemas.openxmlformats.org/officeDocument/2006/relationships/hyperlink" Target="https://twitter.com/mike_mcgarry" TargetMode="External" /><Relationship Id="rId521" Type="http://schemas.openxmlformats.org/officeDocument/2006/relationships/hyperlink" Target="https://twitter.com/youngamericacap" TargetMode="External" /><Relationship Id="rId522" Type="http://schemas.openxmlformats.org/officeDocument/2006/relationships/hyperlink" Target="https://twitter.com/mbbiassociation" TargetMode="External" /><Relationship Id="rId523" Type="http://schemas.openxmlformats.org/officeDocument/2006/relationships/hyperlink" Target="https://twitter.com/startup_mentor" TargetMode="External" /><Relationship Id="rId524" Type="http://schemas.openxmlformats.org/officeDocument/2006/relationships/hyperlink" Target="https://twitter.com/pranay_1975" TargetMode="External" /><Relationship Id="rId525" Type="http://schemas.openxmlformats.org/officeDocument/2006/relationships/hyperlink" Target="https://twitter.com/jigersaiya" TargetMode="External" /><Relationship Id="rId526" Type="http://schemas.openxmlformats.org/officeDocument/2006/relationships/hyperlink" Target="https://twitter.com/forex4news" TargetMode="External" /><Relationship Id="rId527" Type="http://schemas.openxmlformats.org/officeDocument/2006/relationships/hyperlink" Target="https://twitter.com/terzima" TargetMode="External" /><Relationship Id="rId528" Type="http://schemas.openxmlformats.org/officeDocument/2006/relationships/hyperlink" Target="https://twitter.com/optimumadvisors" TargetMode="External" /><Relationship Id="rId529" Type="http://schemas.openxmlformats.org/officeDocument/2006/relationships/hyperlink" Target="https://twitter.com/davidacharya" TargetMode="External" /><Relationship Id="rId530" Type="http://schemas.openxmlformats.org/officeDocument/2006/relationships/hyperlink" Target="https://twitter.com/stikemanelliott" TargetMode="External" /><Relationship Id="rId531" Type="http://schemas.openxmlformats.org/officeDocument/2006/relationships/hyperlink" Target="https://twitter.com/heatherpeno" TargetMode="External" /><Relationship Id="rId532" Type="http://schemas.openxmlformats.org/officeDocument/2006/relationships/hyperlink" Target="https://twitter.com/bdomalta" TargetMode="External" /><Relationship Id="rId533" Type="http://schemas.openxmlformats.org/officeDocument/2006/relationships/hyperlink" Target="https://twitter.com/bdohealth" TargetMode="External" /><Relationship Id="rId534" Type="http://schemas.openxmlformats.org/officeDocument/2006/relationships/hyperlink" Target="https://twitter.com/bwgibbo333" TargetMode="External" /><Relationship Id="rId535" Type="http://schemas.openxmlformats.org/officeDocument/2006/relationships/hyperlink" Target="https://twitter.com/tdboothca" TargetMode="External" /><Relationship Id="rId536" Type="http://schemas.openxmlformats.org/officeDocument/2006/relationships/hyperlink" Target="https://twitter.com/chubbna" TargetMode="External" /><Relationship Id="rId537" Type="http://schemas.openxmlformats.org/officeDocument/2006/relationships/hyperlink" Target="https://twitter.com/awhilldin" TargetMode="External" /><Relationship Id="rId538" Type="http://schemas.openxmlformats.org/officeDocument/2006/relationships/hyperlink" Target="https://twitter.com/acgcentraltexas" TargetMode="External" /><Relationship Id="rId539" Type="http://schemas.openxmlformats.org/officeDocument/2006/relationships/hyperlink" Target="https://twitter.com/bdo_usa_tax" TargetMode="External" /><Relationship Id="rId540" Type="http://schemas.openxmlformats.org/officeDocument/2006/relationships/hyperlink" Target="https://twitter.com/airdberlis" TargetMode="External" /><Relationship Id="rId541" Type="http://schemas.openxmlformats.org/officeDocument/2006/relationships/hyperlink" Target="https://twitter.com/recruiterkara" TargetMode="External" /><Relationship Id="rId542" Type="http://schemas.openxmlformats.org/officeDocument/2006/relationships/comments" Target="../comments2.xml" /><Relationship Id="rId543" Type="http://schemas.openxmlformats.org/officeDocument/2006/relationships/vmlDrawing" Target="../drawings/vmlDrawing2.vml" /><Relationship Id="rId544" Type="http://schemas.openxmlformats.org/officeDocument/2006/relationships/table" Target="../tables/table2.xml" /><Relationship Id="rId5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bdo.com/insights/tax/compensation-benefits/the-bdo-600-2018-study-of-boards?utm_medium=Social&amp;utm_source=Twtax&amp;utm_campaign=BDO600&amp;utm_content=Tax" TargetMode="External" /><Relationship Id="rId2" Type="http://schemas.openxmlformats.org/officeDocument/2006/relationships/hyperlink" Target="https://pitchbook.com/news/articles/fundraising-is-flat-in-the-us-pe-middle-market-but-its-not-time-to-panic" TargetMode="External" /><Relationship Id="rId3" Type="http://schemas.openxmlformats.org/officeDocument/2006/relationships/hyperlink" Target="https://lnkd.in/eJqhDPC" TargetMode="External" /><Relationship Id="rId4" Type="http://schemas.openxmlformats.org/officeDocument/2006/relationships/hyperlink" Target="https://blog.tippingpointcomm.com/5-reasons-for-a-financial-institution-to-create-a-content-strategy" TargetMode="External" /><Relationship Id="rId5" Type="http://schemas.openxmlformats.org/officeDocument/2006/relationships/hyperlink" Target="https://www.acg.org/news-trends/news/acg-partners-pitchbook-european-pe-middle-market-report" TargetMode="External" /><Relationship Id="rId6" Type="http://schemas.openxmlformats.org/officeDocument/2006/relationships/hyperlink" Target="https://acgwm.wildapricot.org/event-3166149" TargetMode="External" /><Relationship Id="rId7" Type="http://schemas.openxmlformats.org/officeDocument/2006/relationships/hyperlink" Target="https://www.youtube.com/watch?v=pDxQOljMhfI&amp;feature=youtu.be" TargetMode="External" /><Relationship Id="rId8" Type="http://schemas.openxmlformats.org/officeDocument/2006/relationships/hyperlink" Target="https://rsmus.com/our-insights/harnessing-technology-and-data/rsm-survey-details-middle-market-digital-transformation-strategi.html?cmpid=soc:twcpr0618-digital-trans-survey-exec-summary:d02" TargetMode="External" /><Relationship Id="rId9" Type="http://schemas.openxmlformats.org/officeDocument/2006/relationships/hyperlink" Target="https://rsmus.com/our-insights/middle-market-transformative-ceo-show/a-conversation-with-jack-mitchell-mitchell-family-of-stores.html?cmpid=soc:twcpr0119-ceo-radio-show-promotion-episode-8:dj01&amp;utm_campaign=01-2019+CEO+Radio+Show&amp;utm_medium=bitly&amp;utm_source=Twitter" TargetMode="External" /><Relationship Id="rId10" Type="http://schemas.openxmlformats.org/officeDocument/2006/relationships/hyperlink" Target="https://www.theleadleft.com/leveraged-loan-insight-analysis-1-28-2019/" TargetMode="External" /><Relationship Id="rId11" Type="http://schemas.openxmlformats.org/officeDocument/2006/relationships/hyperlink" Target="https://www.bdo.com/insights/tax/compensation-benefits/the-bdo-600-2018-study-of-boards?utm_medium=Social&amp;utm_source=Twtax&amp;utm_campaign=BDO600&amp;utm_content=Tax" TargetMode="External" /><Relationship Id="rId12" Type="http://schemas.openxmlformats.org/officeDocument/2006/relationships/hyperlink" Target="https://twitter.com/i/web/status/1091297674249285633" TargetMode="External" /><Relationship Id="rId13" Type="http://schemas.openxmlformats.org/officeDocument/2006/relationships/hyperlink" Target="https://twitter.com/i/web/status/1091344281309245440" TargetMode="External" /><Relationship Id="rId14" Type="http://schemas.openxmlformats.org/officeDocument/2006/relationships/hyperlink" Target="https://twitter.com/i/web/status/1091382740627251200" TargetMode="External" /><Relationship Id="rId15" Type="http://schemas.openxmlformats.org/officeDocument/2006/relationships/hyperlink" Target="http://www.equipmentfa.com/news/8988/citizens-bank-annual-survey-shows-strong-middle-market-business-optimism" TargetMode="External" /><Relationship Id="rId16" Type="http://schemas.openxmlformats.org/officeDocument/2006/relationships/hyperlink" Target="https://twitter.com/i/web/status/1091481345543622656" TargetMode="External" /><Relationship Id="rId17" Type="http://schemas.openxmlformats.org/officeDocument/2006/relationships/hyperlink" Target="https://gudcapital.com/middle-market-loans/" TargetMode="External" /><Relationship Id="rId18" Type="http://schemas.openxmlformats.org/officeDocument/2006/relationships/hyperlink" Target="https://lnkd.in/dDMHqAX" TargetMode="External" /><Relationship Id="rId19" Type="http://schemas.openxmlformats.org/officeDocument/2006/relationships/hyperlink" Target="https://lnkd.in/d9-bVbq" TargetMode="External" /><Relationship Id="rId20" Type="http://schemas.openxmlformats.org/officeDocument/2006/relationships/hyperlink" Target="https://lnkd.in/ewRxzJD" TargetMode="External" /><Relationship Id="rId21" Type="http://schemas.openxmlformats.org/officeDocument/2006/relationships/hyperlink" Target="https://pitchbook.com/news/articles/fundraising-is-flat-in-the-us-pe-middle-market-but-its-not-time-to-panic" TargetMode="External" /><Relationship Id="rId22" Type="http://schemas.openxmlformats.org/officeDocument/2006/relationships/hyperlink" Target="https://www.acg.org/news-trends/news/acg-partners-pitchbook-european-pe-middle-market-report" TargetMode="External" /><Relationship Id="rId23" Type="http://schemas.openxmlformats.org/officeDocument/2006/relationships/hyperlink" Target="https://acgwm.wildapricot.org/event-3166149" TargetMode="External" /><Relationship Id="rId24" Type="http://schemas.openxmlformats.org/officeDocument/2006/relationships/hyperlink" Target="https://www.acg.org/toronto/events/2019-young-professionals-trivia-night" TargetMode="External" /><Relationship Id="rId25" Type="http://schemas.openxmlformats.org/officeDocument/2006/relationships/hyperlink" Target="https://twitter.com/ACGDetroit/status/1093175772691476481" TargetMode="External" /><Relationship Id="rId26" Type="http://schemas.openxmlformats.org/officeDocument/2006/relationships/hyperlink" Target="https://twitter.com/acgnyc/status/1095015651708715008" TargetMode="External" /><Relationship Id="rId27" Type="http://schemas.openxmlformats.org/officeDocument/2006/relationships/hyperlink" Target="https://twitter.com/i/web/status/1093548131290103808" TargetMode="External" /><Relationship Id="rId28" Type="http://schemas.openxmlformats.org/officeDocument/2006/relationships/hyperlink" Target="https://middlemarketgrowth.org/deal-news-stellex-buys-paragon/" TargetMode="External" /><Relationship Id="rId29" Type="http://schemas.openxmlformats.org/officeDocument/2006/relationships/hyperlink" Target="https://twitter.com/i/web/status/1093595668189450241" TargetMode="External" /><Relationship Id="rId30" Type="http://schemas.openxmlformats.org/officeDocument/2006/relationships/hyperlink" Target="https://twitter.com/i/web/status/1093595580893413379" TargetMode="External" /><Relationship Id="rId31" Type="http://schemas.openxmlformats.org/officeDocument/2006/relationships/hyperlink" Target="https://rsmus.com/our-insights/middle-market-transformative-ceo-show/a-conversation-with-jack-mitchell-mitchell-family-of-stores.html?cmpid=soc:twcpr0119-ceo-radio-show-promotion-episode-8:dj01&amp;utm_campaign=01-2019+CEO+Radio+Show&amp;utm_medium=bitly&amp;utm_source=Twitter" TargetMode="External" /><Relationship Id="rId32" Type="http://schemas.openxmlformats.org/officeDocument/2006/relationships/hyperlink" Target="https://rsmus.com/our-insights/harnessing-technology-and-data/rsm-survey-details-middle-market-digital-transformation-strategi.html?cmpid=soc:twcpr0618-digital-trans-survey-exec-summary:d02" TargetMode="External" /><Relationship Id="rId33" Type="http://schemas.openxmlformats.org/officeDocument/2006/relationships/hyperlink" Target="https://twitter.com/i/web/status/1091335849302740992" TargetMode="External" /><Relationship Id="rId34" Type="http://schemas.openxmlformats.org/officeDocument/2006/relationships/hyperlink" Target="https://rsmus.com/events/blockchain-benefits-food-value-chain.html?cmpid=soc:twcpr0219-fandb-webcast-blockchain-clearthru:dj01" TargetMode="External" /><Relationship Id="rId35" Type="http://schemas.openxmlformats.org/officeDocument/2006/relationships/hyperlink" Target="https://rsmus.com/what-we-do/industries/consumer-products/retail/can-blockchain-benefit-middle-market-retailers.html?cmpid=soc:twcpr0119-retail-and-blockchain:dj01" TargetMode="External" /><Relationship Id="rId36" Type="http://schemas.openxmlformats.org/officeDocument/2006/relationships/hyperlink" Target="https://rsmus.com/who-we-are/corporate-responsibility/rsm-foundation/power-your-education-scholarship-program.html?cmpid=soc:twcpr0119-power-your-education-2019:dj01&amp;utm_campaign=2019+Power+Your+Education&amp;utm_medium=bitly&amp;utm_source=Twitter" TargetMode="External" /><Relationship Id="rId37" Type="http://schemas.openxmlformats.org/officeDocument/2006/relationships/hyperlink" Target="https://rsmus.com/economics/rsm-middle-market-business-index-mmbi.html?cmpid=soc:twcpr1218-mmbi-q4-2018:dj01&amp;utm_campaign=MMBI+Q4+2018&amp;utm_medium=bitly&amp;utm_source=Twitter" TargetMode="External" /><Relationship Id="rId38" Type="http://schemas.openxmlformats.org/officeDocument/2006/relationships/hyperlink" Target="https://rsm.us/2A1BDec" TargetMode="External" /><Relationship Id="rId39" Type="http://schemas.openxmlformats.org/officeDocument/2006/relationships/hyperlink" Target="https://twitter.com/i/web/status/1095835207276613632" TargetMode="External" /><Relationship Id="rId40" Type="http://schemas.openxmlformats.org/officeDocument/2006/relationships/hyperlink" Target="https://rsmcanada.com/our-insights/global-economic-perspectives/nafta-modernization-a-mixed-bag-for-canadian-middle-market.html?utm_source=social&amp;utm_medium=tw&amp;utm_campaign=nafta&amp;utm_content=article" TargetMode="External" /><Relationship Id="rId41" Type="http://schemas.openxmlformats.org/officeDocument/2006/relationships/hyperlink" Target="https://rsmcanada.com/events/in-person-events/acg-the-new-united-states-mexico-canada-agreement.html?utm_source=social&amp;utm_medium=tw&amp;utm_campaign=nafta&amp;utm_content=event" TargetMode="External" /><Relationship Id="rId42" Type="http://schemas.openxmlformats.org/officeDocument/2006/relationships/hyperlink" Target="https://www.middlemarketcenter.org/expert-perspectives/strategy-development-process" TargetMode="External" /><Relationship Id="rId43" Type="http://schemas.openxmlformats.org/officeDocument/2006/relationships/hyperlink" Target="https://www.youtube.com/watch?time_continue=1&amp;v=G6Snm8B1S7s" TargetMode="External" /><Relationship Id="rId44" Type="http://schemas.openxmlformats.org/officeDocument/2006/relationships/hyperlink" Target="https://middlemarketcenter.org/expert-perspectives/are-robots-really-the-future" TargetMode="External" /><Relationship Id="rId45" Type="http://schemas.openxmlformats.org/officeDocument/2006/relationships/hyperlink" Target="https://twitter.com/i/web/status/1093928725719199746" TargetMode="External" /><Relationship Id="rId46" Type="http://schemas.openxmlformats.org/officeDocument/2006/relationships/hyperlink" Target="https://www.middlemarketcenter.org/expert-perspectives/foreign-buyers-in-us-middle-market--advantages-and-tips-for-sellers" TargetMode="External" /><Relationship Id="rId47" Type="http://schemas.openxmlformats.org/officeDocument/2006/relationships/hyperlink" Target="http://www.expertwebcast.com/capital-alternatives-in-middle-market-ma-private-equity-and-independent-sponsors/" TargetMode="External" /><Relationship Id="rId48" Type="http://schemas.openxmlformats.org/officeDocument/2006/relationships/hyperlink" Target="https://twitter.com/i/web/status/1096147250298998784" TargetMode="External" /><Relationship Id="rId49" Type="http://schemas.openxmlformats.org/officeDocument/2006/relationships/hyperlink" Target="https://twitter.com/i/web/status/1091169915543977985" TargetMode="External" /><Relationship Id="rId50" Type="http://schemas.openxmlformats.org/officeDocument/2006/relationships/hyperlink" Target="https://twitter.com/i/web/status/1091414335681974279" TargetMode="External" /><Relationship Id="rId51" Type="http://schemas.openxmlformats.org/officeDocument/2006/relationships/hyperlink" Target="https://twitter.com/i/web/status/1091532516824096769" TargetMode="External" /><Relationship Id="rId52" Type="http://schemas.openxmlformats.org/officeDocument/2006/relationships/hyperlink" Target="https://myemail.constantcontact.com/The-Week-in-Review-from-Private-Equity-Professional.html?soid=1116185134179&amp;aid=YT-VVpiQxkY" TargetMode="External" /><Relationship Id="rId53" Type="http://schemas.openxmlformats.org/officeDocument/2006/relationships/hyperlink" Target="https://myemail.constantcontact.com/After-Hours-News-from-Private-Equity-Professional.html?soid=1116185134179&amp;aid=yC1cxz37-cs" TargetMode="External" /><Relationship Id="rId54" Type="http://schemas.openxmlformats.org/officeDocument/2006/relationships/hyperlink" Target="https://myemail.constantcontact.com/Hidden-Harbor-closes-debut-fund-above-target.html?soid=1116185134179&amp;aid=531icZBFijI" TargetMode="External" /><Relationship Id="rId55" Type="http://schemas.openxmlformats.org/officeDocument/2006/relationships/hyperlink" Target="https://myemail.constantcontact.com/After-Hours-News-from-Private-Equity-Professional.html?soid=1116185134179&amp;aid=cXof0Rf9ees" TargetMode="External" /><Relationship Id="rId56" Type="http://schemas.openxmlformats.org/officeDocument/2006/relationships/hyperlink" Target="https://myemail.constantcontact.com/Comvest-adds-portable-fan-and-dehumidifier-maker-to-Lasko.html?soid=1116185134179&amp;aid=rCegXiVAWrI" TargetMode="External" /><Relationship Id="rId57" Type="http://schemas.openxmlformats.org/officeDocument/2006/relationships/hyperlink" Target="https://myemail.constantcontact.com/After-Hours-News-from-Private-Equity-Professional.html?soid=1116185134179&amp;aid=m2IEpkufIrA" TargetMode="External" /><Relationship Id="rId58" Type="http://schemas.openxmlformats.org/officeDocument/2006/relationships/hyperlink" Target="https://www.bdo.in/en-gb/insights/global-thought-leadership/bdo-horizons-2019-issue-1" TargetMode="External" /><Relationship Id="rId59" Type="http://schemas.openxmlformats.org/officeDocument/2006/relationships/hyperlink" Target="http://www.bdo.gg/en-gb/insights/featured-insights/horizons" TargetMode="External" /><Relationship Id="rId60" Type="http://schemas.openxmlformats.org/officeDocument/2006/relationships/hyperlink" Target="https://twitter.com/i/web/status/1095343829899595776" TargetMode="External" /><Relationship Id="rId61" Type="http://schemas.openxmlformats.org/officeDocument/2006/relationships/hyperlink" Target="https://twitter.com/i/web/status/1095607768214589446" TargetMode="External" /><Relationship Id="rId62" Type="http://schemas.openxmlformats.org/officeDocument/2006/relationships/table" Target="../tables/table12.xml" /><Relationship Id="rId63" Type="http://schemas.openxmlformats.org/officeDocument/2006/relationships/table" Target="../tables/table13.xml" /><Relationship Id="rId64" Type="http://schemas.openxmlformats.org/officeDocument/2006/relationships/table" Target="../tables/table14.xml" /><Relationship Id="rId65" Type="http://schemas.openxmlformats.org/officeDocument/2006/relationships/table" Target="../tables/table15.xml" /><Relationship Id="rId66" Type="http://schemas.openxmlformats.org/officeDocument/2006/relationships/table" Target="../tables/table16.xml" /><Relationship Id="rId67" Type="http://schemas.openxmlformats.org/officeDocument/2006/relationships/table" Target="../tables/table17.xml" /><Relationship Id="rId68" Type="http://schemas.openxmlformats.org/officeDocument/2006/relationships/table" Target="../tables/table18.xml" /><Relationship Id="rId6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2076</v>
      </c>
      <c r="BB2" s="13" t="s">
        <v>2113</v>
      </c>
      <c r="BC2" s="13" t="s">
        <v>2114</v>
      </c>
      <c r="BD2" s="117" t="s">
        <v>3099</v>
      </c>
      <c r="BE2" s="117" t="s">
        <v>3100</v>
      </c>
      <c r="BF2" s="117" t="s">
        <v>3101</v>
      </c>
      <c r="BG2" s="117" t="s">
        <v>3102</v>
      </c>
      <c r="BH2" s="117" t="s">
        <v>3103</v>
      </c>
      <c r="BI2" s="117" t="s">
        <v>3104</v>
      </c>
      <c r="BJ2" s="117" t="s">
        <v>3105</v>
      </c>
      <c r="BK2" s="117" t="s">
        <v>3106</v>
      </c>
      <c r="BL2" s="117" t="s">
        <v>3107</v>
      </c>
    </row>
    <row r="3" spans="1:64" ht="15" customHeight="1">
      <c r="A3" s="64" t="s">
        <v>212</v>
      </c>
      <c r="B3" s="64" t="s">
        <v>306</v>
      </c>
      <c r="C3" s="65" t="s">
        <v>3161</v>
      </c>
      <c r="D3" s="66">
        <v>3</v>
      </c>
      <c r="E3" s="67" t="s">
        <v>132</v>
      </c>
      <c r="F3" s="68">
        <v>35</v>
      </c>
      <c r="G3" s="65"/>
      <c r="H3" s="69"/>
      <c r="I3" s="70"/>
      <c r="J3" s="70"/>
      <c r="K3" s="34" t="s">
        <v>65</v>
      </c>
      <c r="L3" s="71">
        <v>3</v>
      </c>
      <c r="M3" s="71"/>
      <c r="N3" s="72"/>
      <c r="O3" s="78" t="s">
        <v>332</v>
      </c>
      <c r="P3" s="80">
        <v>43497.298738425925</v>
      </c>
      <c r="Q3" s="78" t="s">
        <v>333</v>
      </c>
      <c r="R3" s="82" t="s">
        <v>490</v>
      </c>
      <c r="S3" s="78" t="s">
        <v>592</v>
      </c>
      <c r="T3" s="78" t="s">
        <v>627</v>
      </c>
      <c r="U3" s="78"/>
      <c r="V3" s="82" t="s">
        <v>748</v>
      </c>
      <c r="W3" s="80">
        <v>43497.298738425925</v>
      </c>
      <c r="X3" s="82" t="s">
        <v>831</v>
      </c>
      <c r="Y3" s="78"/>
      <c r="Z3" s="78"/>
      <c r="AA3" s="84" t="s">
        <v>1008</v>
      </c>
      <c r="AB3" s="78"/>
      <c r="AC3" s="78" t="b">
        <v>0</v>
      </c>
      <c r="AD3" s="78">
        <v>0</v>
      </c>
      <c r="AE3" s="84" t="s">
        <v>1185</v>
      </c>
      <c r="AF3" s="78" t="b">
        <v>0</v>
      </c>
      <c r="AG3" s="78" t="s">
        <v>1187</v>
      </c>
      <c r="AH3" s="78"/>
      <c r="AI3" s="84" t="s">
        <v>1185</v>
      </c>
      <c r="AJ3" s="78" t="b">
        <v>0</v>
      </c>
      <c r="AK3" s="78">
        <v>0</v>
      </c>
      <c r="AL3" s="84" t="s">
        <v>1045</v>
      </c>
      <c r="AM3" s="78" t="s">
        <v>1193</v>
      </c>
      <c r="AN3" s="78" t="b">
        <v>0</v>
      </c>
      <c r="AO3" s="84" t="s">
        <v>1045</v>
      </c>
      <c r="AP3" s="78" t="s">
        <v>176</v>
      </c>
      <c r="AQ3" s="78">
        <v>0</v>
      </c>
      <c r="AR3" s="78">
        <v>0</v>
      </c>
      <c r="AS3" s="78"/>
      <c r="AT3" s="78"/>
      <c r="AU3" s="78"/>
      <c r="AV3" s="78"/>
      <c r="AW3" s="78"/>
      <c r="AX3" s="78"/>
      <c r="AY3" s="78"/>
      <c r="AZ3" s="78"/>
      <c r="BA3">
        <v>1</v>
      </c>
      <c r="BB3" s="78" t="str">
        <f>REPLACE(INDEX(GroupVertices[Group],MATCH(Edges[[#This Row],[Vertex 1]],GroupVertices[Vertex],0)),1,1,"")</f>
        <v>18</v>
      </c>
      <c r="BC3" s="78" t="str">
        <f>REPLACE(INDEX(GroupVertices[Group],MATCH(Edges[[#This Row],[Vertex 2]],GroupVertices[Vertex],0)),1,1,"")</f>
        <v>18</v>
      </c>
      <c r="BD3" s="48"/>
      <c r="BE3" s="49"/>
      <c r="BF3" s="48"/>
      <c r="BG3" s="49"/>
      <c r="BH3" s="48"/>
      <c r="BI3" s="49"/>
      <c r="BJ3" s="48"/>
      <c r="BK3" s="49"/>
      <c r="BL3" s="48"/>
    </row>
    <row r="4" spans="1:64" ht="15" customHeight="1">
      <c r="A4" s="64" t="s">
        <v>212</v>
      </c>
      <c r="B4" s="64" t="s">
        <v>247</v>
      </c>
      <c r="C4" s="65" t="s">
        <v>3161</v>
      </c>
      <c r="D4" s="66">
        <v>3</v>
      </c>
      <c r="E4" s="67" t="s">
        <v>132</v>
      </c>
      <c r="F4" s="68">
        <v>35</v>
      </c>
      <c r="G4" s="65"/>
      <c r="H4" s="69"/>
      <c r="I4" s="70"/>
      <c r="J4" s="70"/>
      <c r="K4" s="34" t="s">
        <v>65</v>
      </c>
      <c r="L4" s="77">
        <v>4</v>
      </c>
      <c r="M4" s="77"/>
      <c r="N4" s="72"/>
      <c r="O4" s="79" t="s">
        <v>332</v>
      </c>
      <c r="P4" s="81">
        <v>43497.298738425925</v>
      </c>
      <c r="Q4" s="79" t="s">
        <v>333</v>
      </c>
      <c r="R4" s="83" t="s">
        <v>490</v>
      </c>
      <c r="S4" s="79" t="s">
        <v>592</v>
      </c>
      <c r="T4" s="79" t="s">
        <v>627</v>
      </c>
      <c r="U4" s="79"/>
      <c r="V4" s="83" t="s">
        <v>748</v>
      </c>
      <c r="W4" s="81">
        <v>43497.298738425925</v>
      </c>
      <c r="X4" s="83" t="s">
        <v>831</v>
      </c>
      <c r="Y4" s="79"/>
      <c r="Z4" s="79"/>
      <c r="AA4" s="85" t="s">
        <v>1008</v>
      </c>
      <c r="AB4" s="79"/>
      <c r="AC4" s="79" t="b">
        <v>0</v>
      </c>
      <c r="AD4" s="79">
        <v>0</v>
      </c>
      <c r="AE4" s="85" t="s">
        <v>1185</v>
      </c>
      <c r="AF4" s="79" t="b">
        <v>0</v>
      </c>
      <c r="AG4" s="79" t="s">
        <v>1187</v>
      </c>
      <c r="AH4" s="79"/>
      <c r="AI4" s="85" t="s">
        <v>1185</v>
      </c>
      <c r="AJ4" s="79" t="b">
        <v>0</v>
      </c>
      <c r="AK4" s="79">
        <v>0</v>
      </c>
      <c r="AL4" s="85" t="s">
        <v>1045</v>
      </c>
      <c r="AM4" s="79" t="s">
        <v>1193</v>
      </c>
      <c r="AN4" s="79" t="b">
        <v>0</v>
      </c>
      <c r="AO4" s="85" t="s">
        <v>1045</v>
      </c>
      <c r="AP4" s="79" t="s">
        <v>176</v>
      </c>
      <c r="AQ4" s="79">
        <v>0</v>
      </c>
      <c r="AR4" s="79">
        <v>0</v>
      </c>
      <c r="AS4" s="79"/>
      <c r="AT4" s="79"/>
      <c r="AU4" s="79"/>
      <c r="AV4" s="79"/>
      <c r="AW4" s="79"/>
      <c r="AX4" s="79"/>
      <c r="AY4" s="79"/>
      <c r="AZ4" s="79"/>
      <c r="BA4">
        <v>1</v>
      </c>
      <c r="BB4" s="78" t="str">
        <f>REPLACE(INDEX(GroupVertices[Group],MATCH(Edges[[#This Row],[Vertex 1]],GroupVertices[Vertex],0)),1,1,"")</f>
        <v>18</v>
      </c>
      <c r="BC4" s="78" t="str">
        <f>REPLACE(INDEX(GroupVertices[Group],MATCH(Edges[[#This Row],[Vertex 2]],GroupVertices[Vertex],0)),1,1,"")</f>
        <v>18</v>
      </c>
      <c r="BD4" s="48">
        <v>0</v>
      </c>
      <c r="BE4" s="49">
        <v>0</v>
      </c>
      <c r="BF4" s="48">
        <v>1</v>
      </c>
      <c r="BG4" s="49">
        <v>6.666666666666667</v>
      </c>
      <c r="BH4" s="48">
        <v>0</v>
      </c>
      <c r="BI4" s="49">
        <v>0</v>
      </c>
      <c r="BJ4" s="48">
        <v>14</v>
      </c>
      <c r="BK4" s="49">
        <v>93.33333333333333</v>
      </c>
      <c r="BL4" s="48">
        <v>15</v>
      </c>
    </row>
    <row r="5" spans="1:64" ht="15">
      <c r="A5" s="64" t="s">
        <v>213</v>
      </c>
      <c r="B5" s="64" t="s">
        <v>213</v>
      </c>
      <c r="C5" s="65" t="s">
        <v>3161</v>
      </c>
      <c r="D5" s="66">
        <v>3</v>
      </c>
      <c r="E5" s="67" t="s">
        <v>132</v>
      </c>
      <c r="F5" s="68">
        <v>35</v>
      </c>
      <c r="G5" s="65"/>
      <c r="H5" s="69"/>
      <c r="I5" s="70"/>
      <c r="J5" s="70"/>
      <c r="K5" s="34" t="s">
        <v>65</v>
      </c>
      <c r="L5" s="77">
        <v>5</v>
      </c>
      <c r="M5" s="77"/>
      <c r="N5" s="72"/>
      <c r="O5" s="79" t="s">
        <v>176</v>
      </c>
      <c r="P5" s="81">
        <v>43497.47934027778</v>
      </c>
      <c r="Q5" s="79" t="s">
        <v>334</v>
      </c>
      <c r="R5" s="83" t="s">
        <v>491</v>
      </c>
      <c r="S5" s="79" t="s">
        <v>593</v>
      </c>
      <c r="T5" s="79" t="s">
        <v>628</v>
      </c>
      <c r="U5" s="79"/>
      <c r="V5" s="83" t="s">
        <v>749</v>
      </c>
      <c r="W5" s="81">
        <v>43497.47934027778</v>
      </c>
      <c r="X5" s="83" t="s">
        <v>832</v>
      </c>
      <c r="Y5" s="79"/>
      <c r="Z5" s="79"/>
      <c r="AA5" s="85" t="s">
        <v>1009</v>
      </c>
      <c r="AB5" s="79"/>
      <c r="AC5" s="79" t="b">
        <v>0</v>
      </c>
      <c r="AD5" s="79">
        <v>0</v>
      </c>
      <c r="AE5" s="85" t="s">
        <v>1185</v>
      </c>
      <c r="AF5" s="79" t="b">
        <v>0</v>
      </c>
      <c r="AG5" s="79" t="s">
        <v>1188</v>
      </c>
      <c r="AH5" s="79"/>
      <c r="AI5" s="85" t="s">
        <v>1185</v>
      </c>
      <c r="AJ5" s="79" t="b">
        <v>0</v>
      </c>
      <c r="AK5" s="79">
        <v>0</v>
      </c>
      <c r="AL5" s="85" t="s">
        <v>1185</v>
      </c>
      <c r="AM5" s="79" t="s">
        <v>1194</v>
      </c>
      <c r="AN5" s="79" t="b">
        <v>1</v>
      </c>
      <c r="AO5" s="85" t="s">
        <v>1009</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18</v>
      </c>
      <c r="BK5" s="49">
        <v>100</v>
      </c>
      <c r="BL5" s="48">
        <v>18</v>
      </c>
    </row>
    <row r="6" spans="1:64" ht="15">
      <c r="A6" s="64" t="s">
        <v>214</v>
      </c>
      <c r="B6" s="64" t="s">
        <v>214</v>
      </c>
      <c r="C6" s="65" t="s">
        <v>3161</v>
      </c>
      <c r="D6" s="66">
        <v>3</v>
      </c>
      <c r="E6" s="67" t="s">
        <v>132</v>
      </c>
      <c r="F6" s="68">
        <v>35</v>
      </c>
      <c r="G6" s="65"/>
      <c r="H6" s="69"/>
      <c r="I6" s="70"/>
      <c r="J6" s="70"/>
      <c r="K6" s="34" t="s">
        <v>65</v>
      </c>
      <c r="L6" s="77">
        <v>6</v>
      </c>
      <c r="M6" s="77"/>
      <c r="N6" s="72"/>
      <c r="O6" s="79" t="s">
        <v>176</v>
      </c>
      <c r="P6" s="81">
        <v>43497.60795138889</v>
      </c>
      <c r="Q6" s="79" t="s">
        <v>335</v>
      </c>
      <c r="R6" s="83" t="s">
        <v>492</v>
      </c>
      <c r="S6" s="79" t="s">
        <v>593</v>
      </c>
      <c r="T6" s="79" t="s">
        <v>629</v>
      </c>
      <c r="U6" s="79"/>
      <c r="V6" s="83" t="s">
        <v>750</v>
      </c>
      <c r="W6" s="81">
        <v>43497.60795138889</v>
      </c>
      <c r="X6" s="83" t="s">
        <v>833</v>
      </c>
      <c r="Y6" s="79"/>
      <c r="Z6" s="79"/>
      <c r="AA6" s="85" t="s">
        <v>1010</v>
      </c>
      <c r="AB6" s="79"/>
      <c r="AC6" s="79" t="b">
        <v>0</v>
      </c>
      <c r="AD6" s="79">
        <v>0</v>
      </c>
      <c r="AE6" s="85" t="s">
        <v>1185</v>
      </c>
      <c r="AF6" s="79" t="b">
        <v>0</v>
      </c>
      <c r="AG6" s="79" t="s">
        <v>1187</v>
      </c>
      <c r="AH6" s="79"/>
      <c r="AI6" s="85" t="s">
        <v>1185</v>
      </c>
      <c r="AJ6" s="79" t="b">
        <v>0</v>
      </c>
      <c r="AK6" s="79">
        <v>0</v>
      </c>
      <c r="AL6" s="85" t="s">
        <v>1185</v>
      </c>
      <c r="AM6" s="79" t="s">
        <v>1195</v>
      </c>
      <c r="AN6" s="79" t="b">
        <v>1</v>
      </c>
      <c r="AO6" s="85" t="s">
        <v>1010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4</v>
      </c>
      <c r="BE6" s="49">
        <v>22.22222222222222</v>
      </c>
      <c r="BF6" s="48">
        <v>0</v>
      </c>
      <c r="BG6" s="49">
        <v>0</v>
      </c>
      <c r="BH6" s="48">
        <v>0</v>
      </c>
      <c r="BI6" s="49">
        <v>0</v>
      </c>
      <c r="BJ6" s="48">
        <v>14</v>
      </c>
      <c r="BK6" s="49">
        <v>77.77777777777777</v>
      </c>
      <c r="BL6" s="48">
        <v>18</v>
      </c>
    </row>
    <row r="7" spans="1:64" ht="15">
      <c r="A7" s="64" t="s">
        <v>215</v>
      </c>
      <c r="B7" s="64" t="s">
        <v>215</v>
      </c>
      <c r="C7" s="65" t="s">
        <v>3161</v>
      </c>
      <c r="D7" s="66">
        <v>3</v>
      </c>
      <c r="E7" s="67" t="s">
        <v>132</v>
      </c>
      <c r="F7" s="68">
        <v>35</v>
      </c>
      <c r="G7" s="65"/>
      <c r="H7" s="69"/>
      <c r="I7" s="70"/>
      <c r="J7" s="70"/>
      <c r="K7" s="34" t="s">
        <v>65</v>
      </c>
      <c r="L7" s="77">
        <v>7</v>
      </c>
      <c r="M7" s="77"/>
      <c r="N7" s="72"/>
      <c r="O7" s="79" t="s">
        <v>176</v>
      </c>
      <c r="P7" s="81">
        <v>43497.71407407407</v>
      </c>
      <c r="Q7" s="79" t="s">
        <v>336</v>
      </c>
      <c r="R7" s="83" t="s">
        <v>493</v>
      </c>
      <c r="S7" s="79" t="s">
        <v>593</v>
      </c>
      <c r="T7" s="79" t="s">
        <v>630</v>
      </c>
      <c r="U7" s="79"/>
      <c r="V7" s="83" t="s">
        <v>751</v>
      </c>
      <c r="W7" s="81">
        <v>43497.71407407407</v>
      </c>
      <c r="X7" s="83" t="s">
        <v>834</v>
      </c>
      <c r="Y7" s="79"/>
      <c r="Z7" s="79"/>
      <c r="AA7" s="85" t="s">
        <v>1011</v>
      </c>
      <c r="AB7" s="79"/>
      <c r="AC7" s="79" t="b">
        <v>0</v>
      </c>
      <c r="AD7" s="79">
        <v>0</v>
      </c>
      <c r="AE7" s="85" t="s">
        <v>1185</v>
      </c>
      <c r="AF7" s="79" t="b">
        <v>0</v>
      </c>
      <c r="AG7" s="79" t="s">
        <v>1187</v>
      </c>
      <c r="AH7" s="79"/>
      <c r="AI7" s="85" t="s">
        <v>1185</v>
      </c>
      <c r="AJ7" s="79" t="b">
        <v>0</v>
      </c>
      <c r="AK7" s="79">
        <v>0</v>
      </c>
      <c r="AL7" s="85" t="s">
        <v>1185</v>
      </c>
      <c r="AM7" s="79" t="s">
        <v>1196</v>
      </c>
      <c r="AN7" s="79" t="b">
        <v>1</v>
      </c>
      <c r="AO7" s="85" t="s">
        <v>1011</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6.666666666666667</v>
      </c>
      <c r="BF7" s="48">
        <v>0</v>
      </c>
      <c r="BG7" s="49">
        <v>0</v>
      </c>
      <c r="BH7" s="48">
        <v>0</v>
      </c>
      <c r="BI7" s="49">
        <v>0</v>
      </c>
      <c r="BJ7" s="48">
        <v>14</v>
      </c>
      <c r="BK7" s="49">
        <v>93.33333333333333</v>
      </c>
      <c r="BL7" s="48">
        <v>15</v>
      </c>
    </row>
    <row r="8" spans="1:64" ht="15">
      <c r="A8" s="64" t="s">
        <v>216</v>
      </c>
      <c r="B8" s="64" t="s">
        <v>307</v>
      </c>
      <c r="C8" s="65" t="s">
        <v>3161</v>
      </c>
      <c r="D8" s="66">
        <v>3</v>
      </c>
      <c r="E8" s="67" t="s">
        <v>132</v>
      </c>
      <c r="F8" s="68">
        <v>35</v>
      </c>
      <c r="G8" s="65"/>
      <c r="H8" s="69"/>
      <c r="I8" s="70"/>
      <c r="J8" s="70"/>
      <c r="K8" s="34" t="s">
        <v>65</v>
      </c>
      <c r="L8" s="77">
        <v>8</v>
      </c>
      <c r="M8" s="77"/>
      <c r="N8" s="72"/>
      <c r="O8" s="79" t="s">
        <v>332</v>
      </c>
      <c r="P8" s="81">
        <v>43497.813993055555</v>
      </c>
      <c r="Q8" s="79" t="s">
        <v>337</v>
      </c>
      <c r="R8" s="83" t="s">
        <v>494</v>
      </c>
      <c r="S8" s="79" t="s">
        <v>594</v>
      </c>
      <c r="T8" s="79" t="s">
        <v>631</v>
      </c>
      <c r="U8" s="79"/>
      <c r="V8" s="83" t="s">
        <v>752</v>
      </c>
      <c r="W8" s="81">
        <v>43497.813993055555</v>
      </c>
      <c r="X8" s="83" t="s">
        <v>835</v>
      </c>
      <c r="Y8" s="79"/>
      <c r="Z8" s="79"/>
      <c r="AA8" s="85" t="s">
        <v>1012</v>
      </c>
      <c r="AB8" s="79"/>
      <c r="AC8" s="79" t="b">
        <v>0</v>
      </c>
      <c r="AD8" s="79">
        <v>6</v>
      </c>
      <c r="AE8" s="85" t="s">
        <v>1185</v>
      </c>
      <c r="AF8" s="79" t="b">
        <v>0</v>
      </c>
      <c r="AG8" s="79" t="s">
        <v>1187</v>
      </c>
      <c r="AH8" s="79"/>
      <c r="AI8" s="85" t="s">
        <v>1185</v>
      </c>
      <c r="AJ8" s="79" t="b">
        <v>0</v>
      </c>
      <c r="AK8" s="79">
        <v>0</v>
      </c>
      <c r="AL8" s="85" t="s">
        <v>1185</v>
      </c>
      <c r="AM8" s="79" t="s">
        <v>1195</v>
      </c>
      <c r="AN8" s="79" t="b">
        <v>0</v>
      </c>
      <c r="AO8" s="85" t="s">
        <v>1012</v>
      </c>
      <c r="AP8" s="79" t="s">
        <v>176</v>
      </c>
      <c r="AQ8" s="79">
        <v>0</v>
      </c>
      <c r="AR8" s="79">
        <v>0</v>
      </c>
      <c r="AS8" s="79"/>
      <c r="AT8" s="79"/>
      <c r="AU8" s="79"/>
      <c r="AV8" s="79"/>
      <c r="AW8" s="79"/>
      <c r="AX8" s="79"/>
      <c r="AY8" s="79"/>
      <c r="AZ8" s="79"/>
      <c r="BA8">
        <v>1</v>
      </c>
      <c r="BB8" s="78" t="str">
        <f>REPLACE(INDEX(GroupVertices[Group],MATCH(Edges[[#This Row],[Vertex 1]],GroupVertices[Vertex],0)),1,1,"")</f>
        <v>23</v>
      </c>
      <c r="BC8" s="78" t="str">
        <f>REPLACE(INDEX(GroupVertices[Group],MATCH(Edges[[#This Row],[Vertex 2]],GroupVertices[Vertex],0)),1,1,"")</f>
        <v>23</v>
      </c>
      <c r="BD8" s="48">
        <v>2</v>
      </c>
      <c r="BE8" s="49">
        <v>18.181818181818183</v>
      </c>
      <c r="BF8" s="48">
        <v>0</v>
      </c>
      <c r="BG8" s="49">
        <v>0</v>
      </c>
      <c r="BH8" s="48">
        <v>0</v>
      </c>
      <c r="BI8" s="49">
        <v>0</v>
      </c>
      <c r="BJ8" s="48">
        <v>9</v>
      </c>
      <c r="BK8" s="49">
        <v>81.81818181818181</v>
      </c>
      <c r="BL8" s="48">
        <v>11</v>
      </c>
    </row>
    <row r="9" spans="1:64" ht="15">
      <c r="A9" s="64" t="s">
        <v>217</v>
      </c>
      <c r="B9" s="64" t="s">
        <v>217</v>
      </c>
      <c r="C9" s="65" t="s">
        <v>3161</v>
      </c>
      <c r="D9" s="66">
        <v>3</v>
      </c>
      <c r="E9" s="67" t="s">
        <v>132</v>
      </c>
      <c r="F9" s="68">
        <v>35</v>
      </c>
      <c r="G9" s="65"/>
      <c r="H9" s="69"/>
      <c r="I9" s="70"/>
      <c r="J9" s="70"/>
      <c r="K9" s="34" t="s">
        <v>65</v>
      </c>
      <c r="L9" s="77">
        <v>9</v>
      </c>
      <c r="M9" s="77"/>
      <c r="N9" s="72"/>
      <c r="O9" s="79" t="s">
        <v>176</v>
      </c>
      <c r="P9" s="81">
        <v>43497.860451388886</v>
      </c>
      <c r="Q9" s="79" t="s">
        <v>338</v>
      </c>
      <c r="R9" s="83" t="s">
        <v>495</v>
      </c>
      <c r="S9" s="79" t="s">
        <v>595</v>
      </c>
      <c r="T9" s="79" t="s">
        <v>632</v>
      </c>
      <c r="U9" s="79"/>
      <c r="V9" s="83" t="s">
        <v>753</v>
      </c>
      <c r="W9" s="81">
        <v>43497.860451388886</v>
      </c>
      <c r="X9" s="83" t="s">
        <v>836</v>
      </c>
      <c r="Y9" s="79"/>
      <c r="Z9" s="79"/>
      <c r="AA9" s="85" t="s">
        <v>1013</v>
      </c>
      <c r="AB9" s="79"/>
      <c r="AC9" s="79" t="b">
        <v>0</v>
      </c>
      <c r="AD9" s="79">
        <v>0</v>
      </c>
      <c r="AE9" s="85" t="s">
        <v>1185</v>
      </c>
      <c r="AF9" s="79" t="b">
        <v>0</v>
      </c>
      <c r="AG9" s="79" t="s">
        <v>1187</v>
      </c>
      <c r="AH9" s="79"/>
      <c r="AI9" s="85" t="s">
        <v>1185</v>
      </c>
      <c r="AJ9" s="79" t="b">
        <v>0</v>
      </c>
      <c r="AK9" s="79">
        <v>0</v>
      </c>
      <c r="AL9" s="85" t="s">
        <v>1185</v>
      </c>
      <c r="AM9" s="79" t="s">
        <v>1197</v>
      </c>
      <c r="AN9" s="79" t="b">
        <v>0</v>
      </c>
      <c r="AO9" s="85" t="s">
        <v>1013</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2</v>
      </c>
      <c r="BE9" s="49">
        <v>16.666666666666668</v>
      </c>
      <c r="BF9" s="48">
        <v>0</v>
      </c>
      <c r="BG9" s="49">
        <v>0</v>
      </c>
      <c r="BH9" s="48">
        <v>0</v>
      </c>
      <c r="BI9" s="49">
        <v>0</v>
      </c>
      <c r="BJ9" s="48">
        <v>10</v>
      </c>
      <c r="BK9" s="49">
        <v>83.33333333333333</v>
      </c>
      <c r="BL9" s="48">
        <v>12</v>
      </c>
    </row>
    <row r="10" spans="1:64" ht="15">
      <c r="A10" s="64" t="s">
        <v>218</v>
      </c>
      <c r="B10" s="64" t="s">
        <v>308</v>
      </c>
      <c r="C10" s="65" t="s">
        <v>3161</v>
      </c>
      <c r="D10" s="66">
        <v>3</v>
      </c>
      <c r="E10" s="67" t="s">
        <v>132</v>
      </c>
      <c r="F10" s="68">
        <v>35</v>
      </c>
      <c r="G10" s="65"/>
      <c r="H10" s="69"/>
      <c r="I10" s="70"/>
      <c r="J10" s="70"/>
      <c r="K10" s="34" t="s">
        <v>65</v>
      </c>
      <c r="L10" s="77">
        <v>10</v>
      </c>
      <c r="M10" s="77"/>
      <c r="N10" s="72"/>
      <c r="O10" s="79" t="s">
        <v>332</v>
      </c>
      <c r="P10" s="81">
        <v>43497.8755787037</v>
      </c>
      <c r="Q10" s="79" t="s">
        <v>339</v>
      </c>
      <c r="R10" s="83" t="s">
        <v>496</v>
      </c>
      <c r="S10" s="79" t="s">
        <v>593</v>
      </c>
      <c r="T10" s="79" t="s">
        <v>633</v>
      </c>
      <c r="U10" s="79"/>
      <c r="V10" s="83" t="s">
        <v>754</v>
      </c>
      <c r="W10" s="81">
        <v>43497.8755787037</v>
      </c>
      <c r="X10" s="83" t="s">
        <v>837</v>
      </c>
      <c r="Y10" s="79"/>
      <c r="Z10" s="79"/>
      <c r="AA10" s="85" t="s">
        <v>1014</v>
      </c>
      <c r="AB10" s="79"/>
      <c r="AC10" s="79" t="b">
        <v>0</v>
      </c>
      <c r="AD10" s="79">
        <v>0</v>
      </c>
      <c r="AE10" s="85" t="s">
        <v>1185</v>
      </c>
      <c r="AF10" s="79" t="b">
        <v>0</v>
      </c>
      <c r="AG10" s="79" t="s">
        <v>1187</v>
      </c>
      <c r="AH10" s="79"/>
      <c r="AI10" s="85" t="s">
        <v>1185</v>
      </c>
      <c r="AJ10" s="79" t="b">
        <v>0</v>
      </c>
      <c r="AK10" s="79">
        <v>0</v>
      </c>
      <c r="AL10" s="85" t="s">
        <v>1185</v>
      </c>
      <c r="AM10" s="79" t="s">
        <v>1198</v>
      </c>
      <c r="AN10" s="79" t="b">
        <v>1</v>
      </c>
      <c r="AO10" s="85" t="s">
        <v>1014</v>
      </c>
      <c r="AP10" s="79" t="s">
        <v>176</v>
      </c>
      <c r="AQ10" s="79">
        <v>0</v>
      </c>
      <c r="AR10" s="79">
        <v>0</v>
      </c>
      <c r="AS10" s="79"/>
      <c r="AT10" s="79"/>
      <c r="AU10" s="79"/>
      <c r="AV10" s="79"/>
      <c r="AW10" s="79"/>
      <c r="AX10" s="79"/>
      <c r="AY10" s="79"/>
      <c r="AZ10" s="79"/>
      <c r="BA10">
        <v>1</v>
      </c>
      <c r="BB10" s="78" t="str">
        <f>REPLACE(INDEX(GroupVertices[Group],MATCH(Edges[[#This Row],[Vertex 1]],GroupVertices[Vertex],0)),1,1,"")</f>
        <v>17</v>
      </c>
      <c r="BC10" s="78" t="str">
        <f>REPLACE(INDEX(GroupVertices[Group],MATCH(Edges[[#This Row],[Vertex 2]],GroupVertices[Vertex],0)),1,1,"")</f>
        <v>17</v>
      </c>
      <c r="BD10" s="48"/>
      <c r="BE10" s="49"/>
      <c r="BF10" s="48"/>
      <c r="BG10" s="49"/>
      <c r="BH10" s="48"/>
      <c r="BI10" s="49"/>
      <c r="BJ10" s="48"/>
      <c r="BK10" s="49"/>
      <c r="BL10" s="48"/>
    </row>
    <row r="11" spans="1:64" ht="15">
      <c r="A11" s="64" t="s">
        <v>218</v>
      </c>
      <c r="B11" s="64" t="s">
        <v>309</v>
      </c>
      <c r="C11" s="65" t="s">
        <v>3161</v>
      </c>
      <c r="D11" s="66">
        <v>3</v>
      </c>
      <c r="E11" s="67" t="s">
        <v>132</v>
      </c>
      <c r="F11" s="68">
        <v>35</v>
      </c>
      <c r="G11" s="65"/>
      <c r="H11" s="69"/>
      <c r="I11" s="70"/>
      <c r="J11" s="70"/>
      <c r="K11" s="34" t="s">
        <v>65</v>
      </c>
      <c r="L11" s="77">
        <v>11</v>
      </c>
      <c r="M11" s="77"/>
      <c r="N11" s="72"/>
      <c r="O11" s="79" t="s">
        <v>332</v>
      </c>
      <c r="P11" s="81">
        <v>43497.8755787037</v>
      </c>
      <c r="Q11" s="79" t="s">
        <v>339</v>
      </c>
      <c r="R11" s="83" t="s">
        <v>496</v>
      </c>
      <c r="S11" s="79" t="s">
        <v>593</v>
      </c>
      <c r="T11" s="79" t="s">
        <v>633</v>
      </c>
      <c r="U11" s="79"/>
      <c r="V11" s="83" t="s">
        <v>754</v>
      </c>
      <c r="W11" s="81">
        <v>43497.8755787037</v>
      </c>
      <c r="X11" s="83" t="s">
        <v>837</v>
      </c>
      <c r="Y11" s="79"/>
      <c r="Z11" s="79"/>
      <c r="AA11" s="85" t="s">
        <v>1014</v>
      </c>
      <c r="AB11" s="79"/>
      <c r="AC11" s="79" t="b">
        <v>0</v>
      </c>
      <c r="AD11" s="79">
        <v>0</v>
      </c>
      <c r="AE11" s="85" t="s">
        <v>1185</v>
      </c>
      <c r="AF11" s="79" t="b">
        <v>0</v>
      </c>
      <c r="AG11" s="79" t="s">
        <v>1187</v>
      </c>
      <c r="AH11" s="79"/>
      <c r="AI11" s="85" t="s">
        <v>1185</v>
      </c>
      <c r="AJ11" s="79" t="b">
        <v>0</v>
      </c>
      <c r="AK11" s="79">
        <v>0</v>
      </c>
      <c r="AL11" s="85" t="s">
        <v>1185</v>
      </c>
      <c r="AM11" s="79" t="s">
        <v>1198</v>
      </c>
      <c r="AN11" s="79" t="b">
        <v>1</v>
      </c>
      <c r="AO11" s="85" t="s">
        <v>1014</v>
      </c>
      <c r="AP11" s="79" t="s">
        <v>176</v>
      </c>
      <c r="AQ11" s="79">
        <v>0</v>
      </c>
      <c r="AR11" s="79">
        <v>0</v>
      </c>
      <c r="AS11" s="79"/>
      <c r="AT11" s="79"/>
      <c r="AU11" s="79"/>
      <c r="AV11" s="79"/>
      <c r="AW11" s="79"/>
      <c r="AX11" s="79"/>
      <c r="AY11" s="79"/>
      <c r="AZ11" s="79"/>
      <c r="BA11">
        <v>1</v>
      </c>
      <c r="BB11" s="78" t="str">
        <f>REPLACE(INDEX(GroupVertices[Group],MATCH(Edges[[#This Row],[Vertex 1]],GroupVertices[Vertex],0)),1,1,"")</f>
        <v>17</v>
      </c>
      <c r="BC11" s="78" t="str">
        <f>REPLACE(INDEX(GroupVertices[Group],MATCH(Edges[[#This Row],[Vertex 2]],GroupVertices[Vertex],0)),1,1,"")</f>
        <v>17</v>
      </c>
      <c r="BD11" s="48">
        <v>1</v>
      </c>
      <c r="BE11" s="49">
        <v>5.882352941176471</v>
      </c>
      <c r="BF11" s="48">
        <v>0</v>
      </c>
      <c r="BG11" s="49">
        <v>0</v>
      </c>
      <c r="BH11" s="48">
        <v>0</v>
      </c>
      <c r="BI11" s="49">
        <v>0</v>
      </c>
      <c r="BJ11" s="48">
        <v>16</v>
      </c>
      <c r="BK11" s="49">
        <v>94.11764705882354</v>
      </c>
      <c r="BL11" s="48">
        <v>17</v>
      </c>
    </row>
    <row r="12" spans="1:64" ht="15">
      <c r="A12" s="64" t="s">
        <v>219</v>
      </c>
      <c r="B12" s="64" t="s">
        <v>219</v>
      </c>
      <c r="C12" s="65" t="s">
        <v>3161</v>
      </c>
      <c r="D12" s="66">
        <v>3</v>
      </c>
      <c r="E12" s="67" t="s">
        <v>132</v>
      </c>
      <c r="F12" s="68">
        <v>35</v>
      </c>
      <c r="G12" s="65"/>
      <c r="H12" s="69"/>
      <c r="I12" s="70"/>
      <c r="J12" s="70"/>
      <c r="K12" s="34" t="s">
        <v>65</v>
      </c>
      <c r="L12" s="77">
        <v>12</v>
      </c>
      <c r="M12" s="77"/>
      <c r="N12" s="72"/>
      <c r="O12" s="79" t="s">
        <v>176</v>
      </c>
      <c r="P12" s="81">
        <v>43497.986180555556</v>
      </c>
      <c r="Q12" s="79" t="s">
        <v>340</v>
      </c>
      <c r="R12" s="83" t="s">
        <v>497</v>
      </c>
      <c r="S12" s="79" t="s">
        <v>593</v>
      </c>
      <c r="T12" s="79"/>
      <c r="U12" s="79"/>
      <c r="V12" s="83" t="s">
        <v>755</v>
      </c>
      <c r="W12" s="81">
        <v>43497.986180555556</v>
      </c>
      <c r="X12" s="83" t="s">
        <v>838</v>
      </c>
      <c r="Y12" s="79"/>
      <c r="Z12" s="79"/>
      <c r="AA12" s="85" t="s">
        <v>1015</v>
      </c>
      <c r="AB12" s="79"/>
      <c r="AC12" s="79" t="b">
        <v>0</v>
      </c>
      <c r="AD12" s="79">
        <v>0</v>
      </c>
      <c r="AE12" s="85" t="s">
        <v>1185</v>
      </c>
      <c r="AF12" s="79" t="b">
        <v>0</v>
      </c>
      <c r="AG12" s="79" t="s">
        <v>1187</v>
      </c>
      <c r="AH12" s="79"/>
      <c r="AI12" s="85" t="s">
        <v>1185</v>
      </c>
      <c r="AJ12" s="79" t="b">
        <v>0</v>
      </c>
      <c r="AK12" s="79">
        <v>0</v>
      </c>
      <c r="AL12" s="85" t="s">
        <v>1185</v>
      </c>
      <c r="AM12" s="79" t="s">
        <v>1194</v>
      </c>
      <c r="AN12" s="79" t="b">
        <v>1</v>
      </c>
      <c r="AO12" s="85" t="s">
        <v>1015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5.2631578947368425</v>
      </c>
      <c r="BF12" s="48">
        <v>0</v>
      </c>
      <c r="BG12" s="49">
        <v>0</v>
      </c>
      <c r="BH12" s="48">
        <v>0</v>
      </c>
      <c r="BI12" s="49">
        <v>0</v>
      </c>
      <c r="BJ12" s="48">
        <v>18</v>
      </c>
      <c r="BK12" s="49">
        <v>94.73684210526316</v>
      </c>
      <c r="BL12" s="48">
        <v>19</v>
      </c>
    </row>
    <row r="13" spans="1:64" ht="15">
      <c r="A13" s="64" t="s">
        <v>220</v>
      </c>
      <c r="B13" s="64" t="s">
        <v>220</v>
      </c>
      <c r="C13" s="65" t="s">
        <v>3161</v>
      </c>
      <c r="D13" s="66">
        <v>3</v>
      </c>
      <c r="E13" s="67" t="s">
        <v>132</v>
      </c>
      <c r="F13" s="68">
        <v>35</v>
      </c>
      <c r="G13" s="65"/>
      <c r="H13" s="69"/>
      <c r="I13" s="70"/>
      <c r="J13" s="70"/>
      <c r="K13" s="34" t="s">
        <v>65</v>
      </c>
      <c r="L13" s="77">
        <v>13</v>
      </c>
      <c r="M13" s="77"/>
      <c r="N13" s="72"/>
      <c r="O13" s="79" t="s">
        <v>176</v>
      </c>
      <c r="P13" s="81">
        <v>43498.364652777775</v>
      </c>
      <c r="Q13" s="79" t="s">
        <v>341</v>
      </c>
      <c r="R13" s="83" t="s">
        <v>498</v>
      </c>
      <c r="S13" s="79" t="s">
        <v>596</v>
      </c>
      <c r="T13" s="79" t="s">
        <v>634</v>
      </c>
      <c r="U13" s="83" t="s">
        <v>700</v>
      </c>
      <c r="V13" s="83" t="s">
        <v>700</v>
      </c>
      <c r="W13" s="81">
        <v>43498.364652777775</v>
      </c>
      <c r="X13" s="83" t="s">
        <v>839</v>
      </c>
      <c r="Y13" s="79"/>
      <c r="Z13" s="79"/>
      <c r="AA13" s="85" t="s">
        <v>1016</v>
      </c>
      <c r="AB13" s="79"/>
      <c r="AC13" s="79" t="b">
        <v>0</v>
      </c>
      <c r="AD13" s="79">
        <v>0</v>
      </c>
      <c r="AE13" s="85" t="s">
        <v>1185</v>
      </c>
      <c r="AF13" s="79" t="b">
        <v>0</v>
      </c>
      <c r="AG13" s="79" t="s">
        <v>1187</v>
      </c>
      <c r="AH13" s="79"/>
      <c r="AI13" s="85" t="s">
        <v>1185</v>
      </c>
      <c r="AJ13" s="79" t="b">
        <v>0</v>
      </c>
      <c r="AK13" s="79">
        <v>0</v>
      </c>
      <c r="AL13" s="85" t="s">
        <v>1185</v>
      </c>
      <c r="AM13" s="79" t="s">
        <v>1199</v>
      </c>
      <c r="AN13" s="79" t="b">
        <v>0</v>
      </c>
      <c r="AO13" s="85" t="s">
        <v>1016</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1</v>
      </c>
      <c r="BG13" s="49">
        <v>12.5</v>
      </c>
      <c r="BH13" s="48">
        <v>0</v>
      </c>
      <c r="BI13" s="49">
        <v>0</v>
      </c>
      <c r="BJ13" s="48">
        <v>7</v>
      </c>
      <c r="BK13" s="49">
        <v>87.5</v>
      </c>
      <c r="BL13" s="48">
        <v>8</v>
      </c>
    </row>
    <row r="14" spans="1:64" ht="15">
      <c r="A14" s="64" t="s">
        <v>221</v>
      </c>
      <c r="B14" s="64" t="s">
        <v>221</v>
      </c>
      <c r="C14" s="65" t="s">
        <v>3161</v>
      </c>
      <c r="D14" s="66">
        <v>3</v>
      </c>
      <c r="E14" s="67" t="s">
        <v>132</v>
      </c>
      <c r="F14" s="68">
        <v>35</v>
      </c>
      <c r="G14" s="65"/>
      <c r="H14" s="69"/>
      <c r="I14" s="70"/>
      <c r="J14" s="70"/>
      <c r="K14" s="34" t="s">
        <v>65</v>
      </c>
      <c r="L14" s="77">
        <v>14</v>
      </c>
      <c r="M14" s="77"/>
      <c r="N14" s="72"/>
      <c r="O14" s="79" t="s">
        <v>176</v>
      </c>
      <c r="P14" s="81">
        <v>43498.72453703704</v>
      </c>
      <c r="Q14" s="79" t="s">
        <v>342</v>
      </c>
      <c r="R14" s="83" t="s">
        <v>499</v>
      </c>
      <c r="S14" s="79" t="s">
        <v>597</v>
      </c>
      <c r="T14" s="79" t="s">
        <v>627</v>
      </c>
      <c r="U14" s="79"/>
      <c r="V14" s="83" t="s">
        <v>756</v>
      </c>
      <c r="W14" s="81">
        <v>43498.72453703704</v>
      </c>
      <c r="X14" s="83" t="s">
        <v>840</v>
      </c>
      <c r="Y14" s="79"/>
      <c r="Z14" s="79"/>
      <c r="AA14" s="85" t="s">
        <v>1017</v>
      </c>
      <c r="AB14" s="79"/>
      <c r="AC14" s="79" t="b">
        <v>0</v>
      </c>
      <c r="AD14" s="79">
        <v>4</v>
      </c>
      <c r="AE14" s="85" t="s">
        <v>1185</v>
      </c>
      <c r="AF14" s="79" t="b">
        <v>0</v>
      </c>
      <c r="AG14" s="79" t="s">
        <v>1188</v>
      </c>
      <c r="AH14" s="79"/>
      <c r="AI14" s="85" t="s">
        <v>1185</v>
      </c>
      <c r="AJ14" s="79" t="b">
        <v>0</v>
      </c>
      <c r="AK14" s="79">
        <v>0</v>
      </c>
      <c r="AL14" s="85" t="s">
        <v>1185</v>
      </c>
      <c r="AM14" s="79" t="s">
        <v>1200</v>
      </c>
      <c r="AN14" s="79" t="b">
        <v>0</v>
      </c>
      <c r="AO14" s="85" t="s">
        <v>1017</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17</v>
      </c>
      <c r="BK14" s="49">
        <v>100</v>
      </c>
      <c r="BL14" s="48">
        <v>17</v>
      </c>
    </row>
    <row r="15" spans="1:64" ht="15">
      <c r="A15" s="64" t="s">
        <v>222</v>
      </c>
      <c r="B15" s="64" t="s">
        <v>303</v>
      </c>
      <c r="C15" s="65" t="s">
        <v>3161</v>
      </c>
      <c r="D15" s="66">
        <v>3</v>
      </c>
      <c r="E15" s="67" t="s">
        <v>132</v>
      </c>
      <c r="F15" s="68">
        <v>35</v>
      </c>
      <c r="G15" s="65"/>
      <c r="H15" s="69"/>
      <c r="I15" s="70"/>
      <c r="J15" s="70"/>
      <c r="K15" s="34" t="s">
        <v>65</v>
      </c>
      <c r="L15" s="77">
        <v>15</v>
      </c>
      <c r="M15" s="77"/>
      <c r="N15" s="72"/>
      <c r="O15" s="79" t="s">
        <v>332</v>
      </c>
      <c r="P15" s="81">
        <v>43499.12517361111</v>
      </c>
      <c r="Q15" s="79" t="s">
        <v>343</v>
      </c>
      <c r="R15" s="79"/>
      <c r="S15" s="79"/>
      <c r="T15" s="79" t="s">
        <v>635</v>
      </c>
      <c r="U15" s="79"/>
      <c r="V15" s="83" t="s">
        <v>757</v>
      </c>
      <c r="W15" s="81">
        <v>43499.12517361111</v>
      </c>
      <c r="X15" s="83" t="s">
        <v>841</v>
      </c>
      <c r="Y15" s="79"/>
      <c r="Z15" s="79"/>
      <c r="AA15" s="85" t="s">
        <v>1018</v>
      </c>
      <c r="AB15" s="79"/>
      <c r="AC15" s="79" t="b">
        <v>0</v>
      </c>
      <c r="AD15" s="79">
        <v>0</v>
      </c>
      <c r="AE15" s="85" t="s">
        <v>1185</v>
      </c>
      <c r="AF15" s="79" t="b">
        <v>0</v>
      </c>
      <c r="AG15" s="79" t="s">
        <v>1187</v>
      </c>
      <c r="AH15" s="79"/>
      <c r="AI15" s="85" t="s">
        <v>1185</v>
      </c>
      <c r="AJ15" s="79" t="b">
        <v>0</v>
      </c>
      <c r="AK15" s="79">
        <v>2</v>
      </c>
      <c r="AL15" s="85" t="s">
        <v>1155</v>
      </c>
      <c r="AM15" s="79" t="s">
        <v>1193</v>
      </c>
      <c r="AN15" s="79" t="b">
        <v>0</v>
      </c>
      <c r="AO15" s="85" t="s">
        <v>1155</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20</v>
      </c>
      <c r="BK15" s="49">
        <v>100</v>
      </c>
      <c r="BL15" s="48">
        <v>20</v>
      </c>
    </row>
    <row r="16" spans="1:64" ht="15">
      <c r="A16" s="64" t="s">
        <v>223</v>
      </c>
      <c r="B16" s="64" t="s">
        <v>295</v>
      </c>
      <c r="C16" s="65" t="s">
        <v>3161</v>
      </c>
      <c r="D16" s="66">
        <v>3</v>
      </c>
      <c r="E16" s="67" t="s">
        <v>132</v>
      </c>
      <c r="F16" s="68">
        <v>35</v>
      </c>
      <c r="G16" s="65"/>
      <c r="H16" s="69"/>
      <c r="I16" s="70"/>
      <c r="J16" s="70"/>
      <c r="K16" s="34" t="s">
        <v>65</v>
      </c>
      <c r="L16" s="77">
        <v>16</v>
      </c>
      <c r="M16" s="77"/>
      <c r="N16" s="72"/>
      <c r="O16" s="79" t="s">
        <v>332</v>
      </c>
      <c r="P16" s="81">
        <v>43499.761099537034</v>
      </c>
      <c r="Q16" s="79" t="s">
        <v>344</v>
      </c>
      <c r="R16" s="79"/>
      <c r="S16" s="79"/>
      <c r="T16" s="79" t="s">
        <v>627</v>
      </c>
      <c r="U16" s="79"/>
      <c r="V16" s="83" t="s">
        <v>758</v>
      </c>
      <c r="W16" s="81">
        <v>43499.761099537034</v>
      </c>
      <c r="X16" s="83" t="s">
        <v>842</v>
      </c>
      <c r="Y16" s="79"/>
      <c r="Z16" s="79"/>
      <c r="AA16" s="85" t="s">
        <v>1019</v>
      </c>
      <c r="AB16" s="79"/>
      <c r="AC16" s="79" t="b">
        <v>0</v>
      </c>
      <c r="AD16" s="79">
        <v>0</v>
      </c>
      <c r="AE16" s="85" t="s">
        <v>1185</v>
      </c>
      <c r="AF16" s="79" t="b">
        <v>0</v>
      </c>
      <c r="AG16" s="79" t="s">
        <v>1187</v>
      </c>
      <c r="AH16" s="79"/>
      <c r="AI16" s="85" t="s">
        <v>1185</v>
      </c>
      <c r="AJ16" s="79" t="b">
        <v>0</v>
      </c>
      <c r="AK16" s="79">
        <v>1</v>
      </c>
      <c r="AL16" s="85" t="s">
        <v>1132</v>
      </c>
      <c r="AM16" s="79" t="s">
        <v>1201</v>
      </c>
      <c r="AN16" s="79" t="b">
        <v>0</v>
      </c>
      <c r="AO16" s="85" t="s">
        <v>1132</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v>1</v>
      </c>
      <c r="BE16" s="49">
        <v>5.555555555555555</v>
      </c>
      <c r="BF16" s="48">
        <v>0</v>
      </c>
      <c r="BG16" s="49">
        <v>0</v>
      </c>
      <c r="BH16" s="48">
        <v>0</v>
      </c>
      <c r="BI16" s="49">
        <v>0</v>
      </c>
      <c r="BJ16" s="48">
        <v>17</v>
      </c>
      <c r="BK16" s="49">
        <v>94.44444444444444</v>
      </c>
      <c r="BL16" s="48">
        <v>18</v>
      </c>
    </row>
    <row r="17" spans="1:64" ht="15">
      <c r="A17" s="64" t="s">
        <v>224</v>
      </c>
      <c r="B17" s="64" t="s">
        <v>302</v>
      </c>
      <c r="C17" s="65" t="s">
        <v>3161</v>
      </c>
      <c r="D17" s="66">
        <v>3</v>
      </c>
      <c r="E17" s="67" t="s">
        <v>132</v>
      </c>
      <c r="F17" s="68">
        <v>35</v>
      </c>
      <c r="G17" s="65"/>
      <c r="H17" s="69"/>
      <c r="I17" s="70"/>
      <c r="J17" s="70"/>
      <c r="K17" s="34" t="s">
        <v>65</v>
      </c>
      <c r="L17" s="77">
        <v>17</v>
      </c>
      <c r="M17" s="77"/>
      <c r="N17" s="72"/>
      <c r="O17" s="79" t="s">
        <v>332</v>
      </c>
      <c r="P17" s="81">
        <v>43500.28188657408</v>
      </c>
      <c r="Q17" s="79" t="s">
        <v>345</v>
      </c>
      <c r="R17" s="83" t="s">
        <v>500</v>
      </c>
      <c r="S17" s="79" t="s">
        <v>598</v>
      </c>
      <c r="T17" s="79" t="s">
        <v>635</v>
      </c>
      <c r="U17" s="79"/>
      <c r="V17" s="83" t="s">
        <v>759</v>
      </c>
      <c r="W17" s="81">
        <v>43500.28188657408</v>
      </c>
      <c r="X17" s="83" t="s">
        <v>843</v>
      </c>
      <c r="Y17" s="79"/>
      <c r="Z17" s="79"/>
      <c r="AA17" s="85" t="s">
        <v>1020</v>
      </c>
      <c r="AB17" s="79"/>
      <c r="AC17" s="79" t="b">
        <v>0</v>
      </c>
      <c r="AD17" s="79">
        <v>1</v>
      </c>
      <c r="AE17" s="85" t="s">
        <v>1185</v>
      </c>
      <c r="AF17" s="79" t="b">
        <v>0</v>
      </c>
      <c r="AG17" s="79" t="s">
        <v>1187</v>
      </c>
      <c r="AH17" s="79"/>
      <c r="AI17" s="85" t="s">
        <v>1185</v>
      </c>
      <c r="AJ17" s="79" t="b">
        <v>0</v>
      </c>
      <c r="AK17" s="79">
        <v>0</v>
      </c>
      <c r="AL17" s="85" t="s">
        <v>1185</v>
      </c>
      <c r="AM17" s="79" t="s">
        <v>1202</v>
      </c>
      <c r="AN17" s="79" t="b">
        <v>0</v>
      </c>
      <c r="AO17" s="85" t="s">
        <v>1020</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2</v>
      </c>
      <c r="BE17" s="49">
        <v>5.555555555555555</v>
      </c>
      <c r="BF17" s="48">
        <v>1</v>
      </c>
      <c r="BG17" s="49">
        <v>2.7777777777777777</v>
      </c>
      <c r="BH17" s="48">
        <v>0</v>
      </c>
      <c r="BI17" s="49">
        <v>0</v>
      </c>
      <c r="BJ17" s="48">
        <v>33</v>
      </c>
      <c r="BK17" s="49">
        <v>91.66666666666667</v>
      </c>
      <c r="BL17" s="48">
        <v>36</v>
      </c>
    </row>
    <row r="18" spans="1:64" ht="15">
      <c r="A18" s="64" t="s">
        <v>225</v>
      </c>
      <c r="B18" s="64" t="s">
        <v>310</v>
      </c>
      <c r="C18" s="65" t="s">
        <v>3161</v>
      </c>
      <c r="D18" s="66">
        <v>3</v>
      </c>
      <c r="E18" s="67" t="s">
        <v>132</v>
      </c>
      <c r="F18" s="68">
        <v>35</v>
      </c>
      <c r="G18" s="65"/>
      <c r="H18" s="69"/>
      <c r="I18" s="70"/>
      <c r="J18" s="70"/>
      <c r="K18" s="34" t="s">
        <v>65</v>
      </c>
      <c r="L18" s="77">
        <v>18</v>
      </c>
      <c r="M18" s="77"/>
      <c r="N18" s="72"/>
      <c r="O18" s="79" t="s">
        <v>332</v>
      </c>
      <c r="P18" s="81">
        <v>43500.55572916667</v>
      </c>
      <c r="Q18" s="79" t="s">
        <v>346</v>
      </c>
      <c r="R18" s="83" t="s">
        <v>501</v>
      </c>
      <c r="S18" s="79" t="s">
        <v>599</v>
      </c>
      <c r="T18" s="79" t="s">
        <v>630</v>
      </c>
      <c r="U18" s="79"/>
      <c r="V18" s="83" t="s">
        <v>760</v>
      </c>
      <c r="W18" s="81">
        <v>43500.55572916667</v>
      </c>
      <c r="X18" s="83" t="s">
        <v>844</v>
      </c>
      <c r="Y18" s="79"/>
      <c r="Z18" s="79"/>
      <c r="AA18" s="85" t="s">
        <v>1021</v>
      </c>
      <c r="AB18" s="79"/>
      <c r="AC18" s="79" t="b">
        <v>0</v>
      </c>
      <c r="AD18" s="79">
        <v>0</v>
      </c>
      <c r="AE18" s="85" t="s">
        <v>1185</v>
      </c>
      <c r="AF18" s="79" t="b">
        <v>0</v>
      </c>
      <c r="AG18" s="79" t="s">
        <v>1187</v>
      </c>
      <c r="AH18" s="79"/>
      <c r="AI18" s="85" t="s">
        <v>1185</v>
      </c>
      <c r="AJ18" s="79" t="b">
        <v>0</v>
      </c>
      <c r="AK18" s="79">
        <v>0</v>
      </c>
      <c r="AL18" s="85" t="s">
        <v>1185</v>
      </c>
      <c r="AM18" s="79" t="s">
        <v>1196</v>
      </c>
      <c r="AN18" s="79" t="b">
        <v>0</v>
      </c>
      <c r="AO18" s="85" t="s">
        <v>1021</v>
      </c>
      <c r="AP18" s="79" t="s">
        <v>176</v>
      </c>
      <c r="AQ18" s="79">
        <v>0</v>
      </c>
      <c r="AR18" s="79">
        <v>0</v>
      </c>
      <c r="AS18" s="79"/>
      <c r="AT18" s="79"/>
      <c r="AU18" s="79"/>
      <c r="AV18" s="79"/>
      <c r="AW18" s="79"/>
      <c r="AX18" s="79"/>
      <c r="AY18" s="79"/>
      <c r="AZ18" s="79"/>
      <c r="BA18">
        <v>1</v>
      </c>
      <c r="BB18" s="78" t="str">
        <f>REPLACE(INDEX(GroupVertices[Group],MATCH(Edges[[#This Row],[Vertex 1]],GroupVertices[Vertex],0)),1,1,"")</f>
        <v>22</v>
      </c>
      <c r="BC18" s="78" t="str">
        <f>REPLACE(INDEX(GroupVertices[Group],MATCH(Edges[[#This Row],[Vertex 2]],GroupVertices[Vertex],0)),1,1,"")</f>
        <v>22</v>
      </c>
      <c r="BD18" s="48">
        <v>1</v>
      </c>
      <c r="BE18" s="49">
        <v>6.25</v>
      </c>
      <c r="BF18" s="48">
        <v>0</v>
      </c>
      <c r="BG18" s="49">
        <v>0</v>
      </c>
      <c r="BH18" s="48">
        <v>0</v>
      </c>
      <c r="BI18" s="49">
        <v>0</v>
      </c>
      <c r="BJ18" s="48">
        <v>15</v>
      </c>
      <c r="BK18" s="49">
        <v>93.75</v>
      </c>
      <c r="BL18" s="48">
        <v>16</v>
      </c>
    </row>
    <row r="19" spans="1:64" ht="15">
      <c r="A19" s="64" t="s">
        <v>226</v>
      </c>
      <c r="B19" s="64" t="s">
        <v>226</v>
      </c>
      <c r="C19" s="65" t="s">
        <v>3161</v>
      </c>
      <c r="D19" s="66">
        <v>3</v>
      </c>
      <c r="E19" s="67" t="s">
        <v>132</v>
      </c>
      <c r="F19" s="68">
        <v>35</v>
      </c>
      <c r="G19" s="65"/>
      <c r="H19" s="69"/>
      <c r="I19" s="70"/>
      <c r="J19" s="70"/>
      <c r="K19" s="34" t="s">
        <v>65</v>
      </c>
      <c r="L19" s="77">
        <v>19</v>
      </c>
      <c r="M19" s="77"/>
      <c r="N19" s="72"/>
      <c r="O19" s="79" t="s">
        <v>176</v>
      </c>
      <c r="P19" s="81">
        <v>43500.639027777775</v>
      </c>
      <c r="Q19" s="79" t="s">
        <v>347</v>
      </c>
      <c r="R19" s="83" t="s">
        <v>502</v>
      </c>
      <c r="S19" s="79" t="s">
        <v>597</v>
      </c>
      <c r="T19" s="79" t="s">
        <v>636</v>
      </c>
      <c r="U19" s="83" t="s">
        <v>701</v>
      </c>
      <c r="V19" s="83" t="s">
        <v>701</v>
      </c>
      <c r="W19" s="81">
        <v>43500.639027777775</v>
      </c>
      <c r="X19" s="83" t="s">
        <v>845</v>
      </c>
      <c r="Y19" s="79"/>
      <c r="Z19" s="79"/>
      <c r="AA19" s="85" t="s">
        <v>1022</v>
      </c>
      <c r="AB19" s="79"/>
      <c r="AC19" s="79" t="b">
        <v>0</v>
      </c>
      <c r="AD19" s="79">
        <v>1</v>
      </c>
      <c r="AE19" s="85" t="s">
        <v>1185</v>
      </c>
      <c r="AF19" s="79" t="b">
        <v>0</v>
      </c>
      <c r="AG19" s="79" t="s">
        <v>1187</v>
      </c>
      <c r="AH19" s="79"/>
      <c r="AI19" s="85" t="s">
        <v>1185</v>
      </c>
      <c r="AJ19" s="79" t="b">
        <v>0</v>
      </c>
      <c r="AK19" s="79">
        <v>0</v>
      </c>
      <c r="AL19" s="85" t="s">
        <v>1185</v>
      </c>
      <c r="AM19" s="79" t="s">
        <v>1195</v>
      </c>
      <c r="AN19" s="79" t="b">
        <v>0</v>
      </c>
      <c r="AO19" s="85" t="s">
        <v>1022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29</v>
      </c>
      <c r="BK19" s="49">
        <v>100</v>
      </c>
      <c r="BL19" s="48">
        <v>29</v>
      </c>
    </row>
    <row r="20" spans="1:64" ht="15">
      <c r="A20" s="64" t="s">
        <v>227</v>
      </c>
      <c r="B20" s="64" t="s">
        <v>305</v>
      </c>
      <c r="C20" s="65" t="s">
        <v>3161</v>
      </c>
      <c r="D20" s="66">
        <v>3</v>
      </c>
      <c r="E20" s="67" t="s">
        <v>132</v>
      </c>
      <c r="F20" s="68">
        <v>35</v>
      </c>
      <c r="G20" s="65"/>
      <c r="H20" s="69"/>
      <c r="I20" s="70"/>
      <c r="J20" s="70"/>
      <c r="K20" s="34" t="s">
        <v>65</v>
      </c>
      <c r="L20" s="77">
        <v>20</v>
      </c>
      <c r="M20" s="77"/>
      <c r="N20" s="72"/>
      <c r="O20" s="79" t="s">
        <v>332</v>
      </c>
      <c r="P20" s="81">
        <v>43501.27465277778</v>
      </c>
      <c r="Q20" s="79" t="s">
        <v>348</v>
      </c>
      <c r="R20" s="79"/>
      <c r="S20" s="79"/>
      <c r="T20" s="79" t="s">
        <v>637</v>
      </c>
      <c r="U20" s="79"/>
      <c r="V20" s="83" t="s">
        <v>761</v>
      </c>
      <c r="W20" s="81">
        <v>43501.27465277778</v>
      </c>
      <c r="X20" s="83" t="s">
        <v>846</v>
      </c>
      <c r="Y20" s="79"/>
      <c r="Z20" s="79"/>
      <c r="AA20" s="85" t="s">
        <v>1023</v>
      </c>
      <c r="AB20" s="79"/>
      <c r="AC20" s="79" t="b">
        <v>0</v>
      </c>
      <c r="AD20" s="79">
        <v>0</v>
      </c>
      <c r="AE20" s="85" t="s">
        <v>1185</v>
      </c>
      <c r="AF20" s="79" t="b">
        <v>0</v>
      </c>
      <c r="AG20" s="79" t="s">
        <v>1187</v>
      </c>
      <c r="AH20" s="79"/>
      <c r="AI20" s="85" t="s">
        <v>1185</v>
      </c>
      <c r="AJ20" s="79" t="b">
        <v>0</v>
      </c>
      <c r="AK20" s="79">
        <v>2</v>
      </c>
      <c r="AL20" s="85" t="s">
        <v>1169</v>
      </c>
      <c r="AM20" s="79" t="s">
        <v>1201</v>
      </c>
      <c r="AN20" s="79" t="b">
        <v>0</v>
      </c>
      <c r="AO20" s="85" t="s">
        <v>1169</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14</v>
      </c>
      <c r="BK20" s="49">
        <v>100</v>
      </c>
      <c r="BL20" s="48">
        <v>14</v>
      </c>
    </row>
    <row r="21" spans="1:64" ht="15">
      <c r="A21" s="64" t="s">
        <v>228</v>
      </c>
      <c r="B21" s="64" t="s">
        <v>311</v>
      </c>
      <c r="C21" s="65" t="s">
        <v>3161</v>
      </c>
      <c r="D21" s="66">
        <v>3</v>
      </c>
      <c r="E21" s="67" t="s">
        <v>132</v>
      </c>
      <c r="F21" s="68">
        <v>35</v>
      </c>
      <c r="G21" s="65"/>
      <c r="H21" s="69"/>
      <c r="I21" s="70"/>
      <c r="J21" s="70"/>
      <c r="K21" s="34" t="s">
        <v>65</v>
      </c>
      <c r="L21" s="77">
        <v>21</v>
      </c>
      <c r="M21" s="77"/>
      <c r="N21" s="72"/>
      <c r="O21" s="79" t="s">
        <v>332</v>
      </c>
      <c r="P21" s="81">
        <v>43501.545324074075</v>
      </c>
      <c r="Q21" s="79" t="s">
        <v>349</v>
      </c>
      <c r="R21" s="83" t="s">
        <v>503</v>
      </c>
      <c r="S21" s="79" t="s">
        <v>600</v>
      </c>
      <c r="T21" s="79" t="s">
        <v>638</v>
      </c>
      <c r="U21" s="79"/>
      <c r="V21" s="83" t="s">
        <v>762</v>
      </c>
      <c r="W21" s="81">
        <v>43501.545324074075</v>
      </c>
      <c r="X21" s="83" t="s">
        <v>847</v>
      </c>
      <c r="Y21" s="79"/>
      <c r="Z21" s="79"/>
      <c r="AA21" s="85" t="s">
        <v>1024</v>
      </c>
      <c r="AB21" s="79"/>
      <c r="AC21" s="79" t="b">
        <v>0</v>
      </c>
      <c r="AD21" s="79">
        <v>0</v>
      </c>
      <c r="AE21" s="85" t="s">
        <v>1185</v>
      </c>
      <c r="AF21" s="79" t="b">
        <v>0</v>
      </c>
      <c r="AG21" s="79" t="s">
        <v>1187</v>
      </c>
      <c r="AH21" s="79"/>
      <c r="AI21" s="85" t="s">
        <v>1185</v>
      </c>
      <c r="AJ21" s="79" t="b">
        <v>0</v>
      </c>
      <c r="AK21" s="79">
        <v>0</v>
      </c>
      <c r="AL21" s="85" t="s">
        <v>1185</v>
      </c>
      <c r="AM21" s="79" t="s">
        <v>1194</v>
      </c>
      <c r="AN21" s="79" t="b">
        <v>0</v>
      </c>
      <c r="AO21" s="85" t="s">
        <v>1024</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0</v>
      </c>
      <c r="BE21" s="49">
        <v>0</v>
      </c>
      <c r="BF21" s="48">
        <v>0</v>
      </c>
      <c r="BG21" s="49">
        <v>0</v>
      </c>
      <c r="BH21" s="48">
        <v>0</v>
      </c>
      <c r="BI21" s="49">
        <v>0</v>
      </c>
      <c r="BJ21" s="48">
        <v>12</v>
      </c>
      <c r="BK21" s="49">
        <v>100</v>
      </c>
      <c r="BL21" s="48">
        <v>12</v>
      </c>
    </row>
    <row r="22" spans="1:64" ht="15">
      <c r="A22" s="64" t="s">
        <v>229</v>
      </c>
      <c r="B22" s="64" t="s">
        <v>229</v>
      </c>
      <c r="C22" s="65" t="s">
        <v>3161</v>
      </c>
      <c r="D22" s="66">
        <v>3</v>
      </c>
      <c r="E22" s="67" t="s">
        <v>132</v>
      </c>
      <c r="F22" s="68">
        <v>35</v>
      </c>
      <c r="G22" s="65"/>
      <c r="H22" s="69"/>
      <c r="I22" s="70"/>
      <c r="J22" s="70"/>
      <c r="K22" s="34" t="s">
        <v>65</v>
      </c>
      <c r="L22" s="77">
        <v>22</v>
      </c>
      <c r="M22" s="77"/>
      <c r="N22" s="72"/>
      <c r="O22" s="79" t="s">
        <v>176</v>
      </c>
      <c r="P22" s="81">
        <v>43501.68085648148</v>
      </c>
      <c r="Q22" s="79" t="s">
        <v>350</v>
      </c>
      <c r="R22" s="83" t="s">
        <v>504</v>
      </c>
      <c r="S22" s="79" t="s">
        <v>597</v>
      </c>
      <c r="T22" s="79" t="s">
        <v>639</v>
      </c>
      <c r="U22" s="79"/>
      <c r="V22" s="83" t="s">
        <v>763</v>
      </c>
      <c r="W22" s="81">
        <v>43501.68085648148</v>
      </c>
      <c r="X22" s="83" t="s">
        <v>848</v>
      </c>
      <c r="Y22" s="79"/>
      <c r="Z22" s="79"/>
      <c r="AA22" s="85" t="s">
        <v>1025</v>
      </c>
      <c r="AB22" s="79"/>
      <c r="AC22" s="79" t="b">
        <v>0</v>
      </c>
      <c r="AD22" s="79">
        <v>0</v>
      </c>
      <c r="AE22" s="85" t="s">
        <v>1185</v>
      </c>
      <c r="AF22" s="79" t="b">
        <v>0</v>
      </c>
      <c r="AG22" s="79" t="s">
        <v>1189</v>
      </c>
      <c r="AH22" s="79"/>
      <c r="AI22" s="85" t="s">
        <v>1185</v>
      </c>
      <c r="AJ22" s="79" t="b">
        <v>0</v>
      </c>
      <c r="AK22" s="79">
        <v>0</v>
      </c>
      <c r="AL22" s="85" t="s">
        <v>1185</v>
      </c>
      <c r="AM22" s="79" t="s">
        <v>1200</v>
      </c>
      <c r="AN22" s="79" t="b">
        <v>0</v>
      </c>
      <c r="AO22" s="85" t="s">
        <v>1025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3</v>
      </c>
      <c r="BK22" s="49">
        <v>100</v>
      </c>
      <c r="BL22" s="48">
        <v>3</v>
      </c>
    </row>
    <row r="23" spans="1:64" ht="15">
      <c r="A23" s="64" t="s">
        <v>230</v>
      </c>
      <c r="B23" s="64" t="s">
        <v>303</v>
      </c>
      <c r="C23" s="65" t="s">
        <v>3161</v>
      </c>
      <c r="D23" s="66">
        <v>3</v>
      </c>
      <c r="E23" s="67" t="s">
        <v>132</v>
      </c>
      <c r="F23" s="68">
        <v>35</v>
      </c>
      <c r="G23" s="65"/>
      <c r="H23" s="69"/>
      <c r="I23" s="70"/>
      <c r="J23" s="70"/>
      <c r="K23" s="34" t="s">
        <v>65</v>
      </c>
      <c r="L23" s="77">
        <v>23</v>
      </c>
      <c r="M23" s="77"/>
      <c r="N23" s="72"/>
      <c r="O23" s="79" t="s">
        <v>332</v>
      </c>
      <c r="P23" s="81">
        <v>43501.75645833334</v>
      </c>
      <c r="Q23" s="79" t="s">
        <v>351</v>
      </c>
      <c r="R23" s="83" t="s">
        <v>505</v>
      </c>
      <c r="S23" s="79" t="s">
        <v>601</v>
      </c>
      <c r="T23" s="79" t="s">
        <v>640</v>
      </c>
      <c r="U23" s="79"/>
      <c r="V23" s="83" t="s">
        <v>764</v>
      </c>
      <c r="W23" s="81">
        <v>43501.75645833334</v>
      </c>
      <c r="X23" s="83" t="s">
        <v>849</v>
      </c>
      <c r="Y23" s="79"/>
      <c r="Z23" s="79"/>
      <c r="AA23" s="85" t="s">
        <v>1026</v>
      </c>
      <c r="AB23" s="79"/>
      <c r="AC23" s="79" t="b">
        <v>0</v>
      </c>
      <c r="AD23" s="79">
        <v>0</v>
      </c>
      <c r="AE23" s="85" t="s">
        <v>1185</v>
      </c>
      <c r="AF23" s="79" t="b">
        <v>0</v>
      </c>
      <c r="AG23" s="79" t="s">
        <v>1187</v>
      </c>
      <c r="AH23" s="79"/>
      <c r="AI23" s="85" t="s">
        <v>1185</v>
      </c>
      <c r="AJ23" s="79" t="b">
        <v>0</v>
      </c>
      <c r="AK23" s="79">
        <v>8</v>
      </c>
      <c r="AL23" s="85" t="s">
        <v>1157</v>
      </c>
      <c r="AM23" s="79" t="s">
        <v>1195</v>
      </c>
      <c r="AN23" s="79" t="b">
        <v>0</v>
      </c>
      <c r="AO23" s="85" t="s">
        <v>1157</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16</v>
      </c>
      <c r="BK23" s="49">
        <v>100</v>
      </c>
      <c r="BL23" s="48">
        <v>16</v>
      </c>
    </row>
    <row r="24" spans="1:64" ht="15">
      <c r="A24" s="64" t="s">
        <v>231</v>
      </c>
      <c r="B24" s="64" t="s">
        <v>312</v>
      </c>
      <c r="C24" s="65" t="s">
        <v>3161</v>
      </c>
      <c r="D24" s="66">
        <v>3</v>
      </c>
      <c r="E24" s="67" t="s">
        <v>132</v>
      </c>
      <c r="F24" s="68">
        <v>35</v>
      </c>
      <c r="G24" s="65"/>
      <c r="H24" s="69"/>
      <c r="I24" s="70"/>
      <c r="J24" s="70"/>
      <c r="K24" s="34" t="s">
        <v>65</v>
      </c>
      <c r="L24" s="77">
        <v>24</v>
      </c>
      <c r="M24" s="77"/>
      <c r="N24" s="72"/>
      <c r="O24" s="79" t="s">
        <v>332</v>
      </c>
      <c r="P24" s="81">
        <v>43501.864375</v>
      </c>
      <c r="Q24" s="79" t="s">
        <v>352</v>
      </c>
      <c r="R24" s="79"/>
      <c r="S24" s="79"/>
      <c r="T24" s="79"/>
      <c r="U24" s="79"/>
      <c r="V24" s="83" t="s">
        <v>765</v>
      </c>
      <c r="W24" s="81">
        <v>43501.864375</v>
      </c>
      <c r="X24" s="83" t="s">
        <v>850</v>
      </c>
      <c r="Y24" s="79"/>
      <c r="Z24" s="79"/>
      <c r="AA24" s="85" t="s">
        <v>1027</v>
      </c>
      <c r="AB24" s="79"/>
      <c r="AC24" s="79" t="b">
        <v>0</v>
      </c>
      <c r="AD24" s="79">
        <v>0</v>
      </c>
      <c r="AE24" s="85" t="s">
        <v>1185</v>
      </c>
      <c r="AF24" s="79" t="b">
        <v>0</v>
      </c>
      <c r="AG24" s="79" t="s">
        <v>1187</v>
      </c>
      <c r="AH24" s="79"/>
      <c r="AI24" s="85" t="s">
        <v>1185</v>
      </c>
      <c r="AJ24" s="79" t="b">
        <v>0</v>
      </c>
      <c r="AK24" s="79">
        <v>2</v>
      </c>
      <c r="AL24" s="85" t="s">
        <v>1101</v>
      </c>
      <c r="AM24" s="79" t="s">
        <v>1201</v>
      </c>
      <c r="AN24" s="79" t="b">
        <v>0</v>
      </c>
      <c r="AO24" s="85" t="s">
        <v>1101</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231</v>
      </c>
      <c r="B25" s="64" t="s">
        <v>282</v>
      </c>
      <c r="C25" s="65" t="s">
        <v>3161</v>
      </c>
      <c r="D25" s="66">
        <v>3</v>
      </c>
      <c r="E25" s="67" t="s">
        <v>132</v>
      </c>
      <c r="F25" s="68">
        <v>35</v>
      </c>
      <c r="G25" s="65"/>
      <c r="H25" s="69"/>
      <c r="I25" s="70"/>
      <c r="J25" s="70"/>
      <c r="K25" s="34" t="s">
        <v>65</v>
      </c>
      <c r="L25" s="77">
        <v>25</v>
      </c>
      <c r="M25" s="77"/>
      <c r="N25" s="72"/>
      <c r="O25" s="79" t="s">
        <v>332</v>
      </c>
      <c r="P25" s="81">
        <v>43501.864375</v>
      </c>
      <c r="Q25" s="79" t="s">
        <v>352</v>
      </c>
      <c r="R25" s="79"/>
      <c r="S25" s="79"/>
      <c r="T25" s="79"/>
      <c r="U25" s="79"/>
      <c r="V25" s="83" t="s">
        <v>765</v>
      </c>
      <c r="W25" s="81">
        <v>43501.864375</v>
      </c>
      <c r="X25" s="83" t="s">
        <v>850</v>
      </c>
      <c r="Y25" s="79"/>
      <c r="Z25" s="79"/>
      <c r="AA25" s="85" t="s">
        <v>1027</v>
      </c>
      <c r="AB25" s="79"/>
      <c r="AC25" s="79" t="b">
        <v>0</v>
      </c>
      <c r="AD25" s="79">
        <v>0</v>
      </c>
      <c r="AE25" s="85" t="s">
        <v>1185</v>
      </c>
      <c r="AF25" s="79" t="b">
        <v>0</v>
      </c>
      <c r="AG25" s="79" t="s">
        <v>1187</v>
      </c>
      <c r="AH25" s="79"/>
      <c r="AI25" s="85" t="s">
        <v>1185</v>
      </c>
      <c r="AJ25" s="79" t="b">
        <v>0</v>
      </c>
      <c r="AK25" s="79">
        <v>2</v>
      </c>
      <c r="AL25" s="85" t="s">
        <v>1101</v>
      </c>
      <c r="AM25" s="79" t="s">
        <v>1201</v>
      </c>
      <c r="AN25" s="79" t="b">
        <v>0</v>
      </c>
      <c r="AO25" s="85" t="s">
        <v>1101</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0</v>
      </c>
      <c r="BE25" s="49">
        <v>0</v>
      </c>
      <c r="BF25" s="48">
        <v>0</v>
      </c>
      <c r="BG25" s="49">
        <v>0</v>
      </c>
      <c r="BH25" s="48">
        <v>0</v>
      </c>
      <c r="BI25" s="49">
        <v>0</v>
      </c>
      <c r="BJ25" s="48">
        <v>22</v>
      </c>
      <c r="BK25" s="49">
        <v>100</v>
      </c>
      <c r="BL25" s="48">
        <v>22</v>
      </c>
    </row>
    <row r="26" spans="1:64" ht="15">
      <c r="A26" s="64" t="s">
        <v>232</v>
      </c>
      <c r="B26" s="64" t="s">
        <v>313</v>
      </c>
      <c r="C26" s="65" t="s">
        <v>3161</v>
      </c>
      <c r="D26" s="66">
        <v>3</v>
      </c>
      <c r="E26" s="67" t="s">
        <v>132</v>
      </c>
      <c r="F26" s="68">
        <v>35</v>
      </c>
      <c r="G26" s="65"/>
      <c r="H26" s="69"/>
      <c r="I26" s="70"/>
      <c r="J26" s="70"/>
      <c r="K26" s="34" t="s">
        <v>65</v>
      </c>
      <c r="L26" s="77">
        <v>26</v>
      </c>
      <c r="M26" s="77"/>
      <c r="N26" s="72"/>
      <c r="O26" s="79" t="s">
        <v>332</v>
      </c>
      <c r="P26" s="81">
        <v>43491.752280092594</v>
      </c>
      <c r="Q26" s="79" t="s">
        <v>353</v>
      </c>
      <c r="R26" s="79" t="s">
        <v>506</v>
      </c>
      <c r="S26" s="79" t="s">
        <v>602</v>
      </c>
      <c r="T26" s="79" t="s">
        <v>641</v>
      </c>
      <c r="U26" s="83" t="s">
        <v>702</v>
      </c>
      <c r="V26" s="83" t="s">
        <v>702</v>
      </c>
      <c r="W26" s="81">
        <v>43491.752280092594</v>
      </c>
      <c r="X26" s="83" t="s">
        <v>851</v>
      </c>
      <c r="Y26" s="79"/>
      <c r="Z26" s="79"/>
      <c r="AA26" s="85" t="s">
        <v>1028</v>
      </c>
      <c r="AB26" s="79"/>
      <c r="AC26" s="79" t="b">
        <v>0</v>
      </c>
      <c r="AD26" s="79">
        <v>1</v>
      </c>
      <c r="AE26" s="85" t="s">
        <v>1185</v>
      </c>
      <c r="AF26" s="79" t="b">
        <v>0</v>
      </c>
      <c r="AG26" s="79" t="s">
        <v>1187</v>
      </c>
      <c r="AH26" s="79"/>
      <c r="AI26" s="85" t="s">
        <v>1185</v>
      </c>
      <c r="AJ26" s="79" t="b">
        <v>0</v>
      </c>
      <c r="AK26" s="79">
        <v>2</v>
      </c>
      <c r="AL26" s="85" t="s">
        <v>1185</v>
      </c>
      <c r="AM26" s="79" t="s">
        <v>1195</v>
      </c>
      <c r="AN26" s="79" t="b">
        <v>0</v>
      </c>
      <c r="AO26" s="85" t="s">
        <v>1028</v>
      </c>
      <c r="AP26" s="79" t="s">
        <v>1218</v>
      </c>
      <c r="AQ26" s="79">
        <v>0</v>
      </c>
      <c r="AR26" s="79">
        <v>0</v>
      </c>
      <c r="AS26" s="79"/>
      <c r="AT26" s="79"/>
      <c r="AU26" s="79"/>
      <c r="AV26" s="79"/>
      <c r="AW26" s="79"/>
      <c r="AX26" s="79"/>
      <c r="AY26" s="79"/>
      <c r="AZ26" s="79"/>
      <c r="BA26">
        <v>1</v>
      </c>
      <c r="BB26" s="78" t="str">
        <f>REPLACE(INDEX(GroupVertices[Group],MATCH(Edges[[#This Row],[Vertex 1]],GroupVertices[Vertex],0)),1,1,"")</f>
        <v>16</v>
      </c>
      <c r="BC26" s="78" t="str">
        <f>REPLACE(INDEX(GroupVertices[Group],MATCH(Edges[[#This Row],[Vertex 2]],GroupVertices[Vertex],0)),1,1,"")</f>
        <v>16</v>
      </c>
      <c r="BD26" s="48"/>
      <c r="BE26" s="49"/>
      <c r="BF26" s="48"/>
      <c r="BG26" s="49"/>
      <c r="BH26" s="48"/>
      <c r="BI26" s="49"/>
      <c r="BJ26" s="48"/>
      <c r="BK26" s="49"/>
      <c r="BL26" s="48"/>
    </row>
    <row r="27" spans="1:64" ht="15">
      <c r="A27" s="64" t="s">
        <v>232</v>
      </c>
      <c r="B27" s="64" t="s">
        <v>314</v>
      </c>
      <c r="C27" s="65" t="s">
        <v>3161</v>
      </c>
      <c r="D27" s="66">
        <v>3</v>
      </c>
      <c r="E27" s="67" t="s">
        <v>132</v>
      </c>
      <c r="F27" s="68">
        <v>35</v>
      </c>
      <c r="G27" s="65"/>
      <c r="H27" s="69"/>
      <c r="I27" s="70"/>
      <c r="J27" s="70"/>
      <c r="K27" s="34" t="s">
        <v>65</v>
      </c>
      <c r="L27" s="77">
        <v>27</v>
      </c>
      <c r="M27" s="77"/>
      <c r="N27" s="72"/>
      <c r="O27" s="79" t="s">
        <v>332</v>
      </c>
      <c r="P27" s="81">
        <v>43491.752280092594</v>
      </c>
      <c r="Q27" s="79" t="s">
        <v>353</v>
      </c>
      <c r="R27" s="79" t="s">
        <v>506</v>
      </c>
      <c r="S27" s="79" t="s">
        <v>602</v>
      </c>
      <c r="T27" s="79" t="s">
        <v>641</v>
      </c>
      <c r="U27" s="83" t="s">
        <v>702</v>
      </c>
      <c r="V27" s="83" t="s">
        <v>702</v>
      </c>
      <c r="W27" s="81">
        <v>43491.752280092594</v>
      </c>
      <c r="X27" s="83" t="s">
        <v>851</v>
      </c>
      <c r="Y27" s="79"/>
      <c r="Z27" s="79"/>
      <c r="AA27" s="85" t="s">
        <v>1028</v>
      </c>
      <c r="AB27" s="79"/>
      <c r="AC27" s="79" t="b">
        <v>0</v>
      </c>
      <c r="AD27" s="79">
        <v>1</v>
      </c>
      <c r="AE27" s="85" t="s">
        <v>1185</v>
      </c>
      <c r="AF27" s="79" t="b">
        <v>0</v>
      </c>
      <c r="AG27" s="79" t="s">
        <v>1187</v>
      </c>
      <c r="AH27" s="79"/>
      <c r="AI27" s="85" t="s">
        <v>1185</v>
      </c>
      <c r="AJ27" s="79" t="b">
        <v>0</v>
      </c>
      <c r="AK27" s="79">
        <v>2</v>
      </c>
      <c r="AL27" s="85" t="s">
        <v>1185</v>
      </c>
      <c r="AM27" s="79" t="s">
        <v>1195</v>
      </c>
      <c r="AN27" s="79" t="b">
        <v>0</v>
      </c>
      <c r="AO27" s="85" t="s">
        <v>1028</v>
      </c>
      <c r="AP27" s="79" t="s">
        <v>1218</v>
      </c>
      <c r="AQ27" s="79">
        <v>0</v>
      </c>
      <c r="AR27" s="79">
        <v>0</v>
      </c>
      <c r="AS27" s="79"/>
      <c r="AT27" s="79"/>
      <c r="AU27" s="79"/>
      <c r="AV27" s="79"/>
      <c r="AW27" s="79"/>
      <c r="AX27" s="79"/>
      <c r="AY27" s="79"/>
      <c r="AZ27" s="79"/>
      <c r="BA27">
        <v>1</v>
      </c>
      <c r="BB27" s="78" t="str">
        <f>REPLACE(INDEX(GroupVertices[Group],MATCH(Edges[[#This Row],[Vertex 1]],GroupVertices[Vertex],0)),1,1,"")</f>
        <v>16</v>
      </c>
      <c r="BC27" s="78" t="str">
        <f>REPLACE(INDEX(GroupVertices[Group],MATCH(Edges[[#This Row],[Vertex 2]],GroupVertices[Vertex],0)),1,1,"")</f>
        <v>16</v>
      </c>
      <c r="BD27" s="48">
        <v>0</v>
      </c>
      <c r="BE27" s="49">
        <v>0</v>
      </c>
      <c r="BF27" s="48">
        <v>2</v>
      </c>
      <c r="BG27" s="49">
        <v>8.695652173913043</v>
      </c>
      <c r="BH27" s="48">
        <v>0</v>
      </c>
      <c r="BI27" s="49">
        <v>0</v>
      </c>
      <c r="BJ27" s="48">
        <v>21</v>
      </c>
      <c r="BK27" s="49">
        <v>91.30434782608695</v>
      </c>
      <c r="BL27" s="48">
        <v>23</v>
      </c>
    </row>
    <row r="28" spans="1:64" ht="15">
      <c r="A28" s="64" t="s">
        <v>232</v>
      </c>
      <c r="B28" s="64" t="s">
        <v>232</v>
      </c>
      <c r="C28" s="65" t="s">
        <v>3161</v>
      </c>
      <c r="D28" s="66">
        <v>3</v>
      </c>
      <c r="E28" s="67" t="s">
        <v>132</v>
      </c>
      <c r="F28" s="68">
        <v>35</v>
      </c>
      <c r="G28" s="65"/>
      <c r="H28" s="69"/>
      <c r="I28" s="70"/>
      <c r="J28" s="70"/>
      <c r="K28" s="34" t="s">
        <v>65</v>
      </c>
      <c r="L28" s="77">
        <v>28</v>
      </c>
      <c r="M28" s="77"/>
      <c r="N28" s="72"/>
      <c r="O28" s="79" t="s">
        <v>176</v>
      </c>
      <c r="P28" s="81">
        <v>43501.86729166667</v>
      </c>
      <c r="Q28" s="79" t="s">
        <v>354</v>
      </c>
      <c r="R28" s="83" t="s">
        <v>507</v>
      </c>
      <c r="S28" s="79" t="s">
        <v>603</v>
      </c>
      <c r="T28" s="79" t="s">
        <v>642</v>
      </c>
      <c r="U28" s="79"/>
      <c r="V28" s="83" t="s">
        <v>766</v>
      </c>
      <c r="W28" s="81">
        <v>43501.86729166667</v>
      </c>
      <c r="X28" s="83" t="s">
        <v>852</v>
      </c>
      <c r="Y28" s="79"/>
      <c r="Z28" s="79"/>
      <c r="AA28" s="85" t="s">
        <v>1029</v>
      </c>
      <c r="AB28" s="79"/>
      <c r="AC28" s="79" t="b">
        <v>0</v>
      </c>
      <c r="AD28" s="79">
        <v>0</v>
      </c>
      <c r="AE28" s="85" t="s">
        <v>1185</v>
      </c>
      <c r="AF28" s="79" t="b">
        <v>0</v>
      </c>
      <c r="AG28" s="79" t="s">
        <v>1187</v>
      </c>
      <c r="AH28" s="79"/>
      <c r="AI28" s="85" t="s">
        <v>1185</v>
      </c>
      <c r="AJ28" s="79" t="b">
        <v>0</v>
      </c>
      <c r="AK28" s="79">
        <v>2</v>
      </c>
      <c r="AL28" s="85" t="s">
        <v>1028</v>
      </c>
      <c r="AM28" s="79" t="s">
        <v>1201</v>
      </c>
      <c r="AN28" s="79" t="b">
        <v>0</v>
      </c>
      <c r="AO28" s="85" t="s">
        <v>1028</v>
      </c>
      <c r="AP28" s="79" t="s">
        <v>176</v>
      </c>
      <c r="AQ28" s="79">
        <v>0</v>
      </c>
      <c r="AR28" s="79">
        <v>0</v>
      </c>
      <c r="AS28" s="79"/>
      <c r="AT28" s="79"/>
      <c r="AU28" s="79"/>
      <c r="AV28" s="79"/>
      <c r="AW28" s="79"/>
      <c r="AX28" s="79"/>
      <c r="AY28" s="79"/>
      <c r="AZ28" s="79"/>
      <c r="BA28">
        <v>1</v>
      </c>
      <c r="BB28" s="78" t="str">
        <f>REPLACE(INDEX(GroupVertices[Group],MATCH(Edges[[#This Row],[Vertex 1]],GroupVertices[Vertex],0)),1,1,"")</f>
        <v>16</v>
      </c>
      <c r="BC28" s="78" t="str">
        <f>REPLACE(INDEX(GroupVertices[Group],MATCH(Edges[[#This Row],[Vertex 2]],GroupVertices[Vertex],0)),1,1,"")</f>
        <v>16</v>
      </c>
      <c r="BD28" s="48">
        <v>0</v>
      </c>
      <c r="BE28" s="49">
        <v>0</v>
      </c>
      <c r="BF28" s="48">
        <v>1</v>
      </c>
      <c r="BG28" s="49">
        <v>5.555555555555555</v>
      </c>
      <c r="BH28" s="48">
        <v>0</v>
      </c>
      <c r="BI28" s="49">
        <v>0</v>
      </c>
      <c r="BJ28" s="48">
        <v>17</v>
      </c>
      <c r="BK28" s="49">
        <v>94.44444444444444</v>
      </c>
      <c r="BL28" s="48">
        <v>18</v>
      </c>
    </row>
    <row r="29" spans="1:64" ht="15">
      <c r="A29" s="64" t="s">
        <v>233</v>
      </c>
      <c r="B29" s="64" t="s">
        <v>233</v>
      </c>
      <c r="C29" s="65" t="s">
        <v>3161</v>
      </c>
      <c r="D29" s="66">
        <v>3</v>
      </c>
      <c r="E29" s="67" t="s">
        <v>132</v>
      </c>
      <c r="F29" s="68">
        <v>35</v>
      </c>
      <c r="G29" s="65"/>
      <c r="H29" s="69"/>
      <c r="I29" s="70"/>
      <c r="J29" s="70"/>
      <c r="K29" s="34" t="s">
        <v>65</v>
      </c>
      <c r="L29" s="77">
        <v>29</v>
      </c>
      <c r="M29" s="77"/>
      <c r="N29" s="72"/>
      <c r="O29" s="79" t="s">
        <v>176</v>
      </c>
      <c r="P29" s="81">
        <v>43501.96795138889</v>
      </c>
      <c r="Q29" s="79" t="s">
        <v>355</v>
      </c>
      <c r="R29" s="79"/>
      <c r="S29" s="79"/>
      <c r="T29" s="79" t="s">
        <v>643</v>
      </c>
      <c r="U29" s="83" t="s">
        <v>703</v>
      </c>
      <c r="V29" s="83" t="s">
        <v>703</v>
      </c>
      <c r="W29" s="81">
        <v>43501.96795138889</v>
      </c>
      <c r="X29" s="83" t="s">
        <v>853</v>
      </c>
      <c r="Y29" s="79"/>
      <c r="Z29" s="79"/>
      <c r="AA29" s="85" t="s">
        <v>1030</v>
      </c>
      <c r="AB29" s="79"/>
      <c r="AC29" s="79" t="b">
        <v>0</v>
      </c>
      <c r="AD29" s="79">
        <v>2</v>
      </c>
      <c r="AE29" s="85" t="s">
        <v>1185</v>
      </c>
      <c r="AF29" s="79" t="b">
        <v>0</v>
      </c>
      <c r="AG29" s="79" t="s">
        <v>1187</v>
      </c>
      <c r="AH29" s="79"/>
      <c r="AI29" s="85" t="s">
        <v>1185</v>
      </c>
      <c r="AJ29" s="79" t="b">
        <v>0</v>
      </c>
      <c r="AK29" s="79">
        <v>0</v>
      </c>
      <c r="AL29" s="85" t="s">
        <v>1185</v>
      </c>
      <c r="AM29" s="79" t="s">
        <v>1195</v>
      </c>
      <c r="AN29" s="79" t="b">
        <v>0</v>
      </c>
      <c r="AO29" s="85" t="s">
        <v>1030</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2</v>
      </c>
      <c r="BE29" s="49">
        <v>3.9215686274509802</v>
      </c>
      <c r="BF29" s="48">
        <v>0</v>
      </c>
      <c r="BG29" s="49">
        <v>0</v>
      </c>
      <c r="BH29" s="48">
        <v>0</v>
      </c>
      <c r="BI29" s="49">
        <v>0</v>
      </c>
      <c r="BJ29" s="48">
        <v>49</v>
      </c>
      <c r="BK29" s="49">
        <v>96.07843137254902</v>
      </c>
      <c r="BL29" s="48">
        <v>51</v>
      </c>
    </row>
    <row r="30" spans="1:64" ht="15">
      <c r="A30" s="64" t="s">
        <v>234</v>
      </c>
      <c r="B30" s="64" t="s">
        <v>315</v>
      </c>
      <c r="C30" s="65" t="s">
        <v>3161</v>
      </c>
      <c r="D30" s="66">
        <v>3</v>
      </c>
      <c r="E30" s="67" t="s">
        <v>132</v>
      </c>
      <c r="F30" s="68">
        <v>35</v>
      </c>
      <c r="G30" s="65"/>
      <c r="H30" s="69"/>
      <c r="I30" s="70"/>
      <c r="J30" s="70"/>
      <c r="K30" s="34" t="s">
        <v>65</v>
      </c>
      <c r="L30" s="77">
        <v>30</v>
      </c>
      <c r="M30" s="77"/>
      <c r="N30" s="72"/>
      <c r="O30" s="79" t="s">
        <v>332</v>
      </c>
      <c r="P30" s="81">
        <v>43502.587060185186</v>
      </c>
      <c r="Q30" s="79" t="s">
        <v>356</v>
      </c>
      <c r="R30" s="83" t="s">
        <v>508</v>
      </c>
      <c r="S30" s="79" t="s">
        <v>604</v>
      </c>
      <c r="T30" s="79" t="s">
        <v>644</v>
      </c>
      <c r="U30" s="79"/>
      <c r="V30" s="83" t="s">
        <v>767</v>
      </c>
      <c r="W30" s="81">
        <v>43502.587060185186</v>
      </c>
      <c r="X30" s="83" t="s">
        <v>854</v>
      </c>
      <c r="Y30" s="79"/>
      <c r="Z30" s="79"/>
      <c r="AA30" s="85" t="s">
        <v>1031</v>
      </c>
      <c r="AB30" s="79"/>
      <c r="AC30" s="79" t="b">
        <v>0</v>
      </c>
      <c r="AD30" s="79">
        <v>0</v>
      </c>
      <c r="AE30" s="85" t="s">
        <v>1185</v>
      </c>
      <c r="AF30" s="79" t="b">
        <v>0</v>
      </c>
      <c r="AG30" s="79" t="s">
        <v>1187</v>
      </c>
      <c r="AH30" s="79"/>
      <c r="AI30" s="85" t="s">
        <v>1185</v>
      </c>
      <c r="AJ30" s="79" t="b">
        <v>0</v>
      </c>
      <c r="AK30" s="79">
        <v>0</v>
      </c>
      <c r="AL30" s="85" t="s">
        <v>1185</v>
      </c>
      <c r="AM30" s="79" t="s">
        <v>1194</v>
      </c>
      <c r="AN30" s="79" t="b">
        <v>0</v>
      </c>
      <c r="AO30" s="85" t="s">
        <v>1031</v>
      </c>
      <c r="AP30" s="79" t="s">
        <v>176</v>
      </c>
      <c r="AQ30" s="79">
        <v>0</v>
      </c>
      <c r="AR30" s="79">
        <v>0</v>
      </c>
      <c r="AS30" s="79"/>
      <c r="AT30" s="79"/>
      <c r="AU30" s="79"/>
      <c r="AV30" s="79"/>
      <c r="AW30" s="79"/>
      <c r="AX30" s="79"/>
      <c r="AY30" s="79"/>
      <c r="AZ30" s="79"/>
      <c r="BA30">
        <v>1</v>
      </c>
      <c r="BB30" s="78" t="str">
        <f>REPLACE(INDEX(GroupVertices[Group],MATCH(Edges[[#This Row],[Vertex 1]],GroupVertices[Vertex],0)),1,1,"")</f>
        <v>15</v>
      </c>
      <c r="BC30" s="78" t="str">
        <f>REPLACE(INDEX(GroupVertices[Group],MATCH(Edges[[#This Row],[Vertex 2]],GroupVertices[Vertex],0)),1,1,"")</f>
        <v>15</v>
      </c>
      <c r="BD30" s="48"/>
      <c r="BE30" s="49"/>
      <c r="BF30" s="48"/>
      <c r="BG30" s="49"/>
      <c r="BH30" s="48"/>
      <c r="BI30" s="49"/>
      <c r="BJ30" s="48"/>
      <c r="BK30" s="49"/>
      <c r="BL30" s="48"/>
    </row>
    <row r="31" spans="1:64" ht="15">
      <c r="A31" s="64" t="s">
        <v>234</v>
      </c>
      <c r="B31" s="64" t="s">
        <v>316</v>
      </c>
      <c r="C31" s="65" t="s">
        <v>3161</v>
      </c>
      <c r="D31" s="66">
        <v>3</v>
      </c>
      <c r="E31" s="67" t="s">
        <v>132</v>
      </c>
      <c r="F31" s="68">
        <v>35</v>
      </c>
      <c r="G31" s="65"/>
      <c r="H31" s="69"/>
      <c r="I31" s="70"/>
      <c r="J31" s="70"/>
      <c r="K31" s="34" t="s">
        <v>65</v>
      </c>
      <c r="L31" s="77">
        <v>31</v>
      </c>
      <c r="M31" s="77"/>
      <c r="N31" s="72"/>
      <c r="O31" s="79" t="s">
        <v>332</v>
      </c>
      <c r="P31" s="81">
        <v>43502.587060185186</v>
      </c>
      <c r="Q31" s="79" t="s">
        <v>356</v>
      </c>
      <c r="R31" s="83" t="s">
        <v>508</v>
      </c>
      <c r="S31" s="79" t="s">
        <v>604</v>
      </c>
      <c r="T31" s="79" t="s">
        <v>644</v>
      </c>
      <c r="U31" s="79"/>
      <c r="V31" s="83" t="s">
        <v>767</v>
      </c>
      <c r="W31" s="81">
        <v>43502.587060185186</v>
      </c>
      <c r="X31" s="83" t="s">
        <v>854</v>
      </c>
      <c r="Y31" s="79"/>
      <c r="Z31" s="79"/>
      <c r="AA31" s="85" t="s">
        <v>1031</v>
      </c>
      <c r="AB31" s="79"/>
      <c r="AC31" s="79" t="b">
        <v>0</v>
      </c>
      <c r="AD31" s="79">
        <v>0</v>
      </c>
      <c r="AE31" s="85" t="s">
        <v>1185</v>
      </c>
      <c r="AF31" s="79" t="b">
        <v>0</v>
      </c>
      <c r="AG31" s="79" t="s">
        <v>1187</v>
      </c>
      <c r="AH31" s="79"/>
      <c r="AI31" s="85" t="s">
        <v>1185</v>
      </c>
      <c r="AJ31" s="79" t="b">
        <v>0</v>
      </c>
      <c r="AK31" s="79">
        <v>0</v>
      </c>
      <c r="AL31" s="85" t="s">
        <v>1185</v>
      </c>
      <c r="AM31" s="79" t="s">
        <v>1194</v>
      </c>
      <c r="AN31" s="79" t="b">
        <v>0</v>
      </c>
      <c r="AO31" s="85" t="s">
        <v>1031</v>
      </c>
      <c r="AP31" s="79" t="s">
        <v>176</v>
      </c>
      <c r="AQ31" s="79">
        <v>0</v>
      </c>
      <c r="AR31" s="79">
        <v>0</v>
      </c>
      <c r="AS31" s="79"/>
      <c r="AT31" s="79"/>
      <c r="AU31" s="79"/>
      <c r="AV31" s="79"/>
      <c r="AW31" s="79"/>
      <c r="AX31" s="79"/>
      <c r="AY31" s="79"/>
      <c r="AZ31" s="79"/>
      <c r="BA31">
        <v>1</v>
      </c>
      <c r="BB31" s="78" t="str">
        <f>REPLACE(INDEX(GroupVertices[Group],MATCH(Edges[[#This Row],[Vertex 1]],GroupVertices[Vertex],0)),1,1,"")</f>
        <v>15</v>
      </c>
      <c r="BC31" s="78" t="str">
        <f>REPLACE(INDEX(GroupVertices[Group],MATCH(Edges[[#This Row],[Vertex 2]],GroupVertices[Vertex],0)),1,1,"")</f>
        <v>15</v>
      </c>
      <c r="BD31" s="48">
        <v>0</v>
      </c>
      <c r="BE31" s="49">
        <v>0</v>
      </c>
      <c r="BF31" s="48">
        <v>0</v>
      </c>
      <c r="BG31" s="49">
        <v>0</v>
      </c>
      <c r="BH31" s="48">
        <v>0</v>
      </c>
      <c r="BI31" s="49">
        <v>0</v>
      </c>
      <c r="BJ31" s="48">
        <v>19</v>
      </c>
      <c r="BK31" s="49">
        <v>100</v>
      </c>
      <c r="BL31" s="48">
        <v>19</v>
      </c>
    </row>
    <row r="32" spans="1:64" ht="15">
      <c r="A32" s="64" t="s">
        <v>235</v>
      </c>
      <c r="B32" s="64" t="s">
        <v>295</v>
      </c>
      <c r="C32" s="65" t="s">
        <v>3161</v>
      </c>
      <c r="D32" s="66">
        <v>3</v>
      </c>
      <c r="E32" s="67" t="s">
        <v>132</v>
      </c>
      <c r="F32" s="68">
        <v>35</v>
      </c>
      <c r="G32" s="65"/>
      <c r="H32" s="69"/>
      <c r="I32" s="70"/>
      <c r="J32" s="70"/>
      <c r="K32" s="34" t="s">
        <v>65</v>
      </c>
      <c r="L32" s="77">
        <v>32</v>
      </c>
      <c r="M32" s="77"/>
      <c r="N32" s="72"/>
      <c r="O32" s="79" t="s">
        <v>332</v>
      </c>
      <c r="P32" s="81">
        <v>43502.68241898148</v>
      </c>
      <c r="Q32" s="79" t="s">
        <v>357</v>
      </c>
      <c r="R32" s="79"/>
      <c r="S32" s="79"/>
      <c r="T32" s="79" t="s">
        <v>627</v>
      </c>
      <c r="U32" s="79"/>
      <c r="V32" s="83" t="s">
        <v>768</v>
      </c>
      <c r="W32" s="81">
        <v>43502.68241898148</v>
      </c>
      <c r="X32" s="83" t="s">
        <v>855</v>
      </c>
      <c r="Y32" s="79"/>
      <c r="Z32" s="79"/>
      <c r="AA32" s="85" t="s">
        <v>1032</v>
      </c>
      <c r="AB32" s="79"/>
      <c r="AC32" s="79" t="b">
        <v>0</v>
      </c>
      <c r="AD32" s="79">
        <v>0</v>
      </c>
      <c r="AE32" s="85" t="s">
        <v>1185</v>
      </c>
      <c r="AF32" s="79" t="b">
        <v>0</v>
      </c>
      <c r="AG32" s="79" t="s">
        <v>1187</v>
      </c>
      <c r="AH32" s="79"/>
      <c r="AI32" s="85" t="s">
        <v>1185</v>
      </c>
      <c r="AJ32" s="79" t="b">
        <v>0</v>
      </c>
      <c r="AK32" s="79">
        <v>1</v>
      </c>
      <c r="AL32" s="85" t="s">
        <v>1133</v>
      </c>
      <c r="AM32" s="79" t="s">
        <v>1195</v>
      </c>
      <c r="AN32" s="79" t="b">
        <v>0</v>
      </c>
      <c r="AO32" s="85" t="s">
        <v>1133</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v>1</v>
      </c>
      <c r="BE32" s="49">
        <v>4.166666666666667</v>
      </c>
      <c r="BF32" s="48">
        <v>0</v>
      </c>
      <c r="BG32" s="49">
        <v>0</v>
      </c>
      <c r="BH32" s="48">
        <v>0</v>
      </c>
      <c r="BI32" s="49">
        <v>0</v>
      </c>
      <c r="BJ32" s="48">
        <v>23</v>
      </c>
      <c r="BK32" s="49">
        <v>95.83333333333333</v>
      </c>
      <c r="BL32" s="48">
        <v>24</v>
      </c>
    </row>
    <row r="33" spans="1:64" ht="15">
      <c r="A33" s="64" t="s">
        <v>236</v>
      </c>
      <c r="B33" s="64" t="s">
        <v>317</v>
      </c>
      <c r="C33" s="65" t="s">
        <v>3161</v>
      </c>
      <c r="D33" s="66">
        <v>3</v>
      </c>
      <c r="E33" s="67" t="s">
        <v>132</v>
      </c>
      <c r="F33" s="68">
        <v>35</v>
      </c>
      <c r="G33" s="65"/>
      <c r="H33" s="69"/>
      <c r="I33" s="70"/>
      <c r="J33" s="70"/>
      <c r="K33" s="34" t="s">
        <v>65</v>
      </c>
      <c r="L33" s="77">
        <v>33</v>
      </c>
      <c r="M33" s="77"/>
      <c r="N33" s="72"/>
      <c r="O33" s="79" t="s">
        <v>332</v>
      </c>
      <c r="P33" s="81">
        <v>43502.705034722225</v>
      </c>
      <c r="Q33" s="79" t="s">
        <v>358</v>
      </c>
      <c r="R33" s="83" t="s">
        <v>509</v>
      </c>
      <c r="S33" s="79" t="s">
        <v>605</v>
      </c>
      <c r="T33" s="79" t="s">
        <v>645</v>
      </c>
      <c r="U33" s="79"/>
      <c r="V33" s="83" t="s">
        <v>769</v>
      </c>
      <c r="W33" s="81">
        <v>43502.705034722225</v>
      </c>
      <c r="X33" s="83" t="s">
        <v>856</v>
      </c>
      <c r="Y33" s="79"/>
      <c r="Z33" s="79"/>
      <c r="AA33" s="85" t="s">
        <v>1033</v>
      </c>
      <c r="AB33" s="79"/>
      <c r="AC33" s="79" t="b">
        <v>0</v>
      </c>
      <c r="AD33" s="79">
        <v>0</v>
      </c>
      <c r="AE33" s="85" t="s">
        <v>1185</v>
      </c>
      <c r="AF33" s="79" t="b">
        <v>0</v>
      </c>
      <c r="AG33" s="79" t="s">
        <v>1187</v>
      </c>
      <c r="AH33" s="79"/>
      <c r="AI33" s="85" t="s">
        <v>1185</v>
      </c>
      <c r="AJ33" s="79" t="b">
        <v>0</v>
      </c>
      <c r="AK33" s="79">
        <v>0</v>
      </c>
      <c r="AL33" s="85" t="s">
        <v>1185</v>
      </c>
      <c r="AM33" s="79" t="s">
        <v>1194</v>
      </c>
      <c r="AN33" s="79" t="b">
        <v>0</v>
      </c>
      <c r="AO33" s="85" t="s">
        <v>1033</v>
      </c>
      <c r="AP33" s="79" t="s">
        <v>176</v>
      </c>
      <c r="AQ33" s="79">
        <v>0</v>
      </c>
      <c r="AR33" s="79">
        <v>0</v>
      </c>
      <c r="AS33" s="79"/>
      <c r="AT33" s="79"/>
      <c r="AU33" s="79"/>
      <c r="AV33" s="79"/>
      <c r="AW33" s="79"/>
      <c r="AX33" s="79"/>
      <c r="AY33" s="79"/>
      <c r="AZ33" s="79"/>
      <c r="BA33">
        <v>1</v>
      </c>
      <c r="BB33" s="78" t="str">
        <f>REPLACE(INDEX(GroupVertices[Group],MATCH(Edges[[#This Row],[Vertex 1]],GroupVertices[Vertex],0)),1,1,"")</f>
        <v>21</v>
      </c>
      <c r="BC33" s="78" t="str">
        <f>REPLACE(INDEX(GroupVertices[Group],MATCH(Edges[[#This Row],[Vertex 2]],GroupVertices[Vertex],0)),1,1,"")</f>
        <v>21</v>
      </c>
      <c r="BD33" s="48">
        <v>0</v>
      </c>
      <c r="BE33" s="49">
        <v>0</v>
      </c>
      <c r="BF33" s="48">
        <v>0</v>
      </c>
      <c r="BG33" s="49">
        <v>0</v>
      </c>
      <c r="BH33" s="48">
        <v>0</v>
      </c>
      <c r="BI33" s="49">
        <v>0</v>
      </c>
      <c r="BJ33" s="48">
        <v>11</v>
      </c>
      <c r="BK33" s="49">
        <v>100</v>
      </c>
      <c r="BL33" s="48">
        <v>11</v>
      </c>
    </row>
    <row r="34" spans="1:64" ht="15">
      <c r="A34" s="64" t="s">
        <v>237</v>
      </c>
      <c r="B34" s="64" t="s">
        <v>318</v>
      </c>
      <c r="C34" s="65" t="s">
        <v>3161</v>
      </c>
      <c r="D34" s="66">
        <v>3</v>
      </c>
      <c r="E34" s="67" t="s">
        <v>132</v>
      </c>
      <c r="F34" s="68">
        <v>35</v>
      </c>
      <c r="G34" s="65"/>
      <c r="H34" s="69"/>
      <c r="I34" s="70"/>
      <c r="J34" s="70"/>
      <c r="K34" s="34" t="s">
        <v>65</v>
      </c>
      <c r="L34" s="77">
        <v>34</v>
      </c>
      <c r="M34" s="77"/>
      <c r="N34" s="72"/>
      <c r="O34" s="79" t="s">
        <v>332</v>
      </c>
      <c r="P34" s="81">
        <v>43502.71188657408</v>
      </c>
      <c r="Q34" s="79" t="s">
        <v>359</v>
      </c>
      <c r="R34" s="79"/>
      <c r="S34" s="79"/>
      <c r="T34" s="79" t="s">
        <v>646</v>
      </c>
      <c r="U34" s="83" t="s">
        <v>704</v>
      </c>
      <c r="V34" s="83" t="s">
        <v>704</v>
      </c>
      <c r="W34" s="81">
        <v>43502.71188657408</v>
      </c>
      <c r="X34" s="83" t="s">
        <v>857</v>
      </c>
      <c r="Y34" s="79"/>
      <c r="Z34" s="79"/>
      <c r="AA34" s="85" t="s">
        <v>1034</v>
      </c>
      <c r="AB34" s="79"/>
      <c r="AC34" s="79" t="b">
        <v>0</v>
      </c>
      <c r="AD34" s="79">
        <v>2</v>
      </c>
      <c r="AE34" s="85" t="s">
        <v>1185</v>
      </c>
      <c r="AF34" s="79" t="b">
        <v>0</v>
      </c>
      <c r="AG34" s="79" t="s">
        <v>1187</v>
      </c>
      <c r="AH34" s="79"/>
      <c r="AI34" s="85" t="s">
        <v>1185</v>
      </c>
      <c r="AJ34" s="79" t="b">
        <v>0</v>
      </c>
      <c r="AK34" s="79">
        <v>1</v>
      </c>
      <c r="AL34" s="85" t="s">
        <v>1185</v>
      </c>
      <c r="AM34" s="79" t="s">
        <v>1203</v>
      </c>
      <c r="AN34" s="79" t="b">
        <v>0</v>
      </c>
      <c r="AO34" s="85" t="s">
        <v>1034</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238</v>
      </c>
      <c r="B35" s="64" t="s">
        <v>238</v>
      </c>
      <c r="C35" s="65" t="s">
        <v>3161</v>
      </c>
      <c r="D35" s="66">
        <v>3</v>
      </c>
      <c r="E35" s="67" t="s">
        <v>132</v>
      </c>
      <c r="F35" s="68">
        <v>35</v>
      </c>
      <c r="G35" s="65"/>
      <c r="H35" s="69"/>
      <c r="I35" s="70"/>
      <c r="J35" s="70"/>
      <c r="K35" s="34" t="s">
        <v>65</v>
      </c>
      <c r="L35" s="77">
        <v>35</v>
      </c>
      <c r="M35" s="77"/>
      <c r="N35" s="72"/>
      <c r="O35" s="79" t="s">
        <v>176</v>
      </c>
      <c r="P35" s="81">
        <v>43502.725173611114</v>
      </c>
      <c r="Q35" s="79" t="s">
        <v>360</v>
      </c>
      <c r="R35" s="83" t="s">
        <v>510</v>
      </c>
      <c r="S35" s="79" t="s">
        <v>606</v>
      </c>
      <c r="T35" s="79" t="s">
        <v>627</v>
      </c>
      <c r="U35" s="79"/>
      <c r="V35" s="83" t="s">
        <v>770</v>
      </c>
      <c r="W35" s="81">
        <v>43502.725173611114</v>
      </c>
      <c r="X35" s="83" t="s">
        <v>858</v>
      </c>
      <c r="Y35" s="79"/>
      <c r="Z35" s="79"/>
      <c r="AA35" s="85" t="s">
        <v>1035</v>
      </c>
      <c r="AB35" s="79"/>
      <c r="AC35" s="79" t="b">
        <v>0</v>
      </c>
      <c r="AD35" s="79">
        <v>0</v>
      </c>
      <c r="AE35" s="85" t="s">
        <v>1185</v>
      </c>
      <c r="AF35" s="79" t="b">
        <v>0</v>
      </c>
      <c r="AG35" s="79" t="s">
        <v>1187</v>
      </c>
      <c r="AH35" s="79"/>
      <c r="AI35" s="85" t="s">
        <v>1185</v>
      </c>
      <c r="AJ35" s="79" t="b">
        <v>0</v>
      </c>
      <c r="AK35" s="79">
        <v>0</v>
      </c>
      <c r="AL35" s="85" t="s">
        <v>1185</v>
      </c>
      <c r="AM35" s="79" t="s">
        <v>1195</v>
      </c>
      <c r="AN35" s="79" t="b">
        <v>0</v>
      </c>
      <c r="AO35" s="85" t="s">
        <v>1035</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3</v>
      </c>
      <c r="BE35" s="49">
        <v>8.571428571428571</v>
      </c>
      <c r="BF35" s="48">
        <v>0</v>
      </c>
      <c r="BG35" s="49">
        <v>0</v>
      </c>
      <c r="BH35" s="48">
        <v>0</v>
      </c>
      <c r="BI35" s="49">
        <v>0</v>
      </c>
      <c r="BJ35" s="48">
        <v>32</v>
      </c>
      <c r="BK35" s="49">
        <v>91.42857142857143</v>
      </c>
      <c r="BL35" s="48">
        <v>35</v>
      </c>
    </row>
    <row r="36" spans="1:64" ht="15">
      <c r="A36" s="64" t="s">
        <v>237</v>
      </c>
      <c r="B36" s="64" t="s">
        <v>319</v>
      </c>
      <c r="C36" s="65" t="s">
        <v>3161</v>
      </c>
      <c r="D36" s="66">
        <v>3</v>
      </c>
      <c r="E36" s="67" t="s">
        <v>132</v>
      </c>
      <c r="F36" s="68">
        <v>35</v>
      </c>
      <c r="G36" s="65"/>
      <c r="H36" s="69"/>
      <c r="I36" s="70"/>
      <c r="J36" s="70"/>
      <c r="K36" s="34" t="s">
        <v>65</v>
      </c>
      <c r="L36" s="77">
        <v>36</v>
      </c>
      <c r="M36" s="77"/>
      <c r="N36" s="72"/>
      <c r="O36" s="79" t="s">
        <v>332</v>
      </c>
      <c r="P36" s="81">
        <v>43502.71188657408</v>
      </c>
      <c r="Q36" s="79" t="s">
        <v>359</v>
      </c>
      <c r="R36" s="79"/>
      <c r="S36" s="79"/>
      <c r="T36" s="79" t="s">
        <v>646</v>
      </c>
      <c r="U36" s="83" t="s">
        <v>704</v>
      </c>
      <c r="V36" s="83" t="s">
        <v>704</v>
      </c>
      <c r="W36" s="81">
        <v>43502.71188657408</v>
      </c>
      <c r="X36" s="83" t="s">
        <v>857</v>
      </c>
      <c r="Y36" s="79"/>
      <c r="Z36" s="79"/>
      <c r="AA36" s="85" t="s">
        <v>1034</v>
      </c>
      <c r="AB36" s="79"/>
      <c r="AC36" s="79" t="b">
        <v>0</v>
      </c>
      <c r="AD36" s="79">
        <v>2</v>
      </c>
      <c r="AE36" s="85" t="s">
        <v>1185</v>
      </c>
      <c r="AF36" s="79" t="b">
        <v>0</v>
      </c>
      <c r="AG36" s="79" t="s">
        <v>1187</v>
      </c>
      <c r="AH36" s="79"/>
      <c r="AI36" s="85" t="s">
        <v>1185</v>
      </c>
      <c r="AJ36" s="79" t="b">
        <v>0</v>
      </c>
      <c r="AK36" s="79">
        <v>1</v>
      </c>
      <c r="AL36" s="85" t="s">
        <v>1185</v>
      </c>
      <c r="AM36" s="79" t="s">
        <v>1203</v>
      </c>
      <c r="AN36" s="79" t="b">
        <v>0</v>
      </c>
      <c r="AO36" s="85" t="s">
        <v>1034</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239</v>
      </c>
      <c r="B37" s="64" t="s">
        <v>319</v>
      </c>
      <c r="C37" s="65" t="s">
        <v>3161</v>
      </c>
      <c r="D37" s="66">
        <v>3</v>
      </c>
      <c r="E37" s="67" t="s">
        <v>132</v>
      </c>
      <c r="F37" s="68">
        <v>35</v>
      </c>
      <c r="G37" s="65"/>
      <c r="H37" s="69"/>
      <c r="I37" s="70"/>
      <c r="J37" s="70"/>
      <c r="K37" s="34" t="s">
        <v>65</v>
      </c>
      <c r="L37" s="77">
        <v>37</v>
      </c>
      <c r="M37" s="77"/>
      <c r="N37" s="72"/>
      <c r="O37" s="79" t="s">
        <v>332</v>
      </c>
      <c r="P37" s="81">
        <v>43502.739756944444</v>
      </c>
      <c r="Q37" s="79" t="s">
        <v>361</v>
      </c>
      <c r="R37" s="79"/>
      <c r="S37" s="79"/>
      <c r="T37" s="79" t="s">
        <v>647</v>
      </c>
      <c r="U37" s="79"/>
      <c r="V37" s="83" t="s">
        <v>771</v>
      </c>
      <c r="W37" s="81">
        <v>43502.739756944444</v>
      </c>
      <c r="X37" s="83" t="s">
        <v>859</v>
      </c>
      <c r="Y37" s="79"/>
      <c r="Z37" s="79"/>
      <c r="AA37" s="85" t="s">
        <v>1036</v>
      </c>
      <c r="AB37" s="79"/>
      <c r="AC37" s="79" t="b">
        <v>0</v>
      </c>
      <c r="AD37" s="79">
        <v>0</v>
      </c>
      <c r="AE37" s="85" t="s">
        <v>1185</v>
      </c>
      <c r="AF37" s="79" t="b">
        <v>0</v>
      </c>
      <c r="AG37" s="79" t="s">
        <v>1187</v>
      </c>
      <c r="AH37" s="79"/>
      <c r="AI37" s="85" t="s">
        <v>1185</v>
      </c>
      <c r="AJ37" s="79" t="b">
        <v>0</v>
      </c>
      <c r="AK37" s="79">
        <v>1</v>
      </c>
      <c r="AL37" s="85" t="s">
        <v>1034</v>
      </c>
      <c r="AM37" s="79" t="s">
        <v>1201</v>
      </c>
      <c r="AN37" s="79" t="b">
        <v>0</v>
      </c>
      <c r="AO37" s="85" t="s">
        <v>1034</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237</v>
      </c>
      <c r="B38" s="64" t="s">
        <v>320</v>
      </c>
      <c r="C38" s="65" t="s">
        <v>3161</v>
      </c>
      <c r="D38" s="66">
        <v>3</v>
      </c>
      <c r="E38" s="67" t="s">
        <v>132</v>
      </c>
      <c r="F38" s="68">
        <v>35</v>
      </c>
      <c r="G38" s="65"/>
      <c r="H38" s="69"/>
      <c r="I38" s="70"/>
      <c r="J38" s="70"/>
      <c r="K38" s="34" t="s">
        <v>65</v>
      </c>
      <c r="L38" s="77">
        <v>38</v>
      </c>
      <c r="M38" s="77"/>
      <c r="N38" s="72"/>
      <c r="O38" s="79" t="s">
        <v>332</v>
      </c>
      <c r="P38" s="81">
        <v>43502.71188657408</v>
      </c>
      <c r="Q38" s="79" t="s">
        <v>359</v>
      </c>
      <c r="R38" s="79"/>
      <c r="S38" s="79"/>
      <c r="T38" s="79" t="s">
        <v>646</v>
      </c>
      <c r="U38" s="83" t="s">
        <v>704</v>
      </c>
      <c r="V38" s="83" t="s">
        <v>704</v>
      </c>
      <c r="W38" s="81">
        <v>43502.71188657408</v>
      </c>
      <c r="X38" s="83" t="s">
        <v>857</v>
      </c>
      <c r="Y38" s="79"/>
      <c r="Z38" s="79"/>
      <c r="AA38" s="85" t="s">
        <v>1034</v>
      </c>
      <c r="AB38" s="79"/>
      <c r="AC38" s="79" t="b">
        <v>0</v>
      </c>
      <c r="AD38" s="79">
        <v>2</v>
      </c>
      <c r="AE38" s="85" t="s">
        <v>1185</v>
      </c>
      <c r="AF38" s="79" t="b">
        <v>0</v>
      </c>
      <c r="AG38" s="79" t="s">
        <v>1187</v>
      </c>
      <c r="AH38" s="79"/>
      <c r="AI38" s="85" t="s">
        <v>1185</v>
      </c>
      <c r="AJ38" s="79" t="b">
        <v>0</v>
      </c>
      <c r="AK38" s="79">
        <v>1</v>
      </c>
      <c r="AL38" s="85" t="s">
        <v>1185</v>
      </c>
      <c r="AM38" s="79" t="s">
        <v>1203</v>
      </c>
      <c r="AN38" s="79" t="b">
        <v>0</v>
      </c>
      <c r="AO38" s="85" t="s">
        <v>1034</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239</v>
      </c>
      <c r="B39" s="64" t="s">
        <v>320</v>
      </c>
      <c r="C39" s="65" t="s">
        <v>3161</v>
      </c>
      <c r="D39" s="66">
        <v>3</v>
      </c>
      <c r="E39" s="67" t="s">
        <v>132</v>
      </c>
      <c r="F39" s="68">
        <v>35</v>
      </c>
      <c r="G39" s="65"/>
      <c r="H39" s="69"/>
      <c r="I39" s="70"/>
      <c r="J39" s="70"/>
      <c r="K39" s="34" t="s">
        <v>65</v>
      </c>
      <c r="L39" s="77">
        <v>39</v>
      </c>
      <c r="M39" s="77"/>
      <c r="N39" s="72"/>
      <c r="O39" s="79" t="s">
        <v>332</v>
      </c>
      <c r="P39" s="81">
        <v>43502.739756944444</v>
      </c>
      <c r="Q39" s="79" t="s">
        <v>361</v>
      </c>
      <c r="R39" s="79"/>
      <c r="S39" s="79"/>
      <c r="T39" s="79" t="s">
        <v>647</v>
      </c>
      <c r="U39" s="79"/>
      <c r="V39" s="83" t="s">
        <v>771</v>
      </c>
      <c r="W39" s="81">
        <v>43502.739756944444</v>
      </c>
      <c r="X39" s="83" t="s">
        <v>859</v>
      </c>
      <c r="Y39" s="79"/>
      <c r="Z39" s="79"/>
      <c r="AA39" s="85" t="s">
        <v>1036</v>
      </c>
      <c r="AB39" s="79"/>
      <c r="AC39" s="79" t="b">
        <v>0</v>
      </c>
      <c r="AD39" s="79">
        <v>0</v>
      </c>
      <c r="AE39" s="85" t="s">
        <v>1185</v>
      </c>
      <c r="AF39" s="79" t="b">
        <v>0</v>
      </c>
      <c r="AG39" s="79" t="s">
        <v>1187</v>
      </c>
      <c r="AH39" s="79"/>
      <c r="AI39" s="85" t="s">
        <v>1185</v>
      </c>
      <c r="AJ39" s="79" t="b">
        <v>0</v>
      </c>
      <c r="AK39" s="79">
        <v>1</v>
      </c>
      <c r="AL39" s="85" t="s">
        <v>1034</v>
      </c>
      <c r="AM39" s="79" t="s">
        <v>1201</v>
      </c>
      <c r="AN39" s="79" t="b">
        <v>0</v>
      </c>
      <c r="AO39" s="85" t="s">
        <v>1034</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1</v>
      </c>
      <c r="BE39" s="49">
        <v>5</v>
      </c>
      <c r="BF39" s="48">
        <v>0</v>
      </c>
      <c r="BG39" s="49">
        <v>0</v>
      </c>
      <c r="BH39" s="48">
        <v>0</v>
      </c>
      <c r="BI39" s="49">
        <v>0</v>
      </c>
      <c r="BJ39" s="48">
        <v>19</v>
      </c>
      <c r="BK39" s="49">
        <v>95</v>
      </c>
      <c r="BL39" s="48">
        <v>20</v>
      </c>
    </row>
    <row r="40" spans="1:64" ht="15">
      <c r="A40" s="64" t="s">
        <v>237</v>
      </c>
      <c r="B40" s="64" t="s">
        <v>250</v>
      </c>
      <c r="C40" s="65" t="s">
        <v>3161</v>
      </c>
      <c r="D40" s="66">
        <v>3</v>
      </c>
      <c r="E40" s="67" t="s">
        <v>132</v>
      </c>
      <c r="F40" s="68">
        <v>35</v>
      </c>
      <c r="G40" s="65"/>
      <c r="H40" s="69"/>
      <c r="I40" s="70"/>
      <c r="J40" s="70"/>
      <c r="K40" s="34" t="s">
        <v>65</v>
      </c>
      <c r="L40" s="77">
        <v>40</v>
      </c>
      <c r="M40" s="77"/>
      <c r="N40" s="72"/>
      <c r="O40" s="79" t="s">
        <v>332</v>
      </c>
      <c r="P40" s="81">
        <v>43502.71188657408</v>
      </c>
      <c r="Q40" s="79" t="s">
        <v>359</v>
      </c>
      <c r="R40" s="79"/>
      <c r="S40" s="79"/>
      <c r="T40" s="79" t="s">
        <v>646</v>
      </c>
      <c r="U40" s="83" t="s">
        <v>704</v>
      </c>
      <c r="V40" s="83" t="s">
        <v>704</v>
      </c>
      <c r="W40" s="81">
        <v>43502.71188657408</v>
      </c>
      <c r="X40" s="83" t="s">
        <v>857</v>
      </c>
      <c r="Y40" s="79"/>
      <c r="Z40" s="79"/>
      <c r="AA40" s="85" t="s">
        <v>1034</v>
      </c>
      <c r="AB40" s="79"/>
      <c r="AC40" s="79" t="b">
        <v>0</v>
      </c>
      <c r="AD40" s="79">
        <v>2</v>
      </c>
      <c r="AE40" s="85" t="s">
        <v>1185</v>
      </c>
      <c r="AF40" s="79" t="b">
        <v>0</v>
      </c>
      <c r="AG40" s="79" t="s">
        <v>1187</v>
      </c>
      <c r="AH40" s="79"/>
      <c r="AI40" s="85" t="s">
        <v>1185</v>
      </c>
      <c r="AJ40" s="79" t="b">
        <v>0</v>
      </c>
      <c r="AK40" s="79">
        <v>1</v>
      </c>
      <c r="AL40" s="85" t="s">
        <v>1185</v>
      </c>
      <c r="AM40" s="79" t="s">
        <v>1203</v>
      </c>
      <c r="AN40" s="79" t="b">
        <v>0</v>
      </c>
      <c r="AO40" s="85" t="s">
        <v>1034</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2</v>
      </c>
      <c r="BD40" s="48">
        <v>1</v>
      </c>
      <c r="BE40" s="49">
        <v>3.7037037037037037</v>
      </c>
      <c r="BF40" s="48">
        <v>0</v>
      </c>
      <c r="BG40" s="49">
        <v>0</v>
      </c>
      <c r="BH40" s="48">
        <v>0</v>
      </c>
      <c r="BI40" s="49">
        <v>0</v>
      </c>
      <c r="BJ40" s="48">
        <v>26</v>
      </c>
      <c r="BK40" s="49">
        <v>96.29629629629629</v>
      </c>
      <c r="BL40" s="48">
        <v>27</v>
      </c>
    </row>
    <row r="41" spans="1:64" ht="15">
      <c r="A41" s="64" t="s">
        <v>237</v>
      </c>
      <c r="B41" s="64" t="s">
        <v>239</v>
      </c>
      <c r="C41" s="65" t="s">
        <v>3161</v>
      </c>
      <c r="D41" s="66">
        <v>3</v>
      </c>
      <c r="E41" s="67" t="s">
        <v>132</v>
      </c>
      <c r="F41" s="68">
        <v>35</v>
      </c>
      <c r="G41" s="65"/>
      <c r="H41" s="69"/>
      <c r="I41" s="70"/>
      <c r="J41" s="70"/>
      <c r="K41" s="34" t="s">
        <v>66</v>
      </c>
      <c r="L41" s="77">
        <v>41</v>
      </c>
      <c r="M41" s="77"/>
      <c r="N41" s="72"/>
      <c r="O41" s="79" t="s">
        <v>332</v>
      </c>
      <c r="P41" s="81">
        <v>43502.71188657408</v>
      </c>
      <c r="Q41" s="79" t="s">
        <v>359</v>
      </c>
      <c r="R41" s="79"/>
      <c r="S41" s="79"/>
      <c r="T41" s="79" t="s">
        <v>646</v>
      </c>
      <c r="U41" s="83" t="s">
        <v>704</v>
      </c>
      <c r="V41" s="83" t="s">
        <v>704</v>
      </c>
      <c r="W41" s="81">
        <v>43502.71188657408</v>
      </c>
      <c r="X41" s="83" t="s">
        <v>857</v>
      </c>
      <c r="Y41" s="79"/>
      <c r="Z41" s="79"/>
      <c r="AA41" s="85" t="s">
        <v>1034</v>
      </c>
      <c r="AB41" s="79"/>
      <c r="AC41" s="79" t="b">
        <v>0</v>
      </c>
      <c r="AD41" s="79">
        <v>2</v>
      </c>
      <c r="AE41" s="85" t="s">
        <v>1185</v>
      </c>
      <c r="AF41" s="79" t="b">
        <v>0</v>
      </c>
      <c r="AG41" s="79" t="s">
        <v>1187</v>
      </c>
      <c r="AH41" s="79"/>
      <c r="AI41" s="85" t="s">
        <v>1185</v>
      </c>
      <c r="AJ41" s="79" t="b">
        <v>0</v>
      </c>
      <c r="AK41" s="79">
        <v>1</v>
      </c>
      <c r="AL41" s="85" t="s">
        <v>1185</v>
      </c>
      <c r="AM41" s="79" t="s">
        <v>1203</v>
      </c>
      <c r="AN41" s="79" t="b">
        <v>0</v>
      </c>
      <c r="AO41" s="85" t="s">
        <v>1034</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239</v>
      </c>
      <c r="B42" s="64" t="s">
        <v>237</v>
      </c>
      <c r="C42" s="65" t="s">
        <v>3161</v>
      </c>
      <c r="D42" s="66">
        <v>3</v>
      </c>
      <c r="E42" s="67" t="s">
        <v>132</v>
      </c>
      <c r="F42" s="68">
        <v>35</v>
      </c>
      <c r="G42" s="65"/>
      <c r="H42" s="69"/>
      <c r="I42" s="70"/>
      <c r="J42" s="70"/>
      <c r="K42" s="34" t="s">
        <v>66</v>
      </c>
      <c r="L42" s="77">
        <v>42</v>
      </c>
      <c r="M42" s="77"/>
      <c r="N42" s="72"/>
      <c r="O42" s="79" t="s">
        <v>332</v>
      </c>
      <c r="P42" s="81">
        <v>43502.739756944444</v>
      </c>
      <c r="Q42" s="79" t="s">
        <v>361</v>
      </c>
      <c r="R42" s="79"/>
      <c r="S42" s="79"/>
      <c r="T42" s="79" t="s">
        <v>647</v>
      </c>
      <c r="U42" s="79"/>
      <c r="V42" s="83" t="s">
        <v>771</v>
      </c>
      <c r="W42" s="81">
        <v>43502.739756944444</v>
      </c>
      <c r="X42" s="83" t="s">
        <v>859</v>
      </c>
      <c r="Y42" s="79"/>
      <c r="Z42" s="79"/>
      <c r="AA42" s="85" t="s">
        <v>1036</v>
      </c>
      <c r="AB42" s="79"/>
      <c r="AC42" s="79" t="b">
        <v>0</v>
      </c>
      <c r="AD42" s="79">
        <v>0</v>
      </c>
      <c r="AE42" s="85" t="s">
        <v>1185</v>
      </c>
      <c r="AF42" s="79" t="b">
        <v>0</v>
      </c>
      <c r="AG42" s="79" t="s">
        <v>1187</v>
      </c>
      <c r="AH42" s="79"/>
      <c r="AI42" s="85" t="s">
        <v>1185</v>
      </c>
      <c r="AJ42" s="79" t="b">
        <v>0</v>
      </c>
      <c r="AK42" s="79">
        <v>1</v>
      </c>
      <c r="AL42" s="85" t="s">
        <v>1034</v>
      </c>
      <c r="AM42" s="79" t="s">
        <v>1201</v>
      </c>
      <c r="AN42" s="79" t="b">
        <v>0</v>
      </c>
      <c r="AO42" s="85" t="s">
        <v>1034</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240</v>
      </c>
      <c r="B43" s="64" t="s">
        <v>240</v>
      </c>
      <c r="C43" s="65" t="s">
        <v>3161</v>
      </c>
      <c r="D43" s="66">
        <v>3</v>
      </c>
      <c r="E43" s="67" t="s">
        <v>132</v>
      </c>
      <c r="F43" s="68">
        <v>35</v>
      </c>
      <c r="G43" s="65"/>
      <c r="H43" s="69"/>
      <c r="I43" s="70"/>
      <c r="J43" s="70"/>
      <c r="K43" s="34" t="s">
        <v>65</v>
      </c>
      <c r="L43" s="77">
        <v>43</v>
      </c>
      <c r="M43" s="77"/>
      <c r="N43" s="72"/>
      <c r="O43" s="79" t="s">
        <v>176</v>
      </c>
      <c r="P43" s="81">
        <v>43502.77780092593</v>
      </c>
      <c r="Q43" s="79" t="s">
        <v>362</v>
      </c>
      <c r="R43" s="83" t="s">
        <v>511</v>
      </c>
      <c r="S43" s="79" t="s">
        <v>597</v>
      </c>
      <c r="T43" s="79" t="s">
        <v>648</v>
      </c>
      <c r="U43" s="79"/>
      <c r="V43" s="83" t="s">
        <v>772</v>
      </c>
      <c r="W43" s="81">
        <v>43502.77780092593</v>
      </c>
      <c r="X43" s="83" t="s">
        <v>860</v>
      </c>
      <c r="Y43" s="79"/>
      <c r="Z43" s="79"/>
      <c r="AA43" s="85" t="s">
        <v>1037</v>
      </c>
      <c r="AB43" s="79"/>
      <c r="AC43" s="79" t="b">
        <v>0</v>
      </c>
      <c r="AD43" s="79">
        <v>0</v>
      </c>
      <c r="AE43" s="85" t="s">
        <v>1185</v>
      </c>
      <c r="AF43" s="79" t="b">
        <v>0</v>
      </c>
      <c r="AG43" s="79" t="s">
        <v>1187</v>
      </c>
      <c r="AH43" s="79"/>
      <c r="AI43" s="85" t="s">
        <v>1185</v>
      </c>
      <c r="AJ43" s="79" t="b">
        <v>0</v>
      </c>
      <c r="AK43" s="79">
        <v>0</v>
      </c>
      <c r="AL43" s="85" t="s">
        <v>1185</v>
      </c>
      <c r="AM43" s="79" t="s">
        <v>1200</v>
      </c>
      <c r="AN43" s="79" t="b">
        <v>0</v>
      </c>
      <c r="AO43" s="85" t="s">
        <v>1037</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7.142857142857143</v>
      </c>
      <c r="BF43" s="48">
        <v>0</v>
      </c>
      <c r="BG43" s="49">
        <v>0</v>
      </c>
      <c r="BH43" s="48">
        <v>0</v>
      </c>
      <c r="BI43" s="49">
        <v>0</v>
      </c>
      <c r="BJ43" s="48">
        <v>13</v>
      </c>
      <c r="BK43" s="49">
        <v>92.85714285714286</v>
      </c>
      <c r="BL43" s="48">
        <v>14</v>
      </c>
    </row>
    <row r="44" spans="1:64" ht="15">
      <c r="A44" s="64" t="s">
        <v>241</v>
      </c>
      <c r="B44" s="64" t="s">
        <v>321</v>
      </c>
      <c r="C44" s="65" t="s">
        <v>3161</v>
      </c>
      <c r="D44" s="66">
        <v>3</v>
      </c>
      <c r="E44" s="67" t="s">
        <v>132</v>
      </c>
      <c r="F44" s="68">
        <v>35</v>
      </c>
      <c r="G44" s="65"/>
      <c r="H44" s="69"/>
      <c r="I44" s="70"/>
      <c r="J44" s="70"/>
      <c r="K44" s="34" t="s">
        <v>65</v>
      </c>
      <c r="L44" s="77">
        <v>44</v>
      </c>
      <c r="M44" s="77"/>
      <c r="N44" s="72"/>
      <c r="O44" s="79" t="s">
        <v>332</v>
      </c>
      <c r="P44" s="81">
        <v>43502.82273148148</v>
      </c>
      <c r="Q44" s="79" t="s">
        <v>363</v>
      </c>
      <c r="R44" s="79"/>
      <c r="S44" s="79"/>
      <c r="T44" s="79"/>
      <c r="U44" s="79"/>
      <c r="V44" s="83" t="s">
        <v>773</v>
      </c>
      <c r="W44" s="81">
        <v>43502.82273148148</v>
      </c>
      <c r="X44" s="83" t="s">
        <v>861</v>
      </c>
      <c r="Y44" s="79"/>
      <c r="Z44" s="79"/>
      <c r="AA44" s="85" t="s">
        <v>1038</v>
      </c>
      <c r="AB44" s="79"/>
      <c r="AC44" s="79" t="b">
        <v>0</v>
      </c>
      <c r="AD44" s="79">
        <v>0</v>
      </c>
      <c r="AE44" s="85" t="s">
        <v>1185</v>
      </c>
      <c r="AF44" s="79" t="b">
        <v>1</v>
      </c>
      <c r="AG44" s="79" t="s">
        <v>1187</v>
      </c>
      <c r="AH44" s="79"/>
      <c r="AI44" s="85" t="s">
        <v>1190</v>
      </c>
      <c r="AJ44" s="79" t="b">
        <v>0</v>
      </c>
      <c r="AK44" s="79">
        <v>1</v>
      </c>
      <c r="AL44" s="85" t="s">
        <v>1147</v>
      </c>
      <c r="AM44" s="79" t="s">
        <v>1195</v>
      </c>
      <c r="AN44" s="79" t="b">
        <v>0</v>
      </c>
      <c r="AO44" s="85" t="s">
        <v>1147</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241</v>
      </c>
      <c r="B45" s="64" t="s">
        <v>301</v>
      </c>
      <c r="C45" s="65" t="s">
        <v>3161</v>
      </c>
      <c r="D45" s="66">
        <v>3</v>
      </c>
      <c r="E45" s="67" t="s">
        <v>132</v>
      </c>
      <c r="F45" s="68">
        <v>35</v>
      </c>
      <c r="G45" s="65"/>
      <c r="H45" s="69"/>
      <c r="I45" s="70"/>
      <c r="J45" s="70"/>
      <c r="K45" s="34" t="s">
        <v>65</v>
      </c>
      <c r="L45" s="77">
        <v>45</v>
      </c>
      <c r="M45" s="77"/>
      <c r="N45" s="72"/>
      <c r="O45" s="79" t="s">
        <v>332</v>
      </c>
      <c r="P45" s="81">
        <v>43502.82273148148</v>
      </c>
      <c r="Q45" s="79" t="s">
        <v>363</v>
      </c>
      <c r="R45" s="79"/>
      <c r="S45" s="79"/>
      <c r="T45" s="79"/>
      <c r="U45" s="79"/>
      <c r="V45" s="83" t="s">
        <v>773</v>
      </c>
      <c r="W45" s="81">
        <v>43502.82273148148</v>
      </c>
      <c r="X45" s="83" t="s">
        <v>861</v>
      </c>
      <c r="Y45" s="79"/>
      <c r="Z45" s="79"/>
      <c r="AA45" s="85" t="s">
        <v>1038</v>
      </c>
      <c r="AB45" s="79"/>
      <c r="AC45" s="79" t="b">
        <v>0</v>
      </c>
      <c r="AD45" s="79">
        <v>0</v>
      </c>
      <c r="AE45" s="85" t="s">
        <v>1185</v>
      </c>
      <c r="AF45" s="79" t="b">
        <v>1</v>
      </c>
      <c r="AG45" s="79" t="s">
        <v>1187</v>
      </c>
      <c r="AH45" s="79"/>
      <c r="AI45" s="85" t="s">
        <v>1190</v>
      </c>
      <c r="AJ45" s="79" t="b">
        <v>0</v>
      </c>
      <c r="AK45" s="79">
        <v>1</v>
      </c>
      <c r="AL45" s="85" t="s">
        <v>1147</v>
      </c>
      <c r="AM45" s="79" t="s">
        <v>1195</v>
      </c>
      <c r="AN45" s="79" t="b">
        <v>0</v>
      </c>
      <c r="AO45" s="85" t="s">
        <v>1147</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241</v>
      </c>
      <c r="B46" s="64" t="s">
        <v>300</v>
      </c>
      <c r="C46" s="65" t="s">
        <v>3161</v>
      </c>
      <c r="D46" s="66">
        <v>3</v>
      </c>
      <c r="E46" s="67" t="s">
        <v>132</v>
      </c>
      <c r="F46" s="68">
        <v>35</v>
      </c>
      <c r="G46" s="65"/>
      <c r="H46" s="69"/>
      <c r="I46" s="70"/>
      <c r="J46" s="70"/>
      <c r="K46" s="34" t="s">
        <v>65</v>
      </c>
      <c r="L46" s="77">
        <v>46</v>
      </c>
      <c r="M46" s="77"/>
      <c r="N46" s="72"/>
      <c r="O46" s="79" t="s">
        <v>332</v>
      </c>
      <c r="P46" s="81">
        <v>43502.82273148148</v>
      </c>
      <c r="Q46" s="79" t="s">
        <v>363</v>
      </c>
      <c r="R46" s="79"/>
      <c r="S46" s="79"/>
      <c r="T46" s="79"/>
      <c r="U46" s="79"/>
      <c r="V46" s="83" t="s">
        <v>773</v>
      </c>
      <c r="W46" s="81">
        <v>43502.82273148148</v>
      </c>
      <c r="X46" s="83" t="s">
        <v>861</v>
      </c>
      <c r="Y46" s="79"/>
      <c r="Z46" s="79"/>
      <c r="AA46" s="85" t="s">
        <v>1038</v>
      </c>
      <c r="AB46" s="79"/>
      <c r="AC46" s="79" t="b">
        <v>0</v>
      </c>
      <c r="AD46" s="79">
        <v>0</v>
      </c>
      <c r="AE46" s="85" t="s">
        <v>1185</v>
      </c>
      <c r="AF46" s="79" t="b">
        <v>1</v>
      </c>
      <c r="AG46" s="79" t="s">
        <v>1187</v>
      </c>
      <c r="AH46" s="79"/>
      <c r="AI46" s="85" t="s">
        <v>1190</v>
      </c>
      <c r="AJ46" s="79" t="b">
        <v>0</v>
      </c>
      <c r="AK46" s="79">
        <v>1</v>
      </c>
      <c r="AL46" s="85" t="s">
        <v>1147</v>
      </c>
      <c r="AM46" s="79" t="s">
        <v>1195</v>
      </c>
      <c r="AN46" s="79" t="b">
        <v>0</v>
      </c>
      <c r="AO46" s="85" t="s">
        <v>1147</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1</v>
      </c>
      <c r="BE46" s="49">
        <v>3.8461538461538463</v>
      </c>
      <c r="BF46" s="48">
        <v>0</v>
      </c>
      <c r="BG46" s="49">
        <v>0</v>
      </c>
      <c r="BH46" s="48">
        <v>0</v>
      </c>
      <c r="BI46" s="49">
        <v>0</v>
      </c>
      <c r="BJ46" s="48">
        <v>25</v>
      </c>
      <c r="BK46" s="49">
        <v>96.15384615384616</v>
      </c>
      <c r="BL46" s="48">
        <v>26</v>
      </c>
    </row>
    <row r="47" spans="1:64" ht="15">
      <c r="A47" s="64" t="s">
        <v>242</v>
      </c>
      <c r="B47" s="64" t="s">
        <v>242</v>
      </c>
      <c r="C47" s="65" t="s">
        <v>3161</v>
      </c>
      <c r="D47" s="66">
        <v>3</v>
      </c>
      <c r="E47" s="67" t="s">
        <v>132</v>
      </c>
      <c r="F47" s="68">
        <v>35</v>
      </c>
      <c r="G47" s="65"/>
      <c r="H47" s="69"/>
      <c r="I47" s="70"/>
      <c r="J47" s="70"/>
      <c r="K47" s="34" t="s">
        <v>65</v>
      </c>
      <c r="L47" s="77">
        <v>47</v>
      </c>
      <c r="M47" s="77"/>
      <c r="N47" s="72"/>
      <c r="O47" s="79" t="s">
        <v>176</v>
      </c>
      <c r="P47" s="81">
        <v>43502.93927083333</v>
      </c>
      <c r="Q47" s="79" t="s">
        <v>364</v>
      </c>
      <c r="R47" s="79"/>
      <c r="S47" s="79"/>
      <c r="T47" s="79" t="s">
        <v>649</v>
      </c>
      <c r="U47" s="79"/>
      <c r="V47" s="83" t="s">
        <v>774</v>
      </c>
      <c r="W47" s="81">
        <v>43502.93927083333</v>
      </c>
      <c r="X47" s="83" t="s">
        <v>862</v>
      </c>
      <c r="Y47" s="79"/>
      <c r="Z47" s="79"/>
      <c r="AA47" s="85" t="s">
        <v>1039</v>
      </c>
      <c r="AB47" s="79"/>
      <c r="AC47" s="79" t="b">
        <v>0</v>
      </c>
      <c r="AD47" s="79">
        <v>0</v>
      </c>
      <c r="AE47" s="85" t="s">
        <v>1186</v>
      </c>
      <c r="AF47" s="79" t="b">
        <v>0</v>
      </c>
      <c r="AG47" s="79" t="s">
        <v>1187</v>
      </c>
      <c r="AH47" s="79"/>
      <c r="AI47" s="85" t="s">
        <v>1185</v>
      </c>
      <c r="AJ47" s="79" t="b">
        <v>0</v>
      </c>
      <c r="AK47" s="79">
        <v>0</v>
      </c>
      <c r="AL47" s="85" t="s">
        <v>1185</v>
      </c>
      <c r="AM47" s="79" t="s">
        <v>1195</v>
      </c>
      <c r="AN47" s="79" t="b">
        <v>0</v>
      </c>
      <c r="AO47" s="85" t="s">
        <v>1039</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2</v>
      </c>
      <c r="BE47" s="49">
        <v>8.695652173913043</v>
      </c>
      <c r="BF47" s="48">
        <v>0</v>
      </c>
      <c r="BG47" s="49">
        <v>0</v>
      </c>
      <c r="BH47" s="48">
        <v>0</v>
      </c>
      <c r="BI47" s="49">
        <v>0</v>
      </c>
      <c r="BJ47" s="48">
        <v>21</v>
      </c>
      <c r="BK47" s="49">
        <v>91.30434782608695</v>
      </c>
      <c r="BL47" s="48">
        <v>23</v>
      </c>
    </row>
    <row r="48" spans="1:64" ht="15">
      <c r="A48" s="64" t="s">
        <v>243</v>
      </c>
      <c r="B48" s="64" t="s">
        <v>243</v>
      </c>
      <c r="C48" s="65" t="s">
        <v>3161</v>
      </c>
      <c r="D48" s="66">
        <v>3</v>
      </c>
      <c r="E48" s="67" t="s">
        <v>132</v>
      </c>
      <c r="F48" s="68">
        <v>35</v>
      </c>
      <c r="G48" s="65"/>
      <c r="H48" s="69"/>
      <c r="I48" s="70"/>
      <c r="J48" s="70"/>
      <c r="K48" s="34" t="s">
        <v>65</v>
      </c>
      <c r="L48" s="77">
        <v>48</v>
      </c>
      <c r="M48" s="77"/>
      <c r="N48" s="72"/>
      <c r="O48" s="79" t="s">
        <v>176</v>
      </c>
      <c r="P48" s="81">
        <v>43502.95326388889</v>
      </c>
      <c r="Q48" s="79" t="s">
        <v>365</v>
      </c>
      <c r="R48" s="83" t="s">
        <v>512</v>
      </c>
      <c r="S48" s="79" t="s">
        <v>597</v>
      </c>
      <c r="T48" s="79" t="s">
        <v>650</v>
      </c>
      <c r="U48" s="79"/>
      <c r="V48" s="83" t="s">
        <v>775</v>
      </c>
      <c r="W48" s="81">
        <v>43502.95326388889</v>
      </c>
      <c r="X48" s="83" t="s">
        <v>863</v>
      </c>
      <c r="Y48" s="79"/>
      <c r="Z48" s="79"/>
      <c r="AA48" s="85" t="s">
        <v>1040</v>
      </c>
      <c r="AB48" s="79"/>
      <c r="AC48" s="79" t="b">
        <v>0</v>
      </c>
      <c r="AD48" s="79">
        <v>1</v>
      </c>
      <c r="AE48" s="85" t="s">
        <v>1185</v>
      </c>
      <c r="AF48" s="79" t="b">
        <v>0</v>
      </c>
      <c r="AG48" s="79" t="s">
        <v>1187</v>
      </c>
      <c r="AH48" s="79"/>
      <c r="AI48" s="85" t="s">
        <v>1185</v>
      </c>
      <c r="AJ48" s="79" t="b">
        <v>0</v>
      </c>
      <c r="AK48" s="79">
        <v>0</v>
      </c>
      <c r="AL48" s="85" t="s">
        <v>1185</v>
      </c>
      <c r="AM48" s="79" t="s">
        <v>1200</v>
      </c>
      <c r="AN48" s="79" t="b">
        <v>0</v>
      </c>
      <c r="AO48" s="85" t="s">
        <v>1040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2.5</v>
      </c>
      <c r="BF48" s="48">
        <v>0</v>
      </c>
      <c r="BG48" s="49">
        <v>0</v>
      </c>
      <c r="BH48" s="48">
        <v>0</v>
      </c>
      <c r="BI48" s="49">
        <v>0</v>
      </c>
      <c r="BJ48" s="48">
        <v>39</v>
      </c>
      <c r="BK48" s="49">
        <v>97.5</v>
      </c>
      <c r="BL48" s="48">
        <v>40</v>
      </c>
    </row>
    <row r="49" spans="1:64" ht="15">
      <c r="A49" s="64" t="s">
        <v>244</v>
      </c>
      <c r="B49" s="64" t="s">
        <v>322</v>
      </c>
      <c r="C49" s="65" t="s">
        <v>3162</v>
      </c>
      <c r="D49" s="66">
        <v>4.4</v>
      </c>
      <c r="E49" s="67" t="s">
        <v>136</v>
      </c>
      <c r="F49" s="68">
        <v>30.4</v>
      </c>
      <c r="G49" s="65"/>
      <c r="H49" s="69"/>
      <c r="I49" s="70"/>
      <c r="J49" s="70"/>
      <c r="K49" s="34" t="s">
        <v>65</v>
      </c>
      <c r="L49" s="77">
        <v>49</v>
      </c>
      <c r="M49" s="77"/>
      <c r="N49" s="72"/>
      <c r="O49" s="79" t="s">
        <v>332</v>
      </c>
      <c r="P49" s="81">
        <v>43488.725</v>
      </c>
      <c r="Q49" s="79" t="s">
        <v>366</v>
      </c>
      <c r="R49" s="79"/>
      <c r="S49" s="79"/>
      <c r="T49" s="79" t="s">
        <v>651</v>
      </c>
      <c r="U49" s="83" t="s">
        <v>705</v>
      </c>
      <c r="V49" s="83" t="s">
        <v>705</v>
      </c>
      <c r="W49" s="81">
        <v>43488.725</v>
      </c>
      <c r="X49" s="83" t="s">
        <v>864</v>
      </c>
      <c r="Y49" s="79"/>
      <c r="Z49" s="79"/>
      <c r="AA49" s="85" t="s">
        <v>1041</v>
      </c>
      <c r="AB49" s="79"/>
      <c r="AC49" s="79" t="b">
        <v>0</v>
      </c>
      <c r="AD49" s="79">
        <v>0</v>
      </c>
      <c r="AE49" s="85" t="s">
        <v>1185</v>
      </c>
      <c r="AF49" s="79" t="b">
        <v>0</v>
      </c>
      <c r="AG49" s="79" t="s">
        <v>1187</v>
      </c>
      <c r="AH49" s="79"/>
      <c r="AI49" s="85" t="s">
        <v>1185</v>
      </c>
      <c r="AJ49" s="79" t="b">
        <v>0</v>
      </c>
      <c r="AK49" s="79">
        <v>2</v>
      </c>
      <c r="AL49" s="85" t="s">
        <v>1185</v>
      </c>
      <c r="AM49" s="79" t="s">
        <v>1195</v>
      </c>
      <c r="AN49" s="79" t="b">
        <v>0</v>
      </c>
      <c r="AO49" s="85" t="s">
        <v>1041</v>
      </c>
      <c r="AP49" s="79" t="s">
        <v>1218</v>
      </c>
      <c r="AQ49" s="79">
        <v>0</v>
      </c>
      <c r="AR49" s="79">
        <v>0</v>
      </c>
      <c r="AS49" s="79"/>
      <c r="AT49" s="79"/>
      <c r="AU49" s="79"/>
      <c r="AV49" s="79"/>
      <c r="AW49" s="79"/>
      <c r="AX49" s="79"/>
      <c r="AY49" s="79"/>
      <c r="AZ49" s="79"/>
      <c r="BA49">
        <v>2</v>
      </c>
      <c r="BB49" s="78" t="str">
        <f>REPLACE(INDEX(GroupVertices[Group],MATCH(Edges[[#This Row],[Vertex 1]],GroupVertices[Vertex],0)),1,1,"")</f>
        <v>14</v>
      </c>
      <c r="BC49" s="78" t="str">
        <f>REPLACE(INDEX(GroupVertices[Group],MATCH(Edges[[#This Row],[Vertex 2]],GroupVertices[Vertex],0)),1,1,"")</f>
        <v>14</v>
      </c>
      <c r="BD49" s="48">
        <v>0</v>
      </c>
      <c r="BE49" s="49">
        <v>0</v>
      </c>
      <c r="BF49" s="48">
        <v>0</v>
      </c>
      <c r="BG49" s="49">
        <v>0</v>
      </c>
      <c r="BH49" s="48">
        <v>0</v>
      </c>
      <c r="BI49" s="49">
        <v>0</v>
      </c>
      <c r="BJ49" s="48">
        <v>27</v>
      </c>
      <c r="BK49" s="49">
        <v>100</v>
      </c>
      <c r="BL49" s="48">
        <v>27</v>
      </c>
    </row>
    <row r="50" spans="1:64" ht="15">
      <c r="A50" s="64" t="s">
        <v>244</v>
      </c>
      <c r="B50" s="64" t="s">
        <v>322</v>
      </c>
      <c r="C50" s="65" t="s">
        <v>3162</v>
      </c>
      <c r="D50" s="66">
        <v>4.4</v>
      </c>
      <c r="E50" s="67" t="s">
        <v>136</v>
      </c>
      <c r="F50" s="68">
        <v>30.4</v>
      </c>
      <c r="G50" s="65"/>
      <c r="H50" s="69"/>
      <c r="I50" s="70"/>
      <c r="J50" s="70"/>
      <c r="K50" s="34" t="s">
        <v>65</v>
      </c>
      <c r="L50" s="77">
        <v>50</v>
      </c>
      <c r="M50" s="77"/>
      <c r="N50" s="72"/>
      <c r="O50" s="79" t="s">
        <v>332</v>
      </c>
      <c r="P50" s="81">
        <v>43502.12199074074</v>
      </c>
      <c r="Q50" s="79" t="s">
        <v>367</v>
      </c>
      <c r="R50" s="79"/>
      <c r="S50" s="79"/>
      <c r="T50" s="79" t="s">
        <v>651</v>
      </c>
      <c r="U50" s="79"/>
      <c r="V50" s="83" t="s">
        <v>776</v>
      </c>
      <c r="W50" s="81">
        <v>43502.12199074074</v>
      </c>
      <c r="X50" s="83" t="s">
        <v>865</v>
      </c>
      <c r="Y50" s="79"/>
      <c r="Z50" s="79"/>
      <c r="AA50" s="85" t="s">
        <v>1042</v>
      </c>
      <c r="AB50" s="79"/>
      <c r="AC50" s="79" t="b">
        <v>0</v>
      </c>
      <c r="AD50" s="79">
        <v>0</v>
      </c>
      <c r="AE50" s="85" t="s">
        <v>1185</v>
      </c>
      <c r="AF50" s="79" t="b">
        <v>0</v>
      </c>
      <c r="AG50" s="79" t="s">
        <v>1187</v>
      </c>
      <c r="AH50" s="79"/>
      <c r="AI50" s="85" t="s">
        <v>1185</v>
      </c>
      <c r="AJ50" s="79" t="b">
        <v>0</v>
      </c>
      <c r="AK50" s="79">
        <v>2</v>
      </c>
      <c r="AL50" s="85" t="s">
        <v>1041</v>
      </c>
      <c r="AM50" s="79" t="s">
        <v>1201</v>
      </c>
      <c r="AN50" s="79" t="b">
        <v>0</v>
      </c>
      <c r="AO50" s="85" t="s">
        <v>1041</v>
      </c>
      <c r="AP50" s="79" t="s">
        <v>176</v>
      </c>
      <c r="AQ50" s="79">
        <v>0</v>
      </c>
      <c r="AR50" s="79">
        <v>0</v>
      </c>
      <c r="AS50" s="79"/>
      <c r="AT50" s="79"/>
      <c r="AU50" s="79"/>
      <c r="AV50" s="79"/>
      <c r="AW50" s="79"/>
      <c r="AX50" s="79"/>
      <c r="AY50" s="79"/>
      <c r="AZ50" s="79"/>
      <c r="BA50">
        <v>2</v>
      </c>
      <c r="BB50" s="78" t="str">
        <f>REPLACE(INDEX(GroupVertices[Group],MATCH(Edges[[#This Row],[Vertex 1]],GroupVertices[Vertex],0)),1,1,"")</f>
        <v>14</v>
      </c>
      <c r="BC50" s="78" t="str">
        <f>REPLACE(INDEX(GroupVertices[Group],MATCH(Edges[[#This Row],[Vertex 2]],GroupVertices[Vertex],0)),1,1,"")</f>
        <v>14</v>
      </c>
      <c r="BD50" s="48">
        <v>0</v>
      </c>
      <c r="BE50" s="49">
        <v>0</v>
      </c>
      <c r="BF50" s="48">
        <v>0</v>
      </c>
      <c r="BG50" s="49">
        <v>0</v>
      </c>
      <c r="BH50" s="48">
        <v>0</v>
      </c>
      <c r="BI50" s="49">
        <v>0</v>
      </c>
      <c r="BJ50" s="48">
        <v>18</v>
      </c>
      <c r="BK50" s="49">
        <v>100</v>
      </c>
      <c r="BL50" s="48">
        <v>18</v>
      </c>
    </row>
    <row r="51" spans="1:64" ht="15">
      <c r="A51" s="64" t="s">
        <v>245</v>
      </c>
      <c r="B51" s="64" t="s">
        <v>322</v>
      </c>
      <c r="C51" s="65" t="s">
        <v>3161</v>
      </c>
      <c r="D51" s="66">
        <v>3</v>
      </c>
      <c r="E51" s="67" t="s">
        <v>132</v>
      </c>
      <c r="F51" s="68">
        <v>35</v>
      </c>
      <c r="G51" s="65"/>
      <c r="H51" s="69"/>
      <c r="I51" s="70"/>
      <c r="J51" s="70"/>
      <c r="K51" s="34" t="s">
        <v>65</v>
      </c>
      <c r="L51" s="77">
        <v>51</v>
      </c>
      <c r="M51" s="77"/>
      <c r="N51" s="72"/>
      <c r="O51" s="79" t="s">
        <v>332</v>
      </c>
      <c r="P51" s="81">
        <v>43502.969560185185</v>
      </c>
      <c r="Q51" s="79" t="s">
        <v>367</v>
      </c>
      <c r="R51" s="79"/>
      <c r="S51" s="79"/>
      <c r="T51" s="79" t="s">
        <v>651</v>
      </c>
      <c r="U51" s="79"/>
      <c r="V51" s="83" t="s">
        <v>777</v>
      </c>
      <c r="W51" s="81">
        <v>43502.969560185185</v>
      </c>
      <c r="X51" s="83" t="s">
        <v>866</v>
      </c>
      <c r="Y51" s="79"/>
      <c r="Z51" s="79"/>
      <c r="AA51" s="85" t="s">
        <v>1043</v>
      </c>
      <c r="AB51" s="79"/>
      <c r="AC51" s="79" t="b">
        <v>0</v>
      </c>
      <c r="AD51" s="79">
        <v>0</v>
      </c>
      <c r="AE51" s="85" t="s">
        <v>1185</v>
      </c>
      <c r="AF51" s="79" t="b">
        <v>0</v>
      </c>
      <c r="AG51" s="79" t="s">
        <v>1187</v>
      </c>
      <c r="AH51" s="79"/>
      <c r="AI51" s="85" t="s">
        <v>1185</v>
      </c>
      <c r="AJ51" s="79" t="b">
        <v>0</v>
      </c>
      <c r="AK51" s="79">
        <v>2</v>
      </c>
      <c r="AL51" s="85" t="s">
        <v>1041</v>
      </c>
      <c r="AM51" s="79" t="s">
        <v>1195</v>
      </c>
      <c r="AN51" s="79" t="b">
        <v>0</v>
      </c>
      <c r="AO51" s="85" t="s">
        <v>1041</v>
      </c>
      <c r="AP51" s="79" t="s">
        <v>176</v>
      </c>
      <c r="AQ51" s="79">
        <v>0</v>
      </c>
      <c r="AR51" s="79">
        <v>0</v>
      </c>
      <c r="AS51" s="79"/>
      <c r="AT51" s="79"/>
      <c r="AU51" s="79"/>
      <c r="AV51" s="79"/>
      <c r="AW51" s="79"/>
      <c r="AX51" s="79"/>
      <c r="AY51" s="79"/>
      <c r="AZ51" s="79"/>
      <c r="BA51">
        <v>1</v>
      </c>
      <c r="BB51" s="78" t="str">
        <f>REPLACE(INDEX(GroupVertices[Group],MATCH(Edges[[#This Row],[Vertex 1]],GroupVertices[Vertex],0)),1,1,"")</f>
        <v>14</v>
      </c>
      <c r="BC51" s="78" t="str">
        <f>REPLACE(INDEX(GroupVertices[Group],MATCH(Edges[[#This Row],[Vertex 2]],GroupVertices[Vertex],0)),1,1,"")</f>
        <v>14</v>
      </c>
      <c r="BD51" s="48"/>
      <c r="BE51" s="49"/>
      <c r="BF51" s="48"/>
      <c r="BG51" s="49"/>
      <c r="BH51" s="48"/>
      <c r="BI51" s="49"/>
      <c r="BJ51" s="48"/>
      <c r="BK51" s="49"/>
      <c r="BL51" s="48"/>
    </row>
    <row r="52" spans="1:64" ht="15">
      <c r="A52" s="64" t="s">
        <v>245</v>
      </c>
      <c r="B52" s="64" t="s">
        <v>244</v>
      </c>
      <c r="C52" s="65" t="s">
        <v>3161</v>
      </c>
      <c r="D52" s="66">
        <v>3</v>
      </c>
      <c r="E52" s="67" t="s">
        <v>132</v>
      </c>
      <c r="F52" s="68">
        <v>35</v>
      </c>
      <c r="G52" s="65"/>
      <c r="H52" s="69"/>
      <c r="I52" s="70"/>
      <c r="J52" s="70"/>
      <c r="K52" s="34" t="s">
        <v>65</v>
      </c>
      <c r="L52" s="77">
        <v>52</v>
      </c>
      <c r="M52" s="77"/>
      <c r="N52" s="72"/>
      <c r="O52" s="79" t="s">
        <v>332</v>
      </c>
      <c r="P52" s="81">
        <v>43502.969560185185</v>
      </c>
      <c r="Q52" s="79" t="s">
        <v>367</v>
      </c>
      <c r="R52" s="79"/>
      <c r="S52" s="79"/>
      <c r="T52" s="79" t="s">
        <v>651</v>
      </c>
      <c r="U52" s="79"/>
      <c r="V52" s="83" t="s">
        <v>777</v>
      </c>
      <c r="W52" s="81">
        <v>43502.969560185185</v>
      </c>
      <c r="X52" s="83" t="s">
        <v>866</v>
      </c>
      <c r="Y52" s="79"/>
      <c r="Z52" s="79"/>
      <c r="AA52" s="85" t="s">
        <v>1043</v>
      </c>
      <c r="AB52" s="79"/>
      <c r="AC52" s="79" t="b">
        <v>0</v>
      </c>
      <c r="AD52" s="79">
        <v>0</v>
      </c>
      <c r="AE52" s="85" t="s">
        <v>1185</v>
      </c>
      <c r="AF52" s="79" t="b">
        <v>0</v>
      </c>
      <c r="AG52" s="79" t="s">
        <v>1187</v>
      </c>
      <c r="AH52" s="79"/>
      <c r="AI52" s="85" t="s">
        <v>1185</v>
      </c>
      <c r="AJ52" s="79" t="b">
        <v>0</v>
      </c>
      <c r="AK52" s="79">
        <v>2</v>
      </c>
      <c r="AL52" s="85" t="s">
        <v>1041</v>
      </c>
      <c r="AM52" s="79" t="s">
        <v>1195</v>
      </c>
      <c r="AN52" s="79" t="b">
        <v>0</v>
      </c>
      <c r="AO52" s="85" t="s">
        <v>1041</v>
      </c>
      <c r="AP52" s="79" t="s">
        <v>176</v>
      </c>
      <c r="AQ52" s="79">
        <v>0</v>
      </c>
      <c r="AR52" s="79">
        <v>0</v>
      </c>
      <c r="AS52" s="79"/>
      <c r="AT52" s="79"/>
      <c r="AU52" s="79"/>
      <c r="AV52" s="79"/>
      <c r="AW52" s="79"/>
      <c r="AX52" s="79"/>
      <c r="AY52" s="79"/>
      <c r="AZ52" s="79"/>
      <c r="BA52">
        <v>1</v>
      </c>
      <c r="BB52" s="78" t="str">
        <f>REPLACE(INDEX(GroupVertices[Group],MATCH(Edges[[#This Row],[Vertex 1]],GroupVertices[Vertex],0)),1,1,"")</f>
        <v>14</v>
      </c>
      <c r="BC52" s="78" t="str">
        <f>REPLACE(INDEX(GroupVertices[Group],MATCH(Edges[[#This Row],[Vertex 2]],GroupVertices[Vertex],0)),1,1,"")</f>
        <v>14</v>
      </c>
      <c r="BD52" s="48">
        <v>0</v>
      </c>
      <c r="BE52" s="49">
        <v>0</v>
      </c>
      <c r="BF52" s="48">
        <v>0</v>
      </c>
      <c r="BG52" s="49">
        <v>0</v>
      </c>
      <c r="BH52" s="48">
        <v>0</v>
      </c>
      <c r="BI52" s="49">
        <v>0</v>
      </c>
      <c r="BJ52" s="48">
        <v>18</v>
      </c>
      <c r="BK52" s="49">
        <v>100</v>
      </c>
      <c r="BL52" s="48">
        <v>18</v>
      </c>
    </row>
    <row r="53" spans="1:64" ht="15">
      <c r="A53" s="64" t="s">
        <v>246</v>
      </c>
      <c r="B53" s="64" t="s">
        <v>303</v>
      </c>
      <c r="C53" s="65" t="s">
        <v>3161</v>
      </c>
      <c r="D53" s="66">
        <v>3</v>
      </c>
      <c r="E53" s="67" t="s">
        <v>132</v>
      </c>
      <c r="F53" s="68">
        <v>35</v>
      </c>
      <c r="G53" s="65"/>
      <c r="H53" s="69"/>
      <c r="I53" s="70"/>
      <c r="J53" s="70"/>
      <c r="K53" s="34" t="s">
        <v>65</v>
      </c>
      <c r="L53" s="77">
        <v>53</v>
      </c>
      <c r="M53" s="77"/>
      <c r="N53" s="72"/>
      <c r="O53" s="79" t="s">
        <v>332</v>
      </c>
      <c r="P53" s="81">
        <v>43503.619108796294</v>
      </c>
      <c r="Q53" s="79" t="s">
        <v>368</v>
      </c>
      <c r="R53" s="79"/>
      <c r="S53" s="79"/>
      <c r="T53" s="79" t="s">
        <v>652</v>
      </c>
      <c r="U53" s="79"/>
      <c r="V53" s="83" t="s">
        <v>778</v>
      </c>
      <c r="W53" s="81">
        <v>43503.619108796294</v>
      </c>
      <c r="X53" s="83" t="s">
        <v>867</v>
      </c>
      <c r="Y53" s="79"/>
      <c r="Z53" s="79"/>
      <c r="AA53" s="85" t="s">
        <v>1044</v>
      </c>
      <c r="AB53" s="79"/>
      <c r="AC53" s="79" t="b">
        <v>0</v>
      </c>
      <c r="AD53" s="79">
        <v>0</v>
      </c>
      <c r="AE53" s="85" t="s">
        <v>1185</v>
      </c>
      <c r="AF53" s="79" t="b">
        <v>0</v>
      </c>
      <c r="AG53" s="79" t="s">
        <v>1187</v>
      </c>
      <c r="AH53" s="79"/>
      <c r="AI53" s="85" t="s">
        <v>1185</v>
      </c>
      <c r="AJ53" s="79" t="b">
        <v>0</v>
      </c>
      <c r="AK53" s="79">
        <v>1</v>
      </c>
      <c r="AL53" s="85" t="s">
        <v>1156</v>
      </c>
      <c r="AM53" s="79" t="s">
        <v>1201</v>
      </c>
      <c r="AN53" s="79" t="b">
        <v>0</v>
      </c>
      <c r="AO53" s="85" t="s">
        <v>1156</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4.761904761904762</v>
      </c>
      <c r="BF53" s="48">
        <v>0</v>
      </c>
      <c r="BG53" s="49">
        <v>0</v>
      </c>
      <c r="BH53" s="48">
        <v>0</v>
      </c>
      <c r="BI53" s="49">
        <v>0</v>
      </c>
      <c r="BJ53" s="48">
        <v>20</v>
      </c>
      <c r="BK53" s="49">
        <v>95.23809523809524</v>
      </c>
      <c r="BL53" s="48">
        <v>21</v>
      </c>
    </row>
    <row r="54" spans="1:64" ht="15">
      <c r="A54" s="64" t="s">
        <v>247</v>
      </c>
      <c r="B54" s="64" t="s">
        <v>306</v>
      </c>
      <c r="C54" s="65" t="s">
        <v>3161</v>
      </c>
      <c r="D54" s="66">
        <v>3</v>
      </c>
      <c r="E54" s="67" t="s">
        <v>132</v>
      </c>
      <c r="F54" s="68">
        <v>35</v>
      </c>
      <c r="G54" s="65"/>
      <c r="H54" s="69"/>
      <c r="I54" s="70"/>
      <c r="J54" s="70"/>
      <c r="K54" s="34" t="s">
        <v>65</v>
      </c>
      <c r="L54" s="77">
        <v>54</v>
      </c>
      <c r="M54" s="77"/>
      <c r="N54" s="72"/>
      <c r="O54" s="79" t="s">
        <v>332</v>
      </c>
      <c r="P54" s="81">
        <v>43496.87180555556</v>
      </c>
      <c r="Q54" s="79" t="s">
        <v>369</v>
      </c>
      <c r="R54" s="83" t="s">
        <v>490</v>
      </c>
      <c r="S54" s="79" t="s">
        <v>592</v>
      </c>
      <c r="T54" s="79" t="s">
        <v>627</v>
      </c>
      <c r="U54" s="79"/>
      <c r="V54" s="83" t="s">
        <v>779</v>
      </c>
      <c r="W54" s="81">
        <v>43496.87180555556</v>
      </c>
      <c r="X54" s="83" t="s">
        <v>868</v>
      </c>
      <c r="Y54" s="79"/>
      <c r="Z54" s="79"/>
      <c r="AA54" s="85" t="s">
        <v>1045</v>
      </c>
      <c r="AB54" s="79"/>
      <c r="AC54" s="79" t="b">
        <v>0</v>
      </c>
      <c r="AD54" s="79">
        <v>0</v>
      </c>
      <c r="AE54" s="85" t="s">
        <v>1185</v>
      </c>
      <c r="AF54" s="79" t="b">
        <v>0</v>
      </c>
      <c r="AG54" s="79" t="s">
        <v>1187</v>
      </c>
      <c r="AH54" s="79"/>
      <c r="AI54" s="85" t="s">
        <v>1185</v>
      </c>
      <c r="AJ54" s="79" t="b">
        <v>0</v>
      </c>
      <c r="AK54" s="79">
        <v>1</v>
      </c>
      <c r="AL54" s="85" t="s">
        <v>1185</v>
      </c>
      <c r="AM54" s="79" t="s">
        <v>1195</v>
      </c>
      <c r="AN54" s="79" t="b">
        <v>0</v>
      </c>
      <c r="AO54" s="85" t="s">
        <v>1045</v>
      </c>
      <c r="AP54" s="79" t="s">
        <v>1218</v>
      </c>
      <c r="AQ54" s="79">
        <v>0</v>
      </c>
      <c r="AR54" s="79">
        <v>0</v>
      </c>
      <c r="AS54" s="79"/>
      <c r="AT54" s="79"/>
      <c r="AU54" s="79"/>
      <c r="AV54" s="79"/>
      <c r="AW54" s="79"/>
      <c r="AX54" s="79"/>
      <c r="AY54" s="79"/>
      <c r="AZ54" s="79"/>
      <c r="BA54">
        <v>1</v>
      </c>
      <c r="BB54" s="78" t="str">
        <f>REPLACE(INDEX(GroupVertices[Group],MATCH(Edges[[#This Row],[Vertex 1]],GroupVertices[Vertex],0)),1,1,"")</f>
        <v>18</v>
      </c>
      <c r="BC54" s="78" t="str">
        <f>REPLACE(INDEX(GroupVertices[Group],MATCH(Edges[[#This Row],[Vertex 2]],GroupVertices[Vertex],0)),1,1,"")</f>
        <v>18</v>
      </c>
      <c r="BD54" s="48">
        <v>0</v>
      </c>
      <c r="BE54" s="49">
        <v>0</v>
      </c>
      <c r="BF54" s="48">
        <v>1</v>
      </c>
      <c r="BG54" s="49">
        <v>7.6923076923076925</v>
      </c>
      <c r="BH54" s="48">
        <v>0</v>
      </c>
      <c r="BI54" s="49">
        <v>0</v>
      </c>
      <c r="BJ54" s="48">
        <v>12</v>
      </c>
      <c r="BK54" s="49">
        <v>92.3076923076923</v>
      </c>
      <c r="BL54" s="48">
        <v>13</v>
      </c>
    </row>
    <row r="55" spans="1:64" ht="15">
      <c r="A55" s="64" t="s">
        <v>247</v>
      </c>
      <c r="B55" s="64" t="s">
        <v>247</v>
      </c>
      <c r="C55" s="65" t="s">
        <v>3161</v>
      </c>
      <c r="D55" s="66">
        <v>3</v>
      </c>
      <c r="E55" s="67" t="s">
        <v>132</v>
      </c>
      <c r="F55" s="68">
        <v>35</v>
      </c>
      <c r="G55" s="65"/>
      <c r="H55" s="69"/>
      <c r="I55" s="70"/>
      <c r="J55" s="70"/>
      <c r="K55" s="34" t="s">
        <v>65</v>
      </c>
      <c r="L55" s="77">
        <v>55</v>
      </c>
      <c r="M55" s="77"/>
      <c r="N55" s="72"/>
      <c r="O55" s="79" t="s">
        <v>176</v>
      </c>
      <c r="P55" s="81">
        <v>43503.64434027778</v>
      </c>
      <c r="Q55" s="79" t="s">
        <v>370</v>
      </c>
      <c r="R55" s="83" t="s">
        <v>513</v>
      </c>
      <c r="S55" s="79" t="s">
        <v>593</v>
      </c>
      <c r="T55" s="79" t="s">
        <v>627</v>
      </c>
      <c r="U55" s="79"/>
      <c r="V55" s="83" t="s">
        <v>779</v>
      </c>
      <c r="W55" s="81">
        <v>43503.64434027778</v>
      </c>
      <c r="X55" s="83" t="s">
        <v>869</v>
      </c>
      <c r="Y55" s="79"/>
      <c r="Z55" s="79"/>
      <c r="AA55" s="85" t="s">
        <v>1046</v>
      </c>
      <c r="AB55" s="79"/>
      <c r="AC55" s="79" t="b">
        <v>0</v>
      </c>
      <c r="AD55" s="79">
        <v>0</v>
      </c>
      <c r="AE55" s="85" t="s">
        <v>1185</v>
      </c>
      <c r="AF55" s="79" t="b">
        <v>0</v>
      </c>
      <c r="AG55" s="79" t="s">
        <v>1187</v>
      </c>
      <c r="AH55" s="79"/>
      <c r="AI55" s="85" t="s">
        <v>1185</v>
      </c>
      <c r="AJ55" s="79" t="b">
        <v>0</v>
      </c>
      <c r="AK55" s="79">
        <v>0</v>
      </c>
      <c r="AL55" s="85" t="s">
        <v>1185</v>
      </c>
      <c r="AM55" s="79" t="s">
        <v>1195</v>
      </c>
      <c r="AN55" s="79" t="b">
        <v>1</v>
      </c>
      <c r="AO55" s="85" t="s">
        <v>1046</v>
      </c>
      <c r="AP55" s="79" t="s">
        <v>176</v>
      </c>
      <c r="AQ55" s="79">
        <v>0</v>
      </c>
      <c r="AR55" s="79">
        <v>0</v>
      </c>
      <c r="AS55" s="79"/>
      <c r="AT55" s="79"/>
      <c r="AU55" s="79"/>
      <c r="AV55" s="79"/>
      <c r="AW55" s="79"/>
      <c r="AX55" s="79"/>
      <c r="AY55" s="79"/>
      <c r="AZ55" s="79"/>
      <c r="BA55">
        <v>1</v>
      </c>
      <c r="BB55" s="78" t="str">
        <f>REPLACE(INDEX(GroupVertices[Group],MATCH(Edges[[#This Row],[Vertex 1]],GroupVertices[Vertex],0)),1,1,"")</f>
        <v>18</v>
      </c>
      <c r="BC55" s="78" t="str">
        <f>REPLACE(INDEX(GroupVertices[Group],MATCH(Edges[[#This Row],[Vertex 2]],GroupVertices[Vertex],0)),1,1,"")</f>
        <v>18</v>
      </c>
      <c r="BD55" s="48">
        <v>1</v>
      </c>
      <c r="BE55" s="49">
        <v>6.666666666666667</v>
      </c>
      <c r="BF55" s="48">
        <v>1</v>
      </c>
      <c r="BG55" s="49">
        <v>6.666666666666667</v>
      </c>
      <c r="BH55" s="48">
        <v>0</v>
      </c>
      <c r="BI55" s="49">
        <v>0</v>
      </c>
      <c r="BJ55" s="48">
        <v>13</v>
      </c>
      <c r="BK55" s="49">
        <v>86.66666666666667</v>
      </c>
      <c r="BL55" s="48">
        <v>15</v>
      </c>
    </row>
    <row r="56" spans="1:64" ht="15">
      <c r="A56" s="64" t="s">
        <v>248</v>
      </c>
      <c r="B56" s="64" t="s">
        <v>295</v>
      </c>
      <c r="C56" s="65" t="s">
        <v>3161</v>
      </c>
      <c r="D56" s="66">
        <v>3</v>
      </c>
      <c r="E56" s="67" t="s">
        <v>132</v>
      </c>
      <c r="F56" s="68">
        <v>35</v>
      </c>
      <c r="G56" s="65"/>
      <c r="H56" s="69"/>
      <c r="I56" s="70"/>
      <c r="J56" s="70"/>
      <c r="K56" s="34" t="s">
        <v>65</v>
      </c>
      <c r="L56" s="77">
        <v>56</v>
      </c>
      <c r="M56" s="77"/>
      <c r="N56" s="72"/>
      <c r="O56" s="79" t="s">
        <v>332</v>
      </c>
      <c r="P56" s="81">
        <v>43503.715266203704</v>
      </c>
      <c r="Q56" s="79" t="s">
        <v>371</v>
      </c>
      <c r="R56" s="79"/>
      <c r="S56" s="79"/>
      <c r="T56" s="79" t="s">
        <v>627</v>
      </c>
      <c r="U56" s="79"/>
      <c r="V56" s="83" t="s">
        <v>780</v>
      </c>
      <c r="W56" s="81">
        <v>43503.715266203704</v>
      </c>
      <c r="X56" s="83" t="s">
        <v>870</v>
      </c>
      <c r="Y56" s="79"/>
      <c r="Z56" s="79"/>
      <c r="AA56" s="85" t="s">
        <v>1047</v>
      </c>
      <c r="AB56" s="79"/>
      <c r="AC56" s="79" t="b">
        <v>0</v>
      </c>
      <c r="AD56" s="79">
        <v>0</v>
      </c>
      <c r="AE56" s="85" t="s">
        <v>1185</v>
      </c>
      <c r="AF56" s="79" t="b">
        <v>0</v>
      </c>
      <c r="AG56" s="79" t="s">
        <v>1187</v>
      </c>
      <c r="AH56" s="79"/>
      <c r="AI56" s="85" t="s">
        <v>1185</v>
      </c>
      <c r="AJ56" s="79" t="b">
        <v>0</v>
      </c>
      <c r="AK56" s="79">
        <v>1</v>
      </c>
      <c r="AL56" s="85" t="s">
        <v>1134</v>
      </c>
      <c r="AM56" s="79" t="s">
        <v>1204</v>
      </c>
      <c r="AN56" s="79" t="b">
        <v>0</v>
      </c>
      <c r="AO56" s="85" t="s">
        <v>1134</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v>0</v>
      </c>
      <c r="BE56" s="49">
        <v>0</v>
      </c>
      <c r="BF56" s="48">
        <v>0</v>
      </c>
      <c r="BG56" s="49">
        <v>0</v>
      </c>
      <c r="BH56" s="48">
        <v>0</v>
      </c>
      <c r="BI56" s="49">
        <v>0</v>
      </c>
      <c r="BJ56" s="48">
        <v>21</v>
      </c>
      <c r="BK56" s="49">
        <v>100</v>
      </c>
      <c r="BL56" s="48">
        <v>21</v>
      </c>
    </row>
    <row r="57" spans="1:64" ht="15">
      <c r="A57" s="64" t="s">
        <v>249</v>
      </c>
      <c r="B57" s="64" t="s">
        <v>311</v>
      </c>
      <c r="C57" s="65" t="s">
        <v>3161</v>
      </c>
      <c r="D57" s="66">
        <v>3</v>
      </c>
      <c r="E57" s="67" t="s">
        <v>132</v>
      </c>
      <c r="F57" s="68">
        <v>35</v>
      </c>
      <c r="G57" s="65"/>
      <c r="H57" s="69"/>
      <c r="I57" s="70"/>
      <c r="J57" s="70"/>
      <c r="K57" s="34" t="s">
        <v>65</v>
      </c>
      <c r="L57" s="77">
        <v>57</v>
      </c>
      <c r="M57" s="77"/>
      <c r="N57" s="72"/>
      <c r="O57" s="79" t="s">
        <v>332</v>
      </c>
      <c r="P57" s="81">
        <v>43497.018055555556</v>
      </c>
      <c r="Q57" s="79" t="s">
        <v>372</v>
      </c>
      <c r="R57" s="83" t="s">
        <v>514</v>
      </c>
      <c r="S57" s="79" t="s">
        <v>600</v>
      </c>
      <c r="T57" s="79" t="s">
        <v>653</v>
      </c>
      <c r="U57" s="83" t="s">
        <v>706</v>
      </c>
      <c r="V57" s="83" t="s">
        <v>706</v>
      </c>
      <c r="W57" s="81">
        <v>43497.018055555556</v>
      </c>
      <c r="X57" s="83" t="s">
        <v>871</v>
      </c>
      <c r="Y57" s="79"/>
      <c r="Z57" s="79"/>
      <c r="AA57" s="85" t="s">
        <v>1048</v>
      </c>
      <c r="AB57" s="79"/>
      <c r="AC57" s="79" t="b">
        <v>0</v>
      </c>
      <c r="AD57" s="79">
        <v>0</v>
      </c>
      <c r="AE57" s="85" t="s">
        <v>1185</v>
      </c>
      <c r="AF57" s="79" t="b">
        <v>0</v>
      </c>
      <c r="AG57" s="79" t="s">
        <v>1187</v>
      </c>
      <c r="AH57" s="79"/>
      <c r="AI57" s="85" t="s">
        <v>1185</v>
      </c>
      <c r="AJ57" s="79" t="b">
        <v>0</v>
      </c>
      <c r="AK57" s="79">
        <v>1</v>
      </c>
      <c r="AL57" s="85" t="s">
        <v>1185</v>
      </c>
      <c r="AM57" s="79" t="s">
        <v>1203</v>
      </c>
      <c r="AN57" s="79" t="b">
        <v>0</v>
      </c>
      <c r="AO57" s="85" t="s">
        <v>1048</v>
      </c>
      <c r="AP57" s="79" t="s">
        <v>1218</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1</v>
      </c>
      <c r="BG57" s="49">
        <v>5</v>
      </c>
      <c r="BH57" s="48">
        <v>0</v>
      </c>
      <c r="BI57" s="49">
        <v>0</v>
      </c>
      <c r="BJ57" s="48">
        <v>19</v>
      </c>
      <c r="BK57" s="49">
        <v>95</v>
      </c>
      <c r="BL57" s="48">
        <v>20</v>
      </c>
    </row>
    <row r="58" spans="1:64" ht="15">
      <c r="A58" s="64" t="s">
        <v>250</v>
      </c>
      <c r="B58" s="64" t="s">
        <v>311</v>
      </c>
      <c r="C58" s="65" t="s">
        <v>3161</v>
      </c>
      <c r="D58" s="66">
        <v>3</v>
      </c>
      <c r="E58" s="67" t="s">
        <v>132</v>
      </c>
      <c r="F58" s="68">
        <v>35</v>
      </c>
      <c r="G58" s="65"/>
      <c r="H58" s="69"/>
      <c r="I58" s="70"/>
      <c r="J58" s="70"/>
      <c r="K58" s="34" t="s">
        <v>65</v>
      </c>
      <c r="L58" s="77">
        <v>58</v>
      </c>
      <c r="M58" s="77"/>
      <c r="N58" s="72"/>
      <c r="O58" s="79" t="s">
        <v>332</v>
      </c>
      <c r="P58" s="81">
        <v>43503.8203587963</v>
      </c>
      <c r="Q58" s="79" t="s">
        <v>373</v>
      </c>
      <c r="R58" s="79" t="s">
        <v>515</v>
      </c>
      <c r="S58" s="79" t="s">
        <v>607</v>
      </c>
      <c r="T58" s="79" t="s">
        <v>654</v>
      </c>
      <c r="U58" s="79"/>
      <c r="V58" s="83" t="s">
        <v>781</v>
      </c>
      <c r="W58" s="81">
        <v>43503.8203587963</v>
      </c>
      <c r="X58" s="83" t="s">
        <v>872</v>
      </c>
      <c r="Y58" s="79"/>
      <c r="Z58" s="79"/>
      <c r="AA58" s="85" t="s">
        <v>1049</v>
      </c>
      <c r="AB58" s="79"/>
      <c r="AC58" s="79" t="b">
        <v>0</v>
      </c>
      <c r="AD58" s="79">
        <v>0</v>
      </c>
      <c r="AE58" s="85" t="s">
        <v>1185</v>
      </c>
      <c r="AF58" s="79" t="b">
        <v>0</v>
      </c>
      <c r="AG58" s="79" t="s">
        <v>1187</v>
      </c>
      <c r="AH58" s="79"/>
      <c r="AI58" s="85" t="s">
        <v>1185</v>
      </c>
      <c r="AJ58" s="79" t="b">
        <v>0</v>
      </c>
      <c r="AK58" s="79">
        <v>0</v>
      </c>
      <c r="AL58" s="85" t="s">
        <v>1185</v>
      </c>
      <c r="AM58" s="79" t="s">
        <v>1203</v>
      </c>
      <c r="AN58" s="79" t="b">
        <v>1</v>
      </c>
      <c r="AO58" s="85" t="s">
        <v>1049</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12</v>
      </c>
      <c r="BK58" s="49">
        <v>100</v>
      </c>
      <c r="BL58" s="48">
        <v>12</v>
      </c>
    </row>
    <row r="59" spans="1:64" ht="15">
      <c r="A59" s="64" t="s">
        <v>251</v>
      </c>
      <c r="B59" s="64" t="s">
        <v>311</v>
      </c>
      <c r="C59" s="65" t="s">
        <v>3161</v>
      </c>
      <c r="D59" s="66">
        <v>3</v>
      </c>
      <c r="E59" s="67" t="s">
        <v>132</v>
      </c>
      <c r="F59" s="68">
        <v>35</v>
      </c>
      <c r="G59" s="65"/>
      <c r="H59" s="69"/>
      <c r="I59" s="70"/>
      <c r="J59" s="70"/>
      <c r="K59" s="34" t="s">
        <v>65</v>
      </c>
      <c r="L59" s="77">
        <v>59</v>
      </c>
      <c r="M59" s="77"/>
      <c r="N59" s="72"/>
      <c r="O59" s="79" t="s">
        <v>332</v>
      </c>
      <c r="P59" s="81">
        <v>43503.82059027778</v>
      </c>
      <c r="Q59" s="79" t="s">
        <v>374</v>
      </c>
      <c r="R59" s="79" t="s">
        <v>516</v>
      </c>
      <c r="S59" s="79" t="s">
        <v>607</v>
      </c>
      <c r="T59" s="79" t="s">
        <v>654</v>
      </c>
      <c r="U59" s="79"/>
      <c r="V59" s="83" t="s">
        <v>782</v>
      </c>
      <c r="W59" s="81">
        <v>43503.82059027778</v>
      </c>
      <c r="X59" s="83" t="s">
        <v>873</v>
      </c>
      <c r="Y59" s="79"/>
      <c r="Z59" s="79"/>
      <c r="AA59" s="85" t="s">
        <v>1050</v>
      </c>
      <c r="AB59" s="79"/>
      <c r="AC59" s="79" t="b">
        <v>0</v>
      </c>
      <c r="AD59" s="79">
        <v>0</v>
      </c>
      <c r="AE59" s="85" t="s">
        <v>1185</v>
      </c>
      <c r="AF59" s="79" t="b">
        <v>0</v>
      </c>
      <c r="AG59" s="79" t="s">
        <v>1187</v>
      </c>
      <c r="AH59" s="79"/>
      <c r="AI59" s="85" t="s">
        <v>1185</v>
      </c>
      <c r="AJ59" s="79" t="b">
        <v>0</v>
      </c>
      <c r="AK59" s="79">
        <v>0</v>
      </c>
      <c r="AL59" s="85" t="s">
        <v>1185</v>
      </c>
      <c r="AM59" s="79" t="s">
        <v>1203</v>
      </c>
      <c r="AN59" s="79" t="b">
        <v>1</v>
      </c>
      <c r="AO59" s="85" t="s">
        <v>1050</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12</v>
      </c>
      <c r="BK59" s="49">
        <v>100</v>
      </c>
      <c r="BL59" s="48">
        <v>12</v>
      </c>
    </row>
    <row r="60" spans="1:64" ht="15">
      <c r="A60" s="64" t="s">
        <v>252</v>
      </c>
      <c r="B60" s="64" t="s">
        <v>294</v>
      </c>
      <c r="C60" s="65" t="s">
        <v>3161</v>
      </c>
      <c r="D60" s="66">
        <v>3</v>
      </c>
      <c r="E60" s="67" t="s">
        <v>132</v>
      </c>
      <c r="F60" s="68">
        <v>35</v>
      </c>
      <c r="G60" s="65"/>
      <c r="H60" s="69"/>
      <c r="I60" s="70"/>
      <c r="J60" s="70"/>
      <c r="K60" s="34" t="s">
        <v>65</v>
      </c>
      <c r="L60" s="77">
        <v>60</v>
      </c>
      <c r="M60" s="77"/>
      <c r="N60" s="72"/>
      <c r="O60" s="79" t="s">
        <v>332</v>
      </c>
      <c r="P60" s="81">
        <v>43503.95798611111</v>
      </c>
      <c r="Q60" s="79" t="s">
        <v>375</v>
      </c>
      <c r="R60" s="79"/>
      <c r="S60" s="79"/>
      <c r="T60" s="79" t="s">
        <v>655</v>
      </c>
      <c r="U60" s="79"/>
      <c r="V60" s="83" t="s">
        <v>783</v>
      </c>
      <c r="W60" s="81">
        <v>43503.95798611111</v>
      </c>
      <c r="X60" s="83" t="s">
        <v>874</v>
      </c>
      <c r="Y60" s="79"/>
      <c r="Z60" s="79"/>
      <c r="AA60" s="85" t="s">
        <v>1051</v>
      </c>
      <c r="AB60" s="79"/>
      <c r="AC60" s="79" t="b">
        <v>0</v>
      </c>
      <c r="AD60" s="79">
        <v>0</v>
      </c>
      <c r="AE60" s="85" t="s">
        <v>1185</v>
      </c>
      <c r="AF60" s="79" t="b">
        <v>0</v>
      </c>
      <c r="AG60" s="79" t="s">
        <v>1187</v>
      </c>
      <c r="AH60" s="79"/>
      <c r="AI60" s="85" t="s">
        <v>1185</v>
      </c>
      <c r="AJ60" s="79" t="b">
        <v>0</v>
      </c>
      <c r="AK60" s="79">
        <v>2</v>
      </c>
      <c r="AL60" s="85" t="s">
        <v>1128</v>
      </c>
      <c r="AM60" s="79" t="s">
        <v>1193</v>
      </c>
      <c r="AN60" s="79" t="b">
        <v>0</v>
      </c>
      <c r="AO60" s="85" t="s">
        <v>1128</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v>0</v>
      </c>
      <c r="BE60" s="49">
        <v>0</v>
      </c>
      <c r="BF60" s="48">
        <v>0</v>
      </c>
      <c r="BG60" s="49">
        <v>0</v>
      </c>
      <c r="BH60" s="48">
        <v>0</v>
      </c>
      <c r="BI60" s="49">
        <v>0</v>
      </c>
      <c r="BJ60" s="48">
        <v>19</v>
      </c>
      <c r="BK60" s="49">
        <v>100</v>
      </c>
      <c r="BL60" s="48">
        <v>19</v>
      </c>
    </row>
    <row r="61" spans="1:64" ht="15">
      <c r="A61" s="64" t="s">
        <v>253</v>
      </c>
      <c r="B61" s="64" t="s">
        <v>294</v>
      </c>
      <c r="C61" s="65" t="s">
        <v>3161</v>
      </c>
      <c r="D61" s="66">
        <v>3</v>
      </c>
      <c r="E61" s="67" t="s">
        <v>132</v>
      </c>
      <c r="F61" s="68">
        <v>35</v>
      </c>
      <c r="G61" s="65"/>
      <c r="H61" s="69"/>
      <c r="I61" s="70"/>
      <c r="J61" s="70"/>
      <c r="K61" s="34" t="s">
        <v>65</v>
      </c>
      <c r="L61" s="77">
        <v>61</v>
      </c>
      <c r="M61" s="77"/>
      <c r="N61" s="72"/>
      <c r="O61" s="79" t="s">
        <v>332</v>
      </c>
      <c r="P61" s="81">
        <v>43504.00340277778</v>
      </c>
      <c r="Q61" s="79" t="s">
        <v>375</v>
      </c>
      <c r="R61" s="79"/>
      <c r="S61" s="79"/>
      <c r="T61" s="79" t="s">
        <v>655</v>
      </c>
      <c r="U61" s="79"/>
      <c r="V61" s="83" t="s">
        <v>784</v>
      </c>
      <c r="W61" s="81">
        <v>43504.00340277778</v>
      </c>
      <c r="X61" s="83" t="s">
        <v>875</v>
      </c>
      <c r="Y61" s="79"/>
      <c r="Z61" s="79"/>
      <c r="AA61" s="85" t="s">
        <v>1052</v>
      </c>
      <c r="AB61" s="79"/>
      <c r="AC61" s="79" t="b">
        <v>0</v>
      </c>
      <c r="AD61" s="79">
        <v>0</v>
      </c>
      <c r="AE61" s="85" t="s">
        <v>1185</v>
      </c>
      <c r="AF61" s="79" t="b">
        <v>0</v>
      </c>
      <c r="AG61" s="79" t="s">
        <v>1187</v>
      </c>
      <c r="AH61" s="79"/>
      <c r="AI61" s="85" t="s">
        <v>1185</v>
      </c>
      <c r="AJ61" s="79" t="b">
        <v>0</v>
      </c>
      <c r="AK61" s="79">
        <v>2</v>
      </c>
      <c r="AL61" s="85" t="s">
        <v>1128</v>
      </c>
      <c r="AM61" s="79" t="s">
        <v>1193</v>
      </c>
      <c r="AN61" s="79" t="b">
        <v>0</v>
      </c>
      <c r="AO61" s="85" t="s">
        <v>1128</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0</v>
      </c>
      <c r="BE61" s="49">
        <v>0</v>
      </c>
      <c r="BF61" s="48">
        <v>0</v>
      </c>
      <c r="BG61" s="49">
        <v>0</v>
      </c>
      <c r="BH61" s="48">
        <v>0</v>
      </c>
      <c r="BI61" s="49">
        <v>0</v>
      </c>
      <c r="BJ61" s="48">
        <v>19</v>
      </c>
      <c r="BK61" s="49">
        <v>100</v>
      </c>
      <c r="BL61" s="48">
        <v>19</v>
      </c>
    </row>
    <row r="62" spans="1:64" ht="15">
      <c r="A62" s="64" t="s">
        <v>254</v>
      </c>
      <c r="B62" s="64" t="s">
        <v>303</v>
      </c>
      <c r="C62" s="65" t="s">
        <v>3161</v>
      </c>
      <c r="D62" s="66">
        <v>3</v>
      </c>
      <c r="E62" s="67" t="s">
        <v>132</v>
      </c>
      <c r="F62" s="68">
        <v>35</v>
      </c>
      <c r="G62" s="65"/>
      <c r="H62" s="69"/>
      <c r="I62" s="70"/>
      <c r="J62" s="70"/>
      <c r="K62" s="34" t="s">
        <v>65</v>
      </c>
      <c r="L62" s="77">
        <v>62</v>
      </c>
      <c r="M62" s="77"/>
      <c r="N62" s="72"/>
      <c r="O62" s="79" t="s">
        <v>332</v>
      </c>
      <c r="P62" s="81">
        <v>43504.09175925926</v>
      </c>
      <c r="Q62" s="79" t="s">
        <v>376</v>
      </c>
      <c r="R62" s="79"/>
      <c r="S62" s="79"/>
      <c r="T62" s="79"/>
      <c r="U62" s="79"/>
      <c r="V62" s="83" t="s">
        <v>785</v>
      </c>
      <c r="W62" s="81">
        <v>43504.09175925926</v>
      </c>
      <c r="X62" s="83" t="s">
        <v>876</v>
      </c>
      <c r="Y62" s="79"/>
      <c r="Z62" s="79"/>
      <c r="AA62" s="85" t="s">
        <v>1053</v>
      </c>
      <c r="AB62" s="79"/>
      <c r="AC62" s="79" t="b">
        <v>0</v>
      </c>
      <c r="AD62" s="79">
        <v>0</v>
      </c>
      <c r="AE62" s="85" t="s">
        <v>1185</v>
      </c>
      <c r="AF62" s="79" t="b">
        <v>0</v>
      </c>
      <c r="AG62" s="79" t="s">
        <v>1187</v>
      </c>
      <c r="AH62" s="79"/>
      <c r="AI62" s="85" t="s">
        <v>1185</v>
      </c>
      <c r="AJ62" s="79" t="b">
        <v>0</v>
      </c>
      <c r="AK62" s="79">
        <v>3</v>
      </c>
      <c r="AL62" s="85" t="s">
        <v>1158</v>
      </c>
      <c r="AM62" s="79" t="s">
        <v>1201</v>
      </c>
      <c r="AN62" s="79" t="b">
        <v>0</v>
      </c>
      <c r="AO62" s="85" t="s">
        <v>1158</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0</v>
      </c>
      <c r="BE62" s="49">
        <v>0</v>
      </c>
      <c r="BF62" s="48">
        <v>0</v>
      </c>
      <c r="BG62" s="49">
        <v>0</v>
      </c>
      <c r="BH62" s="48">
        <v>0</v>
      </c>
      <c r="BI62" s="49">
        <v>0</v>
      </c>
      <c r="BJ62" s="48">
        <v>23</v>
      </c>
      <c r="BK62" s="49">
        <v>100</v>
      </c>
      <c r="BL62" s="48">
        <v>23</v>
      </c>
    </row>
    <row r="63" spans="1:64" ht="15">
      <c r="A63" s="64" t="s">
        <v>255</v>
      </c>
      <c r="B63" s="64" t="s">
        <v>255</v>
      </c>
      <c r="C63" s="65" t="s">
        <v>3161</v>
      </c>
      <c r="D63" s="66">
        <v>3</v>
      </c>
      <c r="E63" s="67" t="s">
        <v>132</v>
      </c>
      <c r="F63" s="68">
        <v>35</v>
      </c>
      <c r="G63" s="65"/>
      <c r="H63" s="69"/>
      <c r="I63" s="70"/>
      <c r="J63" s="70"/>
      <c r="K63" s="34" t="s">
        <v>65</v>
      </c>
      <c r="L63" s="77">
        <v>63</v>
      </c>
      <c r="M63" s="77"/>
      <c r="N63" s="72"/>
      <c r="O63" s="79" t="s">
        <v>176</v>
      </c>
      <c r="P63" s="81">
        <v>43504.6396875</v>
      </c>
      <c r="Q63" s="79" t="s">
        <v>377</v>
      </c>
      <c r="R63" s="83" t="s">
        <v>517</v>
      </c>
      <c r="S63" s="79" t="s">
        <v>593</v>
      </c>
      <c r="T63" s="79" t="s">
        <v>656</v>
      </c>
      <c r="U63" s="79"/>
      <c r="V63" s="83" t="s">
        <v>786</v>
      </c>
      <c r="W63" s="81">
        <v>43504.6396875</v>
      </c>
      <c r="X63" s="83" t="s">
        <v>877</v>
      </c>
      <c r="Y63" s="79"/>
      <c r="Z63" s="79"/>
      <c r="AA63" s="85" t="s">
        <v>1054</v>
      </c>
      <c r="AB63" s="79"/>
      <c r="AC63" s="79" t="b">
        <v>0</v>
      </c>
      <c r="AD63" s="79">
        <v>0</v>
      </c>
      <c r="AE63" s="85" t="s">
        <v>1185</v>
      </c>
      <c r="AF63" s="79" t="b">
        <v>0</v>
      </c>
      <c r="AG63" s="79" t="s">
        <v>1187</v>
      </c>
      <c r="AH63" s="79"/>
      <c r="AI63" s="85" t="s">
        <v>1185</v>
      </c>
      <c r="AJ63" s="79" t="b">
        <v>0</v>
      </c>
      <c r="AK63" s="79">
        <v>0</v>
      </c>
      <c r="AL63" s="85" t="s">
        <v>1185</v>
      </c>
      <c r="AM63" s="79" t="s">
        <v>1205</v>
      </c>
      <c r="AN63" s="79" t="b">
        <v>1</v>
      </c>
      <c r="AO63" s="85" t="s">
        <v>1054</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22</v>
      </c>
      <c r="BK63" s="49">
        <v>100</v>
      </c>
      <c r="BL63" s="48">
        <v>22</v>
      </c>
    </row>
    <row r="64" spans="1:64" ht="15">
      <c r="A64" s="64" t="s">
        <v>256</v>
      </c>
      <c r="B64" s="64" t="s">
        <v>256</v>
      </c>
      <c r="C64" s="65" t="s">
        <v>3161</v>
      </c>
      <c r="D64" s="66">
        <v>3</v>
      </c>
      <c r="E64" s="67" t="s">
        <v>132</v>
      </c>
      <c r="F64" s="68">
        <v>35</v>
      </c>
      <c r="G64" s="65"/>
      <c r="H64" s="69"/>
      <c r="I64" s="70"/>
      <c r="J64" s="70"/>
      <c r="K64" s="34" t="s">
        <v>65</v>
      </c>
      <c r="L64" s="77">
        <v>64</v>
      </c>
      <c r="M64" s="77"/>
      <c r="N64" s="72"/>
      <c r="O64" s="79" t="s">
        <v>176</v>
      </c>
      <c r="P64" s="81">
        <v>43504.78407407407</v>
      </c>
      <c r="Q64" s="79" t="s">
        <v>378</v>
      </c>
      <c r="R64" s="83" t="s">
        <v>518</v>
      </c>
      <c r="S64" s="79" t="s">
        <v>593</v>
      </c>
      <c r="T64" s="79" t="s">
        <v>630</v>
      </c>
      <c r="U64" s="79"/>
      <c r="V64" s="83" t="s">
        <v>787</v>
      </c>
      <c r="W64" s="81">
        <v>43504.78407407407</v>
      </c>
      <c r="X64" s="83" t="s">
        <v>878</v>
      </c>
      <c r="Y64" s="79"/>
      <c r="Z64" s="79"/>
      <c r="AA64" s="85" t="s">
        <v>1055</v>
      </c>
      <c r="AB64" s="79"/>
      <c r="AC64" s="79" t="b">
        <v>0</v>
      </c>
      <c r="AD64" s="79">
        <v>0</v>
      </c>
      <c r="AE64" s="85" t="s">
        <v>1185</v>
      </c>
      <c r="AF64" s="79" t="b">
        <v>0</v>
      </c>
      <c r="AG64" s="79" t="s">
        <v>1187</v>
      </c>
      <c r="AH64" s="79"/>
      <c r="AI64" s="85" t="s">
        <v>1185</v>
      </c>
      <c r="AJ64" s="79" t="b">
        <v>0</v>
      </c>
      <c r="AK64" s="79">
        <v>0</v>
      </c>
      <c r="AL64" s="85" t="s">
        <v>1185</v>
      </c>
      <c r="AM64" s="79" t="s">
        <v>1206</v>
      </c>
      <c r="AN64" s="79" t="b">
        <v>1</v>
      </c>
      <c r="AO64" s="85" t="s">
        <v>1055</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6.666666666666667</v>
      </c>
      <c r="BF64" s="48">
        <v>0</v>
      </c>
      <c r="BG64" s="49">
        <v>0</v>
      </c>
      <c r="BH64" s="48">
        <v>0</v>
      </c>
      <c r="BI64" s="49">
        <v>0</v>
      </c>
      <c r="BJ64" s="48">
        <v>14</v>
      </c>
      <c r="BK64" s="49">
        <v>93.33333333333333</v>
      </c>
      <c r="BL64" s="48">
        <v>15</v>
      </c>
    </row>
    <row r="65" spans="1:64" ht="15">
      <c r="A65" s="64" t="s">
        <v>257</v>
      </c>
      <c r="B65" s="64" t="s">
        <v>257</v>
      </c>
      <c r="C65" s="65" t="s">
        <v>3163</v>
      </c>
      <c r="D65" s="66">
        <v>10</v>
      </c>
      <c r="E65" s="67" t="s">
        <v>136</v>
      </c>
      <c r="F65" s="68">
        <v>12</v>
      </c>
      <c r="G65" s="65"/>
      <c r="H65" s="69"/>
      <c r="I65" s="70"/>
      <c r="J65" s="70"/>
      <c r="K65" s="34" t="s">
        <v>65</v>
      </c>
      <c r="L65" s="77">
        <v>65</v>
      </c>
      <c r="M65" s="77"/>
      <c r="N65" s="72"/>
      <c r="O65" s="79" t="s">
        <v>176</v>
      </c>
      <c r="P65" s="81">
        <v>43499.88903935185</v>
      </c>
      <c r="Q65" s="79" t="s">
        <v>379</v>
      </c>
      <c r="R65" s="83" t="s">
        <v>519</v>
      </c>
      <c r="S65" s="79" t="s">
        <v>608</v>
      </c>
      <c r="T65" s="79" t="s">
        <v>627</v>
      </c>
      <c r="U65" s="83" t="s">
        <v>707</v>
      </c>
      <c r="V65" s="83" t="s">
        <v>707</v>
      </c>
      <c r="W65" s="81">
        <v>43499.88903935185</v>
      </c>
      <c r="X65" s="83" t="s">
        <v>879</v>
      </c>
      <c r="Y65" s="79"/>
      <c r="Z65" s="79"/>
      <c r="AA65" s="85" t="s">
        <v>1056</v>
      </c>
      <c r="AB65" s="79"/>
      <c r="AC65" s="79" t="b">
        <v>0</v>
      </c>
      <c r="AD65" s="79">
        <v>0</v>
      </c>
      <c r="AE65" s="85" t="s">
        <v>1185</v>
      </c>
      <c r="AF65" s="79" t="b">
        <v>0</v>
      </c>
      <c r="AG65" s="79" t="s">
        <v>1187</v>
      </c>
      <c r="AH65" s="79"/>
      <c r="AI65" s="85" t="s">
        <v>1185</v>
      </c>
      <c r="AJ65" s="79" t="b">
        <v>0</v>
      </c>
      <c r="AK65" s="79">
        <v>0</v>
      </c>
      <c r="AL65" s="85" t="s">
        <v>1185</v>
      </c>
      <c r="AM65" s="79" t="s">
        <v>1207</v>
      </c>
      <c r="AN65" s="79" t="b">
        <v>0</v>
      </c>
      <c r="AO65" s="85" t="s">
        <v>1056</v>
      </c>
      <c r="AP65" s="79" t="s">
        <v>176</v>
      </c>
      <c r="AQ65" s="79">
        <v>0</v>
      </c>
      <c r="AR65" s="79">
        <v>0</v>
      </c>
      <c r="AS65" s="79"/>
      <c r="AT65" s="79"/>
      <c r="AU65" s="79"/>
      <c r="AV65" s="79"/>
      <c r="AW65" s="79"/>
      <c r="AX65" s="79"/>
      <c r="AY65" s="79"/>
      <c r="AZ65" s="79"/>
      <c r="BA65">
        <v>10</v>
      </c>
      <c r="BB65" s="78" t="str">
        <f>REPLACE(INDEX(GroupVertices[Group],MATCH(Edges[[#This Row],[Vertex 1]],GroupVertices[Vertex],0)),1,1,"")</f>
        <v>1</v>
      </c>
      <c r="BC65" s="78" t="str">
        <f>REPLACE(INDEX(GroupVertices[Group],MATCH(Edges[[#This Row],[Vertex 2]],GroupVertices[Vertex],0)),1,1,"")</f>
        <v>1</v>
      </c>
      <c r="BD65" s="48">
        <v>3</v>
      </c>
      <c r="BE65" s="49">
        <v>8.108108108108109</v>
      </c>
      <c r="BF65" s="48">
        <v>0</v>
      </c>
      <c r="BG65" s="49">
        <v>0</v>
      </c>
      <c r="BH65" s="48">
        <v>0</v>
      </c>
      <c r="BI65" s="49">
        <v>0</v>
      </c>
      <c r="BJ65" s="48">
        <v>34</v>
      </c>
      <c r="BK65" s="49">
        <v>91.89189189189189</v>
      </c>
      <c r="BL65" s="48">
        <v>37</v>
      </c>
    </row>
    <row r="66" spans="1:64" ht="15">
      <c r="A66" s="64" t="s">
        <v>257</v>
      </c>
      <c r="B66" s="64" t="s">
        <v>257</v>
      </c>
      <c r="C66" s="65" t="s">
        <v>3163</v>
      </c>
      <c r="D66" s="66">
        <v>10</v>
      </c>
      <c r="E66" s="67" t="s">
        <v>136</v>
      </c>
      <c r="F66" s="68">
        <v>12</v>
      </c>
      <c r="G66" s="65"/>
      <c r="H66" s="69"/>
      <c r="I66" s="70"/>
      <c r="J66" s="70"/>
      <c r="K66" s="34" t="s">
        <v>65</v>
      </c>
      <c r="L66" s="77">
        <v>66</v>
      </c>
      <c r="M66" s="77"/>
      <c r="N66" s="72"/>
      <c r="O66" s="79" t="s">
        <v>176</v>
      </c>
      <c r="P66" s="81">
        <v>43499.88945601852</v>
      </c>
      <c r="Q66" s="79" t="s">
        <v>380</v>
      </c>
      <c r="R66" s="83" t="s">
        <v>520</v>
      </c>
      <c r="S66" s="79" t="s">
        <v>608</v>
      </c>
      <c r="T66" s="79" t="s">
        <v>627</v>
      </c>
      <c r="U66" s="83" t="s">
        <v>708</v>
      </c>
      <c r="V66" s="83" t="s">
        <v>708</v>
      </c>
      <c r="W66" s="81">
        <v>43499.88945601852</v>
      </c>
      <c r="X66" s="83" t="s">
        <v>880</v>
      </c>
      <c r="Y66" s="79"/>
      <c r="Z66" s="79"/>
      <c r="AA66" s="85" t="s">
        <v>1057</v>
      </c>
      <c r="AB66" s="79"/>
      <c r="AC66" s="79" t="b">
        <v>0</v>
      </c>
      <c r="AD66" s="79">
        <v>0</v>
      </c>
      <c r="AE66" s="85" t="s">
        <v>1185</v>
      </c>
      <c r="AF66" s="79" t="b">
        <v>0</v>
      </c>
      <c r="AG66" s="79" t="s">
        <v>1187</v>
      </c>
      <c r="AH66" s="79"/>
      <c r="AI66" s="85" t="s">
        <v>1185</v>
      </c>
      <c r="AJ66" s="79" t="b">
        <v>0</v>
      </c>
      <c r="AK66" s="79">
        <v>1</v>
      </c>
      <c r="AL66" s="85" t="s">
        <v>1185</v>
      </c>
      <c r="AM66" s="79" t="s">
        <v>1207</v>
      </c>
      <c r="AN66" s="79" t="b">
        <v>0</v>
      </c>
      <c r="AO66" s="85" t="s">
        <v>1057</v>
      </c>
      <c r="AP66" s="79" t="s">
        <v>176</v>
      </c>
      <c r="AQ66" s="79">
        <v>0</v>
      </c>
      <c r="AR66" s="79">
        <v>0</v>
      </c>
      <c r="AS66" s="79"/>
      <c r="AT66" s="79"/>
      <c r="AU66" s="79"/>
      <c r="AV66" s="79"/>
      <c r="AW66" s="79"/>
      <c r="AX66" s="79"/>
      <c r="AY66" s="79"/>
      <c r="AZ66" s="79"/>
      <c r="BA66">
        <v>10</v>
      </c>
      <c r="BB66" s="78" t="str">
        <f>REPLACE(INDEX(GroupVertices[Group],MATCH(Edges[[#This Row],[Vertex 1]],GroupVertices[Vertex],0)),1,1,"")</f>
        <v>1</v>
      </c>
      <c r="BC66" s="78" t="str">
        <f>REPLACE(INDEX(GroupVertices[Group],MATCH(Edges[[#This Row],[Vertex 2]],GroupVertices[Vertex],0)),1,1,"")</f>
        <v>1</v>
      </c>
      <c r="BD66" s="48">
        <v>3</v>
      </c>
      <c r="BE66" s="49">
        <v>8.108108108108109</v>
      </c>
      <c r="BF66" s="48">
        <v>0</v>
      </c>
      <c r="BG66" s="49">
        <v>0</v>
      </c>
      <c r="BH66" s="48">
        <v>0</v>
      </c>
      <c r="BI66" s="49">
        <v>0</v>
      </c>
      <c r="BJ66" s="48">
        <v>34</v>
      </c>
      <c r="BK66" s="49">
        <v>91.89189189189189</v>
      </c>
      <c r="BL66" s="48">
        <v>37</v>
      </c>
    </row>
    <row r="67" spans="1:64" ht="15">
      <c r="A67" s="64" t="s">
        <v>257</v>
      </c>
      <c r="B67" s="64" t="s">
        <v>257</v>
      </c>
      <c r="C67" s="65" t="s">
        <v>3163</v>
      </c>
      <c r="D67" s="66">
        <v>10</v>
      </c>
      <c r="E67" s="67" t="s">
        <v>136</v>
      </c>
      <c r="F67" s="68">
        <v>12</v>
      </c>
      <c r="G67" s="65"/>
      <c r="H67" s="69"/>
      <c r="I67" s="70"/>
      <c r="J67" s="70"/>
      <c r="K67" s="34" t="s">
        <v>65</v>
      </c>
      <c r="L67" s="77">
        <v>67</v>
      </c>
      <c r="M67" s="77"/>
      <c r="N67" s="72"/>
      <c r="O67" s="79" t="s">
        <v>176</v>
      </c>
      <c r="P67" s="81">
        <v>43501.931435185186</v>
      </c>
      <c r="Q67" s="79" t="s">
        <v>381</v>
      </c>
      <c r="R67" s="79"/>
      <c r="S67" s="79"/>
      <c r="T67" s="79" t="s">
        <v>627</v>
      </c>
      <c r="U67" s="79"/>
      <c r="V67" s="83" t="s">
        <v>788</v>
      </c>
      <c r="W67" s="81">
        <v>43501.931435185186</v>
      </c>
      <c r="X67" s="83" t="s">
        <v>881</v>
      </c>
      <c r="Y67" s="79"/>
      <c r="Z67" s="79"/>
      <c r="AA67" s="85" t="s">
        <v>1058</v>
      </c>
      <c r="AB67" s="79"/>
      <c r="AC67" s="79" t="b">
        <v>0</v>
      </c>
      <c r="AD67" s="79">
        <v>0</v>
      </c>
      <c r="AE67" s="85" t="s">
        <v>1185</v>
      </c>
      <c r="AF67" s="79" t="b">
        <v>0</v>
      </c>
      <c r="AG67" s="79" t="s">
        <v>1187</v>
      </c>
      <c r="AH67" s="79"/>
      <c r="AI67" s="85" t="s">
        <v>1185</v>
      </c>
      <c r="AJ67" s="79" t="b">
        <v>0</v>
      </c>
      <c r="AK67" s="79">
        <v>1</v>
      </c>
      <c r="AL67" s="85" t="s">
        <v>1057</v>
      </c>
      <c r="AM67" s="79" t="s">
        <v>1207</v>
      </c>
      <c r="AN67" s="79" t="b">
        <v>0</v>
      </c>
      <c r="AO67" s="85" t="s">
        <v>1057</v>
      </c>
      <c r="AP67" s="79" t="s">
        <v>176</v>
      </c>
      <c r="AQ67" s="79">
        <v>0</v>
      </c>
      <c r="AR67" s="79">
        <v>0</v>
      </c>
      <c r="AS67" s="79"/>
      <c r="AT67" s="79"/>
      <c r="AU67" s="79"/>
      <c r="AV67" s="79"/>
      <c r="AW67" s="79"/>
      <c r="AX67" s="79"/>
      <c r="AY67" s="79"/>
      <c r="AZ67" s="79"/>
      <c r="BA67">
        <v>10</v>
      </c>
      <c r="BB67" s="78" t="str">
        <f>REPLACE(INDEX(GroupVertices[Group],MATCH(Edges[[#This Row],[Vertex 1]],GroupVertices[Vertex],0)),1,1,"")</f>
        <v>1</v>
      </c>
      <c r="BC67" s="78" t="str">
        <f>REPLACE(INDEX(GroupVertices[Group],MATCH(Edges[[#This Row],[Vertex 2]],GroupVertices[Vertex],0)),1,1,"")</f>
        <v>1</v>
      </c>
      <c r="BD67" s="48">
        <v>1</v>
      </c>
      <c r="BE67" s="49">
        <v>5</v>
      </c>
      <c r="BF67" s="48">
        <v>0</v>
      </c>
      <c r="BG67" s="49">
        <v>0</v>
      </c>
      <c r="BH67" s="48">
        <v>0</v>
      </c>
      <c r="BI67" s="49">
        <v>0</v>
      </c>
      <c r="BJ67" s="48">
        <v>19</v>
      </c>
      <c r="BK67" s="49">
        <v>95</v>
      </c>
      <c r="BL67" s="48">
        <v>20</v>
      </c>
    </row>
    <row r="68" spans="1:64" ht="15">
      <c r="A68" s="64" t="s">
        <v>257</v>
      </c>
      <c r="B68" s="64" t="s">
        <v>257</v>
      </c>
      <c r="C68" s="65" t="s">
        <v>3163</v>
      </c>
      <c r="D68" s="66">
        <v>10</v>
      </c>
      <c r="E68" s="67" t="s">
        <v>136</v>
      </c>
      <c r="F68" s="68">
        <v>12</v>
      </c>
      <c r="G68" s="65"/>
      <c r="H68" s="69"/>
      <c r="I68" s="70"/>
      <c r="J68" s="70"/>
      <c r="K68" s="34" t="s">
        <v>65</v>
      </c>
      <c r="L68" s="77">
        <v>68</v>
      </c>
      <c r="M68" s="77"/>
      <c r="N68" s="72"/>
      <c r="O68" s="79" t="s">
        <v>176</v>
      </c>
      <c r="P68" s="81">
        <v>43502.51478009259</v>
      </c>
      <c r="Q68" s="79" t="s">
        <v>382</v>
      </c>
      <c r="R68" s="79"/>
      <c r="S68" s="79"/>
      <c r="T68" s="79" t="s">
        <v>627</v>
      </c>
      <c r="U68" s="79"/>
      <c r="V68" s="83" t="s">
        <v>788</v>
      </c>
      <c r="W68" s="81">
        <v>43502.51478009259</v>
      </c>
      <c r="X68" s="83" t="s">
        <v>882</v>
      </c>
      <c r="Y68" s="79"/>
      <c r="Z68" s="79"/>
      <c r="AA68" s="85" t="s">
        <v>1059</v>
      </c>
      <c r="AB68" s="79"/>
      <c r="AC68" s="79" t="b">
        <v>0</v>
      </c>
      <c r="AD68" s="79">
        <v>0</v>
      </c>
      <c r="AE68" s="85" t="s">
        <v>1185</v>
      </c>
      <c r="AF68" s="79" t="b">
        <v>0</v>
      </c>
      <c r="AG68" s="79" t="s">
        <v>1187</v>
      </c>
      <c r="AH68" s="79"/>
      <c r="AI68" s="85" t="s">
        <v>1185</v>
      </c>
      <c r="AJ68" s="79" t="b">
        <v>0</v>
      </c>
      <c r="AK68" s="79">
        <v>1</v>
      </c>
      <c r="AL68" s="85" t="s">
        <v>1057</v>
      </c>
      <c r="AM68" s="79" t="s">
        <v>1207</v>
      </c>
      <c r="AN68" s="79" t="b">
        <v>0</v>
      </c>
      <c r="AO68" s="85" t="s">
        <v>1057</v>
      </c>
      <c r="AP68" s="79" t="s">
        <v>176</v>
      </c>
      <c r="AQ68" s="79">
        <v>0</v>
      </c>
      <c r="AR68" s="79">
        <v>0</v>
      </c>
      <c r="AS68" s="79"/>
      <c r="AT68" s="79"/>
      <c r="AU68" s="79"/>
      <c r="AV68" s="79"/>
      <c r="AW68" s="79"/>
      <c r="AX68" s="79"/>
      <c r="AY68" s="79"/>
      <c r="AZ68" s="79"/>
      <c r="BA68">
        <v>10</v>
      </c>
      <c r="BB68" s="78" t="str">
        <f>REPLACE(INDEX(GroupVertices[Group],MATCH(Edges[[#This Row],[Vertex 1]],GroupVertices[Vertex],0)),1,1,"")</f>
        <v>1</v>
      </c>
      <c r="BC68" s="78" t="str">
        <f>REPLACE(INDEX(GroupVertices[Group],MATCH(Edges[[#This Row],[Vertex 2]],GroupVertices[Vertex],0)),1,1,"")</f>
        <v>1</v>
      </c>
      <c r="BD68" s="48">
        <v>1</v>
      </c>
      <c r="BE68" s="49">
        <v>5</v>
      </c>
      <c r="BF68" s="48">
        <v>0</v>
      </c>
      <c r="BG68" s="49">
        <v>0</v>
      </c>
      <c r="BH68" s="48">
        <v>0</v>
      </c>
      <c r="BI68" s="49">
        <v>0</v>
      </c>
      <c r="BJ68" s="48">
        <v>19</v>
      </c>
      <c r="BK68" s="49">
        <v>95</v>
      </c>
      <c r="BL68" s="48">
        <v>20</v>
      </c>
    </row>
    <row r="69" spans="1:64" ht="15">
      <c r="A69" s="64" t="s">
        <v>257</v>
      </c>
      <c r="B69" s="64" t="s">
        <v>257</v>
      </c>
      <c r="C69" s="65" t="s">
        <v>3163</v>
      </c>
      <c r="D69" s="66">
        <v>10</v>
      </c>
      <c r="E69" s="67" t="s">
        <v>136</v>
      </c>
      <c r="F69" s="68">
        <v>12</v>
      </c>
      <c r="G69" s="65"/>
      <c r="H69" s="69"/>
      <c r="I69" s="70"/>
      <c r="J69" s="70"/>
      <c r="K69" s="34" t="s">
        <v>65</v>
      </c>
      <c r="L69" s="77">
        <v>69</v>
      </c>
      <c r="M69" s="77"/>
      <c r="N69" s="72"/>
      <c r="O69" s="79" t="s">
        <v>176</v>
      </c>
      <c r="P69" s="81">
        <v>43502.54681712963</v>
      </c>
      <c r="Q69" s="79" t="s">
        <v>383</v>
      </c>
      <c r="R69" s="83" t="s">
        <v>521</v>
      </c>
      <c r="S69" s="79" t="s">
        <v>608</v>
      </c>
      <c r="T69" s="79" t="s">
        <v>627</v>
      </c>
      <c r="U69" s="83" t="s">
        <v>709</v>
      </c>
      <c r="V69" s="83" t="s">
        <v>709</v>
      </c>
      <c r="W69" s="81">
        <v>43502.54681712963</v>
      </c>
      <c r="X69" s="83" t="s">
        <v>883</v>
      </c>
      <c r="Y69" s="79"/>
      <c r="Z69" s="79"/>
      <c r="AA69" s="85" t="s">
        <v>1060</v>
      </c>
      <c r="AB69" s="79"/>
      <c r="AC69" s="79" t="b">
        <v>0</v>
      </c>
      <c r="AD69" s="79">
        <v>1</v>
      </c>
      <c r="AE69" s="85" t="s">
        <v>1185</v>
      </c>
      <c r="AF69" s="79" t="b">
        <v>0</v>
      </c>
      <c r="AG69" s="79" t="s">
        <v>1187</v>
      </c>
      <c r="AH69" s="79"/>
      <c r="AI69" s="85" t="s">
        <v>1185</v>
      </c>
      <c r="AJ69" s="79" t="b">
        <v>0</v>
      </c>
      <c r="AK69" s="79">
        <v>1</v>
      </c>
      <c r="AL69" s="85" t="s">
        <v>1185</v>
      </c>
      <c r="AM69" s="79" t="s">
        <v>1207</v>
      </c>
      <c r="AN69" s="79" t="b">
        <v>0</v>
      </c>
      <c r="AO69" s="85" t="s">
        <v>1060</v>
      </c>
      <c r="AP69" s="79" t="s">
        <v>176</v>
      </c>
      <c r="AQ69" s="79">
        <v>0</v>
      </c>
      <c r="AR69" s="79">
        <v>0</v>
      </c>
      <c r="AS69" s="79"/>
      <c r="AT69" s="79"/>
      <c r="AU69" s="79"/>
      <c r="AV69" s="79"/>
      <c r="AW69" s="79"/>
      <c r="AX69" s="79"/>
      <c r="AY69" s="79"/>
      <c r="AZ69" s="79"/>
      <c r="BA69">
        <v>10</v>
      </c>
      <c r="BB69" s="78" t="str">
        <f>REPLACE(INDEX(GroupVertices[Group],MATCH(Edges[[#This Row],[Vertex 1]],GroupVertices[Vertex],0)),1,1,"")</f>
        <v>1</v>
      </c>
      <c r="BC69" s="78" t="str">
        <f>REPLACE(INDEX(GroupVertices[Group],MATCH(Edges[[#This Row],[Vertex 2]],GroupVertices[Vertex],0)),1,1,"")</f>
        <v>1</v>
      </c>
      <c r="BD69" s="48">
        <v>3</v>
      </c>
      <c r="BE69" s="49">
        <v>8.108108108108109</v>
      </c>
      <c r="BF69" s="48">
        <v>0</v>
      </c>
      <c r="BG69" s="49">
        <v>0</v>
      </c>
      <c r="BH69" s="48">
        <v>0</v>
      </c>
      <c r="BI69" s="49">
        <v>0</v>
      </c>
      <c r="BJ69" s="48">
        <v>34</v>
      </c>
      <c r="BK69" s="49">
        <v>91.89189189189189</v>
      </c>
      <c r="BL69" s="48">
        <v>37</v>
      </c>
    </row>
    <row r="70" spans="1:64" ht="15">
      <c r="A70" s="64" t="s">
        <v>257</v>
      </c>
      <c r="B70" s="64" t="s">
        <v>257</v>
      </c>
      <c r="C70" s="65" t="s">
        <v>3163</v>
      </c>
      <c r="D70" s="66">
        <v>10</v>
      </c>
      <c r="E70" s="67" t="s">
        <v>136</v>
      </c>
      <c r="F70" s="68">
        <v>12</v>
      </c>
      <c r="G70" s="65"/>
      <c r="H70" s="69"/>
      <c r="I70" s="70"/>
      <c r="J70" s="70"/>
      <c r="K70" s="34" t="s">
        <v>65</v>
      </c>
      <c r="L70" s="77">
        <v>70</v>
      </c>
      <c r="M70" s="77"/>
      <c r="N70" s="72"/>
      <c r="O70" s="79" t="s">
        <v>176</v>
      </c>
      <c r="P70" s="81">
        <v>43504.00510416667</v>
      </c>
      <c r="Q70" s="79" t="s">
        <v>382</v>
      </c>
      <c r="R70" s="79"/>
      <c r="S70" s="79"/>
      <c r="T70" s="79" t="s">
        <v>627</v>
      </c>
      <c r="U70" s="79"/>
      <c r="V70" s="83" t="s">
        <v>788</v>
      </c>
      <c r="W70" s="81">
        <v>43504.00510416667</v>
      </c>
      <c r="X70" s="83" t="s">
        <v>884</v>
      </c>
      <c r="Y70" s="79"/>
      <c r="Z70" s="79"/>
      <c r="AA70" s="85" t="s">
        <v>1061</v>
      </c>
      <c r="AB70" s="79"/>
      <c r="AC70" s="79" t="b">
        <v>0</v>
      </c>
      <c r="AD70" s="79">
        <v>0</v>
      </c>
      <c r="AE70" s="85" t="s">
        <v>1185</v>
      </c>
      <c r="AF70" s="79" t="b">
        <v>0</v>
      </c>
      <c r="AG70" s="79" t="s">
        <v>1187</v>
      </c>
      <c r="AH70" s="79"/>
      <c r="AI70" s="85" t="s">
        <v>1185</v>
      </c>
      <c r="AJ70" s="79" t="b">
        <v>0</v>
      </c>
      <c r="AK70" s="79">
        <v>0</v>
      </c>
      <c r="AL70" s="85" t="s">
        <v>1060</v>
      </c>
      <c r="AM70" s="79" t="s">
        <v>1207</v>
      </c>
      <c r="AN70" s="79" t="b">
        <v>0</v>
      </c>
      <c r="AO70" s="85" t="s">
        <v>1060</v>
      </c>
      <c r="AP70" s="79" t="s">
        <v>176</v>
      </c>
      <c r="AQ70" s="79">
        <v>0</v>
      </c>
      <c r="AR70" s="79">
        <v>0</v>
      </c>
      <c r="AS70" s="79"/>
      <c r="AT70" s="79"/>
      <c r="AU70" s="79"/>
      <c r="AV70" s="79"/>
      <c r="AW70" s="79"/>
      <c r="AX70" s="79"/>
      <c r="AY70" s="79"/>
      <c r="AZ70" s="79"/>
      <c r="BA70">
        <v>10</v>
      </c>
      <c r="BB70" s="78" t="str">
        <f>REPLACE(INDEX(GroupVertices[Group],MATCH(Edges[[#This Row],[Vertex 1]],GroupVertices[Vertex],0)),1,1,"")</f>
        <v>1</v>
      </c>
      <c r="BC70" s="78" t="str">
        <f>REPLACE(INDEX(GroupVertices[Group],MATCH(Edges[[#This Row],[Vertex 2]],GroupVertices[Vertex],0)),1,1,"")</f>
        <v>1</v>
      </c>
      <c r="BD70" s="48">
        <v>1</v>
      </c>
      <c r="BE70" s="49">
        <v>5</v>
      </c>
      <c r="BF70" s="48">
        <v>0</v>
      </c>
      <c r="BG70" s="49">
        <v>0</v>
      </c>
      <c r="BH70" s="48">
        <v>0</v>
      </c>
      <c r="BI70" s="49">
        <v>0</v>
      </c>
      <c r="BJ70" s="48">
        <v>19</v>
      </c>
      <c r="BK70" s="49">
        <v>95</v>
      </c>
      <c r="BL70" s="48">
        <v>20</v>
      </c>
    </row>
    <row r="71" spans="1:64" ht="15">
      <c r="A71" s="64" t="s">
        <v>257</v>
      </c>
      <c r="B71" s="64" t="s">
        <v>257</v>
      </c>
      <c r="C71" s="65" t="s">
        <v>3163</v>
      </c>
      <c r="D71" s="66">
        <v>10</v>
      </c>
      <c r="E71" s="67" t="s">
        <v>136</v>
      </c>
      <c r="F71" s="68">
        <v>12</v>
      </c>
      <c r="G71" s="65"/>
      <c r="H71" s="69"/>
      <c r="I71" s="70"/>
      <c r="J71" s="70"/>
      <c r="K71" s="34" t="s">
        <v>65</v>
      </c>
      <c r="L71" s="77">
        <v>71</v>
      </c>
      <c r="M71" s="77"/>
      <c r="N71" s="72"/>
      <c r="O71" s="79" t="s">
        <v>176</v>
      </c>
      <c r="P71" s="81">
        <v>43504.29677083333</v>
      </c>
      <c r="Q71" s="79" t="s">
        <v>382</v>
      </c>
      <c r="R71" s="79"/>
      <c r="S71" s="79"/>
      <c r="T71" s="79" t="s">
        <v>627</v>
      </c>
      <c r="U71" s="79"/>
      <c r="V71" s="83" t="s">
        <v>788</v>
      </c>
      <c r="W71" s="81">
        <v>43504.29677083333</v>
      </c>
      <c r="X71" s="83" t="s">
        <v>885</v>
      </c>
      <c r="Y71" s="79"/>
      <c r="Z71" s="79"/>
      <c r="AA71" s="85" t="s">
        <v>1062</v>
      </c>
      <c r="AB71" s="79"/>
      <c r="AC71" s="79" t="b">
        <v>0</v>
      </c>
      <c r="AD71" s="79">
        <v>0</v>
      </c>
      <c r="AE71" s="85" t="s">
        <v>1185</v>
      </c>
      <c r="AF71" s="79" t="b">
        <v>0</v>
      </c>
      <c r="AG71" s="79" t="s">
        <v>1187</v>
      </c>
      <c r="AH71" s="79"/>
      <c r="AI71" s="85" t="s">
        <v>1185</v>
      </c>
      <c r="AJ71" s="79" t="b">
        <v>0</v>
      </c>
      <c r="AK71" s="79">
        <v>0</v>
      </c>
      <c r="AL71" s="85" t="s">
        <v>1060</v>
      </c>
      <c r="AM71" s="79" t="s">
        <v>1207</v>
      </c>
      <c r="AN71" s="79" t="b">
        <v>0</v>
      </c>
      <c r="AO71" s="85" t="s">
        <v>1060</v>
      </c>
      <c r="AP71" s="79" t="s">
        <v>176</v>
      </c>
      <c r="AQ71" s="79">
        <v>0</v>
      </c>
      <c r="AR71" s="79">
        <v>0</v>
      </c>
      <c r="AS71" s="79"/>
      <c r="AT71" s="79"/>
      <c r="AU71" s="79"/>
      <c r="AV71" s="79"/>
      <c r="AW71" s="79"/>
      <c r="AX71" s="79"/>
      <c r="AY71" s="79"/>
      <c r="AZ71" s="79"/>
      <c r="BA71">
        <v>10</v>
      </c>
      <c r="BB71" s="78" t="str">
        <f>REPLACE(INDEX(GroupVertices[Group],MATCH(Edges[[#This Row],[Vertex 1]],GroupVertices[Vertex],0)),1,1,"")</f>
        <v>1</v>
      </c>
      <c r="BC71" s="78" t="str">
        <f>REPLACE(INDEX(GroupVertices[Group],MATCH(Edges[[#This Row],[Vertex 2]],GroupVertices[Vertex],0)),1,1,"")</f>
        <v>1</v>
      </c>
      <c r="BD71" s="48">
        <v>1</v>
      </c>
      <c r="BE71" s="49">
        <v>5</v>
      </c>
      <c r="BF71" s="48">
        <v>0</v>
      </c>
      <c r="BG71" s="49">
        <v>0</v>
      </c>
      <c r="BH71" s="48">
        <v>0</v>
      </c>
      <c r="BI71" s="49">
        <v>0</v>
      </c>
      <c r="BJ71" s="48">
        <v>19</v>
      </c>
      <c r="BK71" s="49">
        <v>95</v>
      </c>
      <c r="BL71" s="48">
        <v>20</v>
      </c>
    </row>
    <row r="72" spans="1:64" ht="15">
      <c r="A72" s="64" t="s">
        <v>257</v>
      </c>
      <c r="B72" s="64" t="s">
        <v>257</v>
      </c>
      <c r="C72" s="65" t="s">
        <v>3163</v>
      </c>
      <c r="D72" s="66">
        <v>10</v>
      </c>
      <c r="E72" s="67" t="s">
        <v>136</v>
      </c>
      <c r="F72" s="68">
        <v>12</v>
      </c>
      <c r="G72" s="65"/>
      <c r="H72" s="69"/>
      <c r="I72" s="70"/>
      <c r="J72" s="70"/>
      <c r="K72" s="34" t="s">
        <v>65</v>
      </c>
      <c r="L72" s="77">
        <v>72</v>
      </c>
      <c r="M72" s="77"/>
      <c r="N72" s="72"/>
      <c r="O72" s="79" t="s">
        <v>176</v>
      </c>
      <c r="P72" s="81">
        <v>43504.5884375</v>
      </c>
      <c r="Q72" s="79" t="s">
        <v>382</v>
      </c>
      <c r="R72" s="79"/>
      <c r="S72" s="79"/>
      <c r="T72" s="79" t="s">
        <v>627</v>
      </c>
      <c r="U72" s="79"/>
      <c r="V72" s="83" t="s">
        <v>788</v>
      </c>
      <c r="W72" s="81">
        <v>43504.5884375</v>
      </c>
      <c r="X72" s="83" t="s">
        <v>886</v>
      </c>
      <c r="Y72" s="79"/>
      <c r="Z72" s="79"/>
      <c r="AA72" s="85" t="s">
        <v>1063</v>
      </c>
      <c r="AB72" s="79"/>
      <c r="AC72" s="79" t="b">
        <v>0</v>
      </c>
      <c r="AD72" s="79">
        <v>0</v>
      </c>
      <c r="AE72" s="85" t="s">
        <v>1185</v>
      </c>
      <c r="AF72" s="79" t="b">
        <v>0</v>
      </c>
      <c r="AG72" s="79" t="s">
        <v>1187</v>
      </c>
      <c r="AH72" s="79"/>
      <c r="AI72" s="85" t="s">
        <v>1185</v>
      </c>
      <c r="AJ72" s="79" t="b">
        <v>0</v>
      </c>
      <c r="AK72" s="79">
        <v>0</v>
      </c>
      <c r="AL72" s="85" t="s">
        <v>1060</v>
      </c>
      <c r="AM72" s="79" t="s">
        <v>1207</v>
      </c>
      <c r="AN72" s="79" t="b">
        <v>0</v>
      </c>
      <c r="AO72" s="85" t="s">
        <v>1060</v>
      </c>
      <c r="AP72" s="79" t="s">
        <v>176</v>
      </c>
      <c r="AQ72" s="79">
        <v>0</v>
      </c>
      <c r="AR72" s="79">
        <v>0</v>
      </c>
      <c r="AS72" s="79"/>
      <c r="AT72" s="79"/>
      <c r="AU72" s="79"/>
      <c r="AV72" s="79"/>
      <c r="AW72" s="79"/>
      <c r="AX72" s="79"/>
      <c r="AY72" s="79"/>
      <c r="AZ72" s="79"/>
      <c r="BA72">
        <v>10</v>
      </c>
      <c r="BB72" s="78" t="str">
        <f>REPLACE(INDEX(GroupVertices[Group],MATCH(Edges[[#This Row],[Vertex 1]],GroupVertices[Vertex],0)),1,1,"")</f>
        <v>1</v>
      </c>
      <c r="BC72" s="78" t="str">
        <f>REPLACE(INDEX(GroupVertices[Group],MATCH(Edges[[#This Row],[Vertex 2]],GroupVertices[Vertex],0)),1,1,"")</f>
        <v>1</v>
      </c>
      <c r="BD72" s="48">
        <v>1</v>
      </c>
      <c r="BE72" s="49">
        <v>5</v>
      </c>
      <c r="BF72" s="48">
        <v>0</v>
      </c>
      <c r="BG72" s="49">
        <v>0</v>
      </c>
      <c r="BH72" s="48">
        <v>0</v>
      </c>
      <c r="BI72" s="49">
        <v>0</v>
      </c>
      <c r="BJ72" s="48">
        <v>19</v>
      </c>
      <c r="BK72" s="49">
        <v>95</v>
      </c>
      <c r="BL72" s="48">
        <v>20</v>
      </c>
    </row>
    <row r="73" spans="1:64" ht="15">
      <c r="A73" s="64" t="s">
        <v>257</v>
      </c>
      <c r="B73" s="64" t="s">
        <v>257</v>
      </c>
      <c r="C73" s="65" t="s">
        <v>3163</v>
      </c>
      <c r="D73" s="66">
        <v>10</v>
      </c>
      <c r="E73" s="67" t="s">
        <v>136</v>
      </c>
      <c r="F73" s="68">
        <v>12</v>
      </c>
      <c r="G73" s="65"/>
      <c r="H73" s="69"/>
      <c r="I73" s="70"/>
      <c r="J73" s="70"/>
      <c r="K73" s="34" t="s">
        <v>65</v>
      </c>
      <c r="L73" s="77">
        <v>73</v>
      </c>
      <c r="M73" s="77"/>
      <c r="N73" s="72"/>
      <c r="O73" s="79" t="s">
        <v>176</v>
      </c>
      <c r="P73" s="81">
        <v>43504.88010416667</v>
      </c>
      <c r="Q73" s="79" t="s">
        <v>382</v>
      </c>
      <c r="R73" s="79"/>
      <c r="S73" s="79"/>
      <c r="T73" s="79" t="s">
        <v>627</v>
      </c>
      <c r="U73" s="79"/>
      <c r="V73" s="83" t="s">
        <v>788</v>
      </c>
      <c r="W73" s="81">
        <v>43504.88010416667</v>
      </c>
      <c r="X73" s="83" t="s">
        <v>887</v>
      </c>
      <c r="Y73" s="79"/>
      <c r="Z73" s="79"/>
      <c r="AA73" s="85" t="s">
        <v>1064</v>
      </c>
      <c r="AB73" s="79"/>
      <c r="AC73" s="79" t="b">
        <v>0</v>
      </c>
      <c r="AD73" s="79">
        <v>0</v>
      </c>
      <c r="AE73" s="85" t="s">
        <v>1185</v>
      </c>
      <c r="AF73" s="79" t="b">
        <v>0</v>
      </c>
      <c r="AG73" s="79" t="s">
        <v>1187</v>
      </c>
      <c r="AH73" s="79"/>
      <c r="AI73" s="85" t="s">
        <v>1185</v>
      </c>
      <c r="AJ73" s="79" t="b">
        <v>0</v>
      </c>
      <c r="AK73" s="79">
        <v>1</v>
      </c>
      <c r="AL73" s="85" t="s">
        <v>1060</v>
      </c>
      <c r="AM73" s="79" t="s">
        <v>1207</v>
      </c>
      <c r="AN73" s="79" t="b">
        <v>0</v>
      </c>
      <c r="AO73" s="85" t="s">
        <v>1060</v>
      </c>
      <c r="AP73" s="79" t="s">
        <v>176</v>
      </c>
      <c r="AQ73" s="79">
        <v>0</v>
      </c>
      <c r="AR73" s="79">
        <v>0</v>
      </c>
      <c r="AS73" s="79"/>
      <c r="AT73" s="79"/>
      <c r="AU73" s="79"/>
      <c r="AV73" s="79"/>
      <c r="AW73" s="79"/>
      <c r="AX73" s="79"/>
      <c r="AY73" s="79"/>
      <c r="AZ73" s="79"/>
      <c r="BA73">
        <v>10</v>
      </c>
      <c r="BB73" s="78" t="str">
        <f>REPLACE(INDEX(GroupVertices[Group],MATCH(Edges[[#This Row],[Vertex 1]],GroupVertices[Vertex],0)),1,1,"")</f>
        <v>1</v>
      </c>
      <c r="BC73" s="78" t="str">
        <f>REPLACE(INDEX(GroupVertices[Group],MATCH(Edges[[#This Row],[Vertex 2]],GroupVertices[Vertex],0)),1,1,"")</f>
        <v>1</v>
      </c>
      <c r="BD73" s="48">
        <v>1</v>
      </c>
      <c r="BE73" s="49">
        <v>5</v>
      </c>
      <c r="BF73" s="48">
        <v>0</v>
      </c>
      <c r="BG73" s="49">
        <v>0</v>
      </c>
      <c r="BH73" s="48">
        <v>0</v>
      </c>
      <c r="BI73" s="49">
        <v>0</v>
      </c>
      <c r="BJ73" s="48">
        <v>19</v>
      </c>
      <c r="BK73" s="49">
        <v>95</v>
      </c>
      <c r="BL73" s="48">
        <v>20</v>
      </c>
    </row>
    <row r="74" spans="1:64" ht="15">
      <c r="A74" s="64" t="s">
        <v>257</v>
      </c>
      <c r="B74" s="64" t="s">
        <v>257</v>
      </c>
      <c r="C74" s="65" t="s">
        <v>3163</v>
      </c>
      <c r="D74" s="66">
        <v>10</v>
      </c>
      <c r="E74" s="67" t="s">
        <v>136</v>
      </c>
      <c r="F74" s="68">
        <v>12</v>
      </c>
      <c r="G74" s="65"/>
      <c r="H74" s="69"/>
      <c r="I74" s="70"/>
      <c r="J74" s="70"/>
      <c r="K74" s="34" t="s">
        <v>65</v>
      </c>
      <c r="L74" s="77">
        <v>74</v>
      </c>
      <c r="M74" s="77"/>
      <c r="N74" s="72"/>
      <c r="O74" s="79" t="s">
        <v>176</v>
      </c>
      <c r="P74" s="81">
        <v>43505.17177083333</v>
      </c>
      <c r="Q74" s="79" t="s">
        <v>382</v>
      </c>
      <c r="R74" s="79"/>
      <c r="S74" s="79"/>
      <c r="T74" s="79" t="s">
        <v>627</v>
      </c>
      <c r="U74" s="79"/>
      <c r="V74" s="83" t="s">
        <v>788</v>
      </c>
      <c r="W74" s="81">
        <v>43505.17177083333</v>
      </c>
      <c r="X74" s="83" t="s">
        <v>888</v>
      </c>
      <c r="Y74" s="79"/>
      <c r="Z74" s="79"/>
      <c r="AA74" s="85" t="s">
        <v>1065</v>
      </c>
      <c r="AB74" s="79"/>
      <c r="AC74" s="79" t="b">
        <v>0</v>
      </c>
      <c r="AD74" s="79">
        <v>0</v>
      </c>
      <c r="AE74" s="85" t="s">
        <v>1185</v>
      </c>
      <c r="AF74" s="79" t="b">
        <v>0</v>
      </c>
      <c r="AG74" s="79" t="s">
        <v>1187</v>
      </c>
      <c r="AH74" s="79"/>
      <c r="AI74" s="85" t="s">
        <v>1185</v>
      </c>
      <c r="AJ74" s="79" t="b">
        <v>0</v>
      </c>
      <c r="AK74" s="79">
        <v>0</v>
      </c>
      <c r="AL74" s="85" t="s">
        <v>1060</v>
      </c>
      <c r="AM74" s="79" t="s">
        <v>1207</v>
      </c>
      <c r="AN74" s="79" t="b">
        <v>0</v>
      </c>
      <c r="AO74" s="85" t="s">
        <v>1060</v>
      </c>
      <c r="AP74" s="79" t="s">
        <v>176</v>
      </c>
      <c r="AQ74" s="79">
        <v>0</v>
      </c>
      <c r="AR74" s="79">
        <v>0</v>
      </c>
      <c r="AS74" s="79"/>
      <c r="AT74" s="79"/>
      <c r="AU74" s="79"/>
      <c r="AV74" s="79"/>
      <c r="AW74" s="79"/>
      <c r="AX74" s="79"/>
      <c r="AY74" s="79"/>
      <c r="AZ74" s="79"/>
      <c r="BA74">
        <v>10</v>
      </c>
      <c r="BB74" s="78" t="str">
        <f>REPLACE(INDEX(GroupVertices[Group],MATCH(Edges[[#This Row],[Vertex 1]],GroupVertices[Vertex],0)),1,1,"")</f>
        <v>1</v>
      </c>
      <c r="BC74" s="78" t="str">
        <f>REPLACE(INDEX(GroupVertices[Group],MATCH(Edges[[#This Row],[Vertex 2]],GroupVertices[Vertex],0)),1,1,"")</f>
        <v>1</v>
      </c>
      <c r="BD74" s="48">
        <v>1</v>
      </c>
      <c r="BE74" s="49">
        <v>5</v>
      </c>
      <c r="BF74" s="48">
        <v>0</v>
      </c>
      <c r="BG74" s="49">
        <v>0</v>
      </c>
      <c r="BH74" s="48">
        <v>0</v>
      </c>
      <c r="BI74" s="49">
        <v>0</v>
      </c>
      <c r="BJ74" s="48">
        <v>19</v>
      </c>
      <c r="BK74" s="49">
        <v>95</v>
      </c>
      <c r="BL74" s="48">
        <v>20</v>
      </c>
    </row>
    <row r="75" spans="1:64" ht="15">
      <c r="A75" s="64" t="s">
        <v>258</v>
      </c>
      <c r="B75" s="64" t="s">
        <v>258</v>
      </c>
      <c r="C75" s="65" t="s">
        <v>3161</v>
      </c>
      <c r="D75" s="66">
        <v>3</v>
      </c>
      <c r="E75" s="67" t="s">
        <v>132</v>
      </c>
      <c r="F75" s="68">
        <v>35</v>
      </c>
      <c r="G75" s="65"/>
      <c r="H75" s="69"/>
      <c r="I75" s="70"/>
      <c r="J75" s="70"/>
      <c r="K75" s="34" t="s">
        <v>65</v>
      </c>
      <c r="L75" s="77">
        <v>75</v>
      </c>
      <c r="M75" s="77"/>
      <c r="N75" s="72"/>
      <c r="O75" s="79" t="s">
        <v>176</v>
      </c>
      <c r="P75" s="81">
        <v>43505.85820601852</v>
      </c>
      <c r="Q75" s="79" t="s">
        <v>384</v>
      </c>
      <c r="R75" s="79" t="s">
        <v>522</v>
      </c>
      <c r="S75" s="79" t="s">
        <v>609</v>
      </c>
      <c r="T75" s="79" t="s">
        <v>657</v>
      </c>
      <c r="U75" s="79"/>
      <c r="V75" s="83" t="s">
        <v>789</v>
      </c>
      <c r="W75" s="81">
        <v>43505.85820601852</v>
      </c>
      <c r="X75" s="83" t="s">
        <v>889</v>
      </c>
      <c r="Y75" s="79"/>
      <c r="Z75" s="79"/>
      <c r="AA75" s="85" t="s">
        <v>1066</v>
      </c>
      <c r="AB75" s="79"/>
      <c r="AC75" s="79" t="b">
        <v>0</v>
      </c>
      <c r="AD75" s="79">
        <v>0</v>
      </c>
      <c r="AE75" s="85" t="s">
        <v>1185</v>
      </c>
      <c r="AF75" s="79" t="b">
        <v>0</v>
      </c>
      <c r="AG75" s="79" t="s">
        <v>1187</v>
      </c>
      <c r="AH75" s="79"/>
      <c r="AI75" s="85" t="s">
        <v>1185</v>
      </c>
      <c r="AJ75" s="79" t="b">
        <v>0</v>
      </c>
      <c r="AK75" s="79">
        <v>0</v>
      </c>
      <c r="AL75" s="85" t="s">
        <v>1185</v>
      </c>
      <c r="AM75" s="79" t="s">
        <v>1195</v>
      </c>
      <c r="AN75" s="79" t="b">
        <v>1</v>
      </c>
      <c r="AO75" s="85" t="s">
        <v>1066</v>
      </c>
      <c r="AP75" s="79" t="s">
        <v>176</v>
      </c>
      <c r="AQ75" s="79">
        <v>0</v>
      </c>
      <c r="AR75" s="79">
        <v>0</v>
      </c>
      <c r="AS75" s="79" t="s">
        <v>1219</v>
      </c>
      <c r="AT75" s="79" t="s">
        <v>1220</v>
      </c>
      <c r="AU75" s="79" t="s">
        <v>1221</v>
      </c>
      <c r="AV75" s="79" t="s">
        <v>1222</v>
      </c>
      <c r="AW75" s="79" t="s">
        <v>1223</v>
      </c>
      <c r="AX75" s="79" t="s">
        <v>1224</v>
      </c>
      <c r="AY75" s="79" t="s">
        <v>1225</v>
      </c>
      <c r="AZ75" s="83" t="s">
        <v>1226</v>
      </c>
      <c r="BA75">
        <v>1</v>
      </c>
      <c r="BB75" s="78" t="str">
        <f>REPLACE(INDEX(GroupVertices[Group],MATCH(Edges[[#This Row],[Vertex 1]],GroupVertices[Vertex],0)),1,1,"")</f>
        <v>1</v>
      </c>
      <c r="BC75" s="78" t="str">
        <f>REPLACE(INDEX(GroupVertices[Group],MATCH(Edges[[#This Row],[Vertex 2]],GroupVertices[Vertex],0)),1,1,"")</f>
        <v>1</v>
      </c>
      <c r="BD75" s="48">
        <v>0</v>
      </c>
      <c r="BE75" s="49">
        <v>0</v>
      </c>
      <c r="BF75" s="48">
        <v>1</v>
      </c>
      <c r="BG75" s="49">
        <v>11.11111111111111</v>
      </c>
      <c r="BH75" s="48">
        <v>0</v>
      </c>
      <c r="BI75" s="49">
        <v>0</v>
      </c>
      <c r="BJ75" s="48">
        <v>8</v>
      </c>
      <c r="BK75" s="49">
        <v>88.88888888888889</v>
      </c>
      <c r="BL75" s="48">
        <v>9</v>
      </c>
    </row>
    <row r="76" spans="1:64" ht="15">
      <c r="A76" s="64" t="s">
        <v>259</v>
      </c>
      <c r="B76" s="64" t="s">
        <v>305</v>
      </c>
      <c r="C76" s="65" t="s">
        <v>3161</v>
      </c>
      <c r="D76" s="66">
        <v>3</v>
      </c>
      <c r="E76" s="67" t="s">
        <v>132</v>
      </c>
      <c r="F76" s="68">
        <v>35</v>
      </c>
      <c r="G76" s="65"/>
      <c r="H76" s="69"/>
      <c r="I76" s="70"/>
      <c r="J76" s="70"/>
      <c r="K76" s="34" t="s">
        <v>65</v>
      </c>
      <c r="L76" s="77">
        <v>76</v>
      </c>
      <c r="M76" s="77"/>
      <c r="N76" s="72"/>
      <c r="O76" s="79" t="s">
        <v>332</v>
      </c>
      <c r="P76" s="81">
        <v>43507.31586805556</v>
      </c>
      <c r="Q76" s="79" t="s">
        <v>385</v>
      </c>
      <c r="R76" s="79"/>
      <c r="S76" s="79"/>
      <c r="T76" s="79" t="s">
        <v>637</v>
      </c>
      <c r="U76" s="79"/>
      <c r="V76" s="83" t="s">
        <v>790</v>
      </c>
      <c r="W76" s="81">
        <v>43507.31586805556</v>
      </c>
      <c r="X76" s="83" t="s">
        <v>890</v>
      </c>
      <c r="Y76" s="79"/>
      <c r="Z76" s="79"/>
      <c r="AA76" s="85" t="s">
        <v>1067</v>
      </c>
      <c r="AB76" s="79"/>
      <c r="AC76" s="79" t="b">
        <v>0</v>
      </c>
      <c r="AD76" s="79">
        <v>0</v>
      </c>
      <c r="AE76" s="85" t="s">
        <v>1185</v>
      </c>
      <c r="AF76" s="79" t="b">
        <v>0</v>
      </c>
      <c r="AG76" s="79" t="s">
        <v>1187</v>
      </c>
      <c r="AH76" s="79"/>
      <c r="AI76" s="85" t="s">
        <v>1185</v>
      </c>
      <c r="AJ76" s="79" t="b">
        <v>0</v>
      </c>
      <c r="AK76" s="79">
        <v>0</v>
      </c>
      <c r="AL76" s="85" t="s">
        <v>1176</v>
      </c>
      <c r="AM76" s="79" t="s">
        <v>1195</v>
      </c>
      <c r="AN76" s="79" t="b">
        <v>0</v>
      </c>
      <c r="AO76" s="85" t="s">
        <v>1176</v>
      </c>
      <c r="AP76" s="79" t="s">
        <v>176</v>
      </c>
      <c r="AQ76" s="79">
        <v>0</v>
      </c>
      <c r="AR76" s="79">
        <v>0</v>
      </c>
      <c r="AS76" s="79"/>
      <c r="AT76" s="79"/>
      <c r="AU76" s="79"/>
      <c r="AV76" s="79"/>
      <c r="AW76" s="79"/>
      <c r="AX76" s="79"/>
      <c r="AY76" s="79"/>
      <c r="AZ76" s="79"/>
      <c r="BA76">
        <v>1</v>
      </c>
      <c r="BB76" s="78" t="str">
        <f>REPLACE(INDEX(GroupVertices[Group],MATCH(Edges[[#This Row],[Vertex 1]],GroupVertices[Vertex],0)),1,1,"")</f>
        <v>8</v>
      </c>
      <c r="BC76" s="78" t="str">
        <f>REPLACE(INDEX(GroupVertices[Group],MATCH(Edges[[#This Row],[Vertex 2]],GroupVertices[Vertex],0)),1,1,"")</f>
        <v>8</v>
      </c>
      <c r="BD76" s="48">
        <v>0</v>
      </c>
      <c r="BE76" s="49">
        <v>0</v>
      </c>
      <c r="BF76" s="48">
        <v>0</v>
      </c>
      <c r="BG76" s="49">
        <v>0</v>
      </c>
      <c r="BH76" s="48">
        <v>0</v>
      </c>
      <c r="BI76" s="49">
        <v>0</v>
      </c>
      <c r="BJ76" s="48">
        <v>12</v>
      </c>
      <c r="BK76" s="49">
        <v>100</v>
      </c>
      <c r="BL76" s="48">
        <v>12</v>
      </c>
    </row>
    <row r="77" spans="1:64" ht="15">
      <c r="A77" s="64" t="s">
        <v>260</v>
      </c>
      <c r="B77" s="64" t="s">
        <v>323</v>
      </c>
      <c r="C77" s="65" t="s">
        <v>3161</v>
      </c>
      <c r="D77" s="66">
        <v>3</v>
      </c>
      <c r="E77" s="67" t="s">
        <v>132</v>
      </c>
      <c r="F77" s="68">
        <v>35</v>
      </c>
      <c r="G77" s="65"/>
      <c r="H77" s="69"/>
      <c r="I77" s="70"/>
      <c r="J77" s="70"/>
      <c r="K77" s="34" t="s">
        <v>65</v>
      </c>
      <c r="L77" s="77">
        <v>77</v>
      </c>
      <c r="M77" s="77"/>
      <c r="N77" s="72"/>
      <c r="O77" s="79" t="s">
        <v>332</v>
      </c>
      <c r="P77" s="81">
        <v>43507.46886574074</v>
      </c>
      <c r="Q77" s="79" t="s">
        <v>386</v>
      </c>
      <c r="R77" s="83" t="s">
        <v>523</v>
      </c>
      <c r="S77" s="79" t="s">
        <v>610</v>
      </c>
      <c r="T77" s="79" t="s">
        <v>658</v>
      </c>
      <c r="U77" s="79"/>
      <c r="V77" s="83" t="s">
        <v>791</v>
      </c>
      <c r="W77" s="81">
        <v>43507.46886574074</v>
      </c>
      <c r="X77" s="83" t="s">
        <v>891</v>
      </c>
      <c r="Y77" s="79"/>
      <c r="Z77" s="79"/>
      <c r="AA77" s="85" t="s">
        <v>1068</v>
      </c>
      <c r="AB77" s="79"/>
      <c r="AC77" s="79" t="b">
        <v>0</v>
      </c>
      <c r="AD77" s="79">
        <v>1</v>
      </c>
      <c r="AE77" s="85" t="s">
        <v>1185</v>
      </c>
      <c r="AF77" s="79" t="b">
        <v>0</v>
      </c>
      <c r="AG77" s="79" t="s">
        <v>1187</v>
      </c>
      <c r="AH77" s="79"/>
      <c r="AI77" s="85" t="s">
        <v>1185</v>
      </c>
      <c r="AJ77" s="79" t="b">
        <v>0</v>
      </c>
      <c r="AK77" s="79">
        <v>0</v>
      </c>
      <c r="AL77" s="85" t="s">
        <v>1185</v>
      </c>
      <c r="AM77" s="79" t="s">
        <v>1195</v>
      </c>
      <c r="AN77" s="79" t="b">
        <v>0</v>
      </c>
      <c r="AO77" s="85" t="s">
        <v>1068</v>
      </c>
      <c r="AP77" s="79" t="s">
        <v>176</v>
      </c>
      <c r="AQ77" s="79">
        <v>0</v>
      </c>
      <c r="AR77" s="79">
        <v>0</v>
      </c>
      <c r="AS77" s="79"/>
      <c r="AT77" s="79"/>
      <c r="AU77" s="79"/>
      <c r="AV77" s="79"/>
      <c r="AW77" s="79"/>
      <c r="AX77" s="79"/>
      <c r="AY77" s="79"/>
      <c r="AZ77" s="79"/>
      <c r="BA77">
        <v>1</v>
      </c>
      <c r="BB77" s="78" t="str">
        <f>REPLACE(INDEX(GroupVertices[Group],MATCH(Edges[[#This Row],[Vertex 1]],GroupVertices[Vertex],0)),1,1,"")</f>
        <v>13</v>
      </c>
      <c r="BC77" s="78" t="str">
        <f>REPLACE(INDEX(GroupVertices[Group],MATCH(Edges[[#This Row],[Vertex 2]],GroupVertices[Vertex],0)),1,1,"")</f>
        <v>13</v>
      </c>
      <c r="BD77" s="48">
        <v>0</v>
      </c>
      <c r="BE77" s="49">
        <v>0</v>
      </c>
      <c r="BF77" s="48">
        <v>0</v>
      </c>
      <c r="BG77" s="49">
        <v>0</v>
      </c>
      <c r="BH77" s="48">
        <v>0</v>
      </c>
      <c r="BI77" s="49">
        <v>0</v>
      </c>
      <c r="BJ77" s="48">
        <v>16</v>
      </c>
      <c r="BK77" s="49">
        <v>100</v>
      </c>
      <c r="BL77" s="48">
        <v>16</v>
      </c>
    </row>
    <row r="78" spans="1:64" ht="15">
      <c r="A78" s="64" t="s">
        <v>261</v>
      </c>
      <c r="B78" s="64" t="s">
        <v>323</v>
      </c>
      <c r="C78" s="65" t="s">
        <v>3161</v>
      </c>
      <c r="D78" s="66">
        <v>3</v>
      </c>
      <c r="E78" s="67" t="s">
        <v>132</v>
      </c>
      <c r="F78" s="68">
        <v>35</v>
      </c>
      <c r="G78" s="65"/>
      <c r="H78" s="69"/>
      <c r="I78" s="70"/>
      <c r="J78" s="70"/>
      <c r="K78" s="34" t="s">
        <v>65</v>
      </c>
      <c r="L78" s="77">
        <v>78</v>
      </c>
      <c r="M78" s="77"/>
      <c r="N78" s="72"/>
      <c r="O78" s="79" t="s">
        <v>332</v>
      </c>
      <c r="P78" s="81">
        <v>43507.47511574074</v>
      </c>
      <c r="Q78" s="79" t="s">
        <v>387</v>
      </c>
      <c r="R78" s="83" t="s">
        <v>523</v>
      </c>
      <c r="S78" s="79" t="s">
        <v>610</v>
      </c>
      <c r="T78" s="79" t="s">
        <v>658</v>
      </c>
      <c r="U78" s="79"/>
      <c r="V78" s="83" t="s">
        <v>792</v>
      </c>
      <c r="W78" s="81">
        <v>43507.47511574074</v>
      </c>
      <c r="X78" s="83" t="s">
        <v>892</v>
      </c>
      <c r="Y78" s="79"/>
      <c r="Z78" s="79"/>
      <c r="AA78" s="85" t="s">
        <v>1069</v>
      </c>
      <c r="AB78" s="79"/>
      <c r="AC78" s="79" t="b">
        <v>0</v>
      </c>
      <c r="AD78" s="79">
        <v>0</v>
      </c>
      <c r="AE78" s="85" t="s">
        <v>1185</v>
      </c>
      <c r="AF78" s="79" t="b">
        <v>0</v>
      </c>
      <c r="AG78" s="79" t="s">
        <v>1187</v>
      </c>
      <c r="AH78" s="79"/>
      <c r="AI78" s="85" t="s">
        <v>1185</v>
      </c>
      <c r="AJ78" s="79" t="b">
        <v>0</v>
      </c>
      <c r="AK78" s="79">
        <v>0</v>
      </c>
      <c r="AL78" s="85" t="s">
        <v>1185</v>
      </c>
      <c r="AM78" s="79" t="s">
        <v>1195</v>
      </c>
      <c r="AN78" s="79" t="b">
        <v>0</v>
      </c>
      <c r="AO78" s="85" t="s">
        <v>1069</v>
      </c>
      <c r="AP78" s="79" t="s">
        <v>176</v>
      </c>
      <c r="AQ78" s="79">
        <v>0</v>
      </c>
      <c r="AR78" s="79">
        <v>0</v>
      </c>
      <c r="AS78" s="79"/>
      <c r="AT78" s="79"/>
      <c r="AU78" s="79"/>
      <c r="AV78" s="79"/>
      <c r="AW78" s="79"/>
      <c r="AX78" s="79"/>
      <c r="AY78" s="79"/>
      <c r="AZ78" s="79"/>
      <c r="BA78">
        <v>1</v>
      </c>
      <c r="BB78" s="78" t="str">
        <f>REPLACE(INDEX(GroupVertices[Group],MATCH(Edges[[#This Row],[Vertex 1]],GroupVertices[Vertex],0)),1,1,"")</f>
        <v>13</v>
      </c>
      <c r="BC78" s="78" t="str">
        <f>REPLACE(INDEX(GroupVertices[Group],MATCH(Edges[[#This Row],[Vertex 2]],GroupVertices[Vertex],0)),1,1,"")</f>
        <v>13</v>
      </c>
      <c r="BD78" s="48">
        <v>0</v>
      </c>
      <c r="BE78" s="49">
        <v>0</v>
      </c>
      <c r="BF78" s="48">
        <v>0</v>
      </c>
      <c r="BG78" s="49">
        <v>0</v>
      </c>
      <c r="BH78" s="48">
        <v>0</v>
      </c>
      <c r="BI78" s="49">
        <v>0</v>
      </c>
      <c r="BJ78" s="48">
        <v>16</v>
      </c>
      <c r="BK78" s="49">
        <v>100</v>
      </c>
      <c r="BL78" s="48">
        <v>16</v>
      </c>
    </row>
    <row r="79" spans="1:64" ht="15">
      <c r="A79" s="64" t="s">
        <v>262</v>
      </c>
      <c r="B79" s="64" t="s">
        <v>324</v>
      </c>
      <c r="C79" s="65" t="s">
        <v>3161</v>
      </c>
      <c r="D79" s="66">
        <v>3</v>
      </c>
      <c r="E79" s="67" t="s">
        <v>132</v>
      </c>
      <c r="F79" s="68">
        <v>35</v>
      </c>
      <c r="G79" s="65"/>
      <c r="H79" s="69"/>
      <c r="I79" s="70"/>
      <c r="J79" s="70"/>
      <c r="K79" s="34" t="s">
        <v>65</v>
      </c>
      <c r="L79" s="77">
        <v>79</v>
      </c>
      <c r="M79" s="77"/>
      <c r="N79" s="72"/>
      <c r="O79" s="79" t="s">
        <v>332</v>
      </c>
      <c r="P79" s="81">
        <v>43507.61813657408</v>
      </c>
      <c r="Q79" s="79" t="s">
        <v>388</v>
      </c>
      <c r="R79" s="83" t="s">
        <v>524</v>
      </c>
      <c r="S79" s="79" t="s">
        <v>611</v>
      </c>
      <c r="T79" s="79" t="s">
        <v>659</v>
      </c>
      <c r="U79" s="83" t="s">
        <v>710</v>
      </c>
      <c r="V79" s="83" t="s">
        <v>710</v>
      </c>
      <c r="W79" s="81">
        <v>43507.61813657408</v>
      </c>
      <c r="X79" s="83" t="s">
        <v>893</v>
      </c>
      <c r="Y79" s="79"/>
      <c r="Z79" s="79"/>
      <c r="AA79" s="85" t="s">
        <v>1070</v>
      </c>
      <c r="AB79" s="79"/>
      <c r="AC79" s="79" t="b">
        <v>0</v>
      </c>
      <c r="AD79" s="79">
        <v>3</v>
      </c>
      <c r="AE79" s="85" t="s">
        <v>1185</v>
      </c>
      <c r="AF79" s="79" t="b">
        <v>0</v>
      </c>
      <c r="AG79" s="79" t="s">
        <v>1187</v>
      </c>
      <c r="AH79" s="79"/>
      <c r="AI79" s="85" t="s">
        <v>1185</v>
      </c>
      <c r="AJ79" s="79" t="b">
        <v>0</v>
      </c>
      <c r="AK79" s="79">
        <v>1</v>
      </c>
      <c r="AL79" s="85" t="s">
        <v>1185</v>
      </c>
      <c r="AM79" s="79" t="s">
        <v>1194</v>
      </c>
      <c r="AN79" s="79" t="b">
        <v>0</v>
      </c>
      <c r="AO79" s="85" t="s">
        <v>1070</v>
      </c>
      <c r="AP79" s="79" t="s">
        <v>176</v>
      </c>
      <c r="AQ79" s="79">
        <v>0</v>
      </c>
      <c r="AR79" s="79">
        <v>0</v>
      </c>
      <c r="AS79" s="79"/>
      <c r="AT79" s="79"/>
      <c r="AU79" s="79"/>
      <c r="AV79" s="79"/>
      <c r="AW79" s="79"/>
      <c r="AX79" s="79"/>
      <c r="AY79" s="79"/>
      <c r="AZ79" s="79"/>
      <c r="BA79">
        <v>1</v>
      </c>
      <c r="BB79" s="78" t="str">
        <f>REPLACE(INDEX(GroupVertices[Group],MATCH(Edges[[#This Row],[Vertex 1]],GroupVertices[Vertex],0)),1,1,"")</f>
        <v>7</v>
      </c>
      <c r="BC79" s="78" t="str">
        <f>REPLACE(INDEX(GroupVertices[Group],MATCH(Edges[[#This Row],[Vertex 2]],GroupVertices[Vertex],0)),1,1,"")</f>
        <v>7</v>
      </c>
      <c r="BD79" s="48"/>
      <c r="BE79" s="49"/>
      <c r="BF79" s="48"/>
      <c r="BG79" s="49"/>
      <c r="BH79" s="48"/>
      <c r="BI79" s="49"/>
      <c r="BJ79" s="48"/>
      <c r="BK79" s="49"/>
      <c r="BL79" s="48"/>
    </row>
    <row r="80" spans="1:64" ht="15">
      <c r="A80" s="64" t="s">
        <v>263</v>
      </c>
      <c r="B80" s="64" t="s">
        <v>263</v>
      </c>
      <c r="C80" s="65" t="s">
        <v>3161</v>
      </c>
      <c r="D80" s="66">
        <v>3</v>
      </c>
      <c r="E80" s="67" t="s">
        <v>132</v>
      </c>
      <c r="F80" s="68">
        <v>35</v>
      </c>
      <c r="G80" s="65"/>
      <c r="H80" s="69"/>
      <c r="I80" s="70"/>
      <c r="J80" s="70"/>
      <c r="K80" s="34" t="s">
        <v>65</v>
      </c>
      <c r="L80" s="77">
        <v>80</v>
      </c>
      <c r="M80" s="77"/>
      <c r="N80" s="72"/>
      <c r="O80" s="79" t="s">
        <v>176</v>
      </c>
      <c r="P80" s="81">
        <v>43502.62510416667</v>
      </c>
      <c r="Q80" s="79" t="s">
        <v>389</v>
      </c>
      <c r="R80" s="83" t="s">
        <v>525</v>
      </c>
      <c r="S80" s="79" t="s">
        <v>612</v>
      </c>
      <c r="T80" s="79" t="s">
        <v>660</v>
      </c>
      <c r="U80" s="83" t="s">
        <v>711</v>
      </c>
      <c r="V80" s="83" t="s">
        <v>711</v>
      </c>
      <c r="W80" s="81">
        <v>43502.62510416667</v>
      </c>
      <c r="X80" s="83" t="s">
        <v>894</v>
      </c>
      <c r="Y80" s="79"/>
      <c r="Z80" s="79"/>
      <c r="AA80" s="85" t="s">
        <v>1071</v>
      </c>
      <c r="AB80" s="79"/>
      <c r="AC80" s="79" t="b">
        <v>0</v>
      </c>
      <c r="AD80" s="79">
        <v>0</v>
      </c>
      <c r="AE80" s="85" t="s">
        <v>1185</v>
      </c>
      <c r="AF80" s="79" t="b">
        <v>0</v>
      </c>
      <c r="AG80" s="79" t="s">
        <v>1187</v>
      </c>
      <c r="AH80" s="79"/>
      <c r="AI80" s="85" t="s">
        <v>1185</v>
      </c>
      <c r="AJ80" s="79" t="b">
        <v>0</v>
      </c>
      <c r="AK80" s="79">
        <v>0</v>
      </c>
      <c r="AL80" s="85" t="s">
        <v>1185</v>
      </c>
      <c r="AM80" s="79" t="s">
        <v>1203</v>
      </c>
      <c r="AN80" s="79" t="b">
        <v>0</v>
      </c>
      <c r="AO80" s="85" t="s">
        <v>1071</v>
      </c>
      <c r="AP80" s="79" t="s">
        <v>176</v>
      </c>
      <c r="AQ80" s="79">
        <v>0</v>
      </c>
      <c r="AR80" s="79">
        <v>0</v>
      </c>
      <c r="AS80" s="79"/>
      <c r="AT80" s="79"/>
      <c r="AU80" s="79"/>
      <c r="AV80" s="79"/>
      <c r="AW80" s="79"/>
      <c r="AX80" s="79"/>
      <c r="AY80" s="79"/>
      <c r="AZ80" s="79"/>
      <c r="BA80">
        <v>1</v>
      </c>
      <c r="BB80" s="78" t="str">
        <f>REPLACE(INDEX(GroupVertices[Group],MATCH(Edges[[#This Row],[Vertex 1]],GroupVertices[Vertex],0)),1,1,"")</f>
        <v>20</v>
      </c>
      <c r="BC80" s="78" t="str">
        <f>REPLACE(INDEX(GroupVertices[Group],MATCH(Edges[[#This Row],[Vertex 2]],GroupVertices[Vertex],0)),1,1,"")</f>
        <v>20</v>
      </c>
      <c r="BD80" s="48">
        <v>1</v>
      </c>
      <c r="BE80" s="49">
        <v>2.5641025641025643</v>
      </c>
      <c r="BF80" s="48">
        <v>0</v>
      </c>
      <c r="BG80" s="49">
        <v>0</v>
      </c>
      <c r="BH80" s="48">
        <v>0</v>
      </c>
      <c r="BI80" s="49">
        <v>0</v>
      </c>
      <c r="BJ80" s="48">
        <v>38</v>
      </c>
      <c r="BK80" s="49">
        <v>97.43589743589743</v>
      </c>
      <c r="BL80" s="48">
        <v>39</v>
      </c>
    </row>
    <row r="81" spans="1:64" ht="15">
      <c r="A81" s="64" t="s">
        <v>264</v>
      </c>
      <c r="B81" s="64" t="s">
        <v>263</v>
      </c>
      <c r="C81" s="65" t="s">
        <v>3161</v>
      </c>
      <c r="D81" s="66">
        <v>3</v>
      </c>
      <c r="E81" s="67" t="s">
        <v>132</v>
      </c>
      <c r="F81" s="68">
        <v>35</v>
      </c>
      <c r="G81" s="65"/>
      <c r="H81" s="69"/>
      <c r="I81" s="70"/>
      <c r="J81" s="70"/>
      <c r="K81" s="34" t="s">
        <v>65</v>
      </c>
      <c r="L81" s="77">
        <v>81</v>
      </c>
      <c r="M81" s="77"/>
      <c r="N81" s="72"/>
      <c r="O81" s="79" t="s">
        <v>332</v>
      </c>
      <c r="P81" s="81">
        <v>43507.63003472222</v>
      </c>
      <c r="Q81" s="79" t="s">
        <v>390</v>
      </c>
      <c r="R81" s="79"/>
      <c r="S81" s="79"/>
      <c r="T81" s="79" t="s">
        <v>660</v>
      </c>
      <c r="U81" s="79"/>
      <c r="V81" s="83" t="s">
        <v>793</v>
      </c>
      <c r="W81" s="81">
        <v>43507.63003472222</v>
      </c>
      <c r="X81" s="83" t="s">
        <v>895</v>
      </c>
      <c r="Y81" s="79"/>
      <c r="Z81" s="79"/>
      <c r="AA81" s="85" t="s">
        <v>1072</v>
      </c>
      <c r="AB81" s="79"/>
      <c r="AC81" s="79" t="b">
        <v>0</v>
      </c>
      <c r="AD81" s="79">
        <v>0</v>
      </c>
      <c r="AE81" s="85" t="s">
        <v>1185</v>
      </c>
      <c r="AF81" s="79" t="b">
        <v>0</v>
      </c>
      <c r="AG81" s="79" t="s">
        <v>1187</v>
      </c>
      <c r="AH81" s="79"/>
      <c r="AI81" s="85" t="s">
        <v>1185</v>
      </c>
      <c r="AJ81" s="79" t="b">
        <v>0</v>
      </c>
      <c r="AK81" s="79">
        <v>1</v>
      </c>
      <c r="AL81" s="85" t="s">
        <v>1071</v>
      </c>
      <c r="AM81" s="79" t="s">
        <v>1195</v>
      </c>
      <c r="AN81" s="79" t="b">
        <v>0</v>
      </c>
      <c r="AO81" s="85" t="s">
        <v>1071</v>
      </c>
      <c r="AP81" s="79" t="s">
        <v>176</v>
      </c>
      <c r="AQ81" s="79">
        <v>0</v>
      </c>
      <c r="AR81" s="79">
        <v>0</v>
      </c>
      <c r="AS81" s="79"/>
      <c r="AT81" s="79"/>
      <c r="AU81" s="79"/>
      <c r="AV81" s="79"/>
      <c r="AW81" s="79"/>
      <c r="AX81" s="79"/>
      <c r="AY81" s="79"/>
      <c r="AZ81" s="79"/>
      <c r="BA81">
        <v>1</v>
      </c>
      <c r="BB81" s="78" t="str">
        <f>REPLACE(INDEX(GroupVertices[Group],MATCH(Edges[[#This Row],[Vertex 1]],GroupVertices[Vertex],0)),1,1,"")</f>
        <v>20</v>
      </c>
      <c r="BC81" s="78" t="str">
        <f>REPLACE(INDEX(GroupVertices[Group],MATCH(Edges[[#This Row],[Vertex 2]],GroupVertices[Vertex],0)),1,1,"")</f>
        <v>20</v>
      </c>
      <c r="BD81" s="48">
        <v>0</v>
      </c>
      <c r="BE81" s="49">
        <v>0</v>
      </c>
      <c r="BF81" s="48">
        <v>0</v>
      </c>
      <c r="BG81" s="49">
        <v>0</v>
      </c>
      <c r="BH81" s="48">
        <v>0</v>
      </c>
      <c r="BI81" s="49">
        <v>0</v>
      </c>
      <c r="BJ81" s="48">
        <v>22</v>
      </c>
      <c r="BK81" s="49">
        <v>100</v>
      </c>
      <c r="BL81" s="48">
        <v>22</v>
      </c>
    </row>
    <row r="82" spans="1:64" ht="15">
      <c r="A82" s="64" t="s">
        <v>262</v>
      </c>
      <c r="B82" s="64" t="s">
        <v>325</v>
      </c>
      <c r="C82" s="65" t="s">
        <v>3161</v>
      </c>
      <c r="D82" s="66">
        <v>3</v>
      </c>
      <c r="E82" s="67" t="s">
        <v>132</v>
      </c>
      <c r="F82" s="68">
        <v>35</v>
      </c>
      <c r="G82" s="65"/>
      <c r="H82" s="69"/>
      <c r="I82" s="70"/>
      <c r="J82" s="70"/>
      <c r="K82" s="34" t="s">
        <v>65</v>
      </c>
      <c r="L82" s="77">
        <v>82</v>
      </c>
      <c r="M82" s="77"/>
      <c r="N82" s="72"/>
      <c r="O82" s="79" t="s">
        <v>332</v>
      </c>
      <c r="P82" s="81">
        <v>43507.61813657408</v>
      </c>
      <c r="Q82" s="79" t="s">
        <v>388</v>
      </c>
      <c r="R82" s="83" t="s">
        <v>524</v>
      </c>
      <c r="S82" s="79" t="s">
        <v>611</v>
      </c>
      <c r="T82" s="79" t="s">
        <v>659</v>
      </c>
      <c r="U82" s="83" t="s">
        <v>710</v>
      </c>
      <c r="V82" s="83" t="s">
        <v>710</v>
      </c>
      <c r="W82" s="81">
        <v>43507.61813657408</v>
      </c>
      <c r="X82" s="83" t="s">
        <v>893</v>
      </c>
      <c r="Y82" s="79"/>
      <c r="Z82" s="79"/>
      <c r="AA82" s="85" t="s">
        <v>1070</v>
      </c>
      <c r="AB82" s="79"/>
      <c r="AC82" s="79" t="b">
        <v>0</v>
      </c>
      <c r="AD82" s="79">
        <v>3</v>
      </c>
      <c r="AE82" s="85" t="s">
        <v>1185</v>
      </c>
      <c r="AF82" s="79" t="b">
        <v>0</v>
      </c>
      <c r="AG82" s="79" t="s">
        <v>1187</v>
      </c>
      <c r="AH82" s="79"/>
      <c r="AI82" s="85" t="s">
        <v>1185</v>
      </c>
      <c r="AJ82" s="79" t="b">
        <v>0</v>
      </c>
      <c r="AK82" s="79">
        <v>1</v>
      </c>
      <c r="AL82" s="85" t="s">
        <v>1185</v>
      </c>
      <c r="AM82" s="79" t="s">
        <v>1194</v>
      </c>
      <c r="AN82" s="79" t="b">
        <v>0</v>
      </c>
      <c r="AO82" s="85" t="s">
        <v>1070</v>
      </c>
      <c r="AP82" s="79" t="s">
        <v>176</v>
      </c>
      <c r="AQ82" s="79">
        <v>0</v>
      </c>
      <c r="AR82" s="79">
        <v>0</v>
      </c>
      <c r="AS82" s="79"/>
      <c r="AT82" s="79"/>
      <c r="AU82" s="79"/>
      <c r="AV82" s="79"/>
      <c r="AW82" s="79"/>
      <c r="AX82" s="79"/>
      <c r="AY82" s="79"/>
      <c r="AZ82" s="79"/>
      <c r="BA82">
        <v>1</v>
      </c>
      <c r="BB82" s="78" t="str">
        <f>REPLACE(INDEX(GroupVertices[Group],MATCH(Edges[[#This Row],[Vertex 1]],GroupVertices[Vertex],0)),1,1,"")</f>
        <v>7</v>
      </c>
      <c r="BC82" s="78" t="str">
        <f>REPLACE(INDEX(GroupVertices[Group],MATCH(Edges[[#This Row],[Vertex 2]],GroupVertices[Vertex],0)),1,1,"")</f>
        <v>7</v>
      </c>
      <c r="BD82" s="48"/>
      <c r="BE82" s="49"/>
      <c r="BF82" s="48"/>
      <c r="BG82" s="49"/>
      <c r="BH82" s="48"/>
      <c r="BI82" s="49"/>
      <c r="BJ82" s="48"/>
      <c r="BK82" s="49"/>
      <c r="BL82" s="48"/>
    </row>
    <row r="83" spans="1:64" ht="15">
      <c r="A83" s="64" t="s">
        <v>265</v>
      </c>
      <c r="B83" s="64" t="s">
        <v>325</v>
      </c>
      <c r="C83" s="65" t="s">
        <v>3161</v>
      </c>
      <c r="D83" s="66">
        <v>3</v>
      </c>
      <c r="E83" s="67" t="s">
        <v>132</v>
      </c>
      <c r="F83" s="68">
        <v>35</v>
      </c>
      <c r="G83" s="65"/>
      <c r="H83" s="69"/>
      <c r="I83" s="70"/>
      <c r="J83" s="70"/>
      <c r="K83" s="34" t="s">
        <v>65</v>
      </c>
      <c r="L83" s="77">
        <v>83</v>
      </c>
      <c r="M83" s="77"/>
      <c r="N83" s="72"/>
      <c r="O83" s="79" t="s">
        <v>332</v>
      </c>
      <c r="P83" s="81">
        <v>43507.69724537037</v>
      </c>
      <c r="Q83" s="79" t="s">
        <v>391</v>
      </c>
      <c r="R83" s="79"/>
      <c r="S83" s="79"/>
      <c r="T83" s="79"/>
      <c r="U83" s="79"/>
      <c r="V83" s="83" t="s">
        <v>794</v>
      </c>
      <c r="W83" s="81">
        <v>43507.69724537037</v>
      </c>
      <c r="X83" s="83" t="s">
        <v>896</v>
      </c>
      <c r="Y83" s="79"/>
      <c r="Z83" s="79"/>
      <c r="AA83" s="85" t="s">
        <v>1073</v>
      </c>
      <c r="AB83" s="79"/>
      <c r="AC83" s="79" t="b">
        <v>0</v>
      </c>
      <c r="AD83" s="79">
        <v>0</v>
      </c>
      <c r="AE83" s="85" t="s">
        <v>1185</v>
      </c>
      <c r="AF83" s="79" t="b">
        <v>0</v>
      </c>
      <c r="AG83" s="79" t="s">
        <v>1187</v>
      </c>
      <c r="AH83" s="79"/>
      <c r="AI83" s="85" t="s">
        <v>1185</v>
      </c>
      <c r="AJ83" s="79" t="b">
        <v>0</v>
      </c>
      <c r="AK83" s="79">
        <v>1</v>
      </c>
      <c r="AL83" s="85" t="s">
        <v>1070</v>
      </c>
      <c r="AM83" s="79" t="s">
        <v>1195</v>
      </c>
      <c r="AN83" s="79" t="b">
        <v>0</v>
      </c>
      <c r="AO83" s="85" t="s">
        <v>1070</v>
      </c>
      <c r="AP83" s="79" t="s">
        <v>176</v>
      </c>
      <c r="AQ83" s="79">
        <v>0</v>
      </c>
      <c r="AR83" s="79">
        <v>0</v>
      </c>
      <c r="AS83" s="79"/>
      <c r="AT83" s="79"/>
      <c r="AU83" s="79"/>
      <c r="AV83" s="79"/>
      <c r="AW83" s="79"/>
      <c r="AX83" s="79"/>
      <c r="AY83" s="79"/>
      <c r="AZ83" s="79"/>
      <c r="BA83">
        <v>1</v>
      </c>
      <c r="BB83" s="78" t="str">
        <f>REPLACE(INDEX(GroupVertices[Group],MATCH(Edges[[#This Row],[Vertex 1]],GroupVertices[Vertex],0)),1,1,"")</f>
        <v>7</v>
      </c>
      <c r="BC83" s="78" t="str">
        <f>REPLACE(INDEX(GroupVertices[Group],MATCH(Edges[[#This Row],[Vertex 2]],GroupVertices[Vertex],0)),1,1,"")</f>
        <v>7</v>
      </c>
      <c r="BD83" s="48"/>
      <c r="BE83" s="49"/>
      <c r="BF83" s="48"/>
      <c r="BG83" s="49"/>
      <c r="BH83" s="48"/>
      <c r="BI83" s="49"/>
      <c r="BJ83" s="48"/>
      <c r="BK83" s="49"/>
      <c r="BL83" s="48"/>
    </row>
    <row r="84" spans="1:64" ht="15">
      <c r="A84" s="64" t="s">
        <v>262</v>
      </c>
      <c r="B84" s="64" t="s">
        <v>326</v>
      </c>
      <c r="C84" s="65" t="s">
        <v>3161</v>
      </c>
      <c r="D84" s="66">
        <v>3</v>
      </c>
      <c r="E84" s="67" t="s">
        <v>132</v>
      </c>
      <c r="F84" s="68">
        <v>35</v>
      </c>
      <c r="G84" s="65"/>
      <c r="H84" s="69"/>
      <c r="I84" s="70"/>
      <c r="J84" s="70"/>
      <c r="K84" s="34" t="s">
        <v>65</v>
      </c>
      <c r="L84" s="77">
        <v>84</v>
      </c>
      <c r="M84" s="77"/>
      <c r="N84" s="72"/>
      <c r="O84" s="79" t="s">
        <v>332</v>
      </c>
      <c r="P84" s="81">
        <v>43507.61813657408</v>
      </c>
      <c r="Q84" s="79" t="s">
        <v>388</v>
      </c>
      <c r="R84" s="83" t="s">
        <v>524</v>
      </c>
      <c r="S84" s="79" t="s">
        <v>611</v>
      </c>
      <c r="T84" s="79" t="s">
        <v>659</v>
      </c>
      <c r="U84" s="83" t="s">
        <v>710</v>
      </c>
      <c r="V84" s="83" t="s">
        <v>710</v>
      </c>
      <c r="W84" s="81">
        <v>43507.61813657408</v>
      </c>
      <c r="X84" s="83" t="s">
        <v>893</v>
      </c>
      <c r="Y84" s="79"/>
      <c r="Z84" s="79"/>
      <c r="AA84" s="85" t="s">
        <v>1070</v>
      </c>
      <c r="AB84" s="79"/>
      <c r="AC84" s="79" t="b">
        <v>0</v>
      </c>
      <c r="AD84" s="79">
        <v>3</v>
      </c>
      <c r="AE84" s="85" t="s">
        <v>1185</v>
      </c>
      <c r="AF84" s="79" t="b">
        <v>0</v>
      </c>
      <c r="AG84" s="79" t="s">
        <v>1187</v>
      </c>
      <c r="AH84" s="79"/>
      <c r="AI84" s="85" t="s">
        <v>1185</v>
      </c>
      <c r="AJ84" s="79" t="b">
        <v>0</v>
      </c>
      <c r="AK84" s="79">
        <v>1</v>
      </c>
      <c r="AL84" s="85" t="s">
        <v>1185</v>
      </c>
      <c r="AM84" s="79" t="s">
        <v>1194</v>
      </c>
      <c r="AN84" s="79" t="b">
        <v>0</v>
      </c>
      <c r="AO84" s="85" t="s">
        <v>1070</v>
      </c>
      <c r="AP84" s="79" t="s">
        <v>176</v>
      </c>
      <c r="AQ84" s="79">
        <v>0</v>
      </c>
      <c r="AR84" s="79">
        <v>0</v>
      </c>
      <c r="AS84" s="79"/>
      <c r="AT84" s="79"/>
      <c r="AU84" s="79"/>
      <c r="AV84" s="79"/>
      <c r="AW84" s="79"/>
      <c r="AX84" s="79"/>
      <c r="AY84" s="79"/>
      <c r="AZ84" s="79"/>
      <c r="BA84">
        <v>1</v>
      </c>
      <c r="BB84" s="78" t="str">
        <f>REPLACE(INDEX(GroupVertices[Group],MATCH(Edges[[#This Row],[Vertex 1]],GroupVertices[Vertex],0)),1,1,"")</f>
        <v>7</v>
      </c>
      <c r="BC84" s="78" t="str">
        <f>REPLACE(INDEX(GroupVertices[Group],MATCH(Edges[[#This Row],[Vertex 2]],GroupVertices[Vertex],0)),1,1,"")</f>
        <v>7</v>
      </c>
      <c r="BD84" s="48">
        <v>0</v>
      </c>
      <c r="BE84" s="49">
        <v>0</v>
      </c>
      <c r="BF84" s="48">
        <v>0</v>
      </c>
      <c r="BG84" s="49">
        <v>0</v>
      </c>
      <c r="BH84" s="48">
        <v>0</v>
      </c>
      <c r="BI84" s="49">
        <v>0</v>
      </c>
      <c r="BJ84" s="48">
        <v>31</v>
      </c>
      <c r="BK84" s="49">
        <v>100</v>
      </c>
      <c r="BL84" s="48">
        <v>31</v>
      </c>
    </row>
    <row r="85" spans="1:64" ht="15">
      <c r="A85" s="64" t="s">
        <v>262</v>
      </c>
      <c r="B85" s="64" t="s">
        <v>265</v>
      </c>
      <c r="C85" s="65" t="s">
        <v>3161</v>
      </c>
      <c r="D85" s="66">
        <v>3</v>
      </c>
      <c r="E85" s="67" t="s">
        <v>132</v>
      </c>
      <c r="F85" s="68">
        <v>35</v>
      </c>
      <c r="G85" s="65"/>
      <c r="H85" s="69"/>
      <c r="I85" s="70"/>
      <c r="J85" s="70"/>
      <c r="K85" s="34" t="s">
        <v>66</v>
      </c>
      <c r="L85" s="77">
        <v>85</v>
      </c>
      <c r="M85" s="77"/>
      <c r="N85" s="72"/>
      <c r="O85" s="79" t="s">
        <v>332</v>
      </c>
      <c r="P85" s="81">
        <v>43507.61813657408</v>
      </c>
      <c r="Q85" s="79" t="s">
        <v>388</v>
      </c>
      <c r="R85" s="83" t="s">
        <v>524</v>
      </c>
      <c r="S85" s="79" t="s">
        <v>611</v>
      </c>
      <c r="T85" s="79" t="s">
        <v>659</v>
      </c>
      <c r="U85" s="83" t="s">
        <v>710</v>
      </c>
      <c r="V85" s="83" t="s">
        <v>710</v>
      </c>
      <c r="W85" s="81">
        <v>43507.61813657408</v>
      </c>
      <c r="X85" s="83" t="s">
        <v>893</v>
      </c>
      <c r="Y85" s="79"/>
      <c r="Z85" s="79"/>
      <c r="AA85" s="85" t="s">
        <v>1070</v>
      </c>
      <c r="AB85" s="79"/>
      <c r="AC85" s="79" t="b">
        <v>0</v>
      </c>
      <c r="AD85" s="79">
        <v>3</v>
      </c>
      <c r="AE85" s="85" t="s">
        <v>1185</v>
      </c>
      <c r="AF85" s="79" t="b">
        <v>0</v>
      </c>
      <c r="AG85" s="79" t="s">
        <v>1187</v>
      </c>
      <c r="AH85" s="79"/>
      <c r="AI85" s="85" t="s">
        <v>1185</v>
      </c>
      <c r="AJ85" s="79" t="b">
        <v>0</v>
      </c>
      <c r="AK85" s="79">
        <v>1</v>
      </c>
      <c r="AL85" s="85" t="s">
        <v>1185</v>
      </c>
      <c r="AM85" s="79" t="s">
        <v>1194</v>
      </c>
      <c r="AN85" s="79" t="b">
        <v>0</v>
      </c>
      <c r="AO85" s="85" t="s">
        <v>1070</v>
      </c>
      <c r="AP85" s="79" t="s">
        <v>176</v>
      </c>
      <c r="AQ85" s="79">
        <v>0</v>
      </c>
      <c r="AR85" s="79">
        <v>0</v>
      </c>
      <c r="AS85" s="79"/>
      <c r="AT85" s="79"/>
      <c r="AU85" s="79"/>
      <c r="AV85" s="79"/>
      <c r="AW85" s="79"/>
      <c r="AX85" s="79"/>
      <c r="AY85" s="79"/>
      <c r="AZ85" s="79"/>
      <c r="BA85">
        <v>1</v>
      </c>
      <c r="BB85" s="78" t="str">
        <f>REPLACE(INDEX(GroupVertices[Group],MATCH(Edges[[#This Row],[Vertex 1]],GroupVertices[Vertex],0)),1,1,"")</f>
        <v>7</v>
      </c>
      <c r="BC85" s="78" t="str">
        <f>REPLACE(INDEX(GroupVertices[Group],MATCH(Edges[[#This Row],[Vertex 2]],GroupVertices[Vertex],0)),1,1,"")</f>
        <v>7</v>
      </c>
      <c r="BD85" s="48"/>
      <c r="BE85" s="49"/>
      <c r="BF85" s="48"/>
      <c r="BG85" s="49"/>
      <c r="BH85" s="48"/>
      <c r="BI85" s="49"/>
      <c r="BJ85" s="48"/>
      <c r="BK85" s="49"/>
      <c r="BL85" s="48"/>
    </row>
    <row r="86" spans="1:64" ht="15">
      <c r="A86" s="64" t="s">
        <v>265</v>
      </c>
      <c r="B86" s="64" t="s">
        <v>262</v>
      </c>
      <c r="C86" s="65" t="s">
        <v>3161</v>
      </c>
      <c r="D86" s="66">
        <v>3</v>
      </c>
      <c r="E86" s="67" t="s">
        <v>132</v>
      </c>
      <c r="F86" s="68">
        <v>35</v>
      </c>
      <c r="G86" s="65"/>
      <c r="H86" s="69"/>
      <c r="I86" s="70"/>
      <c r="J86" s="70"/>
      <c r="K86" s="34" t="s">
        <v>66</v>
      </c>
      <c r="L86" s="77">
        <v>86</v>
      </c>
      <c r="M86" s="77"/>
      <c r="N86" s="72"/>
      <c r="O86" s="79" t="s">
        <v>332</v>
      </c>
      <c r="P86" s="81">
        <v>43507.69724537037</v>
      </c>
      <c r="Q86" s="79" t="s">
        <v>391</v>
      </c>
      <c r="R86" s="79"/>
      <c r="S86" s="79"/>
      <c r="T86" s="79"/>
      <c r="U86" s="79"/>
      <c r="V86" s="83" t="s">
        <v>794</v>
      </c>
      <c r="W86" s="81">
        <v>43507.69724537037</v>
      </c>
      <c r="X86" s="83" t="s">
        <v>896</v>
      </c>
      <c r="Y86" s="79"/>
      <c r="Z86" s="79"/>
      <c r="AA86" s="85" t="s">
        <v>1073</v>
      </c>
      <c r="AB86" s="79"/>
      <c r="AC86" s="79" t="b">
        <v>0</v>
      </c>
      <c r="AD86" s="79">
        <v>0</v>
      </c>
      <c r="AE86" s="85" t="s">
        <v>1185</v>
      </c>
      <c r="AF86" s="79" t="b">
        <v>0</v>
      </c>
      <c r="AG86" s="79" t="s">
        <v>1187</v>
      </c>
      <c r="AH86" s="79"/>
      <c r="AI86" s="85" t="s">
        <v>1185</v>
      </c>
      <c r="AJ86" s="79" t="b">
        <v>0</v>
      </c>
      <c r="AK86" s="79">
        <v>1</v>
      </c>
      <c r="AL86" s="85" t="s">
        <v>1070</v>
      </c>
      <c r="AM86" s="79" t="s">
        <v>1195</v>
      </c>
      <c r="AN86" s="79" t="b">
        <v>0</v>
      </c>
      <c r="AO86" s="85" t="s">
        <v>1070</v>
      </c>
      <c r="AP86" s="79" t="s">
        <v>176</v>
      </c>
      <c r="AQ86" s="79">
        <v>0</v>
      </c>
      <c r="AR86" s="79">
        <v>0</v>
      </c>
      <c r="AS86" s="79"/>
      <c r="AT86" s="79"/>
      <c r="AU86" s="79"/>
      <c r="AV86" s="79"/>
      <c r="AW86" s="79"/>
      <c r="AX86" s="79"/>
      <c r="AY86" s="79"/>
      <c r="AZ86" s="79"/>
      <c r="BA86">
        <v>1</v>
      </c>
      <c r="BB86" s="78" t="str">
        <f>REPLACE(INDEX(GroupVertices[Group],MATCH(Edges[[#This Row],[Vertex 1]],GroupVertices[Vertex],0)),1,1,"")</f>
        <v>7</v>
      </c>
      <c r="BC86" s="78" t="str">
        <f>REPLACE(INDEX(GroupVertices[Group],MATCH(Edges[[#This Row],[Vertex 2]],GroupVertices[Vertex],0)),1,1,"")</f>
        <v>7</v>
      </c>
      <c r="BD86" s="48"/>
      <c r="BE86" s="49"/>
      <c r="BF86" s="48"/>
      <c r="BG86" s="49"/>
      <c r="BH86" s="48"/>
      <c r="BI86" s="49"/>
      <c r="BJ86" s="48"/>
      <c r="BK86" s="49"/>
      <c r="BL86" s="48"/>
    </row>
    <row r="87" spans="1:64" ht="15">
      <c r="A87" s="64" t="s">
        <v>265</v>
      </c>
      <c r="B87" s="64" t="s">
        <v>326</v>
      </c>
      <c r="C87" s="65" t="s">
        <v>3161</v>
      </c>
      <c r="D87" s="66">
        <v>3</v>
      </c>
      <c r="E87" s="67" t="s">
        <v>132</v>
      </c>
      <c r="F87" s="68">
        <v>35</v>
      </c>
      <c r="G87" s="65"/>
      <c r="H87" s="69"/>
      <c r="I87" s="70"/>
      <c r="J87" s="70"/>
      <c r="K87" s="34" t="s">
        <v>65</v>
      </c>
      <c r="L87" s="77">
        <v>87</v>
      </c>
      <c r="M87" s="77"/>
      <c r="N87" s="72"/>
      <c r="O87" s="79" t="s">
        <v>332</v>
      </c>
      <c r="P87" s="81">
        <v>43507.69724537037</v>
      </c>
      <c r="Q87" s="79" t="s">
        <v>391</v>
      </c>
      <c r="R87" s="79"/>
      <c r="S87" s="79"/>
      <c r="T87" s="79"/>
      <c r="U87" s="79"/>
      <c r="V87" s="83" t="s">
        <v>794</v>
      </c>
      <c r="W87" s="81">
        <v>43507.69724537037</v>
      </c>
      <c r="X87" s="83" t="s">
        <v>896</v>
      </c>
      <c r="Y87" s="79"/>
      <c r="Z87" s="79"/>
      <c r="AA87" s="85" t="s">
        <v>1073</v>
      </c>
      <c r="AB87" s="79"/>
      <c r="AC87" s="79" t="b">
        <v>0</v>
      </c>
      <c r="AD87" s="79">
        <v>0</v>
      </c>
      <c r="AE87" s="85" t="s">
        <v>1185</v>
      </c>
      <c r="AF87" s="79" t="b">
        <v>0</v>
      </c>
      <c r="AG87" s="79" t="s">
        <v>1187</v>
      </c>
      <c r="AH87" s="79"/>
      <c r="AI87" s="85" t="s">
        <v>1185</v>
      </c>
      <c r="AJ87" s="79" t="b">
        <v>0</v>
      </c>
      <c r="AK87" s="79">
        <v>1</v>
      </c>
      <c r="AL87" s="85" t="s">
        <v>1070</v>
      </c>
      <c r="AM87" s="79" t="s">
        <v>1195</v>
      </c>
      <c r="AN87" s="79" t="b">
        <v>0</v>
      </c>
      <c r="AO87" s="85" t="s">
        <v>1070</v>
      </c>
      <c r="AP87" s="79" t="s">
        <v>176</v>
      </c>
      <c r="AQ87" s="79">
        <v>0</v>
      </c>
      <c r="AR87" s="79">
        <v>0</v>
      </c>
      <c r="AS87" s="79"/>
      <c r="AT87" s="79"/>
      <c r="AU87" s="79"/>
      <c r="AV87" s="79"/>
      <c r="AW87" s="79"/>
      <c r="AX87" s="79"/>
      <c r="AY87" s="79"/>
      <c r="AZ87" s="79"/>
      <c r="BA87">
        <v>1</v>
      </c>
      <c r="BB87" s="78" t="str">
        <f>REPLACE(INDEX(GroupVertices[Group],MATCH(Edges[[#This Row],[Vertex 1]],GroupVertices[Vertex],0)),1,1,"")</f>
        <v>7</v>
      </c>
      <c r="BC87" s="78" t="str">
        <f>REPLACE(INDEX(GroupVertices[Group],MATCH(Edges[[#This Row],[Vertex 2]],GroupVertices[Vertex],0)),1,1,"")</f>
        <v>7</v>
      </c>
      <c r="BD87" s="48">
        <v>0</v>
      </c>
      <c r="BE87" s="49">
        <v>0</v>
      </c>
      <c r="BF87" s="48">
        <v>0</v>
      </c>
      <c r="BG87" s="49">
        <v>0</v>
      </c>
      <c r="BH87" s="48">
        <v>0</v>
      </c>
      <c r="BI87" s="49">
        <v>0</v>
      </c>
      <c r="BJ87" s="48">
        <v>20</v>
      </c>
      <c r="BK87" s="49">
        <v>100</v>
      </c>
      <c r="BL87" s="48">
        <v>20</v>
      </c>
    </row>
    <row r="88" spans="1:64" ht="15">
      <c r="A88" s="64" t="s">
        <v>266</v>
      </c>
      <c r="B88" s="64" t="s">
        <v>327</v>
      </c>
      <c r="C88" s="65" t="s">
        <v>3162</v>
      </c>
      <c r="D88" s="66">
        <v>4.4</v>
      </c>
      <c r="E88" s="67" t="s">
        <v>136</v>
      </c>
      <c r="F88" s="68">
        <v>30.4</v>
      </c>
      <c r="G88" s="65"/>
      <c r="H88" s="69"/>
      <c r="I88" s="70"/>
      <c r="J88" s="70"/>
      <c r="K88" s="34" t="s">
        <v>65</v>
      </c>
      <c r="L88" s="77">
        <v>88</v>
      </c>
      <c r="M88" s="77"/>
      <c r="N88" s="72"/>
      <c r="O88" s="79" t="s">
        <v>332</v>
      </c>
      <c r="P88" s="81">
        <v>43508.40959490741</v>
      </c>
      <c r="Q88" s="79" t="s">
        <v>392</v>
      </c>
      <c r="R88" s="83" t="s">
        <v>526</v>
      </c>
      <c r="S88" s="79" t="s">
        <v>593</v>
      </c>
      <c r="T88" s="79"/>
      <c r="U88" s="79"/>
      <c r="V88" s="83" t="s">
        <v>795</v>
      </c>
      <c r="W88" s="81">
        <v>43508.40959490741</v>
      </c>
      <c r="X88" s="83" t="s">
        <v>897</v>
      </c>
      <c r="Y88" s="79"/>
      <c r="Z88" s="79"/>
      <c r="AA88" s="85" t="s">
        <v>1074</v>
      </c>
      <c r="AB88" s="79"/>
      <c r="AC88" s="79" t="b">
        <v>0</v>
      </c>
      <c r="AD88" s="79">
        <v>0</v>
      </c>
      <c r="AE88" s="85" t="s">
        <v>1185</v>
      </c>
      <c r="AF88" s="79" t="b">
        <v>0</v>
      </c>
      <c r="AG88" s="79" t="s">
        <v>1188</v>
      </c>
      <c r="AH88" s="79"/>
      <c r="AI88" s="85" t="s">
        <v>1185</v>
      </c>
      <c r="AJ88" s="79" t="b">
        <v>0</v>
      </c>
      <c r="AK88" s="79">
        <v>0</v>
      </c>
      <c r="AL88" s="85" t="s">
        <v>1185</v>
      </c>
      <c r="AM88" s="79" t="s">
        <v>1208</v>
      </c>
      <c r="AN88" s="79" t="b">
        <v>1</v>
      </c>
      <c r="AO88" s="85" t="s">
        <v>1074</v>
      </c>
      <c r="AP88" s="79" t="s">
        <v>176</v>
      </c>
      <c r="AQ88" s="79">
        <v>0</v>
      </c>
      <c r="AR88" s="79">
        <v>0</v>
      </c>
      <c r="AS88" s="79"/>
      <c r="AT88" s="79"/>
      <c r="AU88" s="79"/>
      <c r="AV88" s="79"/>
      <c r="AW88" s="79"/>
      <c r="AX88" s="79"/>
      <c r="AY88" s="79"/>
      <c r="AZ88" s="79"/>
      <c r="BA88">
        <v>2</v>
      </c>
      <c r="BB88" s="78" t="str">
        <f>REPLACE(INDEX(GroupVertices[Group],MATCH(Edges[[#This Row],[Vertex 1]],GroupVertices[Vertex],0)),1,1,"")</f>
        <v>12</v>
      </c>
      <c r="BC88" s="78" t="str">
        <f>REPLACE(INDEX(GroupVertices[Group],MATCH(Edges[[#This Row],[Vertex 2]],GroupVertices[Vertex],0)),1,1,"")</f>
        <v>12</v>
      </c>
      <c r="BD88" s="48"/>
      <c r="BE88" s="49"/>
      <c r="BF88" s="48"/>
      <c r="BG88" s="49"/>
      <c r="BH88" s="48"/>
      <c r="BI88" s="49"/>
      <c r="BJ88" s="48"/>
      <c r="BK88" s="49"/>
      <c r="BL88" s="48"/>
    </row>
    <row r="89" spans="1:64" ht="15">
      <c r="A89" s="64" t="s">
        <v>266</v>
      </c>
      <c r="B89" s="64" t="s">
        <v>327</v>
      </c>
      <c r="C89" s="65" t="s">
        <v>3162</v>
      </c>
      <c r="D89" s="66">
        <v>4.4</v>
      </c>
      <c r="E89" s="67" t="s">
        <v>136</v>
      </c>
      <c r="F89" s="68">
        <v>30.4</v>
      </c>
      <c r="G89" s="65"/>
      <c r="H89" s="69"/>
      <c r="I89" s="70"/>
      <c r="J89" s="70"/>
      <c r="K89" s="34" t="s">
        <v>65</v>
      </c>
      <c r="L89" s="77">
        <v>89</v>
      </c>
      <c r="M89" s="77"/>
      <c r="N89" s="72"/>
      <c r="O89" s="79" t="s">
        <v>332</v>
      </c>
      <c r="P89" s="81">
        <v>43508.424212962964</v>
      </c>
      <c r="Q89" s="79" t="s">
        <v>393</v>
      </c>
      <c r="R89" s="79"/>
      <c r="S89" s="79"/>
      <c r="T89" s="79" t="s">
        <v>661</v>
      </c>
      <c r="U89" s="83" t="s">
        <v>712</v>
      </c>
      <c r="V89" s="83" t="s">
        <v>712</v>
      </c>
      <c r="W89" s="81">
        <v>43508.424212962964</v>
      </c>
      <c r="X89" s="83" t="s">
        <v>898</v>
      </c>
      <c r="Y89" s="79"/>
      <c r="Z89" s="79"/>
      <c r="AA89" s="85" t="s">
        <v>1075</v>
      </c>
      <c r="AB89" s="79"/>
      <c r="AC89" s="79" t="b">
        <v>0</v>
      </c>
      <c r="AD89" s="79">
        <v>2</v>
      </c>
      <c r="AE89" s="85" t="s">
        <v>1185</v>
      </c>
      <c r="AF89" s="79" t="b">
        <v>0</v>
      </c>
      <c r="AG89" s="79" t="s">
        <v>1188</v>
      </c>
      <c r="AH89" s="79"/>
      <c r="AI89" s="85" t="s">
        <v>1185</v>
      </c>
      <c r="AJ89" s="79" t="b">
        <v>0</v>
      </c>
      <c r="AK89" s="79">
        <v>1</v>
      </c>
      <c r="AL89" s="85" t="s">
        <v>1185</v>
      </c>
      <c r="AM89" s="79" t="s">
        <v>1208</v>
      </c>
      <c r="AN89" s="79" t="b">
        <v>0</v>
      </c>
      <c r="AO89" s="85" t="s">
        <v>1075</v>
      </c>
      <c r="AP89" s="79" t="s">
        <v>176</v>
      </c>
      <c r="AQ89" s="79">
        <v>0</v>
      </c>
      <c r="AR89" s="79">
        <v>0</v>
      </c>
      <c r="AS89" s="79"/>
      <c r="AT89" s="79"/>
      <c r="AU89" s="79"/>
      <c r="AV89" s="79"/>
      <c r="AW89" s="79"/>
      <c r="AX89" s="79"/>
      <c r="AY89" s="79"/>
      <c r="AZ89" s="79"/>
      <c r="BA89">
        <v>2</v>
      </c>
      <c r="BB89" s="78" t="str">
        <f>REPLACE(INDEX(GroupVertices[Group],MATCH(Edges[[#This Row],[Vertex 1]],GroupVertices[Vertex],0)),1,1,"")</f>
        <v>12</v>
      </c>
      <c r="BC89" s="78" t="str">
        <f>REPLACE(INDEX(GroupVertices[Group],MATCH(Edges[[#This Row],[Vertex 2]],GroupVertices[Vertex],0)),1,1,"")</f>
        <v>12</v>
      </c>
      <c r="BD89" s="48"/>
      <c r="BE89" s="49"/>
      <c r="BF89" s="48"/>
      <c r="BG89" s="49"/>
      <c r="BH89" s="48"/>
      <c r="BI89" s="49"/>
      <c r="BJ89" s="48"/>
      <c r="BK89" s="49"/>
      <c r="BL89" s="48"/>
    </row>
    <row r="90" spans="1:64" ht="15">
      <c r="A90" s="64" t="s">
        <v>267</v>
      </c>
      <c r="B90" s="64" t="s">
        <v>327</v>
      </c>
      <c r="C90" s="65" t="s">
        <v>3162</v>
      </c>
      <c r="D90" s="66">
        <v>4.4</v>
      </c>
      <c r="E90" s="67" t="s">
        <v>136</v>
      </c>
      <c r="F90" s="68">
        <v>30.4</v>
      </c>
      <c r="G90" s="65"/>
      <c r="H90" s="69"/>
      <c r="I90" s="70"/>
      <c r="J90" s="70"/>
      <c r="K90" s="34" t="s">
        <v>65</v>
      </c>
      <c r="L90" s="77">
        <v>90</v>
      </c>
      <c r="M90" s="77"/>
      <c r="N90" s="72"/>
      <c r="O90" s="79" t="s">
        <v>332</v>
      </c>
      <c r="P90" s="81">
        <v>43508.469305555554</v>
      </c>
      <c r="Q90" s="79" t="s">
        <v>394</v>
      </c>
      <c r="R90" s="79"/>
      <c r="S90" s="79"/>
      <c r="T90" s="79"/>
      <c r="U90" s="79"/>
      <c r="V90" s="83" t="s">
        <v>796</v>
      </c>
      <c r="W90" s="81">
        <v>43508.469305555554</v>
      </c>
      <c r="X90" s="83" t="s">
        <v>899</v>
      </c>
      <c r="Y90" s="79"/>
      <c r="Z90" s="79"/>
      <c r="AA90" s="85" t="s">
        <v>1076</v>
      </c>
      <c r="AB90" s="79"/>
      <c r="AC90" s="79" t="b">
        <v>0</v>
      </c>
      <c r="AD90" s="79">
        <v>0</v>
      </c>
      <c r="AE90" s="85" t="s">
        <v>1185</v>
      </c>
      <c r="AF90" s="79" t="b">
        <v>0</v>
      </c>
      <c r="AG90" s="79" t="s">
        <v>1188</v>
      </c>
      <c r="AH90" s="79"/>
      <c r="AI90" s="85" t="s">
        <v>1185</v>
      </c>
      <c r="AJ90" s="79" t="b">
        <v>0</v>
      </c>
      <c r="AK90" s="79">
        <v>1</v>
      </c>
      <c r="AL90" s="85" t="s">
        <v>1074</v>
      </c>
      <c r="AM90" s="79" t="s">
        <v>1201</v>
      </c>
      <c r="AN90" s="79" t="b">
        <v>0</v>
      </c>
      <c r="AO90" s="85" t="s">
        <v>1074</v>
      </c>
      <c r="AP90" s="79" t="s">
        <v>176</v>
      </c>
      <c r="AQ90" s="79">
        <v>0</v>
      </c>
      <c r="AR90" s="79">
        <v>0</v>
      </c>
      <c r="AS90" s="79"/>
      <c r="AT90" s="79"/>
      <c r="AU90" s="79"/>
      <c r="AV90" s="79"/>
      <c r="AW90" s="79"/>
      <c r="AX90" s="79"/>
      <c r="AY90" s="79"/>
      <c r="AZ90" s="79"/>
      <c r="BA90">
        <v>2</v>
      </c>
      <c r="BB90" s="78" t="str">
        <f>REPLACE(INDEX(GroupVertices[Group],MATCH(Edges[[#This Row],[Vertex 1]],GroupVertices[Vertex],0)),1,1,"")</f>
        <v>12</v>
      </c>
      <c r="BC90" s="78" t="str">
        <f>REPLACE(INDEX(GroupVertices[Group],MATCH(Edges[[#This Row],[Vertex 2]],GroupVertices[Vertex],0)),1,1,"")</f>
        <v>12</v>
      </c>
      <c r="BD90" s="48"/>
      <c r="BE90" s="49"/>
      <c r="BF90" s="48"/>
      <c r="BG90" s="49"/>
      <c r="BH90" s="48"/>
      <c r="BI90" s="49"/>
      <c r="BJ90" s="48"/>
      <c r="BK90" s="49"/>
      <c r="BL90" s="48"/>
    </row>
    <row r="91" spans="1:64" ht="15">
      <c r="A91" s="64" t="s">
        <v>267</v>
      </c>
      <c r="B91" s="64" t="s">
        <v>327</v>
      </c>
      <c r="C91" s="65" t="s">
        <v>3162</v>
      </c>
      <c r="D91" s="66">
        <v>4.4</v>
      </c>
      <c r="E91" s="67" t="s">
        <v>136</v>
      </c>
      <c r="F91" s="68">
        <v>30.4</v>
      </c>
      <c r="G91" s="65"/>
      <c r="H91" s="69"/>
      <c r="I91" s="70"/>
      <c r="J91" s="70"/>
      <c r="K91" s="34" t="s">
        <v>65</v>
      </c>
      <c r="L91" s="77">
        <v>91</v>
      </c>
      <c r="M91" s="77"/>
      <c r="N91" s="72"/>
      <c r="O91" s="79" t="s">
        <v>332</v>
      </c>
      <c r="P91" s="81">
        <v>43508.46938657408</v>
      </c>
      <c r="Q91" s="79" t="s">
        <v>395</v>
      </c>
      <c r="R91" s="79"/>
      <c r="S91" s="79"/>
      <c r="T91" s="79"/>
      <c r="U91" s="79"/>
      <c r="V91" s="83" t="s">
        <v>796</v>
      </c>
      <c r="W91" s="81">
        <v>43508.46938657408</v>
      </c>
      <c r="X91" s="83" t="s">
        <v>900</v>
      </c>
      <c r="Y91" s="79"/>
      <c r="Z91" s="79"/>
      <c r="AA91" s="85" t="s">
        <v>1077</v>
      </c>
      <c r="AB91" s="79"/>
      <c r="AC91" s="79" t="b">
        <v>0</v>
      </c>
      <c r="AD91" s="79">
        <v>0</v>
      </c>
      <c r="AE91" s="85" t="s">
        <v>1185</v>
      </c>
      <c r="AF91" s="79" t="b">
        <v>0</v>
      </c>
      <c r="AG91" s="79" t="s">
        <v>1188</v>
      </c>
      <c r="AH91" s="79"/>
      <c r="AI91" s="85" t="s">
        <v>1185</v>
      </c>
      <c r="AJ91" s="79" t="b">
        <v>0</v>
      </c>
      <c r="AK91" s="79">
        <v>1</v>
      </c>
      <c r="AL91" s="85" t="s">
        <v>1075</v>
      </c>
      <c r="AM91" s="79" t="s">
        <v>1201</v>
      </c>
      <c r="AN91" s="79" t="b">
        <v>0</v>
      </c>
      <c r="AO91" s="85" t="s">
        <v>1075</v>
      </c>
      <c r="AP91" s="79" t="s">
        <v>176</v>
      </c>
      <c r="AQ91" s="79">
        <v>0</v>
      </c>
      <c r="AR91" s="79">
        <v>0</v>
      </c>
      <c r="AS91" s="79"/>
      <c r="AT91" s="79"/>
      <c r="AU91" s="79"/>
      <c r="AV91" s="79"/>
      <c r="AW91" s="79"/>
      <c r="AX91" s="79"/>
      <c r="AY91" s="79"/>
      <c r="AZ91" s="79"/>
      <c r="BA91">
        <v>2</v>
      </c>
      <c r="BB91" s="78" t="str">
        <f>REPLACE(INDEX(GroupVertices[Group],MATCH(Edges[[#This Row],[Vertex 1]],GroupVertices[Vertex],0)),1,1,"")</f>
        <v>12</v>
      </c>
      <c r="BC91" s="78" t="str">
        <f>REPLACE(INDEX(GroupVertices[Group],MATCH(Edges[[#This Row],[Vertex 2]],GroupVertices[Vertex],0)),1,1,"")</f>
        <v>12</v>
      </c>
      <c r="BD91" s="48"/>
      <c r="BE91" s="49"/>
      <c r="BF91" s="48"/>
      <c r="BG91" s="49"/>
      <c r="BH91" s="48"/>
      <c r="BI91" s="49"/>
      <c r="BJ91" s="48"/>
      <c r="BK91" s="49"/>
      <c r="BL91" s="48"/>
    </row>
    <row r="92" spans="1:64" ht="15">
      <c r="A92" s="64" t="s">
        <v>266</v>
      </c>
      <c r="B92" s="64" t="s">
        <v>267</v>
      </c>
      <c r="C92" s="65" t="s">
        <v>3162</v>
      </c>
      <c r="D92" s="66">
        <v>4.4</v>
      </c>
      <c r="E92" s="67" t="s">
        <v>136</v>
      </c>
      <c r="F92" s="68">
        <v>30.4</v>
      </c>
      <c r="G92" s="65"/>
      <c r="H92" s="69"/>
      <c r="I92" s="70"/>
      <c r="J92" s="70"/>
      <c r="K92" s="34" t="s">
        <v>66</v>
      </c>
      <c r="L92" s="77">
        <v>92</v>
      </c>
      <c r="M92" s="77"/>
      <c r="N92" s="72"/>
      <c r="O92" s="79" t="s">
        <v>332</v>
      </c>
      <c r="P92" s="81">
        <v>43508.40959490741</v>
      </c>
      <c r="Q92" s="79" t="s">
        <v>392</v>
      </c>
      <c r="R92" s="83" t="s">
        <v>526</v>
      </c>
      <c r="S92" s="79" t="s">
        <v>593</v>
      </c>
      <c r="T92" s="79"/>
      <c r="U92" s="79"/>
      <c r="V92" s="83" t="s">
        <v>795</v>
      </c>
      <c r="W92" s="81">
        <v>43508.40959490741</v>
      </c>
      <c r="X92" s="83" t="s">
        <v>897</v>
      </c>
      <c r="Y92" s="79"/>
      <c r="Z92" s="79"/>
      <c r="AA92" s="85" t="s">
        <v>1074</v>
      </c>
      <c r="AB92" s="79"/>
      <c r="AC92" s="79" t="b">
        <v>0</v>
      </c>
      <c r="AD92" s="79">
        <v>0</v>
      </c>
      <c r="AE92" s="85" t="s">
        <v>1185</v>
      </c>
      <c r="AF92" s="79" t="b">
        <v>0</v>
      </c>
      <c r="AG92" s="79" t="s">
        <v>1188</v>
      </c>
      <c r="AH92" s="79"/>
      <c r="AI92" s="85" t="s">
        <v>1185</v>
      </c>
      <c r="AJ92" s="79" t="b">
        <v>0</v>
      </c>
      <c r="AK92" s="79">
        <v>0</v>
      </c>
      <c r="AL92" s="85" t="s">
        <v>1185</v>
      </c>
      <c r="AM92" s="79" t="s">
        <v>1208</v>
      </c>
      <c r="AN92" s="79" t="b">
        <v>1</v>
      </c>
      <c r="AO92" s="85" t="s">
        <v>1074</v>
      </c>
      <c r="AP92" s="79" t="s">
        <v>176</v>
      </c>
      <c r="AQ92" s="79">
        <v>0</v>
      </c>
      <c r="AR92" s="79">
        <v>0</v>
      </c>
      <c r="AS92" s="79"/>
      <c r="AT92" s="79"/>
      <c r="AU92" s="79"/>
      <c r="AV92" s="79"/>
      <c r="AW92" s="79"/>
      <c r="AX92" s="79"/>
      <c r="AY92" s="79"/>
      <c r="AZ92" s="79"/>
      <c r="BA92">
        <v>2</v>
      </c>
      <c r="BB92" s="78" t="str">
        <f>REPLACE(INDEX(GroupVertices[Group],MATCH(Edges[[#This Row],[Vertex 1]],GroupVertices[Vertex],0)),1,1,"")</f>
        <v>12</v>
      </c>
      <c r="BC92" s="78" t="str">
        <f>REPLACE(INDEX(GroupVertices[Group],MATCH(Edges[[#This Row],[Vertex 2]],GroupVertices[Vertex],0)),1,1,"")</f>
        <v>12</v>
      </c>
      <c r="BD92" s="48">
        <v>0</v>
      </c>
      <c r="BE92" s="49">
        <v>0</v>
      </c>
      <c r="BF92" s="48">
        <v>0</v>
      </c>
      <c r="BG92" s="49">
        <v>0</v>
      </c>
      <c r="BH92" s="48">
        <v>0</v>
      </c>
      <c r="BI92" s="49">
        <v>0</v>
      </c>
      <c r="BJ92" s="48">
        <v>15</v>
      </c>
      <c r="BK92" s="49">
        <v>100</v>
      </c>
      <c r="BL92" s="48">
        <v>15</v>
      </c>
    </row>
    <row r="93" spans="1:64" ht="15">
      <c r="A93" s="64" t="s">
        <v>266</v>
      </c>
      <c r="B93" s="64" t="s">
        <v>267</v>
      </c>
      <c r="C93" s="65" t="s">
        <v>3162</v>
      </c>
      <c r="D93" s="66">
        <v>4.4</v>
      </c>
      <c r="E93" s="67" t="s">
        <v>136</v>
      </c>
      <c r="F93" s="68">
        <v>30.4</v>
      </c>
      <c r="G93" s="65"/>
      <c r="H93" s="69"/>
      <c r="I93" s="70"/>
      <c r="J93" s="70"/>
      <c r="K93" s="34" t="s">
        <v>66</v>
      </c>
      <c r="L93" s="77">
        <v>93</v>
      </c>
      <c r="M93" s="77"/>
      <c r="N93" s="72"/>
      <c r="O93" s="79" t="s">
        <v>332</v>
      </c>
      <c r="P93" s="81">
        <v>43508.424212962964</v>
      </c>
      <c r="Q93" s="79" t="s">
        <v>393</v>
      </c>
      <c r="R93" s="79"/>
      <c r="S93" s="79"/>
      <c r="T93" s="79" t="s">
        <v>661</v>
      </c>
      <c r="U93" s="83" t="s">
        <v>712</v>
      </c>
      <c r="V93" s="83" t="s">
        <v>712</v>
      </c>
      <c r="W93" s="81">
        <v>43508.424212962964</v>
      </c>
      <c r="X93" s="83" t="s">
        <v>898</v>
      </c>
      <c r="Y93" s="79"/>
      <c r="Z93" s="79"/>
      <c r="AA93" s="85" t="s">
        <v>1075</v>
      </c>
      <c r="AB93" s="79"/>
      <c r="AC93" s="79" t="b">
        <v>0</v>
      </c>
      <c r="AD93" s="79">
        <v>2</v>
      </c>
      <c r="AE93" s="85" t="s">
        <v>1185</v>
      </c>
      <c r="AF93" s="79" t="b">
        <v>0</v>
      </c>
      <c r="AG93" s="79" t="s">
        <v>1188</v>
      </c>
      <c r="AH93" s="79"/>
      <c r="AI93" s="85" t="s">
        <v>1185</v>
      </c>
      <c r="AJ93" s="79" t="b">
        <v>0</v>
      </c>
      <c r="AK93" s="79">
        <v>1</v>
      </c>
      <c r="AL93" s="85" t="s">
        <v>1185</v>
      </c>
      <c r="AM93" s="79" t="s">
        <v>1208</v>
      </c>
      <c r="AN93" s="79" t="b">
        <v>0</v>
      </c>
      <c r="AO93" s="85" t="s">
        <v>1075</v>
      </c>
      <c r="AP93" s="79" t="s">
        <v>176</v>
      </c>
      <c r="AQ93" s="79">
        <v>0</v>
      </c>
      <c r="AR93" s="79">
        <v>0</v>
      </c>
      <c r="AS93" s="79"/>
      <c r="AT93" s="79"/>
      <c r="AU93" s="79"/>
      <c r="AV93" s="79"/>
      <c r="AW93" s="79"/>
      <c r="AX93" s="79"/>
      <c r="AY93" s="79"/>
      <c r="AZ93" s="79"/>
      <c r="BA93">
        <v>2</v>
      </c>
      <c r="BB93" s="78" t="str">
        <f>REPLACE(INDEX(GroupVertices[Group],MATCH(Edges[[#This Row],[Vertex 1]],GroupVertices[Vertex],0)),1,1,"")</f>
        <v>12</v>
      </c>
      <c r="BC93" s="78" t="str">
        <f>REPLACE(INDEX(GroupVertices[Group],MATCH(Edges[[#This Row],[Vertex 2]],GroupVertices[Vertex],0)),1,1,"")</f>
        <v>12</v>
      </c>
      <c r="BD93" s="48">
        <v>0</v>
      </c>
      <c r="BE93" s="49">
        <v>0</v>
      </c>
      <c r="BF93" s="48">
        <v>0</v>
      </c>
      <c r="BG93" s="49">
        <v>0</v>
      </c>
      <c r="BH93" s="48">
        <v>0</v>
      </c>
      <c r="BI93" s="49">
        <v>0</v>
      </c>
      <c r="BJ93" s="48">
        <v>34</v>
      </c>
      <c r="BK93" s="49">
        <v>100</v>
      </c>
      <c r="BL93" s="48">
        <v>34</v>
      </c>
    </row>
    <row r="94" spans="1:64" ht="15">
      <c r="A94" s="64" t="s">
        <v>267</v>
      </c>
      <c r="B94" s="64" t="s">
        <v>266</v>
      </c>
      <c r="C94" s="65" t="s">
        <v>3162</v>
      </c>
      <c r="D94" s="66">
        <v>4.4</v>
      </c>
      <c r="E94" s="67" t="s">
        <v>136</v>
      </c>
      <c r="F94" s="68">
        <v>30.4</v>
      </c>
      <c r="G94" s="65"/>
      <c r="H94" s="69"/>
      <c r="I94" s="70"/>
      <c r="J94" s="70"/>
      <c r="K94" s="34" t="s">
        <v>66</v>
      </c>
      <c r="L94" s="77">
        <v>94</v>
      </c>
      <c r="M94" s="77"/>
      <c r="N94" s="72"/>
      <c r="O94" s="79" t="s">
        <v>332</v>
      </c>
      <c r="P94" s="81">
        <v>43508.469305555554</v>
      </c>
      <c r="Q94" s="79" t="s">
        <v>394</v>
      </c>
      <c r="R94" s="79"/>
      <c r="S94" s="79"/>
      <c r="T94" s="79"/>
      <c r="U94" s="79"/>
      <c r="V94" s="83" t="s">
        <v>796</v>
      </c>
      <c r="W94" s="81">
        <v>43508.469305555554</v>
      </c>
      <c r="X94" s="83" t="s">
        <v>899</v>
      </c>
      <c r="Y94" s="79"/>
      <c r="Z94" s="79"/>
      <c r="AA94" s="85" t="s">
        <v>1076</v>
      </c>
      <c r="AB94" s="79"/>
      <c r="AC94" s="79" t="b">
        <v>0</v>
      </c>
      <c r="AD94" s="79">
        <v>0</v>
      </c>
      <c r="AE94" s="85" t="s">
        <v>1185</v>
      </c>
      <c r="AF94" s="79" t="b">
        <v>0</v>
      </c>
      <c r="AG94" s="79" t="s">
        <v>1188</v>
      </c>
      <c r="AH94" s="79"/>
      <c r="AI94" s="85" t="s">
        <v>1185</v>
      </c>
      <c r="AJ94" s="79" t="b">
        <v>0</v>
      </c>
      <c r="AK94" s="79">
        <v>1</v>
      </c>
      <c r="AL94" s="85" t="s">
        <v>1074</v>
      </c>
      <c r="AM94" s="79" t="s">
        <v>1201</v>
      </c>
      <c r="AN94" s="79" t="b">
        <v>0</v>
      </c>
      <c r="AO94" s="85" t="s">
        <v>1074</v>
      </c>
      <c r="AP94" s="79" t="s">
        <v>176</v>
      </c>
      <c r="AQ94" s="79">
        <v>0</v>
      </c>
      <c r="AR94" s="79">
        <v>0</v>
      </c>
      <c r="AS94" s="79"/>
      <c r="AT94" s="79"/>
      <c r="AU94" s="79"/>
      <c r="AV94" s="79"/>
      <c r="AW94" s="79"/>
      <c r="AX94" s="79"/>
      <c r="AY94" s="79"/>
      <c r="AZ94" s="79"/>
      <c r="BA94">
        <v>2</v>
      </c>
      <c r="BB94" s="78" t="str">
        <f>REPLACE(INDEX(GroupVertices[Group],MATCH(Edges[[#This Row],[Vertex 1]],GroupVertices[Vertex],0)),1,1,"")</f>
        <v>12</v>
      </c>
      <c r="BC94" s="78" t="str">
        <f>REPLACE(INDEX(GroupVertices[Group],MATCH(Edges[[#This Row],[Vertex 2]],GroupVertices[Vertex],0)),1,1,"")</f>
        <v>12</v>
      </c>
      <c r="BD94" s="48">
        <v>0</v>
      </c>
      <c r="BE94" s="49">
        <v>0</v>
      </c>
      <c r="BF94" s="48">
        <v>0</v>
      </c>
      <c r="BG94" s="49">
        <v>0</v>
      </c>
      <c r="BH94" s="48">
        <v>0</v>
      </c>
      <c r="BI94" s="49">
        <v>0</v>
      </c>
      <c r="BJ94" s="48">
        <v>19</v>
      </c>
      <c r="BK94" s="49">
        <v>100</v>
      </c>
      <c r="BL94" s="48">
        <v>19</v>
      </c>
    </row>
    <row r="95" spans="1:64" ht="15">
      <c r="A95" s="64" t="s">
        <v>267</v>
      </c>
      <c r="B95" s="64" t="s">
        <v>266</v>
      </c>
      <c r="C95" s="65" t="s">
        <v>3162</v>
      </c>
      <c r="D95" s="66">
        <v>4.4</v>
      </c>
      <c r="E95" s="67" t="s">
        <v>136</v>
      </c>
      <c r="F95" s="68">
        <v>30.4</v>
      </c>
      <c r="G95" s="65"/>
      <c r="H95" s="69"/>
      <c r="I95" s="70"/>
      <c r="J95" s="70"/>
      <c r="K95" s="34" t="s">
        <v>66</v>
      </c>
      <c r="L95" s="77">
        <v>95</v>
      </c>
      <c r="M95" s="77"/>
      <c r="N95" s="72"/>
      <c r="O95" s="79" t="s">
        <v>332</v>
      </c>
      <c r="P95" s="81">
        <v>43508.46938657408</v>
      </c>
      <c r="Q95" s="79" t="s">
        <v>395</v>
      </c>
      <c r="R95" s="79"/>
      <c r="S95" s="79"/>
      <c r="T95" s="79"/>
      <c r="U95" s="79"/>
      <c r="V95" s="83" t="s">
        <v>796</v>
      </c>
      <c r="W95" s="81">
        <v>43508.46938657408</v>
      </c>
      <c r="X95" s="83" t="s">
        <v>900</v>
      </c>
      <c r="Y95" s="79"/>
      <c r="Z95" s="79"/>
      <c r="AA95" s="85" t="s">
        <v>1077</v>
      </c>
      <c r="AB95" s="79"/>
      <c r="AC95" s="79" t="b">
        <v>0</v>
      </c>
      <c r="AD95" s="79">
        <v>0</v>
      </c>
      <c r="AE95" s="85" t="s">
        <v>1185</v>
      </c>
      <c r="AF95" s="79" t="b">
        <v>0</v>
      </c>
      <c r="AG95" s="79" t="s">
        <v>1188</v>
      </c>
      <c r="AH95" s="79"/>
      <c r="AI95" s="85" t="s">
        <v>1185</v>
      </c>
      <c r="AJ95" s="79" t="b">
        <v>0</v>
      </c>
      <c r="AK95" s="79">
        <v>1</v>
      </c>
      <c r="AL95" s="85" t="s">
        <v>1075</v>
      </c>
      <c r="AM95" s="79" t="s">
        <v>1201</v>
      </c>
      <c r="AN95" s="79" t="b">
        <v>0</v>
      </c>
      <c r="AO95" s="85" t="s">
        <v>1075</v>
      </c>
      <c r="AP95" s="79" t="s">
        <v>176</v>
      </c>
      <c r="AQ95" s="79">
        <v>0</v>
      </c>
      <c r="AR95" s="79">
        <v>0</v>
      </c>
      <c r="AS95" s="79"/>
      <c r="AT95" s="79"/>
      <c r="AU95" s="79"/>
      <c r="AV95" s="79"/>
      <c r="AW95" s="79"/>
      <c r="AX95" s="79"/>
      <c r="AY95" s="79"/>
      <c r="AZ95" s="79"/>
      <c r="BA95">
        <v>2</v>
      </c>
      <c r="BB95" s="78" t="str">
        <f>REPLACE(INDEX(GroupVertices[Group],MATCH(Edges[[#This Row],[Vertex 1]],GroupVertices[Vertex],0)),1,1,"")</f>
        <v>12</v>
      </c>
      <c r="BC95" s="78" t="str">
        <f>REPLACE(INDEX(GroupVertices[Group],MATCH(Edges[[#This Row],[Vertex 2]],GroupVertices[Vertex],0)),1,1,"")</f>
        <v>12</v>
      </c>
      <c r="BD95" s="48">
        <v>0</v>
      </c>
      <c r="BE95" s="49">
        <v>0</v>
      </c>
      <c r="BF95" s="48">
        <v>0</v>
      </c>
      <c r="BG95" s="49">
        <v>0</v>
      </c>
      <c r="BH95" s="48">
        <v>0</v>
      </c>
      <c r="BI95" s="49">
        <v>0</v>
      </c>
      <c r="BJ95" s="48">
        <v>20</v>
      </c>
      <c r="BK95" s="49">
        <v>100</v>
      </c>
      <c r="BL95" s="48">
        <v>20</v>
      </c>
    </row>
    <row r="96" spans="1:64" ht="15">
      <c r="A96" s="64" t="s">
        <v>267</v>
      </c>
      <c r="B96" s="64" t="s">
        <v>267</v>
      </c>
      <c r="C96" s="65" t="s">
        <v>3161</v>
      </c>
      <c r="D96" s="66">
        <v>3</v>
      </c>
      <c r="E96" s="67" t="s">
        <v>132</v>
      </c>
      <c r="F96" s="68">
        <v>35</v>
      </c>
      <c r="G96" s="65"/>
      <c r="H96" s="69"/>
      <c r="I96" s="70"/>
      <c r="J96" s="70"/>
      <c r="K96" s="34" t="s">
        <v>65</v>
      </c>
      <c r="L96" s="77">
        <v>96</v>
      </c>
      <c r="M96" s="77"/>
      <c r="N96" s="72"/>
      <c r="O96" s="79" t="s">
        <v>176</v>
      </c>
      <c r="P96" s="81">
        <v>43508.46902777778</v>
      </c>
      <c r="Q96" s="79" t="s">
        <v>396</v>
      </c>
      <c r="R96" s="79"/>
      <c r="S96" s="79"/>
      <c r="T96" s="79" t="s">
        <v>662</v>
      </c>
      <c r="U96" s="79"/>
      <c r="V96" s="83" t="s">
        <v>796</v>
      </c>
      <c r="W96" s="81">
        <v>43508.46902777778</v>
      </c>
      <c r="X96" s="83" t="s">
        <v>901</v>
      </c>
      <c r="Y96" s="79"/>
      <c r="Z96" s="79"/>
      <c r="AA96" s="85" t="s">
        <v>1078</v>
      </c>
      <c r="AB96" s="79"/>
      <c r="AC96" s="79" t="b">
        <v>0</v>
      </c>
      <c r="AD96" s="79">
        <v>1</v>
      </c>
      <c r="AE96" s="85" t="s">
        <v>1185</v>
      </c>
      <c r="AF96" s="79" t="b">
        <v>0</v>
      </c>
      <c r="AG96" s="79" t="s">
        <v>1188</v>
      </c>
      <c r="AH96" s="79"/>
      <c r="AI96" s="85" t="s">
        <v>1185</v>
      </c>
      <c r="AJ96" s="79" t="b">
        <v>0</v>
      </c>
      <c r="AK96" s="79">
        <v>0</v>
      </c>
      <c r="AL96" s="85" t="s">
        <v>1185</v>
      </c>
      <c r="AM96" s="79" t="s">
        <v>1201</v>
      </c>
      <c r="AN96" s="79" t="b">
        <v>0</v>
      </c>
      <c r="AO96" s="85" t="s">
        <v>1078</v>
      </c>
      <c r="AP96" s="79" t="s">
        <v>176</v>
      </c>
      <c r="AQ96" s="79">
        <v>0</v>
      </c>
      <c r="AR96" s="79">
        <v>0</v>
      </c>
      <c r="AS96" s="79"/>
      <c r="AT96" s="79"/>
      <c r="AU96" s="79"/>
      <c r="AV96" s="79"/>
      <c r="AW96" s="79"/>
      <c r="AX96" s="79"/>
      <c r="AY96" s="79"/>
      <c r="AZ96" s="79"/>
      <c r="BA96">
        <v>1</v>
      </c>
      <c r="BB96" s="78" t="str">
        <f>REPLACE(INDEX(GroupVertices[Group],MATCH(Edges[[#This Row],[Vertex 1]],GroupVertices[Vertex],0)),1,1,"")</f>
        <v>12</v>
      </c>
      <c r="BC96" s="78" t="str">
        <f>REPLACE(INDEX(GroupVertices[Group],MATCH(Edges[[#This Row],[Vertex 2]],GroupVertices[Vertex],0)),1,1,"")</f>
        <v>12</v>
      </c>
      <c r="BD96" s="48">
        <v>0</v>
      </c>
      <c r="BE96" s="49">
        <v>0</v>
      </c>
      <c r="BF96" s="48">
        <v>0</v>
      </c>
      <c r="BG96" s="49">
        <v>0</v>
      </c>
      <c r="BH96" s="48">
        <v>0</v>
      </c>
      <c r="BI96" s="49">
        <v>0</v>
      </c>
      <c r="BJ96" s="48">
        <v>16</v>
      </c>
      <c r="BK96" s="49">
        <v>100</v>
      </c>
      <c r="BL96" s="48">
        <v>16</v>
      </c>
    </row>
    <row r="97" spans="1:64" ht="15">
      <c r="A97" s="64" t="s">
        <v>268</v>
      </c>
      <c r="B97" s="64" t="s">
        <v>268</v>
      </c>
      <c r="C97" s="65" t="s">
        <v>3164</v>
      </c>
      <c r="D97" s="66">
        <v>5.8</v>
      </c>
      <c r="E97" s="67" t="s">
        <v>136</v>
      </c>
      <c r="F97" s="68">
        <v>25.8</v>
      </c>
      <c r="G97" s="65"/>
      <c r="H97" s="69"/>
      <c r="I97" s="70"/>
      <c r="J97" s="70"/>
      <c r="K97" s="34" t="s">
        <v>65</v>
      </c>
      <c r="L97" s="77">
        <v>97</v>
      </c>
      <c r="M97" s="77"/>
      <c r="N97" s="72"/>
      <c r="O97" s="79" t="s">
        <v>176</v>
      </c>
      <c r="P97" s="81">
        <v>43501.90351851852</v>
      </c>
      <c r="Q97" s="79" t="s">
        <v>397</v>
      </c>
      <c r="R97" s="83" t="s">
        <v>527</v>
      </c>
      <c r="S97" s="79" t="s">
        <v>593</v>
      </c>
      <c r="T97" s="79" t="s">
        <v>627</v>
      </c>
      <c r="U97" s="79"/>
      <c r="V97" s="83" t="s">
        <v>797</v>
      </c>
      <c r="W97" s="81">
        <v>43501.90351851852</v>
      </c>
      <c r="X97" s="83" t="s">
        <v>902</v>
      </c>
      <c r="Y97" s="79"/>
      <c r="Z97" s="79"/>
      <c r="AA97" s="85" t="s">
        <v>1079</v>
      </c>
      <c r="AB97" s="79"/>
      <c r="AC97" s="79" t="b">
        <v>0</v>
      </c>
      <c r="AD97" s="79">
        <v>1</v>
      </c>
      <c r="AE97" s="85" t="s">
        <v>1185</v>
      </c>
      <c r="AF97" s="79" t="b">
        <v>1</v>
      </c>
      <c r="AG97" s="79" t="s">
        <v>1187</v>
      </c>
      <c r="AH97" s="79"/>
      <c r="AI97" s="85" t="s">
        <v>1156</v>
      </c>
      <c r="AJ97" s="79" t="b">
        <v>0</v>
      </c>
      <c r="AK97" s="79">
        <v>0</v>
      </c>
      <c r="AL97" s="85" t="s">
        <v>1185</v>
      </c>
      <c r="AM97" s="79" t="s">
        <v>1201</v>
      </c>
      <c r="AN97" s="79" t="b">
        <v>0</v>
      </c>
      <c r="AO97" s="85" t="s">
        <v>1079</v>
      </c>
      <c r="AP97" s="79" t="s">
        <v>176</v>
      </c>
      <c r="AQ97" s="79">
        <v>0</v>
      </c>
      <c r="AR97" s="79">
        <v>0</v>
      </c>
      <c r="AS97" s="79"/>
      <c r="AT97" s="79"/>
      <c r="AU97" s="79"/>
      <c r="AV97" s="79"/>
      <c r="AW97" s="79"/>
      <c r="AX97" s="79"/>
      <c r="AY97" s="79"/>
      <c r="AZ97" s="79"/>
      <c r="BA97">
        <v>3</v>
      </c>
      <c r="BB97" s="78" t="str">
        <f>REPLACE(INDEX(GroupVertices[Group],MATCH(Edges[[#This Row],[Vertex 1]],GroupVertices[Vertex],0)),1,1,"")</f>
        <v>1</v>
      </c>
      <c r="BC97" s="78" t="str">
        <f>REPLACE(INDEX(GroupVertices[Group],MATCH(Edges[[#This Row],[Vertex 2]],GroupVertices[Vertex],0)),1,1,"")</f>
        <v>1</v>
      </c>
      <c r="BD97" s="48">
        <v>2</v>
      </c>
      <c r="BE97" s="49">
        <v>12.5</v>
      </c>
      <c r="BF97" s="48">
        <v>0</v>
      </c>
      <c r="BG97" s="49">
        <v>0</v>
      </c>
      <c r="BH97" s="48">
        <v>0</v>
      </c>
      <c r="BI97" s="49">
        <v>0</v>
      </c>
      <c r="BJ97" s="48">
        <v>14</v>
      </c>
      <c r="BK97" s="49">
        <v>87.5</v>
      </c>
      <c r="BL97" s="48">
        <v>16</v>
      </c>
    </row>
    <row r="98" spans="1:64" ht="15">
      <c r="A98" s="64" t="s">
        <v>268</v>
      </c>
      <c r="B98" s="64" t="s">
        <v>268</v>
      </c>
      <c r="C98" s="65" t="s">
        <v>3164</v>
      </c>
      <c r="D98" s="66">
        <v>5.8</v>
      </c>
      <c r="E98" s="67" t="s">
        <v>136</v>
      </c>
      <c r="F98" s="68">
        <v>25.8</v>
      </c>
      <c r="G98" s="65"/>
      <c r="H98" s="69"/>
      <c r="I98" s="70"/>
      <c r="J98" s="70"/>
      <c r="K98" s="34" t="s">
        <v>65</v>
      </c>
      <c r="L98" s="77">
        <v>98</v>
      </c>
      <c r="M98" s="77"/>
      <c r="N98" s="72"/>
      <c r="O98" s="79" t="s">
        <v>176</v>
      </c>
      <c r="P98" s="81">
        <v>43506.36050925926</v>
      </c>
      <c r="Q98" s="79" t="s">
        <v>398</v>
      </c>
      <c r="R98" s="83" t="s">
        <v>528</v>
      </c>
      <c r="S98" s="79" t="s">
        <v>593</v>
      </c>
      <c r="T98" s="79"/>
      <c r="U98" s="79"/>
      <c r="V98" s="83" t="s">
        <v>797</v>
      </c>
      <c r="W98" s="81">
        <v>43506.36050925926</v>
      </c>
      <c r="X98" s="83" t="s">
        <v>903</v>
      </c>
      <c r="Y98" s="79"/>
      <c r="Z98" s="79"/>
      <c r="AA98" s="85" t="s">
        <v>1080</v>
      </c>
      <c r="AB98" s="79"/>
      <c r="AC98" s="79" t="b">
        <v>0</v>
      </c>
      <c r="AD98" s="79">
        <v>0</v>
      </c>
      <c r="AE98" s="85" t="s">
        <v>1185</v>
      </c>
      <c r="AF98" s="79" t="b">
        <v>0</v>
      </c>
      <c r="AG98" s="79" t="s">
        <v>1187</v>
      </c>
      <c r="AH98" s="79"/>
      <c r="AI98" s="85" t="s">
        <v>1185</v>
      </c>
      <c r="AJ98" s="79" t="b">
        <v>0</v>
      </c>
      <c r="AK98" s="79">
        <v>0</v>
      </c>
      <c r="AL98" s="85" t="s">
        <v>1185</v>
      </c>
      <c r="AM98" s="79" t="s">
        <v>1201</v>
      </c>
      <c r="AN98" s="79" t="b">
        <v>1</v>
      </c>
      <c r="AO98" s="85" t="s">
        <v>1080</v>
      </c>
      <c r="AP98" s="79" t="s">
        <v>176</v>
      </c>
      <c r="AQ98" s="79">
        <v>0</v>
      </c>
      <c r="AR98" s="79">
        <v>0</v>
      </c>
      <c r="AS98" s="79"/>
      <c r="AT98" s="79"/>
      <c r="AU98" s="79"/>
      <c r="AV98" s="79"/>
      <c r="AW98" s="79"/>
      <c r="AX98" s="79"/>
      <c r="AY98" s="79"/>
      <c r="AZ98" s="79"/>
      <c r="BA98">
        <v>3</v>
      </c>
      <c r="BB98" s="78" t="str">
        <f>REPLACE(INDEX(GroupVertices[Group],MATCH(Edges[[#This Row],[Vertex 1]],GroupVertices[Vertex],0)),1,1,"")</f>
        <v>1</v>
      </c>
      <c r="BC98" s="78" t="str">
        <f>REPLACE(INDEX(GroupVertices[Group],MATCH(Edges[[#This Row],[Vertex 2]],GroupVertices[Vertex],0)),1,1,"")</f>
        <v>1</v>
      </c>
      <c r="BD98" s="48">
        <v>0</v>
      </c>
      <c r="BE98" s="49">
        <v>0</v>
      </c>
      <c r="BF98" s="48">
        <v>1</v>
      </c>
      <c r="BG98" s="49">
        <v>5.555555555555555</v>
      </c>
      <c r="BH98" s="48">
        <v>0</v>
      </c>
      <c r="BI98" s="49">
        <v>0</v>
      </c>
      <c r="BJ98" s="48">
        <v>17</v>
      </c>
      <c r="BK98" s="49">
        <v>94.44444444444444</v>
      </c>
      <c r="BL98" s="48">
        <v>18</v>
      </c>
    </row>
    <row r="99" spans="1:64" ht="15">
      <c r="A99" s="64" t="s">
        <v>268</v>
      </c>
      <c r="B99" s="64" t="s">
        <v>268</v>
      </c>
      <c r="C99" s="65" t="s">
        <v>3164</v>
      </c>
      <c r="D99" s="66">
        <v>5.8</v>
      </c>
      <c r="E99" s="67" t="s">
        <v>136</v>
      </c>
      <c r="F99" s="68">
        <v>25.8</v>
      </c>
      <c r="G99" s="65"/>
      <c r="H99" s="69"/>
      <c r="I99" s="70"/>
      <c r="J99" s="70"/>
      <c r="K99" s="34" t="s">
        <v>65</v>
      </c>
      <c r="L99" s="77">
        <v>99</v>
      </c>
      <c r="M99" s="77"/>
      <c r="N99" s="72"/>
      <c r="O99" s="79" t="s">
        <v>176</v>
      </c>
      <c r="P99" s="81">
        <v>43508.56664351852</v>
      </c>
      <c r="Q99" s="79" t="s">
        <v>399</v>
      </c>
      <c r="R99" s="79"/>
      <c r="S99" s="79"/>
      <c r="T99" s="79" t="s">
        <v>627</v>
      </c>
      <c r="U99" s="79"/>
      <c r="V99" s="83" t="s">
        <v>797</v>
      </c>
      <c r="W99" s="81">
        <v>43508.56664351852</v>
      </c>
      <c r="X99" s="83" t="s">
        <v>904</v>
      </c>
      <c r="Y99" s="79"/>
      <c r="Z99" s="79"/>
      <c r="AA99" s="85" t="s">
        <v>1081</v>
      </c>
      <c r="AB99" s="79"/>
      <c r="AC99" s="79" t="b">
        <v>0</v>
      </c>
      <c r="AD99" s="79">
        <v>0</v>
      </c>
      <c r="AE99" s="85" t="s">
        <v>1185</v>
      </c>
      <c r="AF99" s="79" t="b">
        <v>1</v>
      </c>
      <c r="AG99" s="79" t="s">
        <v>1187</v>
      </c>
      <c r="AH99" s="79"/>
      <c r="AI99" s="85" t="s">
        <v>1191</v>
      </c>
      <c r="AJ99" s="79" t="b">
        <v>0</v>
      </c>
      <c r="AK99" s="79">
        <v>0</v>
      </c>
      <c r="AL99" s="85" t="s">
        <v>1185</v>
      </c>
      <c r="AM99" s="79" t="s">
        <v>1201</v>
      </c>
      <c r="AN99" s="79" t="b">
        <v>0</v>
      </c>
      <c r="AO99" s="85" t="s">
        <v>1081</v>
      </c>
      <c r="AP99" s="79" t="s">
        <v>176</v>
      </c>
      <c r="AQ99" s="79">
        <v>0</v>
      </c>
      <c r="AR99" s="79">
        <v>0</v>
      </c>
      <c r="AS99" s="79"/>
      <c r="AT99" s="79"/>
      <c r="AU99" s="79"/>
      <c r="AV99" s="79"/>
      <c r="AW99" s="79"/>
      <c r="AX99" s="79"/>
      <c r="AY99" s="79"/>
      <c r="AZ99" s="79"/>
      <c r="BA99">
        <v>3</v>
      </c>
      <c r="BB99" s="78" t="str">
        <f>REPLACE(INDEX(GroupVertices[Group],MATCH(Edges[[#This Row],[Vertex 1]],GroupVertices[Vertex],0)),1,1,"")</f>
        <v>1</v>
      </c>
      <c r="BC99" s="78" t="str">
        <f>REPLACE(INDEX(GroupVertices[Group],MATCH(Edges[[#This Row],[Vertex 2]],GroupVertices[Vertex],0)),1,1,"")</f>
        <v>1</v>
      </c>
      <c r="BD99" s="48">
        <v>1</v>
      </c>
      <c r="BE99" s="49">
        <v>14.285714285714286</v>
      </c>
      <c r="BF99" s="48">
        <v>0</v>
      </c>
      <c r="BG99" s="49">
        <v>0</v>
      </c>
      <c r="BH99" s="48">
        <v>0</v>
      </c>
      <c r="BI99" s="49">
        <v>0</v>
      </c>
      <c r="BJ99" s="48">
        <v>6</v>
      </c>
      <c r="BK99" s="49">
        <v>85.71428571428571</v>
      </c>
      <c r="BL99" s="48">
        <v>7</v>
      </c>
    </row>
    <row r="100" spans="1:64" ht="15">
      <c r="A100" s="64" t="s">
        <v>269</v>
      </c>
      <c r="B100" s="64" t="s">
        <v>269</v>
      </c>
      <c r="C100" s="65" t="s">
        <v>3161</v>
      </c>
      <c r="D100" s="66">
        <v>3</v>
      </c>
      <c r="E100" s="67" t="s">
        <v>132</v>
      </c>
      <c r="F100" s="68">
        <v>35</v>
      </c>
      <c r="G100" s="65"/>
      <c r="H100" s="69"/>
      <c r="I100" s="70"/>
      <c r="J100" s="70"/>
      <c r="K100" s="34" t="s">
        <v>65</v>
      </c>
      <c r="L100" s="77">
        <v>100</v>
      </c>
      <c r="M100" s="77"/>
      <c r="N100" s="72"/>
      <c r="O100" s="79" t="s">
        <v>176</v>
      </c>
      <c r="P100" s="81">
        <v>43508.71319444444</v>
      </c>
      <c r="Q100" s="79" t="s">
        <v>400</v>
      </c>
      <c r="R100" s="83" t="s">
        <v>529</v>
      </c>
      <c r="S100" s="79" t="s">
        <v>593</v>
      </c>
      <c r="T100" s="79" t="s">
        <v>663</v>
      </c>
      <c r="U100" s="79"/>
      <c r="V100" s="83" t="s">
        <v>798</v>
      </c>
      <c r="W100" s="81">
        <v>43508.71319444444</v>
      </c>
      <c r="X100" s="83" t="s">
        <v>905</v>
      </c>
      <c r="Y100" s="79"/>
      <c r="Z100" s="79"/>
      <c r="AA100" s="85" t="s">
        <v>1082</v>
      </c>
      <c r="AB100" s="79"/>
      <c r="AC100" s="79" t="b">
        <v>0</v>
      </c>
      <c r="AD100" s="79">
        <v>0</v>
      </c>
      <c r="AE100" s="85" t="s">
        <v>1185</v>
      </c>
      <c r="AF100" s="79" t="b">
        <v>0</v>
      </c>
      <c r="AG100" s="79" t="s">
        <v>1187</v>
      </c>
      <c r="AH100" s="79"/>
      <c r="AI100" s="85" t="s">
        <v>1185</v>
      </c>
      <c r="AJ100" s="79" t="b">
        <v>0</v>
      </c>
      <c r="AK100" s="79">
        <v>0</v>
      </c>
      <c r="AL100" s="85" t="s">
        <v>1185</v>
      </c>
      <c r="AM100" s="79" t="s">
        <v>1209</v>
      </c>
      <c r="AN100" s="79" t="b">
        <v>1</v>
      </c>
      <c r="AO100" s="85" t="s">
        <v>1082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15</v>
      </c>
      <c r="BK100" s="49">
        <v>100</v>
      </c>
      <c r="BL100" s="48">
        <v>15</v>
      </c>
    </row>
    <row r="101" spans="1:64" ht="15">
      <c r="A101" s="64" t="s">
        <v>270</v>
      </c>
      <c r="B101" s="64" t="s">
        <v>270</v>
      </c>
      <c r="C101" s="65" t="s">
        <v>3164</v>
      </c>
      <c r="D101" s="66">
        <v>5.8</v>
      </c>
      <c r="E101" s="67" t="s">
        <v>136</v>
      </c>
      <c r="F101" s="68">
        <v>25.8</v>
      </c>
      <c r="G101" s="65"/>
      <c r="H101" s="69"/>
      <c r="I101" s="70"/>
      <c r="J101" s="70"/>
      <c r="K101" s="34" t="s">
        <v>65</v>
      </c>
      <c r="L101" s="77">
        <v>101</v>
      </c>
      <c r="M101" s="77"/>
      <c r="N101" s="72"/>
      <c r="O101" s="79" t="s">
        <v>176</v>
      </c>
      <c r="P101" s="81">
        <v>43506.597604166665</v>
      </c>
      <c r="Q101" s="79" t="s">
        <v>401</v>
      </c>
      <c r="R101" s="83" t="s">
        <v>530</v>
      </c>
      <c r="S101" s="79" t="s">
        <v>593</v>
      </c>
      <c r="T101" s="79"/>
      <c r="U101" s="79"/>
      <c r="V101" s="83" t="s">
        <v>799</v>
      </c>
      <c r="W101" s="81">
        <v>43506.597604166665</v>
      </c>
      <c r="X101" s="83" t="s">
        <v>906</v>
      </c>
      <c r="Y101" s="79"/>
      <c r="Z101" s="79"/>
      <c r="AA101" s="85" t="s">
        <v>1083</v>
      </c>
      <c r="AB101" s="79"/>
      <c r="AC101" s="79" t="b">
        <v>0</v>
      </c>
      <c r="AD101" s="79">
        <v>0</v>
      </c>
      <c r="AE101" s="85" t="s">
        <v>1185</v>
      </c>
      <c r="AF101" s="79" t="b">
        <v>0</v>
      </c>
      <c r="AG101" s="79" t="s">
        <v>1187</v>
      </c>
      <c r="AH101" s="79"/>
      <c r="AI101" s="85" t="s">
        <v>1185</v>
      </c>
      <c r="AJ101" s="79" t="b">
        <v>0</v>
      </c>
      <c r="AK101" s="79">
        <v>0</v>
      </c>
      <c r="AL101" s="85" t="s">
        <v>1185</v>
      </c>
      <c r="AM101" s="79" t="s">
        <v>1201</v>
      </c>
      <c r="AN101" s="79" t="b">
        <v>1</v>
      </c>
      <c r="AO101" s="85" t="s">
        <v>1083</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4.761904761904762</v>
      </c>
      <c r="BH101" s="48">
        <v>0</v>
      </c>
      <c r="BI101" s="49">
        <v>0</v>
      </c>
      <c r="BJ101" s="48">
        <v>20</v>
      </c>
      <c r="BK101" s="49">
        <v>95.23809523809524</v>
      </c>
      <c r="BL101" s="48">
        <v>21</v>
      </c>
    </row>
    <row r="102" spans="1:64" ht="15">
      <c r="A102" s="64" t="s">
        <v>270</v>
      </c>
      <c r="B102" s="64" t="s">
        <v>270</v>
      </c>
      <c r="C102" s="65" t="s">
        <v>3164</v>
      </c>
      <c r="D102" s="66">
        <v>5.8</v>
      </c>
      <c r="E102" s="67" t="s">
        <v>136</v>
      </c>
      <c r="F102" s="68">
        <v>25.8</v>
      </c>
      <c r="G102" s="65"/>
      <c r="H102" s="69"/>
      <c r="I102" s="70"/>
      <c r="J102" s="70"/>
      <c r="K102" s="34" t="s">
        <v>65</v>
      </c>
      <c r="L102" s="77">
        <v>102</v>
      </c>
      <c r="M102" s="77"/>
      <c r="N102" s="72"/>
      <c r="O102" s="79" t="s">
        <v>176</v>
      </c>
      <c r="P102" s="81">
        <v>43507.62201388889</v>
      </c>
      <c r="Q102" s="79" t="s">
        <v>402</v>
      </c>
      <c r="R102" s="79"/>
      <c r="S102" s="79"/>
      <c r="T102" s="79" t="s">
        <v>664</v>
      </c>
      <c r="U102" s="83" t="s">
        <v>713</v>
      </c>
      <c r="V102" s="83" t="s">
        <v>713</v>
      </c>
      <c r="W102" s="81">
        <v>43507.62201388889</v>
      </c>
      <c r="X102" s="83" t="s">
        <v>907</v>
      </c>
      <c r="Y102" s="79"/>
      <c r="Z102" s="79"/>
      <c r="AA102" s="85" t="s">
        <v>1084</v>
      </c>
      <c r="AB102" s="79"/>
      <c r="AC102" s="79" t="b">
        <v>0</v>
      </c>
      <c r="AD102" s="79">
        <v>1</v>
      </c>
      <c r="AE102" s="85" t="s">
        <v>1185</v>
      </c>
      <c r="AF102" s="79" t="b">
        <v>0</v>
      </c>
      <c r="AG102" s="79" t="s">
        <v>1187</v>
      </c>
      <c r="AH102" s="79"/>
      <c r="AI102" s="85" t="s">
        <v>1185</v>
      </c>
      <c r="AJ102" s="79" t="b">
        <v>0</v>
      </c>
      <c r="AK102" s="79">
        <v>0</v>
      </c>
      <c r="AL102" s="85" t="s">
        <v>1185</v>
      </c>
      <c r="AM102" s="79" t="s">
        <v>1201</v>
      </c>
      <c r="AN102" s="79" t="b">
        <v>0</v>
      </c>
      <c r="AO102" s="85" t="s">
        <v>1084</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10</v>
      </c>
      <c r="BK102" s="49">
        <v>100</v>
      </c>
      <c r="BL102" s="48">
        <v>10</v>
      </c>
    </row>
    <row r="103" spans="1:64" ht="15">
      <c r="A103" s="64" t="s">
        <v>270</v>
      </c>
      <c r="B103" s="64" t="s">
        <v>270</v>
      </c>
      <c r="C103" s="65" t="s">
        <v>3164</v>
      </c>
      <c r="D103" s="66">
        <v>5.8</v>
      </c>
      <c r="E103" s="67" t="s">
        <v>136</v>
      </c>
      <c r="F103" s="68">
        <v>25.8</v>
      </c>
      <c r="G103" s="65"/>
      <c r="H103" s="69"/>
      <c r="I103" s="70"/>
      <c r="J103" s="70"/>
      <c r="K103" s="34" t="s">
        <v>65</v>
      </c>
      <c r="L103" s="77">
        <v>103</v>
      </c>
      <c r="M103" s="77"/>
      <c r="N103" s="72"/>
      <c r="O103" s="79" t="s">
        <v>176</v>
      </c>
      <c r="P103" s="81">
        <v>43508.906956018516</v>
      </c>
      <c r="Q103" s="79" t="s">
        <v>403</v>
      </c>
      <c r="R103" s="83" t="s">
        <v>531</v>
      </c>
      <c r="S103" s="79" t="s">
        <v>613</v>
      </c>
      <c r="T103" s="79" t="s">
        <v>665</v>
      </c>
      <c r="U103" s="79"/>
      <c r="V103" s="83" t="s">
        <v>799</v>
      </c>
      <c r="W103" s="81">
        <v>43508.906956018516</v>
      </c>
      <c r="X103" s="83" t="s">
        <v>908</v>
      </c>
      <c r="Y103" s="79"/>
      <c r="Z103" s="79"/>
      <c r="AA103" s="85" t="s">
        <v>1085</v>
      </c>
      <c r="AB103" s="79"/>
      <c r="AC103" s="79" t="b">
        <v>0</v>
      </c>
      <c r="AD103" s="79">
        <v>0</v>
      </c>
      <c r="AE103" s="85" t="s">
        <v>1185</v>
      </c>
      <c r="AF103" s="79" t="b">
        <v>0</v>
      </c>
      <c r="AG103" s="79" t="s">
        <v>1187</v>
      </c>
      <c r="AH103" s="79"/>
      <c r="AI103" s="85" t="s">
        <v>1185</v>
      </c>
      <c r="AJ103" s="79" t="b">
        <v>0</v>
      </c>
      <c r="AK103" s="79">
        <v>0</v>
      </c>
      <c r="AL103" s="85" t="s">
        <v>1185</v>
      </c>
      <c r="AM103" s="79" t="s">
        <v>1195</v>
      </c>
      <c r="AN103" s="79" t="b">
        <v>0</v>
      </c>
      <c r="AO103" s="85" t="s">
        <v>1085</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13</v>
      </c>
      <c r="BK103" s="49">
        <v>100</v>
      </c>
      <c r="BL103" s="48">
        <v>13</v>
      </c>
    </row>
    <row r="104" spans="1:64" ht="15">
      <c r="A104" s="64" t="s">
        <v>271</v>
      </c>
      <c r="B104" s="64" t="s">
        <v>328</v>
      </c>
      <c r="C104" s="65" t="s">
        <v>3162</v>
      </c>
      <c r="D104" s="66">
        <v>4.4</v>
      </c>
      <c r="E104" s="67" t="s">
        <v>136</v>
      </c>
      <c r="F104" s="68">
        <v>30.4</v>
      </c>
      <c r="G104" s="65"/>
      <c r="H104" s="69"/>
      <c r="I104" s="70"/>
      <c r="J104" s="70"/>
      <c r="K104" s="34" t="s">
        <v>65</v>
      </c>
      <c r="L104" s="77">
        <v>104</v>
      </c>
      <c r="M104" s="77"/>
      <c r="N104" s="72"/>
      <c r="O104" s="79" t="s">
        <v>332</v>
      </c>
      <c r="P104" s="81">
        <v>43497.83429398148</v>
      </c>
      <c r="Q104" s="79" t="s">
        <v>404</v>
      </c>
      <c r="R104" s="83" t="s">
        <v>532</v>
      </c>
      <c r="S104" s="79" t="s">
        <v>614</v>
      </c>
      <c r="T104" s="79" t="s">
        <v>666</v>
      </c>
      <c r="U104" s="79"/>
      <c r="V104" s="83" t="s">
        <v>800</v>
      </c>
      <c r="W104" s="81">
        <v>43497.83429398148</v>
      </c>
      <c r="X104" s="83" t="s">
        <v>909</v>
      </c>
      <c r="Y104" s="79"/>
      <c r="Z104" s="79"/>
      <c r="AA104" s="85" t="s">
        <v>1086</v>
      </c>
      <c r="AB104" s="79"/>
      <c r="AC104" s="79" t="b">
        <v>0</v>
      </c>
      <c r="AD104" s="79">
        <v>0</v>
      </c>
      <c r="AE104" s="85" t="s">
        <v>1185</v>
      </c>
      <c r="AF104" s="79" t="b">
        <v>0</v>
      </c>
      <c r="AG104" s="79" t="s">
        <v>1187</v>
      </c>
      <c r="AH104" s="79"/>
      <c r="AI104" s="85" t="s">
        <v>1185</v>
      </c>
      <c r="AJ104" s="79" t="b">
        <v>0</v>
      </c>
      <c r="AK104" s="79">
        <v>0</v>
      </c>
      <c r="AL104" s="85" t="s">
        <v>1185</v>
      </c>
      <c r="AM104" s="79" t="s">
        <v>1194</v>
      </c>
      <c r="AN104" s="79" t="b">
        <v>0</v>
      </c>
      <c r="AO104" s="85" t="s">
        <v>1086</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11</v>
      </c>
      <c r="BC104" s="78" t="str">
        <f>REPLACE(INDEX(GroupVertices[Group],MATCH(Edges[[#This Row],[Vertex 2]],GroupVertices[Vertex],0)),1,1,"")</f>
        <v>11</v>
      </c>
      <c r="BD104" s="48">
        <v>0</v>
      </c>
      <c r="BE104" s="49">
        <v>0</v>
      </c>
      <c r="BF104" s="48">
        <v>0</v>
      </c>
      <c r="BG104" s="49">
        <v>0</v>
      </c>
      <c r="BH104" s="48">
        <v>0</v>
      </c>
      <c r="BI104" s="49">
        <v>0</v>
      </c>
      <c r="BJ104" s="48">
        <v>9</v>
      </c>
      <c r="BK104" s="49">
        <v>100</v>
      </c>
      <c r="BL104" s="48">
        <v>9</v>
      </c>
    </row>
    <row r="105" spans="1:64" ht="15">
      <c r="A105" s="64" t="s">
        <v>271</v>
      </c>
      <c r="B105" s="64" t="s">
        <v>328</v>
      </c>
      <c r="C105" s="65" t="s">
        <v>3162</v>
      </c>
      <c r="D105" s="66">
        <v>4.4</v>
      </c>
      <c r="E105" s="67" t="s">
        <v>136</v>
      </c>
      <c r="F105" s="68">
        <v>30.4</v>
      </c>
      <c r="G105" s="65"/>
      <c r="H105" s="69"/>
      <c r="I105" s="70"/>
      <c r="J105" s="70"/>
      <c r="K105" s="34" t="s">
        <v>65</v>
      </c>
      <c r="L105" s="77">
        <v>105</v>
      </c>
      <c r="M105" s="77"/>
      <c r="N105" s="72"/>
      <c r="O105" s="79" t="s">
        <v>332</v>
      </c>
      <c r="P105" s="81">
        <v>43508.917280092595</v>
      </c>
      <c r="Q105" s="79" t="s">
        <v>405</v>
      </c>
      <c r="R105" s="83" t="s">
        <v>533</v>
      </c>
      <c r="S105" s="79" t="s">
        <v>614</v>
      </c>
      <c r="T105" s="79" t="s">
        <v>666</v>
      </c>
      <c r="U105" s="79"/>
      <c r="V105" s="83" t="s">
        <v>800</v>
      </c>
      <c r="W105" s="81">
        <v>43508.917280092595</v>
      </c>
      <c r="X105" s="83" t="s">
        <v>910</v>
      </c>
      <c r="Y105" s="79"/>
      <c r="Z105" s="79"/>
      <c r="AA105" s="85" t="s">
        <v>1087</v>
      </c>
      <c r="AB105" s="79"/>
      <c r="AC105" s="79" t="b">
        <v>0</v>
      </c>
      <c r="AD105" s="79">
        <v>0</v>
      </c>
      <c r="AE105" s="85" t="s">
        <v>1185</v>
      </c>
      <c r="AF105" s="79" t="b">
        <v>0</v>
      </c>
      <c r="AG105" s="79" t="s">
        <v>1187</v>
      </c>
      <c r="AH105" s="79"/>
      <c r="AI105" s="85" t="s">
        <v>1185</v>
      </c>
      <c r="AJ105" s="79" t="b">
        <v>0</v>
      </c>
      <c r="AK105" s="79">
        <v>0</v>
      </c>
      <c r="AL105" s="85" t="s">
        <v>1185</v>
      </c>
      <c r="AM105" s="79" t="s">
        <v>1194</v>
      </c>
      <c r="AN105" s="79" t="b">
        <v>0</v>
      </c>
      <c r="AO105" s="85" t="s">
        <v>1087</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11</v>
      </c>
      <c r="BC105" s="78" t="str">
        <f>REPLACE(INDEX(GroupVertices[Group],MATCH(Edges[[#This Row],[Vertex 2]],GroupVertices[Vertex],0)),1,1,"")</f>
        <v>11</v>
      </c>
      <c r="BD105" s="48">
        <v>0</v>
      </c>
      <c r="BE105" s="49">
        <v>0</v>
      </c>
      <c r="BF105" s="48">
        <v>0</v>
      </c>
      <c r="BG105" s="49">
        <v>0</v>
      </c>
      <c r="BH105" s="48">
        <v>0</v>
      </c>
      <c r="BI105" s="49">
        <v>0</v>
      </c>
      <c r="BJ105" s="48">
        <v>9</v>
      </c>
      <c r="BK105" s="49">
        <v>100</v>
      </c>
      <c r="BL105" s="48">
        <v>9</v>
      </c>
    </row>
    <row r="106" spans="1:64" ht="15">
      <c r="A106" s="64" t="s">
        <v>272</v>
      </c>
      <c r="B106" s="64" t="s">
        <v>289</v>
      </c>
      <c r="C106" s="65" t="s">
        <v>3162</v>
      </c>
      <c r="D106" s="66">
        <v>4.4</v>
      </c>
      <c r="E106" s="67" t="s">
        <v>136</v>
      </c>
      <c r="F106" s="68">
        <v>30.4</v>
      </c>
      <c r="G106" s="65"/>
      <c r="H106" s="69"/>
      <c r="I106" s="70"/>
      <c r="J106" s="70"/>
      <c r="K106" s="34" t="s">
        <v>65</v>
      </c>
      <c r="L106" s="77">
        <v>106</v>
      </c>
      <c r="M106" s="77"/>
      <c r="N106" s="72"/>
      <c r="O106" s="79" t="s">
        <v>332</v>
      </c>
      <c r="P106" s="81">
        <v>43508.6465625</v>
      </c>
      <c r="Q106" s="79" t="s">
        <v>406</v>
      </c>
      <c r="R106" s="79"/>
      <c r="S106" s="79"/>
      <c r="T106" s="79" t="s">
        <v>667</v>
      </c>
      <c r="U106" s="79"/>
      <c r="V106" s="83" t="s">
        <v>801</v>
      </c>
      <c r="W106" s="81">
        <v>43508.6465625</v>
      </c>
      <c r="X106" s="83" t="s">
        <v>911</v>
      </c>
      <c r="Y106" s="79"/>
      <c r="Z106" s="79"/>
      <c r="AA106" s="85" t="s">
        <v>1088</v>
      </c>
      <c r="AB106" s="79"/>
      <c r="AC106" s="79" t="b">
        <v>0</v>
      </c>
      <c r="AD106" s="79">
        <v>0</v>
      </c>
      <c r="AE106" s="85" t="s">
        <v>1185</v>
      </c>
      <c r="AF106" s="79" t="b">
        <v>0</v>
      </c>
      <c r="AG106" s="79" t="s">
        <v>1187</v>
      </c>
      <c r="AH106" s="79"/>
      <c r="AI106" s="85" t="s">
        <v>1185</v>
      </c>
      <c r="AJ106" s="79" t="b">
        <v>0</v>
      </c>
      <c r="AK106" s="79">
        <v>0</v>
      </c>
      <c r="AL106" s="85" t="s">
        <v>1121</v>
      </c>
      <c r="AM106" s="79" t="s">
        <v>1201</v>
      </c>
      <c r="AN106" s="79" t="b">
        <v>0</v>
      </c>
      <c r="AO106" s="85" t="s">
        <v>1121</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10</v>
      </c>
      <c r="BC106" s="78" t="str">
        <f>REPLACE(INDEX(GroupVertices[Group],MATCH(Edges[[#This Row],[Vertex 2]],GroupVertices[Vertex],0)),1,1,"")</f>
        <v>10</v>
      </c>
      <c r="BD106" s="48">
        <v>0</v>
      </c>
      <c r="BE106" s="49">
        <v>0</v>
      </c>
      <c r="BF106" s="48">
        <v>3</v>
      </c>
      <c r="BG106" s="49">
        <v>20</v>
      </c>
      <c r="BH106" s="48">
        <v>0</v>
      </c>
      <c r="BI106" s="49">
        <v>0</v>
      </c>
      <c r="BJ106" s="48">
        <v>12</v>
      </c>
      <c r="BK106" s="49">
        <v>80</v>
      </c>
      <c r="BL106" s="48">
        <v>15</v>
      </c>
    </row>
    <row r="107" spans="1:64" ht="15">
      <c r="A107" s="64" t="s">
        <v>272</v>
      </c>
      <c r="B107" s="64" t="s">
        <v>289</v>
      </c>
      <c r="C107" s="65" t="s">
        <v>3162</v>
      </c>
      <c r="D107" s="66">
        <v>4.4</v>
      </c>
      <c r="E107" s="67" t="s">
        <v>136</v>
      </c>
      <c r="F107" s="68">
        <v>30.4</v>
      </c>
      <c r="G107" s="65"/>
      <c r="H107" s="69"/>
      <c r="I107" s="70"/>
      <c r="J107" s="70"/>
      <c r="K107" s="34" t="s">
        <v>65</v>
      </c>
      <c r="L107" s="77">
        <v>107</v>
      </c>
      <c r="M107" s="77"/>
      <c r="N107" s="72"/>
      <c r="O107" s="79" t="s">
        <v>332</v>
      </c>
      <c r="P107" s="81">
        <v>43509.38114583334</v>
      </c>
      <c r="Q107" s="79" t="s">
        <v>407</v>
      </c>
      <c r="R107" s="79"/>
      <c r="S107" s="79"/>
      <c r="T107" s="79" t="s">
        <v>668</v>
      </c>
      <c r="U107" s="79"/>
      <c r="V107" s="83" t="s">
        <v>801</v>
      </c>
      <c r="W107" s="81">
        <v>43509.38114583334</v>
      </c>
      <c r="X107" s="83" t="s">
        <v>912</v>
      </c>
      <c r="Y107" s="79"/>
      <c r="Z107" s="79"/>
      <c r="AA107" s="85" t="s">
        <v>1089</v>
      </c>
      <c r="AB107" s="79"/>
      <c r="AC107" s="79" t="b">
        <v>0</v>
      </c>
      <c r="AD107" s="79">
        <v>0</v>
      </c>
      <c r="AE107" s="85" t="s">
        <v>1185</v>
      </c>
      <c r="AF107" s="79" t="b">
        <v>0</v>
      </c>
      <c r="AG107" s="79" t="s">
        <v>1187</v>
      </c>
      <c r="AH107" s="79"/>
      <c r="AI107" s="85" t="s">
        <v>1185</v>
      </c>
      <c r="AJ107" s="79" t="b">
        <v>0</v>
      </c>
      <c r="AK107" s="79">
        <v>0</v>
      </c>
      <c r="AL107" s="85" t="s">
        <v>1122</v>
      </c>
      <c r="AM107" s="79" t="s">
        <v>1201</v>
      </c>
      <c r="AN107" s="79" t="b">
        <v>0</v>
      </c>
      <c r="AO107" s="85" t="s">
        <v>1122</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10</v>
      </c>
      <c r="BC107" s="78" t="str">
        <f>REPLACE(INDEX(GroupVertices[Group],MATCH(Edges[[#This Row],[Vertex 2]],GroupVertices[Vertex],0)),1,1,"")</f>
        <v>10</v>
      </c>
      <c r="BD107" s="48">
        <v>0</v>
      </c>
      <c r="BE107" s="49">
        <v>0</v>
      </c>
      <c r="BF107" s="48">
        <v>0</v>
      </c>
      <c r="BG107" s="49">
        <v>0</v>
      </c>
      <c r="BH107" s="48">
        <v>0</v>
      </c>
      <c r="BI107" s="49">
        <v>0</v>
      </c>
      <c r="BJ107" s="48">
        <v>17</v>
      </c>
      <c r="BK107" s="49">
        <v>100</v>
      </c>
      <c r="BL107" s="48">
        <v>17</v>
      </c>
    </row>
    <row r="108" spans="1:64" ht="15">
      <c r="A108" s="64" t="s">
        <v>273</v>
      </c>
      <c r="B108" s="64" t="s">
        <v>273</v>
      </c>
      <c r="C108" s="65" t="s">
        <v>3161</v>
      </c>
      <c r="D108" s="66">
        <v>3</v>
      </c>
      <c r="E108" s="67" t="s">
        <v>132</v>
      </c>
      <c r="F108" s="68">
        <v>35</v>
      </c>
      <c r="G108" s="65"/>
      <c r="H108" s="69"/>
      <c r="I108" s="70"/>
      <c r="J108" s="70"/>
      <c r="K108" s="34" t="s">
        <v>65</v>
      </c>
      <c r="L108" s="77">
        <v>108</v>
      </c>
      <c r="M108" s="77"/>
      <c r="N108" s="72"/>
      <c r="O108" s="79" t="s">
        <v>176</v>
      </c>
      <c r="P108" s="81">
        <v>43509.64912037037</v>
      </c>
      <c r="Q108" s="79" t="s">
        <v>408</v>
      </c>
      <c r="R108" s="83" t="s">
        <v>534</v>
      </c>
      <c r="S108" s="79" t="s">
        <v>615</v>
      </c>
      <c r="T108" s="79" t="s">
        <v>669</v>
      </c>
      <c r="U108" s="83" t="s">
        <v>714</v>
      </c>
      <c r="V108" s="83" t="s">
        <v>714</v>
      </c>
      <c r="W108" s="81">
        <v>43509.64912037037</v>
      </c>
      <c r="X108" s="83" t="s">
        <v>913</v>
      </c>
      <c r="Y108" s="79"/>
      <c r="Z108" s="79"/>
      <c r="AA108" s="85" t="s">
        <v>1090</v>
      </c>
      <c r="AB108" s="79"/>
      <c r="AC108" s="79" t="b">
        <v>0</v>
      </c>
      <c r="AD108" s="79">
        <v>1</v>
      </c>
      <c r="AE108" s="85" t="s">
        <v>1185</v>
      </c>
      <c r="AF108" s="79" t="b">
        <v>0</v>
      </c>
      <c r="AG108" s="79" t="s">
        <v>1187</v>
      </c>
      <c r="AH108" s="79"/>
      <c r="AI108" s="85" t="s">
        <v>1185</v>
      </c>
      <c r="AJ108" s="79" t="b">
        <v>0</v>
      </c>
      <c r="AK108" s="79">
        <v>0</v>
      </c>
      <c r="AL108" s="85" t="s">
        <v>1185</v>
      </c>
      <c r="AM108" s="79" t="s">
        <v>1194</v>
      </c>
      <c r="AN108" s="79" t="b">
        <v>0</v>
      </c>
      <c r="AO108" s="85" t="s">
        <v>1090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3.3333333333333335</v>
      </c>
      <c r="BF108" s="48">
        <v>0</v>
      </c>
      <c r="BG108" s="49">
        <v>0</v>
      </c>
      <c r="BH108" s="48">
        <v>0</v>
      </c>
      <c r="BI108" s="49">
        <v>0</v>
      </c>
      <c r="BJ108" s="48">
        <v>29</v>
      </c>
      <c r="BK108" s="49">
        <v>96.66666666666667</v>
      </c>
      <c r="BL108" s="48">
        <v>30</v>
      </c>
    </row>
    <row r="109" spans="1:64" ht="15">
      <c r="A109" s="64" t="s">
        <v>274</v>
      </c>
      <c r="B109" s="64" t="s">
        <v>283</v>
      </c>
      <c r="C109" s="65" t="s">
        <v>3161</v>
      </c>
      <c r="D109" s="66">
        <v>3</v>
      </c>
      <c r="E109" s="67" t="s">
        <v>132</v>
      </c>
      <c r="F109" s="68">
        <v>35</v>
      </c>
      <c r="G109" s="65"/>
      <c r="H109" s="69"/>
      <c r="I109" s="70"/>
      <c r="J109" s="70"/>
      <c r="K109" s="34" t="s">
        <v>65</v>
      </c>
      <c r="L109" s="77">
        <v>109</v>
      </c>
      <c r="M109" s="77"/>
      <c r="N109" s="72"/>
      <c r="O109" s="79" t="s">
        <v>332</v>
      </c>
      <c r="P109" s="81">
        <v>43509.71648148148</v>
      </c>
      <c r="Q109" s="79" t="s">
        <v>409</v>
      </c>
      <c r="R109" s="79"/>
      <c r="S109" s="79"/>
      <c r="T109" s="79" t="s">
        <v>670</v>
      </c>
      <c r="U109" s="79"/>
      <c r="V109" s="83" t="s">
        <v>802</v>
      </c>
      <c r="W109" s="81">
        <v>43509.71648148148</v>
      </c>
      <c r="X109" s="83" t="s">
        <v>914</v>
      </c>
      <c r="Y109" s="79"/>
      <c r="Z109" s="79"/>
      <c r="AA109" s="85" t="s">
        <v>1091</v>
      </c>
      <c r="AB109" s="79"/>
      <c r="AC109" s="79" t="b">
        <v>0</v>
      </c>
      <c r="AD109" s="79">
        <v>0</v>
      </c>
      <c r="AE109" s="85" t="s">
        <v>1185</v>
      </c>
      <c r="AF109" s="79" t="b">
        <v>0</v>
      </c>
      <c r="AG109" s="79" t="s">
        <v>1187</v>
      </c>
      <c r="AH109" s="79"/>
      <c r="AI109" s="85" t="s">
        <v>1185</v>
      </c>
      <c r="AJ109" s="79" t="b">
        <v>0</v>
      </c>
      <c r="AK109" s="79">
        <v>3</v>
      </c>
      <c r="AL109" s="85" t="s">
        <v>1103</v>
      </c>
      <c r="AM109" s="79" t="s">
        <v>1193</v>
      </c>
      <c r="AN109" s="79" t="b">
        <v>0</v>
      </c>
      <c r="AO109" s="85" t="s">
        <v>1103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9</v>
      </c>
      <c r="BC109" s="78" t="str">
        <f>REPLACE(INDEX(GroupVertices[Group],MATCH(Edges[[#This Row],[Vertex 2]],GroupVertices[Vertex],0)),1,1,"")</f>
        <v>9</v>
      </c>
      <c r="BD109" s="48">
        <v>1</v>
      </c>
      <c r="BE109" s="49">
        <v>4.761904761904762</v>
      </c>
      <c r="BF109" s="48">
        <v>0</v>
      </c>
      <c r="BG109" s="49">
        <v>0</v>
      </c>
      <c r="BH109" s="48">
        <v>0</v>
      </c>
      <c r="BI109" s="49">
        <v>0</v>
      </c>
      <c r="BJ109" s="48">
        <v>20</v>
      </c>
      <c r="BK109" s="49">
        <v>95.23809523809524</v>
      </c>
      <c r="BL109" s="48">
        <v>21</v>
      </c>
    </row>
    <row r="110" spans="1:64" ht="15">
      <c r="A110" s="64" t="s">
        <v>275</v>
      </c>
      <c r="B110" s="64" t="s">
        <v>275</v>
      </c>
      <c r="C110" s="65" t="s">
        <v>3161</v>
      </c>
      <c r="D110" s="66">
        <v>3</v>
      </c>
      <c r="E110" s="67" t="s">
        <v>132</v>
      </c>
      <c r="F110" s="68">
        <v>35</v>
      </c>
      <c r="G110" s="65"/>
      <c r="H110" s="69"/>
      <c r="I110" s="70"/>
      <c r="J110" s="70"/>
      <c r="K110" s="34" t="s">
        <v>65</v>
      </c>
      <c r="L110" s="77">
        <v>110</v>
      </c>
      <c r="M110" s="77"/>
      <c r="N110" s="72"/>
      <c r="O110" s="79" t="s">
        <v>176</v>
      </c>
      <c r="P110" s="81">
        <v>43509.727638888886</v>
      </c>
      <c r="Q110" s="79" t="s">
        <v>410</v>
      </c>
      <c r="R110" s="83" t="s">
        <v>535</v>
      </c>
      <c r="S110" s="79" t="s">
        <v>597</v>
      </c>
      <c r="T110" s="79" t="s">
        <v>649</v>
      </c>
      <c r="U110" s="79"/>
      <c r="V110" s="83" t="s">
        <v>803</v>
      </c>
      <c r="W110" s="81">
        <v>43509.727638888886</v>
      </c>
      <c r="X110" s="83" t="s">
        <v>915</v>
      </c>
      <c r="Y110" s="79"/>
      <c r="Z110" s="79"/>
      <c r="AA110" s="85" t="s">
        <v>1092</v>
      </c>
      <c r="AB110" s="79"/>
      <c r="AC110" s="79" t="b">
        <v>0</v>
      </c>
      <c r="AD110" s="79">
        <v>0</v>
      </c>
      <c r="AE110" s="85" t="s">
        <v>1185</v>
      </c>
      <c r="AF110" s="79" t="b">
        <v>0</v>
      </c>
      <c r="AG110" s="79" t="s">
        <v>1187</v>
      </c>
      <c r="AH110" s="79"/>
      <c r="AI110" s="85" t="s">
        <v>1185</v>
      </c>
      <c r="AJ110" s="79" t="b">
        <v>0</v>
      </c>
      <c r="AK110" s="79">
        <v>0</v>
      </c>
      <c r="AL110" s="85" t="s">
        <v>1185</v>
      </c>
      <c r="AM110" s="79" t="s">
        <v>1200</v>
      </c>
      <c r="AN110" s="79" t="b">
        <v>0</v>
      </c>
      <c r="AO110" s="85" t="s">
        <v>1092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19</v>
      </c>
      <c r="BC110" s="78" t="str">
        <f>REPLACE(INDEX(GroupVertices[Group],MATCH(Edges[[#This Row],[Vertex 2]],GroupVertices[Vertex],0)),1,1,"")</f>
        <v>19</v>
      </c>
      <c r="BD110" s="48">
        <v>0</v>
      </c>
      <c r="BE110" s="49">
        <v>0</v>
      </c>
      <c r="BF110" s="48">
        <v>0</v>
      </c>
      <c r="BG110" s="49">
        <v>0</v>
      </c>
      <c r="BH110" s="48">
        <v>0</v>
      </c>
      <c r="BI110" s="49">
        <v>0</v>
      </c>
      <c r="BJ110" s="48">
        <v>7</v>
      </c>
      <c r="BK110" s="49">
        <v>100</v>
      </c>
      <c r="BL110" s="48">
        <v>7</v>
      </c>
    </row>
    <row r="111" spans="1:64" ht="15">
      <c r="A111" s="64" t="s">
        <v>276</v>
      </c>
      <c r="B111" s="64" t="s">
        <v>275</v>
      </c>
      <c r="C111" s="65" t="s">
        <v>3161</v>
      </c>
      <c r="D111" s="66">
        <v>3</v>
      </c>
      <c r="E111" s="67" t="s">
        <v>132</v>
      </c>
      <c r="F111" s="68">
        <v>35</v>
      </c>
      <c r="G111" s="65"/>
      <c r="H111" s="69"/>
      <c r="I111" s="70"/>
      <c r="J111" s="70"/>
      <c r="K111" s="34" t="s">
        <v>65</v>
      </c>
      <c r="L111" s="77">
        <v>111</v>
      </c>
      <c r="M111" s="77"/>
      <c r="N111" s="72"/>
      <c r="O111" s="79" t="s">
        <v>332</v>
      </c>
      <c r="P111" s="81">
        <v>43509.7277662037</v>
      </c>
      <c r="Q111" s="79" t="s">
        <v>411</v>
      </c>
      <c r="R111" s="83" t="s">
        <v>535</v>
      </c>
      <c r="S111" s="79" t="s">
        <v>597</v>
      </c>
      <c r="T111" s="79" t="s">
        <v>649</v>
      </c>
      <c r="U111" s="79"/>
      <c r="V111" s="83" t="s">
        <v>804</v>
      </c>
      <c r="W111" s="81">
        <v>43509.7277662037</v>
      </c>
      <c r="X111" s="83" t="s">
        <v>916</v>
      </c>
      <c r="Y111" s="79"/>
      <c r="Z111" s="79"/>
      <c r="AA111" s="85" t="s">
        <v>1093</v>
      </c>
      <c r="AB111" s="79"/>
      <c r="AC111" s="79" t="b">
        <v>0</v>
      </c>
      <c r="AD111" s="79">
        <v>0</v>
      </c>
      <c r="AE111" s="85" t="s">
        <v>1185</v>
      </c>
      <c r="AF111" s="79" t="b">
        <v>0</v>
      </c>
      <c r="AG111" s="79" t="s">
        <v>1187</v>
      </c>
      <c r="AH111" s="79"/>
      <c r="AI111" s="85" t="s">
        <v>1185</v>
      </c>
      <c r="AJ111" s="79" t="b">
        <v>0</v>
      </c>
      <c r="AK111" s="79">
        <v>0</v>
      </c>
      <c r="AL111" s="85" t="s">
        <v>1092</v>
      </c>
      <c r="AM111" s="79" t="s">
        <v>1201</v>
      </c>
      <c r="AN111" s="79" t="b">
        <v>0</v>
      </c>
      <c r="AO111" s="85" t="s">
        <v>1092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19</v>
      </c>
      <c r="BC111" s="78" t="str">
        <f>REPLACE(INDEX(GroupVertices[Group],MATCH(Edges[[#This Row],[Vertex 2]],GroupVertices[Vertex],0)),1,1,"")</f>
        <v>19</v>
      </c>
      <c r="BD111" s="48">
        <v>0</v>
      </c>
      <c r="BE111" s="49">
        <v>0</v>
      </c>
      <c r="BF111" s="48">
        <v>0</v>
      </c>
      <c r="BG111" s="49">
        <v>0</v>
      </c>
      <c r="BH111" s="48">
        <v>0</v>
      </c>
      <c r="BI111" s="49">
        <v>0</v>
      </c>
      <c r="BJ111" s="48">
        <v>9</v>
      </c>
      <c r="BK111" s="49">
        <v>100</v>
      </c>
      <c r="BL111" s="48">
        <v>9</v>
      </c>
    </row>
    <row r="112" spans="1:64" ht="15">
      <c r="A112" s="64" t="s">
        <v>277</v>
      </c>
      <c r="B112" s="64" t="s">
        <v>277</v>
      </c>
      <c r="C112" s="65" t="s">
        <v>3161</v>
      </c>
      <c r="D112" s="66">
        <v>3</v>
      </c>
      <c r="E112" s="67" t="s">
        <v>132</v>
      </c>
      <c r="F112" s="68">
        <v>35</v>
      </c>
      <c r="G112" s="65"/>
      <c r="H112" s="69"/>
      <c r="I112" s="70"/>
      <c r="J112" s="70"/>
      <c r="K112" s="34" t="s">
        <v>65</v>
      </c>
      <c r="L112" s="77">
        <v>112</v>
      </c>
      <c r="M112" s="77"/>
      <c r="N112" s="72"/>
      <c r="O112" s="79" t="s">
        <v>176</v>
      </c>
      <c r="P112" s="81">
        <v>43509.73189814815</v>
      </c>
      <c r="Q112" s="79" t="s">
        <v>412</v>
      </c>
      <c r="R112" s="83" t="s">
        <v>536</v>
      </c>
      <c r="S112" s="79" t="s">
        <v>597</v>
      </c>
      <c r="T112" s="79" t="s">
        <v>627</v>
      </c>
      <c r="U112" s="79"/>
      <c r="V112" s="83" t="s">
        <v>805</v>
      </c>
      <c r="W112" s="81">
        <v>43509.73189814815</v>
      </c>
      <c r="X112" s="83" t="s">
        <v>917</v>
      </c>
      <c r="Y112" s="79"/>
      <c r="Z112" s="79"/>
      <c r="AA112" s="85" t="s">
        <v>1094</v>
      </c>
      <c r="AB112" s="79"/>
      <c r="AC112" s="79" t="b">
        <v>0</v>
      </c>
      <c r="AD112" s="79">
        <v>1</v>
      </c>
      <c r="AE112" s="85" t="s">
        <v>1185</v>
      </c>
      <c r="AF112" s="79" t="b">
        <v>0</v>
      </c>
      <c r="AG112" s="79" t="s">
        <v>1189</v>
      </c>
      <c r="AH112" s="79"/>
      <c r="AI112" s="85" t="s">
        <v>1185</v>
      </c>
      <c r="AJ112" s="79" t="b">
        <v>0</v>
      </c>
      <c r="AK112" s="79">
        <v>0</v>
      </c>
      <c r="AL112" s="85" t="s">
        <v>1185</v>
      </c>
      <c r="AM112" s="79" t="s">
        <v>1200</v>
      </c>
      <c r="AN112" s="79" t="b">
        <v>0</v>
      </c>
      <c r="AO112" s="85" t="s">
        <v>1094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v>
      </c>
      <c r="BK112" s="49">
        <v>100</v>
      </c>
      <c r="BL112" s="48">
        <v>1</v>
      </c>
    </row>
    <row r="113" spans="1:64" ht="15">
      <c r="A113" s="64" t="s">
        <v>278</v>
      </c>
      <c r="B113" s="64" t="s">
        <v>278</v>
      </c>
      <c r="C113" s="65" t="s">
        <v>3162</v>
      </c>
      <c r="D113" s="66">
        <v>4.4</v>
      </c>
      <c r="E113" s="67" t="s">
        <v>136</v>
      </c>
      <c r="F113" s="68">
        <v>30.4</v>
      </c>
      <c r="G113" s="65"/>
      <c r="H113" s="69"/>
      <c r="I113" s="70"/>
      <c r="J113" s="70"/>
      <c r="K113" s="34" t="s">
        <v>65</v>
      </c>
      <c r="L113" s="77">
        <v>113</v>
      </c>
      <c r="M113" s="77"/>
      <c r="N113" s="72"/>
      <c r="O113" s="79" t="s">
        <v>176</v>
      </c>
      <c r="P113" s="81">
        <v>43501.814791666664</v>
      </c>
      <c r="Q113" s="79" t="s">
        <v>413</v>
      </c>
      <c r="R113" s="83" t="s">
        <v>537</v>
      </c>
      <c r="S113" s="79" t="s">
        <v>616</v>
      </c>
      <c r="T113" s="79" t="s">
        <v>671</v>
      </c>
      <c r="U113" s="79"/>
      <c r="V113" s="83" t="s">
        <v>806</v>
      </c>
      <c r="W113" s="81">
        <v>43501.814791666664</v>
      </c>
      <c r="X113" s="83" t="s">
        <v>918</v>
      </c>
      <c r="Y113" s="79"/>
      <c r="Z113" s="79"/>
      <c r="AA113" s="85" t="s">
        <v>1095</v>
      </c>
      <c r="AB113" s="79"/>
      <c r="AC113" s="79" t="b">
        <v>0</v>
      </c>
      <c r="AD113" s="79">
        <v>0</v>
      </c>
      <c r="AE113" s="85" t="s">
        <v>1185</v>
      </c>
      <c r="AF113" s="79" t="b">
        <v>0</v>
      </c>
      <c r="AG113" s="79" t="s">
        <v>1187</v>
      </c>
      <c r="AH113" s="79"/>
      <c r="AI113" s="85" t="s">
        <v>1185</v>
      </c>
      <c r="AJ113" s="79" t="b">
        <v>0</v>
      </c>
      <c r="AK113" s="79">
        <v>0</v>
      </c>
      <c r="AL113" s="85" t="s">
        <v>1185</v>
      </c>
      <c r="AM113" s="79" t="s">
        <v>1210</v>
      </c>
      <c r="AN113" s="79" t="b">
        <v>0</v>
      </c>
      <c r="AO113" s="85" t="s">
        <v>1095</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29</v>
      </c>
      <c r="BK113" s="49">
        <v>100</v>
      </c>
      <c r="BL113" s="48">
        <v>29</v>
      </c>
    </row>
    <row r="114" spans="1:64" ht="15">
      <c r="A114" s="64" t="s">
        <v>278</v>
      </c>
      <c r="B114" s="64" t="s">
        <v>278</v>
      </c>
      <c r="C114" s="65" t="s">
        <v>3162</v>
      </c>
      <c r="D114" s="66">
        <v>4.4</v>
      </c>
      <c r="E114" s="67" t="s">
        <v>136</v>
      </c>
      <c r="F114" s="68">
        <v>30.4</v>
      </c>
      <c r="G114" s="65"/>
      <c r="H114" s="69"/>
      <c r="I114" s="70"/>
      <c r="J114" s="70"/>
      <c r="K114" s="34" t="s">
        <v>65</v>
      </c>
      <c r="L114" s="77">
        <v>114</v>
      </c>
      <c r="M114" s="77"/>
      <c r="N114" s="72"/>
      <c r="O114" s="79" t="s">
        <v>176</v>
      </c>
      <c r="P114" s="81">
        <v>43509.75420138889</v>
      </c>
      <c r="Q114" s="79" t="s">
        <v>414</v>
      </c>
      <c r="R114" s="83" t="s">
        <v>538</v>
      </c>
      <c r="S114" s="79" t="s">
        <v>593</v>
      </c>
      <c r="T114" s="79"/>
      <c r="U114" s="79"/>
      <c r="V114" s="83" t="s">
        <v>806</v>
      </c>
      <c r="W114" s="81">
        <v>43509.75420138889</v>
      </c>
      <c r="X114" s="83" t="s">
        <v>919</v>
      </c>
      <c r="Y114" s="79"/>
      <c r="Z114" s="79"/>
      <c r="AA114" s="85" t="s">
        <v>1096</v>
      </c>
      <c r="AB114" s="79"/>
      <c r="AC114" s="79" t="b">
        <v>0</v>
      </c>
      <c r="AD114" s="79">
        <v>0</v>
      </c>
      <c r="AE114" s="85" t="s">
        <v>1185</v>
      </c>
      <c r="AF114" s="79" t="b">
        <v>0</v>
      </c>
      <c r="AG114" s="79" t="s">
        <v>1187</v>
      </c>
      <c r="AH114" s="79"/>
      <c r="AI114" s="85" t="s">
        <v>1185</v>
      </c>
      <c r="AJ114" s="79" t="b">
        <v>0</v>
      </c>
      <c r="AK114" s="79">
        <v>0</v>
      </c>
      <c r="AL114" s="85" t="s">
        <v>1185</v>
      </c>
      <c r="AM114" s="79" t="s">
        <v>1210</v>
      </c>
      <c r="AN114" s="79" t="b">
        <v>1</v>
      </c>
      <c r="AO114" s="85" t="s">
        <v>1096</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v>1</v>
      </c>
      <c r="BE114" s="49">
        <v>4.545454545454546</v>
      </c>
      <c r="BF114" s="48">
        <v>0</v>
      </c>
      <c r="BG114" s="49">
        <v>0</v>
      </c>
      <c r="BH114" s="48">
        <v>0</v>
      </c>
      <c r="BI114" s="49">
        <v>0</v>
      </c>
      <c r="BJ114" s="48">
        <v>21</v>
      </c>
      <c r="BK114" s="49">
        <v>95.45454545454545</v>
      </c>
      <c r="BL114" s="48">
        <v>22</v>
      </c>
    </row>
    <row r="115" spans="1:64" ht="15">
      <c r="A115" s="64" t="s">
        <v>279</v>
      </c>
      <c r="B115" s="64" t="s">
        <v>279</v>
      </c>
      <c r="C115" s="65" t="s">
        <v>3161</v>
      </c>
      <c r="D115" s="66">
        <v>3</v>
      </c>
      <c r="E115" s="67" t="s">
        <v>132</v>
      </c>
      <c r="F115" s="68">
        <v>35</v>
      </c>
      <c r="G115" s="65"/>
      <c r="H115" s="69"/>
      <c r="I115" s="70"/>
      <c r="J115" s="70"/>
      <c r="K115" s="34" t="s">
        <v>65</v>
      </c>
      <c r="L115" s="77">
        <v>115</v>
      </c>
      <c r="M115" s="77"/>
      <c r="N115" s="72"/>
      <c r="O115" s="79" t="s">
        <v>176</v>
      </c>
      <c r="P115" s="81">
        <v>43509.8858912037</v>
      </c>
      <c r="Q115" s="79" t="s">
        <v>415</v>
      </c>
      <c r="R115" s="83" t="s">
        <v>539</v>
      </c>
      <c r="S115" s="79" t="s">
        <v>617</v>
      </c>
      <c r="T115" s="79" t="s">
        <v>672</v>
      </c>
      <c r="U115" s="83" t="s">
        <v>715</v>
      </c>
      <c r="V115" s="83" t="s">
        <v>715</v>
      </c>
      <c r="W115" s="81">
        <v>43509.8858912037</v>
      </c>
      <c r="X115" s="83" t="s">
        <v>920</v>
      </c>
      <c r="Y115" s="79"/>
      <c r="Z115" s="79"/>
      <c r="AA115" s="85" t="s">
        <v>1097</v>
      </c>
      <c r="AB115" s="79"/>
      <c r="AC115" s="79" t="b">
        <v>0</v>
      </c>
      <c r="AD115" s="79">
        <v>1</v>
      </c>
      <c r="AE115" s="85" t="s">
        <v>1185</v>
      </c>
      <c r="AF115" s="79" t="b">
        <v>0</v>
      </c>
      <c r="AG115" s="79" t="s">
        <v>1187</v>
      </c>
      <c r="AH115" s="79"/>
      <c r="AI115" s="85" t="s">
        <v>1185</v>
      </c>
      <c r="AJ115" s="79" t="b">
        <v>0</v>
      </c>
      <c r="AK115" s="79">
        <v>0</v>
      </c>
      <c r="AL115" s="85" t="s">
        <v>1185</v>
      </c>
      <c r="AM115" s="79" t="s">
        <v>1211</v>
      </c>
      <c r="AN115" s="79" t="b">
        <v>0</v>
      </c>
      <c r="AO115" s="85" t="s">
        <v>1097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2.5641025641025643</v>
      </c>
      <c r="BF115" s="48">
        <v>2</v>
      </c>
      <c r="BG115" s="49">
        <v>5.128205128205129</v>
      </c>
      <c r="BH115" s="48">
        <v>0</v>
      </c>
      <c r="BI115" s="49">
        <v>0</v>
      </c>
      <c r="BJ115" s="48">
        <v>36</v>
      </c>
      <c r="BK115" s="49">
        <v>92.3076923076923</v>
      </c>
      <c r="BL115" s="48">
        <v>39</v>
      </c>
    </row>
    <row r="116" spans="1:64" ht="15">
      <c r="A116" s="64" t="s">
        <v>280</v>
      </c>
      <c r="B116" s="64" t="s">
        <v>271</v>
      </c>
      <c r="C116" s="65" t="s">
        <v>3161</v>
      </c>
      <c r="D116" s="66">
        <v>3</v>
      </c>
      <c r="E116" s="67" t="s">
        <v>132</v>
      </c>
      <c r="F116" s="68">
        <v>35</v>
      </c>
      <c r="G116" s="65"/>
      <c r="H116" s="69"/>
      <c r="I116" s="70"/>
      <c r="J116" s="70"/>
      <c r="K116" s="34" t="s">
        <v>65</v>
      </c>
      <c r="L116" s="77">
        <v>116</v>
      </c>
      <c r="M116" s="77"/>
      <c r="N116" s="72"/>
      <c r="O116" s="79" t="s">
        <v>332</v>
      </c>
      <c r="P116" s="81">
        <v>43509.917395833334</v>
      </c>
      <c r="Q116" s="79" t="s">
        <v>416</v>
      </c>
      <c r="R116" s="83" t="s">
        <v>540</v>
      </c>
      <c r="S116" s="79" t="s">
        <v>614</v>
      </c>
      <c r="T116" s="79" t="s">
        <v>673</v>
      </c>
      <c r="U116" s="79"/>
      <c r="V116" s="83" t="s">
        <v>807</v>
      </c>
      <c r="W116" s="81">
        <v>43509.917395833334</v>
      </c>
      <c r="X116" s="83" t="s">
        <v>921</v>
      </c>
      <c r="Y116" s="79"/>
      <c r="Z116" s="79"/>
      <c r="AA116" s="85" t="s">
        <v>1098</v>
      </c>
      <c r="AB116" s="79"/>
      <c r="AC116" s="79" t="b">
        <v>0</v>
      </c>
      <c r="AD116" s="79">
        <v>0</v>
      </c>
      <c r="AE116" s="85" t="s">
        <v>1185</v>
      </c>
      <c r="AF116" s="79" t="b">
        <v>0</v>
      </c>
      <c r="AG116" s="79" t="s">
        <v>1187</v>
      </c>
      <c r="AH116" s="79"/>
      <c r="AI116" s="85" t="s">
        <v>1185</v>
      </c>
      <c r="AJ116" s="79" t="b">
        <v>0</v>
      </c>
      <c r="AK116" s="79">
        <v>0</v>
      </c>
      <c r="AL116" s="85" t="s">
        <v>1185</v>
      </c>
      <c r="AM116" s="79" t="s">
        <v>1194</v>
      </c>
      <c r="AN116" s="79" t="b">
        <v>0</v>
      </c>
      <c r="AO116" s="85" t="s">
        <v>1098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11</v>
      </c>
      <c r="BC116" s="78" t="str">
        <f>REPLACE(INDEX(GroupVertices[Group],MATCH(Edges[[#This Row],[Vertex 2]],GroupVertices[Vertex],0)),1,1,"")</f>
        <v>11</v>
      </c>
      <c r="BD116" s="48">
        <v>0</v>
      </c>
      <c r="BE116" s="49">
        <v>0</v>
      </c>
      <c r="BF116" s="48">
        <v>0</v>
      </c>
      <c r="BG116" s="49">
        <v>0</v>
      </c>
      <c r="BH116" s="48">
        <v>0</v>
      </c>
      <c r="BI116" s="49">
        <v>0</v>
      </c>
      <c r="BJ116" s="48">
        <v>9</v>
      </c>
      <c r="BK116" s="49">
        <v>100</v>
      </c>
      <c r="BL116" s="48">
        <v>9</v>
      </c>
    </row>
    <row r="117" spans="1:64" ht="15">
      <c r="A117" s="64" t="s">
        <v>281</v>
      </c>
      <c r="B117" s="64" t="s">
        <v>283</v>
      </c>
      <c r="C117" s="65" t="s">
        <v>3161</v>
      </c>
      <c r="D117" s="66">
        <v>3</v>
      </c>
      <c r="E117" s="67" t="s">
        <v>132</v>
      </c>
      <c r="F117" s="68">
        <v>35</v>
      </c>
      <c r="G117" s="65"/>
      <c r="H117" s="69"/>
      <c r="I117" s="70"/>
      <c r="J117" s="70"/>
      <c r="K117" s="34" t="s">
        <v>65</v>
      </c>
      <c r="L117" s="77">
        <v>117</v>
      </c>
      <c r="M117" s="77"/>
      <c r="N117" s="72"/>
      <c r="O117" s="79" t="s">
        <v>332</v>
      </c>
      <c r="P117" s="81">
        <v>43509.96375</v>
      </c>
      <c r="Q117" s="79" t="s">
        <v>409</v>
      </c>
      <c r="R117" s="79"/>
      <c r="S117" s="79"/>
      <c r="T117" s="79" t="s">
        <v>670</v>
      </c>
      <c r="U117" s="79"/>
      <c r="V117" s="83" t="s">
        <v>808</v>
      </c>
      <c r="W117" s="81">
        <v>43509.96375</v>
      </c>
      <c r="X117" s="83" t="s">
        <v>922</v>
      </c>
      <c r="Y117" s="79"/>
      <c r="Z117" s="79"/>
      <c r="AA117" s="85" t="s">
        <v>1099</v>
      </c>
      <c r="AB117" s="79"/>
      <c r="AC117" s="79" t="b">
        <v>0</v>
      </c>
      <c r="AD117" s="79">
        <v>0</v>
      </c>
      <c r="AE117" s="85" t="s">
        <v>1185</v>
      </c>
      <c r="AF117" s="79" t="b">
        <v>0</v>
      </c>
      <c r="AG117" s="79" t="s">
        <v>1187</v>
      </c>
      <c r="AH117" s="79"/>
      <c r="AI117" s="85" t="s">
        <v>1185</v>
      </c>
      <c r="AJ117" s="79" t="b">
        <v>0</v>
      </c>
      <c r="AK117" s="79">
        <v>3</v>
      </c>
      <c r="AL117" s="85" t="s">
        <v>1103</v>
      </c>
      <c r="AM117" s="79" t="s">
        <v>1201</v>
      </c>
      <c r="AN117" s="79" t="b">
        <v>0</v>
      </c>
      <c r="AO117" s="85" t="s">
        <v>1103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9</v>
      </c>
      <c r="BC117" s="78" t="str">
        <f>REPLACE(INDEX(GroupVertices[Group],MATCH(Edges[[#This Row],[Vertex 2]],GroupVertices[Vertex],0)),1,1,"")</f>
        <v>9</v>
      </c>
      <c r="BD117" s="48">
        <v>1</v>
      </c>
      <c r="BE117" s="49">
        <v>4.761904761904762</v>
      </c>
      <c r="BF117" s="48">
        <v>0</v>
      </c>
      <c r="BG117" s="49">
        <v>0</v>
      </c>
      <c r="BH117" s="48">
        <v>0</v>
      </c>
      <c r="BI117" s="49">
        <v>0</v>
      </c>
      <c r="BJ117" s="48">
        <v>20</v>
      </c>
      <c r="BK117" s="49">
        <v>95.23809523809524</v>
      </c>
      <c r="BL117" s="48">
        <v>21</v>
      </c>
    </row>
    <row r="118" spans="1:64" ht="15">
      <c r="A118" s="64" t="s">
        <v>239</v>
      </c>
      <c r="B118" s="64" t="s">
        <v>312</v>
      </c>
      <c r="C118" s="65" t="s">
        <v>3161</v>
      </c>
      <c r="D118" s="66">
        <v>3</v>
      </c>
      <c r="E118" s="67" t="s">
        <v>132</v>
      </c>
      <c r="F118" s="68">
        <v>35</v>
      </c>
      <c r="G118" s="65"/>
      <c r="H118" s="69"/>
      <c r="I118" s="70"/>
      <c r="J118" s="70"/>
      <c r="K118" s="34" t="s">
        <v>65</v>
      </c>
      <c r="L118" s="77">
        <v>118</v>
      </c>
      <c r="M118" s="77"/>
      <c r="N118" s="72"/>
      <c r="O118" s="79" t="s">
        <v>332</v>
      </c>
      <c r="P118" s="81">
        <v>43501.69416666667</v>
      </c>
      <c r="Q118" s="79" t="s">
        <v>352</v>
      </c>
      <c r="R118" s="79"/>
      <c r="S118" s="79"/>
      <c r="T118" s="79"/>
      <c r="U118" s="79"/>
      <c r="V118" s="83" t="s">
        <v>771</v>
      </c>
      <c r="W118" s="81">
        <v>43501.69416666667</v>
      </c>
      <c r="X118" s="83" t="s">
        <v>923</v>
      </c>
      <c r="Y118" s="79"/>
      <c r="Z118" s="79"/>
      <c r="AA118" s="85" t="s">
        <v>1100</v>
      </c>
      <c r="AB118" s="79"/>
      <c r="AC118" s="79" t="b">
        <v>0</v>
      </c>
      <c r="AD118" s="79">
        <v>0</v>
      </c>
      <c r="AE118" s="85" t="s">
        <v>1185</v>
      </c>
      <c r="AF118" s="79" t="b">
        <v>0</v>
      </c>
      <c r="AG118" s="79" t="s">
        <v>1187</v>
      </c>
      <c r="AH118" s="79"/>
      <c r="AI118" s="85" t="s">
        <v>1185</v>
      </c>
      <c r="AJ118" s="79" t="b">
        <v>0</v>
      </c>
      <c r="AK118" s="79">
        <v>2</v>
      </c>
      <c r="AL118" s="85" t="s">
        <v>1101</v>
      </c>
      <c r="AM118" s="79" t="s">
        <v>1201</v>
      </c>
      <c r="AN118" s="79" t="b">
        <v>0</v>
      </c>
      <c r="AO118" s="85" t="s">
        <v>1101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c r="BE118" s="49"/>
      <c r="BF118" s="48"/>
      <c r="BG118" s="49"/>
      <c r="BH118" s="48"/>
      <c r="BI118" s="49"/>
      <c r="BJ118" s="48"/>
      <c r="BK118" s="49"/>
      <c r="BL118" s="48"/>
    </row>
    <row r="119" spans="1:64" ht="15">
      <c r="A119" s="64" t="s">
        <v>239</v>
      </c>
      <c r="B119" s="64" t="s">
        <v>282</v>
      </c>
      <c r="C119" s="65" t="s">
        <v>3161</v>
      </c>
      <c r="D119" s="66">
        <v>3</v>
      </c>
      <c r="E119" s="67" t="s">
        <v>132</v>
      </c>
      <c r="F119" s="68">
        <v>35</v>
      </c>
      <c r="G119" s="65"/>
      <c r="H119" s="69"/>
      <c r="I119" s="70"/>
      <c r="J119" s="70"/>
      <c r="K119" s="34" t="s">
        <v>66</v>
      </c>
      <c r="L119" s="77">
        <v>119</v>
      </c>
      <c r="M119" s="77"/>
      <c r="N119" s="72"/>
      <c r="O119" s="79" t="s">
        <v>332</v>
      </c>
      <c r="P119" s="81">
        <v>43501.69416666667</v>
      </c>
      <c r="Q119" s="79" t="s">
        <v>352</v>
      </c>
      <c r="R119" s="79"/>
      <c r="S119" s="79"/>
      <c r="T119" s="79"/>
      <c r="U119" s="79"/>
      <c r="V119" s="83" t="s">
        <v>771</v>
      </c>
      <c r="W119" s="81">
        <v>43501.69416666667</v>
      </c>
      <c r="X119" s="83" t="s">
        <v>923</v>
      </c>
      <c r="Y119" s="79"/>
      <c r="Z119" s="79"/>
      <c r="AA119" s="85" t="s">
        <v>1100</v>
      </c>
      <c r="AB119" s="79"/>
      <c r="AC119" s="79" t="b">
        <v>0</v>
      </c>
      <c r="AD119" s="79">
        <v>0</v>
      </c>
      <c r="AE119" s="85" t="s">
        <v>1185</v>
      </c>
      <c r="AF119" s="79" t="b">
        <v>0</v>
      </c>
      <c r="AG119" s="79" t="s">
        <v>1187</v>
      </c>
      <c r="AH119" s="79"/>
      <c r="AI119" s="85" t="s">
        <v>1185</v>
      </c>
      <c r="AJ119" s="79" t="b">
        <v>0</v>
      </c>
      <c r="AK119" s="79">
        <v>2</v>
      </c>
      <c r="AL119" s="85" t="s">
        <v>1101</v>
      </c>
      <c r="AM119" s="79" t="s">
        <v>1201</v>
      </c>
      <c r="AN119" s="79" t="b">
        <v>0</v>
      </c>
      <c r="AO119" s="85" t="s">
        <v>1101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v>0</v>
      </c>
      <c r="BE119" s="49">
        <v>0</v>
      </c>
      <c r="BF119" s="48">
        <v>0</v>
      </c>
      <c r="BG119" s="49">
        <v>0</v>
      </c>
      <c r="BH119" s="48">
        <v>0</v>
      </c>
      <c r="BI119" s="49">
        <v>0</v>
      </c>
      <c r="BJ119" s="48">
        <v>22</v>
      </c>
      <c r="BK119" s="49">
        <v>100</v>
      </c>
      <c r="BL119" s="48">
        <v>22</v>
      </c>
    </row>
    <row r="120" spans="1:64" ht="15">
      <c r="A120" s="64" t="s">
        <v>282</v>
      </c>
      <c r="B120" s="64" t="s">
        <v>239</v>
      </c>
      <c r="C120" s="65" t="s">
        <v>3161</v>
      </c>
      <c r="D120" s="66">
        <v>3</v>
      </c>
      <c r="E120" s="67" t="s">
        <v>132</v>
      </c>
      <c r="F120" s="68">
        <v>35</v>
      </c>
      <c r="G120" s="65"/>
      <c r="H120" s="69"/>
      <c r="I120" s="70"/>
      <c r="J120" s="70"/>
      <c r="K120" s="34" t="s">
        <v>66</v>
      </c>
      <c r="L120" s="77">
        <v>120</v>
      </c>
      <c r="M120" s="77"/>
      <c r="N120" s="72"/>
      <c r="O120" s="79" t="s">
        <v>332</v>
      </c>
      <c r="P120" s="81">
        <v>43501.689791666664</v>
      </c>
      <c r="Q120" s="79" t="s">
        <v>417</v>
      </c>
      <c r="R120" s="79"/>
      <c r="S120" s="79"/>
      <c r="T120" s="79" t="s">
        <v>627</v>
      </c>
      <c r="U120" s="79"/>
      <c r="V120" s="83" t="s">
        <v>809</v>
      </c>
      <c r="W120" s="81">
        <v>43501.689791666664</v>
      </c>
      <c r="X120" s="83" t="s">
        <v>924</v>
      </c>
      <c r="Y120" s="79"/>
      <c r="Z120" s="79"/>
      <c r="AA120" s="85" t="s">
        <v>1101</v>
      </c>
      <c r="AB120" s="79"/>
      <c r="AC120" s="79" t="b">
        <v>0</v>
      </c>
      <c r="AD120" s="79">
        <v>4</v>
      </c>
      <c r="AE120" s="85" t="s">
        <v>1185</v>
      </c>
      <c r="AF120" s="79" t="b">
        <v>0</v>
      </c>
      <c r="AG120" s="79" t="s">
        <v>1187</v>
      </c>
      <c r="AH120" s="79"/>
      <c r="AI120" s="85" t="s">
        <v>1185</v>
      </c>
      <c r="AJ120" s="79" t="b">
        <v>0</v>
      </c>
      <c r="AK120" s="79">
        <v>2</v>
      </c>
      <c r="AL120" s="85" t="s">
        <v>1185</v>
      </c>
      <c r="AM120" s="79" t="s">
        <v>1195</v>
      </c>
      <c r="AN120" s="79" t="b">
        <v>0</v>
      </c>
      <c r="AO120" s="85" t="s">
        <v>1101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282</v>
      </c>
      <c r="B121" s="64" t="s">
        <v>326</v>
      </c>
      <c r="C121" s="65" t="s">
        <v>3161</v>
      </c>
      <c r="D121" s="66">
        <v>3</v>
      </c>
      <c r="E121" s="67" t="s">
        <v>132</v>
      </c>
      <c r="F121" s="68">
        <v>35</v>
      </c>
      <c r="G121" s="65"/>
      <c r="H121" s="69"/>
      <c r="I121" s="70"/>
      <c r="J121" s="70"/>
      <c r="K121" s="34" t="s">
        <v>65</v>
      </c>
      <c r="L121" s="77">
        <v>121</v>
      </c>
      <c r="M121" s="77"/>
      <c r="N121" s="72"/>
      <c r="O121" s="79" t="s">
        <v>332</v>
      </c>
      <c r="P121" s="81">
        <v>43501.689791666664</v>
      </c>
      <c r="Q121" s="79" t="s">
        <v>417</v>
      </c>
      <c r="R121" s="79"/>
      <c r="S121" s="79"/>
      <c r="T121" s="79" t="s">
        <v>627</v>
      </c>
      <c r="U121" s="79"/>
      <c r="V121" s="83" t="s">
        <v>809</v>
      </c>
      <c r="W121" s="81">
        <v>43501.689791666664</v>
      </c>
      <c r="X121" s="83" t="s">
        <v>924</v>
      </c>
      <c r="Y121" s="79"/>
      <c r="Z121" s="79"/>
      <c r="AA121" s="85" t="s">
        <v>1101</v>
      </c>
      <c r="AB121" s="79"/>
      <c r="AC121" s="79" t="b">
        <v>0</v>
      </c>
      <c r="AD121" s="79">
        <v>4</v>
      </c>
      <c r="AE121" s="85" t="s">
        <v>1185</v>
      </c>
      <c r="AF121" s="79" t="b">
        <v>0</v>
      </c>
      <c r="AG121" s="79" t="s">
        <v>1187</v>
      </c>
      <c r="AH121" s="79"/>
      <c r="AI121" s="85" t="s">
        <v>1185</v>
      </c>
      <c r="AJ121" s="79" t="b">
        <v>0</v>
      </c>
      <c r="AK121" s="79">
        <v>2</v>
      </c>
      <c r="AL121" s="85" t="s">
        <v>1185</v>
      </c>
      <c r="AM121" s="79" t="s">
        <v>1195</v>
      </c>
      <c r="AN121" s="79" t="b">
        <v>0</v>
      </c>
      <c r="AO121" s="85" t="s">
        <v>1101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7</v>
      </c>
      <c r="BD121" s="48">
        <v>0</v>
      </c>
      <c r="BE121" s="49">
        <v>0</v>
      </c>
      <c r="BF121" s="48">
        <v>0</v>
      </c>
      <c r="BG121" s="49">
        <v>0</v>
      </c>
      <c r="BH121" s="48">
        <v>0</v>
      </c>
      <c r="BI121" s="49">
        <v>0</v>
      </c>
      <c r="BJ121" s="48">
        <v>23</v>
      </c>
      <c r="BK121" s="49">
        <v>100</v>
      </c>
      <c r="BL121" s="48">
        <v>23</v>
      </c>
    </row>
    <row r="122" spans="1:64" ht="15">
      <c r="A122" s="64" t="s">
        <v>282</v>
      </c>
      <c r="B122" s="64" t="s">
        <v>312</v>
      </c>
      <c r="C122" s="65" t="s">
        <v>3161</v>
      </c>
      <c r="D122" s="66">
        <v>3</v>
      </c>
      <c r="E122" s="67" t="s">
        <v>132</v>
      </c>
      <c r="F122" s="68">
        <v>35</v>
      </c>
      <c r="G122" s="65"/>
      <c r="H122" s="69"/>
      <c r="I122" s="70"/>
      <c r="J122" s="70"/>
      <c r="K122" s="34" t="s">
        <v>65</v>
      </c>
      <c r="L122" s="77">
        <v>122</v>
      </c>
      <c r="M122" s="77"/>
      <c r="N122" s="72"/>
      <c r="O122" s="79" t="s">
        <v>332</v>
      </c>
      <c r="P122" s="81">
        <v>43501.689791666664</v>
      </c>
      <c r="Q122" s="79" t="s">
        <v>417</v>
      </c>
      <c r="R122" s="79"/>
      <c r="S122" s="79"/>
      <c r="T122" s="79" t="s">
        <v>627</v>
      </c>
      <c r="U122" s="79"/>
      <c r="V122" s="83" t="s">
        <v>809</v>
      </c>
      <c r="W122" s="81">
        <v>43501.689791666664</v>
      </c>
      <c r="X122" s="83" t="s">
        <v>924</v>
      </c>
      <c r="Y122" s="79"/>
      <c r="Z122" s="79"/>
      <c r="AA122" s="85" t="s">
        <v>1101</v>
      </c>
      <c r="AB122" s="79"/>
      <c r="AC122" s="79" t="b">
        <v>0</v>
      </c>
      <c r="AD122" s="79">
        <v>4</v>
      </c>
      <c r="AE122" s="85" t="s">
        <v>1185</v>
      </c>
      <c r="AF122" s="79" t="b">
        <v>0</v>
      </c>
      <c r="AG122" s="79" t="s">
        <v>1187</v>
      </c>
      <c r="AH122" s="79"/>
      <c r="AI122" s="85" t="s">
        <v>1185</v>
      </c>
      <c r="AJ122" s="79" t="b">
        <v>0</v>
      </c>
      <c r="AK122" s="79">
        <v>2</v>
      </c>
      <c r="AL122" s="85" t="s">
        <v>1185</v>
      </c>
      <c r="AM122" s="79" t="s">
        <v>1195</v>
      </c>
      <c r="AN122" s="79" t="b">
        <v>0</v>
      </c>
      <c r="AO122" s="85" t="s">
        <v>1101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c r="BE122" s="49"/>
      <c r="BF122" s="48"/>
      <c r="BG122" s="49"/>
      <c r="BH122" s="48"/>
      <c r="BI122" s="49"/>
      <c r="BJ122" s="48"/>
      <c r="BK122" s="49"/>
      <c r="BL122" s="48"/>
    </row>
    <row r="123" spans="1:64" ht="15">
      <c r="A123" s="64" t="s">
        <v>282</v>
      </c>
      <c r="B123" s="64" t="s">
        <v>282</v>
      </c>
      <c r="C123" s="65" t="s">
        <v>3161</v>
      </c>
      <c r="D123" s="66">
        <v>3</v>
      </c>
      <c r="E123" s="67" t="s">
        <v>132</v>
      </c>
      <c r="F123" s="68">
        <v>35</v>
      </c>
      <c r="G123" s="65"/>
      <c r="H123" s="69"/>
      <c r="I123" s="70"/>
      <c r="J123" s="70"/>
      <c r="K123" s="34" t="s">
        <v>65</v>
      </c>
      <c r="L123" s="77">
        <v>123</v>
      </c>
      <c r="M123" s="77"/>
      <c r="N123" s="72"/>
      <c r="O123" s="79" t="s">
        <v>176</v>
      </c>
      <c r="P123" s="81">
        <v>43510.000543981485</v>
      </c>
      <c r="Q123" s="79" t="s">
        <v>418</v>
      </c>
      <c r="R123" s="83" t="s">
        <v>541</v>
      </c>
      <c r="S123" s="79" t="s">
        <v>593</v>
      </c>
      <c r="T123" s="79"/>
      <c r="U123" s="79"/>
      <c r="V123" s="83" t="s">
        <v>809</v>
      </c>
      <c r="W123" s="81">
        <v>43510.000543981485</v>
      </c>
      <c r="X123" s="83" t="s">
        <v>925</v>
      </c>
      <c r="Y123" s="79"/>
      <c r="Z123" s="79"/>
      <c r="AA123" s="85" t="s">
        <v>1102</v>
      </c>
      <c r="AB123" s="79"/>
      <c r="AC123" s="79" t="b">
        <v>0</v>
      </c>
      <c r="AD123" s="79">
        <v>0</v>
      </c>
      <c r="AE123" s="85" t="s">
        <v>1185</v>
      </c>
      <c r="AF123" s="79" t="b">
        <v>0</v>
      </c>
      <c r="AG123" s="79" t="s">
        <v>1187</v>
      </c>
      <c r="AH123" s="79"/>
      <c r="AI123" s="85" t="s">
        <v>1185</v>
      </c>
      <c r="AJ123" s="79" t="b">
        <v>0</v>
      </c>
      <c r="AK123" s="79">
        <v>0</v>
      </c>
      <c r="AL123" s="85" t="s">
        <v>1185</v>
      </c>
      <c r="AM123" s="79" t="s">
        <v>1194</v>
      </c>
      <c r="AN123" s="79" t="b">
        <v>1</v>
      </c>
      <c r="AO123" s="85" t="s">
        <v>1102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v>1</v>
      </c>
      <c r="BE123" s="49">
        <v>5.555555555555555</v>
      </c>
      <c r="BF123" s="48">
        <v>0</v>
      </c>
      <c r="BG123" s="49">
        <v>0</v>
      </c>
      <c r="BH123" s="48">
        <v>0</v>
      </c>
      <c r="BI123" s="49">
        <v>0</v>
      </c>
      <c r="BJ123" s="48">
        <v>17</v>
      </c>
      <c r="BK123" s="49">
        <v>94.44444444444444</v>
      </c>
      <c r="BL123" s="48">
        <v>18</v>
      </c>
    </row>
    <row r="124" spans="1:64" ht="15">
      <c r="A124" s="64" t="s">
        <v>283</v>
      </c>
      <c r="B124" s="64" t="s">
        <v>283</v>
      </c>
      <c r="C124" s="65" t="s">
        <v>3161</v>
      </c>
      <c r="D124" s="66">
        <v>3</v>
      </c>
      <c r="E124" s="67" t="s">
        <v>132</v>
      </c>
      <c r="F124" s="68">
        <v>35</v>
      </c>
      <c r="G124" s="65"/>
      <c r="H124" s="69"/>
      <c r="I124" s="70"/>
      <c r="J124" s="70"/>
      <c r="K124" s="34" t="s">
        <v>65</v>
      </c>
      <c r="L124" s="77">
        <v>124</v>
      </c>
      <c r="M124" s="77"/>
      <c r="N124" s="72"/>
      <c r="O124" s="79" t="s">
        <v>176</v>
      </c>
      <c r="P124" s="81">
        <v>43509.647256944445</v>
      </c>
      <c r="Q124" s="79" t="s">
        <v>419</v>
      </c>
      <c r="R124" s="83" t="s">
        <v>542</v>
      </c>
      <c r="S124" s="79" t="s">
        <v>618</v>
      </c>
      <c r="T124" s="79" t="s">
        <v>674</v>
      </c>
      <c r="U124" s="83" t="s">
        <v>716</v>
      </c>
      <c r="V124" s="83" t="s">
        <v>716</v>
      </c>
      <c r="W124" s="81">
        <v>43509.647256944445</v>
      </c>
      <c r="X124" s="83" t="s">
        <v>926</v>
      </c>
      <c r="Y124" s="79"/>
      <c r="Z124" s="79"/>
      <c r="AA124" s="85" t="s">
        <v>1103</v>
      </c>
      <c r="AB124" s="79"/>
      <c r="AC124" s="79" t="b">
        <v>0</v>
      </c>
      <c r="AD124" s="79">
        <v>2</v>
      </c>
      <c r="AE124" s="85" t="s">
        <v>1185</v>
      </c>
      <c r="AF124" s="79" t="b">
        <v>0</v>
      </c>
      <c r="AG124" s="79" t="s">
        <v>1187</v>
      </c>
      <c r="AH124" s="79"/>
      <c r="AI124" s="85" t="s">
        <v>1185</v>
      </c>
      <c r="AJ124" s="79" t="b">
        <v>0</v>
      </c>
      <c r="AK124" s="79">
        <v>3</v>
      </c>
      <c r="AL124" s="85" t="s">
        <v>1185</v>
      </c>
      <c r="AM124" s="79" t="s">
        <v>1195</v>
      </c>
      <c r="AN124" s="79" t="b">
        <v>0</v>
      </c>
      <c r="AO124" s="85" t="s">
        <v>1103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9</v>
      </c>
      <c r="BC124" s="78" t="str">
        <f>REPLACE(INDEX(GroupVertices[Group],MATCH(Edges[[#This Row],[Vertex 2]],GroupVertices[Vertex],0)),1,1,"")</f>
        <v>9</v>
      </c>
      <c r="BD124" s="48">
        <v>1</v>
      </c>
      <c r="BE124" s="49">
        <v>4.545454545454546</v>
      </c>
      <c r="BF124" s="48">
        <v>0</v>
      </c>
      <c r="BG124" s="49">
        <v>0</v>
      </c>
      <c r="BH124" s="48">
        <v>0</v>
      </c>
      <c r="BI124" s="49">
        <v>0</v>
      </c>
      <c r="BJ124" s="48">
        <v>21</v>
      </c>
      <c r="BK124" s="49">
        <v>95.45454545454545</v>
      </c>
      <c r="BL124" s="48">
        <v>22</v>
      </c>
    </row>
    <row r="125" spans="1:64" ht="15">
      <c r="A125" s="64" t="s">
        <v>284</v>
      </c>
      <c r="B125" s="64" t="s">
        <v>283</v>
      </c>
      <c r="C125" s="65" t="s">
        <v>3161</v>
      </c>
      <c r="D125" s="66">
        <v>3</v>
      </c>
      <c r="E125" s="67" t="s">
        <v>132</v>
      </c>
      <c r="F125" s="68">
        <v>35</v>
      </c>
      <c r="G125" s="65"/>
      <c r="H125" s="69"/>
      <c r="I125" s="70"/>
      <c r="J125" s="70"/>
      <c r="K125" s="34" t="s">
        <v>65</v>
      </c>
      <c r="L125" s="77">
        <v>125</v>
      </c>
      <c r="M125" s="77"/>
      <c r="N125" s="72"/>
      <c r="O125" s="79" t="s">
        <v>332</v>
      </c>
      <c r="P125" s="81">
        <v>43510.11829861111</v>
      </c>
      <c r="Q125" s="79" t="s">
        <v>409</v>
      </c>
      <c r="R125" s="79"/>
      <c r="S125" s="79"/>
      <c r="T125" s="79" t="s">
        <v>670</v>
      </c>
      <c r="U125" s="79"/>
      <c r="V125" s="83" t="s">
        <v>810</v>
      </c>
      <c r="W125" s="81">
        <v>43510.11829861111</v>
      </c>
      <c r="X125" s="83" t="s">
        <v>927</v>
      </c>
      <c r="Y125" s="79"/>
      <c r="Z125" s="79"/>
      <c r="AA125" s="85" t="s">
        <v>1104</v>
      </c>
      <c r="AB125" s="79"/>
      <c r="AC125" s="79" t="b">
        <v>0</v>
      </c>
      <c r="AD125" s="79">
        <v>0</v>
      </c>
      <c r="AE125" s="85" t="s">
        <v>1185</v>
      </c>
      <c r="AF125" s="79" t="b">
        <v>0</v>
      </c>
      <c r="AG125" s="79" t="s">
        <v>1187</v>
      </c>
      <c r="AH125" s="79"/>
      <c r="AI125" s="85" t="s">
        <v>1185</v>
      </c>
      <c r="AJ125" s="79" t="b">
        <v>0</v>
      </c>
      <c r="AK125" s="79">
        <v>3</v>
      </c>
      <c r="AL125" s="85" t="s">
        <v>1103</v>
      </c>
      <c r="AM125" s="79" t="s">
        <v>1193</v>
      </c>
      <c r="AN125" s="79" t="b">
        <v>0</v>
      </c>
      <c r="AO125" s="85" t="s">
        <v>1103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9</v>
      </c>
      <c r="BC125" s="78" t="str">
        <f>REPLACE(INDEX(GroupVertices[Group],MATCH(Edges[[#This Row],[Vertex 2]],GroupVertices[Vertex],0)),1,1,"")</f>
        <v>9</v>
      </c>
      <c r="BD125" s="48">
        <v>1</v>
      </c>
      <c r="BE125" s="49">
        <v>4.761904761904762</v>
      </c>
      <c r="BF125" s="48">
        <v>0</v>
      </c>
      <c r="BG125" s="49">
        <v>0</v>
      </c>
      <c r="BH125" s="48">
        <v>0</v>
      </c>
      <c r="BI125" s="49">
        <v>0</v>
      </c>
      <c r="BJ125" s="48">
        <v>20</v>
      </c>
      <c r="BK125" s="49">
        <v>95.23809523809524</v>
      </c>
      <c r="BL125" s="48">
        <v>21</v>
      </c>
    </row>
    <row r="126" spans="1:64" ht="15">
      <c r="A126" s="64" t="s">
        <v>285</v>
      </c>
      <c r="B126" s="64" t="s">
        <v>305</v>
      </c>
      <c r="C126" s="65" t="s">
        <v>3161</v>
      </c>
      <c r="D126" s="66">
        <v>3</v>
      </c>
      <c r="E126" s="67" t="s">
        <v>132</v>
      </c>
      <c r="F126" s="68">
        <v>35</v>
      </c>
      <c r="G126" s="65"/>
      <c r="H126" s="69"/>
      <c r="I126" s="70"/>
      <c r="J126" s="70"/>
      <c r="K126" s="34" t="s">
        <v>65</v>
      </c>
      <c r="L126" s="77">
        <v>126</v>
      </c>
      <c r="M126" s="77"/>
      <c r="N126" s="72"/>
      <c r="O126" s="79" t="s">
        <v>332</v>
      </c>
      <c r="P126" s="81">
        <v>43510.14686342593</v>
      </c>
      <c r="Q126" s="79" t="s">
        <v>420</v>
      </c>
      <c r="R126" s="79"/>
      <c r="S126" s="79"/>
      <c r="T126" s="79" t="s">
        <v>637</v>
      </c>
      <c r="U126" s="79"/>
      <c r="V126" s="83" t="s">
        <v>811</v>
      </c>
      <c r="W126" s="81">
        <v>43510.14686342593</v>
      </c>
      <c r="X126" s="83" t="s">
        <v>928</v>
      </c>
      <c r="Y126" s="79"/>
      <c r="Z126" s="79"/>
      <c r="AA126" s="85" t="s">
        <v>1105</v>
      </c>
      <c r="AB126" s="79"/>
      <c r="AC126" s="79" t="b">
        <v>0</v>
      </c>
      <c r="AD126" s="79">
        <v>0</v>
      </c>
      <c r="AE126" s="85" t="s">
        <v>1185</v>
      </c>
      <c r="AF126" s="79" t="b">
        <v>0</v>
      </c>
      <c r="AG126" s="79" t="s">
        <v>1187</v>
      </c>
      <c r="AH126" s="79"/>
      <c r="AI126" s="85" t="s">
        <v>1185</v>
      </c>
      <c r="AJ126" s="79" t="b">
        <v>0</v>
      </c>
      <c r="AK126" s="79">
        <v>0</v>
      </c>
      <c r="AL126" s="85" t="s">
        <v>1183</v>
      </c>
      <c r="AM126" s="79" t="s">
        <v>1212</v>
      </c>
      <c r="AN126" s="79" t="b">
        <v>0</v>
      </c>
      <c r="AO126" s="85" t="s">
        <v>1183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8</v>
      </c>
      <c r="BC126" s="78" t="str">
        <f>REPLACE(INDEX(GroupVertices[Group],MATCH(Edges[[#This Row],[Vertex 2]],GroupVertices[Vertex],0)),1,1,"")</f>
        <v>8</v>
      </c>
      <c r="BD126" s="48">
        <v>0</v>
      </c>
      <c r="BE126" s="49">
        <v>0</v>
      </c>
      <c r="BF126" s="48">
        <v>0</v>
      </c>
      <c r="BG126" s="49">
        <v>0</v>
      </c>
      <c r="BH126" s="48">
        <v>0</v>
      </c>
      <c r="BI126" s="49">
        <v>0</v>
      </c>
      <c r="BJ126" s="48">
        <v>14</v>
      </c>
      <c r="BK126" s="49">
        <v>100</v>
      </c>
      <c r="BL126" s="48">
        <v>14</v>
      </c>
    </row>
    <row r="127" spans="1:64" ht="15">
      <c r="A127" s="64" t="s">
        <v>286</v>
      </c>
      <c r="B127" s="64" t="s">
        <v>249</v>
      </c>
      <c r="C127" s="65" t="s">
        <v>3161</v>
      </c>
      <c r="D127" s="66">
        <v>3</v>
      </c>
      <c r="E127" s="67" t="s">
        <v>132</v>
      </c>
      <c r="F127" s="68">
        <v>35</v>
      </c>
      <c r="G127" s="65"/>
      <c r="H127" s="69"/>
      <c r="I127" s="70"/>
      <c r="J127" s="70"/>
      <c r="K127" s="34" t="s">
        <v>65</v>
      </c>
      <c r="L127" s="77">
        <v>127</v>
      </c>
      <c r="M127" s="77"/>
      <c r="N127" s="72"/>
      <c r="O127" s="79" t="s">
        <v>332</v>
      </c>
      <c r="P127" s="81">
        <v>43497.06380787037</v>
      </c>
      <c r="Q127" s="79" t="s">
        <v>421</v>
      </c>
      <c r="R127" s="83" t="s">
        <v>514</v>
      </c>
      <c r="S127" s="79" t="s">
        <v>600</v>
      </c>
      <c r="T127" s="79" t="s">
        <v>642</v>
      </c>
      <c r="U127" s="79"/>
      <c r="V127" s="83" t="s">
        <v>812</v>
      </c>
      <c r="W127" s="81">
        <v>43497.06380787037</v>
      </c>
      <c r="X127" s="83" t="s">
        <v>929</v>
      </c>
      <c r="Y127" s="79"/>
      <c r="Z127" s="79"/>
      <c r="AA127" s="85" t="s">
        <v>1106</v>
      </c>
      <c r="AB127" s="79"/>
      <c r="AC127" s="79" t="b">
        <v>0</v>
      </c>
      <c r="AD127" s="79">
        <v>0</v>
      </c>
      <c r="AE127" s="85" t="s">
        <v>1185</v>
      </c>
      <c r="AF127" s="79" t="b">
        <v>0</v>
      </c>
      <c r="AG127" s="79" t="s">
        <v>1187</v>
      </c>
      <c r="AH127" s="79"/>
      <c r="AI127" s="85" t="s">
        <v>1185</v>
      </c>
      <c r="AJ127" s="79" t="b">
        <v>0</v>
      </c>
      <c r="AK127" s="79">
        <v>1</v>
      </c>
      <c r="AL127" s="85" t="s">
        <v>1048</v>
      </c>
      <c r="AM127" s="79" t="s">
        <v>1213</v>
      </c>
      <c r="AN127" s="79" t="b">
        <v>0</v>
      </c>
      <c r="AO127" s="85" t="s">
        <v>1048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0</v>
      </c>
      <c r="BE127" s="49">
        <v>0</v>
      </c>
      <c r="BF127" s="48">
        <v>1</v>
      </c>
      <c r="BG127" s="49">
        <v>5.2631578947368425</v>
      </c>
      <c r="BH127" s="48">
        <v>0</v>
      </c>
      <c r="BI127" s="49">
        <v>0</v>
      </c>
      <c r="BJ127" s="48">
        <v>18</v>
      </c>
      <c r="BK127" s="49">
        <v>94.73684210526316</v>
      </c>
      <c r="BL127" s="48">
        <v>19</v>
      </c>
    </row>
    <row r="128" spans="1:64" ht="15">
      <c r="A128" s="64" t="s">
        <v>251</v>
      </c>
      <c r="B128" s="64" t="s">
        <v>251</v>
      </c>
      <c r="C128" s="65" t="s">
        <v>3161</v>
      </c>
      <c r="D128" s="66">
        <v>3</v>
      </c>
      <c r="E128" s="67" t="s">
        <v>132</v>
      </c>
      <c r="F128" s="68">
        <v>35</v>
      </c>
      <c r="G128" s="65"/>
      <c r="H128" s="69"/>
      <c r="I128" s="70"/>
      <c r="J128" s="70"/>
      <c r="K128" s="34" t="s">
        <v>65</v>
      </c>
      <c r="L128" s="77">
        <v>128</v>
      </c>
      <c r="M128" s="77"/>
      <c r="N128" s="72"/>
      <c r="O128" s="79" t="s">
        <v>176</v>
      </c>
      <c r="P128" s="81">
        <v>43500.91239583334</v>
      </c>
      <c r="Q128" s="79" t="s">
        <v>422</v>
      </c>
      <c r="R128" s="83" t="s">
        <v>543</v>
      </c>
      <c r="S128" s="79" t="s">
        <v>619</v>
      </c>
      <c r="T128" s="79" t="s">
        <v>675</v>
      </c>
      <c r="U128" s="83" t="s">
        <v>717</v>
      </c>
      <c r="V128" s="83" t="s">
        <v>717</v>
      </c>
      <c r="W128" s="81">
        <v>43500.91239583334</v>
      </c>
      <c r="X128" s="83" t="s">
        <v>930</v>
      </c>
      <c r="Y128" s="79"/>
      <c r="Z128" s="79"/>
      <c r="AA128" s="85" t="s">
        <v>1107</v>
      </c>
      <c r="AB128" s="79"/>
      <c r="AC128" s="79" t="b">
        <v>0</v>
      </c>
      <c r="AD128" s="79">
        <v>0</v>
      </c>
      <c r="AE128" s="85" t="s">
        <v>1185</v>
      </c>
      <c r="AF128" s="79" t="b">
        <v>0</v>
      </c>
      <c r="AG128" s="79" t="s">
        <v>1187</v>
      </c>
      <c r="AH128" s="79"/>
      <c r="AI128" s="85" t="s">
        <v>1185</v>
      </c>
      <c r="AJ128" s="79" t="b">
        <v>0</v>
      </c>
      <c r="AK128" s="79">
        <v>1</v>
      </c>
      <c r="AL128" s="85" t="s">
        <v>1185</v>
      </c>
      <c r="AM128" s="79" t="s">
        <v>1203</v>
      </c>
      <c r="AN128" s="79" t="b">
        <v>0</v>
      </c>
      <c r="AO128" s="85" t="s">
        <v>1107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15</v>
      </c>
      <c r="BK128" s="49">
        <v>100</v>
      </c>
      <c r="BL128" s="48">
        <v>15</v>
      </c>
    </row>
    <row r="129" spans="1:64" ht="15">
      <c r="A129" s="64" t="s">
        <v>286</v>
      </c>
      <c r="B129" s="64" t="s">
        <v>251</v>
      </c>
      <c r="C129" s="65" t="s">
        <v>3161</v>
      </c>
      <c r="D129" s="66">
        <v>3</v>
      </c>
      <c r="E129" s="67" t="s">
        <v>132</v>
      </c>
      <c r="F129" s="68">
        <v>35</v>
      </c>
      <c r="G129" s="65"/>
      <c r="H129" s="69"/>
      <c r="I129" s="70"/>
      <c r="J129" s="70"/>
      <c r="K129" s="34" t="s">
        <v>65</v>
      </c>
      <c r="L129" s="77">
        <v>129</v>
      </c>
      <c r="M129" s="77"/>
      <c r="N129" s="72"/>
      <c r="O129" s="79" t="s">
        <v>332</v>
      </c>
      <c r="P129" s="81">
        <v>43500.98045138889</v>
      </c>
      <c r="Q129" s="79" t="s">
        <v>423</v>
      </c>
      <c r="R129" s="79"/>
      <c r="S129" s="79"/>
      <c r="T129" s="79" t="s">
        <v>675</v>
      </c>
      <c r="U129" s="79"/>
      <c r="V129" s="83" t="s">
        <v>812</v>
      </c>
      <c r="W129" s="81">
        <v>43500.98045138889</v>
      </c>
      <c r="X129" s="83" t="s">
        <v>931</v>
      </c>
      <c r="Y129" s="79"/>
      <c r="Z129" s="79"/>
      <c r="AA129" s="85" t="s">
        <v>1108</v>
      </c>
      <c r="AB129" s="79"/>
      <c r="AC129" s="79" t="b">
        <v>0</v>
      </c>
      <c r="AD129" s="79">
        <v>0</v>
      </c>
      <c r="AE129" s="85" t="s">
        <v>1185</v>
      </c>
      <c r="AF129" s="79" t="b">
        <v>0</v>
      </c>
      <c r="AG129" s="79" t="s">
        <v>1187</v>
      </c>
      <c r="AH129" s="79"/>
      <c r="AI129" s="85" t="s">
        <v>1185</v>
      </c>
      <c r="AJ129" s="79" t="b">
        <v>0</v>
      </c>
      <c r="AK129" s="79">
        <v>1</v>
      </c>
      <c r="AL129" s="85" t="s">
        <v>1107</v>
      </c>
      <c r="AM129" s="79" t="s">
        <v>1213</v>
      </c>
      <c r="AN129" s="79" t="b">
        <v>0</v>
      </c>
      <c r="AO129" s="85" t="s">
        <v>1107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15</v>
      </c>
      <c r="BK129" s="49">
        <v>100</v>
      </c>
      <c r="BL129" s="48">
        <v>15</v>
      </c>
    </row>
    <row r="130" spans="1:64" ht="15">
      <c r="A130" s="64" t="s">
        <v>287</v>
      </c>
      <c r="B130" s="64" t="s">
        <v>287</v>
      </c>
      <c r="C130" s="65" t="s">
        <v>3161</v>
      </c>
      <c r="D130" s="66">
        <v>3</v>
      </c>
      <c r="E130" s="67" t="s">
        <v>132</v>
      </c>
      <c r="F130" s="68">
        <v>35</v>
      </c>
      <c r="G130" s="65"/>
      <c r="H130" s="69"/>
      <c r="I130" s="70"/>
      <c r="J130" s="70"/>
      <c r="K130" s="34" t="s">
        <v>65</v>
      </c>
      <c r="L130" s="77">
        <v>130</v>
      </c>
      <c r="M130" s="77"/>
      <c r="N130" s="72"/>
      <c r="O130" s="79" t="s">
        <v>176</v>
      </c>
      <c r="P130" s="81">
        <v>43503.689421296294</v>
      </c>
      <c r="Q130" s="79" t="s">
        <v>424</v>
      </c>
      <c r="R130" s="83" t="s">
        <v>544</v>
      </c>
      <c r="S130" s="79" t="s">
        <v>593</v>
      </c>
      <c r="T130" s="79"/>
      <c r="U130" s="79"/>
      <c r="V130" s="83" t="s">
        <v>813</v>
      </c>
      <c r="W130" s="81">
        <v>43503.689421296294</v>
      </c>
      <c r="X130" s="83" t="s">
        <v>932</v>
      </c>
      <c r="Y130" s="79"/>
      <c r="Z130" s="79"/>
      <c r="AA130" s="85" t="s">
        <v>1109</v>
      </c>
      <c r="AB130" s="79"/>
      <c r="AC130" s="79" t="b">
        <v>0</v>
      </c>
      <c r="AD130" s="79">
        <v>0</v>
      </c>
      <c r="AE130" s="85" t="s">
        <v>1185</v>
      </c>
      <c r="AF130" s="79" t="b">
        <v>0</v>
      </c>
      <c r="AG130" s="79" t="s">
        <v>1187</v>
      </c>
      <c r="AH130" s="79"/>
      <c r="AI130" s="85" t="s">
        <v>1185</v>
      </c>
      <c r="AJ130" s="79" t="b">
        <v>0</v>
      </c>
      <c r="AK130" s="79">
        <v>0</v>
      </c>
      <c r="AL130" s="85" t="s">
        <v>1185</v>
      </c>
      <c r="AM130" s="79" t="s">
        <v>1200</v>
      </c>
      <c r="AN130" s="79" t="b">
        <v>1</v>
      </c>
      <c r="AO130" s="85" t="s">
        <v>1109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1</v>
      </c>
      <c r="BE130" s="49">
        <v>5.555555555555555</v>
      </c>
      <c r="BF130" s="48">
        <v>2</v>
      </c>
      <c r="BG130" s="49">
        <v>11.11111111111111</v>
      </c>
      <c r="BH130" s="48">
        <v>0</v>
      </c>
      <c r="BI130" s="49">
        <v>0</v>
      </c>
      <c r="BJ130" s="48">
        <v>15</v>
      </c>
      <c r="BK130" s="49">
        <v>83.33333333333333</v>
      </c>
      <c r="BL130" s="48">
        <v>18</v>
      </c>
    </row>
    <row r="131" spans="1:64" ht="15">
      <c r="A131" s="64" t="s">
        <v>286</v>
      </c>
      <c r="B131" s="64" t="s">
        <v>287</v>
      </c>
      <c r="C131" s="65" t="s">
        <v>3161</v>
      </c>
      <c r="D131" s="66">
        <v>3</v>
      </c>
      <c r="E131" s="67" t="s">
        <v>132</v>
      </c>
      <c r="F131" s="68">
        <v>35</v>
      </c>
      <c r="G131" s="65"/>
      <c r="H131" s="69"/>
      <c r="I131" s="70"/>
      <c r="J131" s="70"/>
      <c r="K131" s="34" t="s">
        <v>65</v>
      </c>
      <c r="L131" s="77">
        <v>131</v>
      </c>
      <c r="M131" s="77"/>
      <c r="N131" s="72"/>
      <c r="O131" s="79" t="s">
        <v>332</v>
      </c>
      <c r="P131" s="81">
        <v>43503.73042824074</v>
      </c>
      <c r="Q131" s="79" t="s">
        <v>425</v>
      </c>
      <c r="R131" s="79"/>
      <c r="S131" s="79"/>
      <c r="T131" s="79"/>
      <c r="U131" s="79"/>
      <c r="V131" s="83" t="s">
        <v>812</v>
      </c>
      <c r="W131" s="81">
        <v>43503.73042824074</v>
      </c>
      <c r="X131" s="83" t="s">
        <v>933</v>
      </c>
      <c r="Y131" s="79"/>
      <c r="Z131" s="79"/>
      <c r="AA131" s="85" t="s">
        <v>1110</v>
      </c>
      <c r="AB131" s="79"/>
      <c r="AC131" s="79" t="b">
        <v>0</v>
      </c>
      <c r="AD131" s="79">
        <v>0</v>
      </c>
      <c r="AE131" s="85" t="s">
        <v>1185</v>
      </c>
      <c r="AF131" s="79" t="b">
        <v>0</v>
      </c>
      <c r="AG131" s="79" t="s">
        <v>1187</v>
      </c>
      <c r="AH131" s="79"/>
      <c r="AI131" s="85" t="s">
        <v>1185</v>
      </c>
      <c r="AJ131" s="79" t="b">
        <v>0</v>
      </c>
      <c r="AK131" s="79">
        <v>1</v>
      </c>
      <c r="AL131" s="85" t="s">
        <v>1109</v>
      </c>
      <c r="AM131" s="79" t="s">
        <v>1213</v>
      </c>
      <c r="AN131" s="79" t="b">
        <v>0</v>
      </c>
      <c r="AO131" s="85" t="s">
        <v>1109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1</v>
      </c>
      <c r="BE131" s="49">
        <v>4.761904761904762</v>
      </c>
      <c r="BF131" s="48">
        <v>2</v>
      </c>
      <c r="BG131" s="49">
        <v>9.523809523809524</v>
      </c>
      <c r="BH131" s="48">
        <v>0</v>
      </c>
      <c r="BI131" s="49">
        <v>0</v>
      </c>
      <c r="BJ131" s="48">
        <v>18</v>
      </c>
      <c r="BK131" s="49">
        <v>85.71428571428571</v>
      </c>
      <c r="BL131" s="48">
        <v>21</v>
      </c>
    </row>
    <row r="132" spans="1:64" ht="15">
      <c r="A132" s="64" t="s">
        <v>288</v>
      </c>
      <c r="B132" s="64" t="s">
        <v>288</v>
      </c>
      <c r="C132" s="65" t="s">
        <v>3161</v>
      </c>
      <c r="D132" s="66">
        <v>3</v>
      </c>
      <c r="E132" s="67" t="s">
        <v>132</v>
      </c>
      <c r="F132" s="68">
        <v>35</v>
      </c>
      <c r="G132" s="65"/>
      <c r="H132" s="69"/>
      <c r="I132" s="70"/>
      <c r="J132" s="70"/>
      <c r="K132" s="34" t="s">
        <v>65</v>
      </c>
      <c r="L132" s="77">
        <v>132</v>
      </c>
      <c r="M132" s="77"/>
      <c r="N132" s="72"/>
      <c r="O132" s="79" t="s">
        <v>176</v>
      </c>
      <c r="P132" s="81">
        <v>43507.87627314815</v>
      </c>
      <c r="Q132" s="79" t="s">
        <v>426</v>
      </c>
      <c r="R132" s="83" t="s">
        <v>545</v>
      </c>
      <c r="S132" s="79" t="s">
        <v>593</v>
      </c>
      <c r="T132" s="79" t="s">
        <v>676</v>
      </c>
      <c r="U132" s="79"/>
      <c r="V132" s="83" t="s">
        <v>814</v>
      </c>
      <c r="W132" s="81">
        <v>43507.87627314815</v>
      </c>
      <c r="X132" s="83" t="s">
        <v>934</v>
      </c>
      <c r="Y132" s="79"/>
      <c r="Z132" s="79"/>
      <c r="AA132" s="85" t="s">
        <v>1111</v>
      </c>
      <c r="AB132" s="79"/>
      <c r="AC132" s="79" t="b">
        <v>0</v>
      </c>
      <c r="AD132" s="79">
        <v>0</v>
      </c>
      <c r="AE132" s="85" t="s">
        <v>1185</v>
      </c>
      <c r="AF132" s="79" t="b">
        <v>1</v>
      </c>
      <c r="AG132" s="79" t="s">
        <v>1187</v>
      </c>
      <c r="AH132" s="79"/>
      <c r="AI132" s="85" t="s">
        <v>1192</v>
      </c>
      <c r="AJ132" s="79" t="b">
        <v>0</v>
      </c>
      <c r="AK132" s="79">
        <v>1</v>
      </c>
      <c r="AL132" s="85" t="s">
        <v>1185</v>
      </c>
      <c r="AM132" s="79" t="s">
        <v>1201</v>
      </c>
      <c r="AN132" s="79" t="b">
        <v>0</v>
      </c>
      <c r="AO132" s="85" t="s">
        <v>1111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22</v>
      </c>
      <c r="BK132" s="49">
        <v>100</v>
      </c>
      <c r="BL132" s="48">
        <v>22</v>
      </c>
    </row>
    <row r="133" spans="1:64" ht="15">
      <c r="A133" s="64" t="s">
        <v>286</v>
      </c>
      <c r="B133" s="64" t="s">
        <v>288</v>
      </c>
      <c r="C133" s="65" t="s">
        <v>3161</v>
      </c>
      <c r="D133" s="66">
        <v>3</v>
      </c>
      <c r="E133" s="67" t="s">
        <v>132</v>
      </c>
      <c r="F133" s="68">
        <v>35</v>
      </c>
      <c r="G133" s="65"/>
      <c r="H133" s="69"/>
      <c r="I133" s="70"/>
      <c r="J133" s="70"/>
      <c r="K133" s="34" t="s">
        <v>65</v>
      </c>
      <c r="L133" s="77">
        <v>133</v>
      </c>
      <c r="M133" s="77"/>
      <c r="N133" s="72"/>
      <c r="O133" s="79" t="s">
        <v>332</v>
      </c>
      <c r="P133" s="81">
        <v>43507.980416666665</v>
      </c>
      <c r="Q133" s="79" t="s">
        <v>427</v>
      </c>
      <c r="R133" s="79"/>
      <c r="S133" s="79"/>
      <c r="T133" s="79" t="s">
        <v>627</v>
      </c>
      <c r="U133" s="79"/>
      <c r="V133" s="83" t="s">
        <v>812</v>
      </c>
      <c r="W133" s="81">
        <v>43507.980416666665</v>
      </c>
      <c r="X133" s="83" t="s">
        <v>935</v>
      </c>
      <c r="Y133" s="79"/>
      <c r="Z133" s="79"/>
      <c r="AA133" s="85" t="s">
        <v>1112</v>
      </c>
      <c r="AB133" s="79"/>
      <c r="AC133" s="79" t="b">
        <v>0</v>
      </c>
      <c r="AD133" s="79">
        <v>0</v>
      </c>
      <c r="AE133" s="85" t="s">
        <v>1185</v>
      </c>
      <c r="AF133" s="79" t="b">
        <v>1</v>
      </c>
      <c r="AG133" s="79" t="s">
        <v>1187</v>
      </c>
      <c r="AH133" s="79"/>
      <c r="AI133" s="85" t="s">
        <v>1192</v>
      </c>
      <c r="AJ133" s="79" t="b">
        <v>0</v>
      </c>
      <c r="AK133" s="79">
        <v>1</v>
      </c>
      <c r="AL133" s="85" t="s">
        <v>1111</v>
      </c>
      <c r="AM133" s="79" t="s">
        <v>1213</v>
      </c>
      <c r="AN133" s="79" t="b">
        <v>0</v>
      </c>
      <c r="AO133" s="85" t="s">
        <v>1111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20</v>
      </c>
      <c r="BK133" s="49">
        <v>100</v>
      </c>
      <c r="BL133" s="48">
        <v>20</v>
      </c>
    </row>
    <row r="134" spans="1:64" ht="15">
      <c r="A134" s="64" t="s">
        <v>286</v>
      </c>
      <c r="B134" s="64" t="s">
        <v>305</v>
      </c>
      <c r="C134" s="65" t="s">
        <v>3163</v>
      </c>
      <c r="D134" s="66">
        <v>10</v>
      </c>
      <c r="E134" s="67" t="s">
        <v>136</v>
      </c>
      <c r="F134" s="68">
        <v>12</v>
      </c>
      <c r="G134" s="65"/>
      <c r="H134" s="69"/>
      <c r="I134" s="70"/>
      <c r="J134" s="70"/>
      <c r="K134" s="34" t="s">
        <v>65</v>
      </c>
      <c r="L134" s="77">
        <v>134</v>
      </c>
      <c r="M134" s="77"/>
      <c r="N134" s="72"/>
      <c r="O134" s="79" t="s">
        <v>332</v>
      </c>
      <c r="P134" s="81">
        <v>43497.23048611111</v>
      </c>
      <c r="Q134" s="79" t="s">
        <v>420</v>
      </c>
      <c r="R134" s="79"/>
      <c r="S134" s="79"/>
      <c r="T134" s="79" t="s">
        <v>637</v>
      </c>
      <c r="U134" s="79"/>
      <c r="V134" s="83" t="s">
        <v>812</v>
      </c>
      <c r="W134" s="81">
        <v>43497.23048611111</v>
      </c>
      <c r="X134" s="83" t="s">
        <v>936</v>
      </c>
      <c r="Y134" s="79"/>
      <c r="Z134" s="79"/>
      <c r="AA134" s="85" t="s">
        <v>1113</v>
      </c>
      <c r="AB134" s="79"/>
      <c r="AC134" s="79" t="b">
        <v>0</v>
      </c>
      <c r="AD134" s="79">
        <v>0</v>
      </c>
      <c r="AE134" s="85" t="s">
        <v>1185</v>
      </c>
      <c r="AF134" s="79" t="b">
        <v>0</v>
      </c>
      <c r="AG134" s="79" t="s">
        <v>1187</v>
      </c>
      <c r="AH134" s="79"/>
      <c r="AI134" s="85" t="s">
        <v>1185</v>
      </c>
      <c r="AJ134" s="79" t="b">
        <v>0</v>
      </c>
      <c r="AK134" s="79">
        <v>0</v>
      </c>
      <c r="AL134" s="85" t="s">
        <v>1165</v>
      </c>
      <c r="AM134" s="79" t="s">
        <v>1213</v>
      </c>
      <c r="AN134" s="79" t="b">
        <v>0</v>
      </c>
      <c r="AO134" s="85" t="s">
        <v>1165</v>
      </c>
      <c r="AP134" s="79" t="s">
        <v>176</v>
      </c>
      <c r="AQ134" s="79">
        <v>0</v>
      </c>
      <c r="AR134" s="79">
        <v>0</v>
      </c>
      <c r="AS134" s="79"/>
      <c r="AT134" s="79"/>
      <c r="AU134" s="79"/>
      <c r="AV134" s="79"/>
      <c r="AW134" s="79"/>
      <c r="AX134" s="79"/>
      <c r="AY134" s="79"/>
      <c r="AZ134" s="79"/>
      <c r="BA134">
        <v>6</v>
      </c>
      <c r="BB134" s="78" t="str">
        <f>REPLACE(INDEX(GroupVertices[Group],MATCH(Edges[[#This Row],[Vertex 1]],GroupVertices[Vertex],0)),1,1,"")</f>
        <v>2</v>
      </c>
      <c r="BC134" s="78" t="str">
        <f>REPLACE(INDEX(GroupVertices[Group],MATCH(Edges[[#This Row],[Vertex 2]],GroupVertices[Vertex],0)),1,1,"")</f>
        <v>8</v>
      </c>
      <c r="BD134" s="48">
        <v>0</v>
      </c>
      <c r="BE134" s="49">
        <v>0</v>
      </c>
      <c r="BF134" s="48">
        <v>0</v>
      </c>
      <c r="BG134" s="49">
        <v>0</v>
      </c>
      <c r="BH134" s="48">
        <v>0</v>
      </c>
      <c r="BI134" s="49">
        <v>0</v>
      </c>
      <c r="BJ134" s="48">
        <v>14</v>
      </c>
      <c r="BK134" s="49">
        <v>100</v>
      </c>
      <c r="BL134" s="48">
        <v>14</v>
      </c>
    </row>
    <row r="135" spans="1:64" ht="15">
      <c r="A135" s="64" t="s">
        <v>286</v>
      </c>
      <c r="B135" s="64" t="s">
        <v>305</v>
      </c>
      <c r="C135" s="65" t="s">
        <v>3163</v>
      </c>
      <c r="D135" s="66">
        <v>10</v>
      </c>
      <c r="E135" s="67" t="s">
        <v>136</v>
      </c>
      <c r="F135" s="68">
        <v>12</v>
      </c>
      <c r="G135" s="65"/>
      <c r="H135" s="69"/>
      <c r="I135" s="70"/>
      <c r="J135" s="70"/>
      <c r="K135" s="34" t="s">
        <v>65</v>
      </c>
      <c r="L135" s="77">
        <v>135</v>
      </c>
      <c r="M135" s="77"/>
      <c r="N135" s="72"/>
      <c r="O135" s="79" t="s">
        <v>332</v>
      </c>
      <c r="P135" s="81">
        <v>43498.188796296294</v>
      </c>
      <c r="Q135" s="79" t="s">
        <v>420</v>
      </c>
      <c r="R135" s="79"/>
      <c r="S135" s="79"/>
      <c r="T135" s="79" t="s">
        <v>637</v>
      </c>
      <c r="U135" s="79"/>
      <c r="V135" s="83" t="s">
        <v>812</v>
      </c>
      <c r="W135" s="81">
        <v>43498.188796296294</v>
      </c>
      <c r="X135" s="83" t="s">
        <v>937</v>
      </c>
      <c r="Y135" s="79"/>
      <c r="Z135" s="79"/>
      <c r="AA135" s="85" t="s">
        <v>1114</v>
      </c>
      <c r="AB135" s="79"/>
      <c r="AC135" s="79" t="b">
        <v>0</v>
      </c>
      <c r="AD135" s="79">
        <v>0</v>
      </c>
      <c r="AE135" s="85" t="s">
        <v>1185</v>
      </c>
      <c r="AF135" s="79" t="b">
        <v>0</v>
      </c>
      <c r="AG135" s="79" t="s">
        <v>1187</v>
      </c>
      <c r="AH135" s="79"/>
      <c r="AI135" s="85" t="s">
        <v>1185</v>
      </c>
      <c r="AJ135" s="79" t="b">
        <v>0</v>
      </c>
      <c r="AK135" s="79">
        <v>0</v>
      </c>
      <c r="AL135" s="85" t="s">
        <v>1167</v>
      </c>
      <c r="AM135" s="79" t="s">
        <v>1213</v>
      </c>
      <c r="AN135" s="79" t="b">
        <v>0</v>
      </c>
      <c r="AO135" s="85" t="s">
        <v>1167</v>
      </c>
      <c r="AP135" s="79" t="s">
        <v>176</v>
      </c>
      <c r="AQ135" s="79">
        <v>0</v>
      </c>
      <c r="AR135" s="79">
        <v>0</v>
      </c>
      <c r="AS135" s="79"/>
      <c r="AT135" s="79"/>
      <c r="AU135" s="79"/>
      <c r="AV135" s="79"/>
      <c r="AW135" s="79"/>
      <c r="AX135" s="79"/>
      <c r="AY135" s="79"/>
      <c r="AZ135" s="79"/>
      <c r="BA135">
        <v>6</v>
      </c>
      <c r="BB135" s="78" t="str">
        <f>REPLACE(INDEX(GroupVertices[Group],MATCH(Edges[[#This Row],[Vertex 1]],GroupVertices[Vertex],0)),1,1,"")</f>
        <v>2</v>
      </c>
      <c r="BC135" s="78" t="str">
        <f>REPLACE(INDEX(GroupVertices[Group],MATCH(Edges[[#This Row],[Vertex 2]],GroupVertices[Vertex],0)),1,1,"")</f>
        <v>8</v>
      </c>
      <c r="BD135" s="48">
        <v>0</v>
      </c>
      <c r="BE135" s="49">
        <v>0</v>
      </c>
      <c r="BF135" s="48">
        <v>0</v>
      </c>
      <c r="BG135" s="49">
        <v>0</v>
      </c>
      <c r="BH135" s="48">
        <v>0</v>
      </c>
      <c r="BI135" s="49">
        <v>0</v>
      </c>
      <c r="BJ135" s="48">
        <v>14</v>
      </c>
      <c r="BK135" s="49">
        <v>100</v>
      </c>
      <c r="BL135" s="48">
        <v>14</v>
      </c>
    </row>
    <row r="136" spans="1:64" ht="15">
      <c r="A136" s="64" t="s">
        <v>286</v>
      </c>
      <c r="B136" s="64" t="s">
        <v>305</v>
      </c>
      <c r="C136" s="65" t="s">
        <v>3163</v>
      </c>
      <c r="D136" s="66">
        <v>10</v>
      </c>
      <c r="E136" s="67" t="s">
        <v>136</v>
      </c>
      <c r="F136" s="68">
        <v>12</v>
      </c>
      <c r="G136" s="65"/>
      <c r="H136" s="69"/>
      <c r="I136" s="70"/>
      <c r="J136" s="70"/>
      <c r="K136" s="34" t="s">
        <v>65</v>
      </c>
      <c r="L136" s="77">
        <v>136</v>
      </c>
      <c r="M136" s="77"/>
      <c r="N136" s="72"/>
      <c r="O136" s="79" t="s">
        <v>332</v>
      </c>
      <c r="P136" s="81">
        <v>43501.18877314815</v>
      </c>
      <c r="Q136" s="79" t="s">
        <v>348</v>
      </c>
      <c r="R136" s="79"/>
      <c r="S136" s="79"/>
      <c r="T136" s="79" t="s">
        <v>637</v>
      </c>
      <c r="U136" s="79"/>
      <c r="V136" s="83" t="s">
        <v>812</v>
      </c>
      <c r="W136" s="81">
        <v>43501.18877314815</v>
      </c>
      <c r="X136" s="83" t="s">
        <v>938</v>
      </c>
      <c r="Y136" s="79"/>
      <c r="Z136" s="79"/>
      <c r="AA136" s="85" t="s">
        <v>1115</v>
      </c>
      <c r="AB136" s="79"/>
      <c r="AC136" s="79" t="b">
        <v>0</v>
      </c>
      <c r="AD136" s="79">
        <v>0</v>
      </c>
      <c r="AE136" s="85" t="s">
        <v>1185</v>
      </c>
      <c r="AF136" s="79" t="b">
        <v>0</v>
      </c>
      <c r="AG136" s="79" t="s">
        <v>1187</v>
      </c>
      <c r="AH136" s="79"/>
      <c r="AI136" s="85" t="s">
        <v>1185</v>
      </c>
      <c r="AJ136" s="79" t="b">
        <v>0</v>
      </c>
      <c r="AK136" s="79">
        <v>2</v>
      </c>
      <c r="AL136" s="85" t="s">
        <v>1169</v>
      </c>
      <c r="AM136" s="79" t="s">
        <v>1213</v>
      </c>
      <c r="AN136" s="79" t="b">
        <v>0</v>
      </c>
      <c r="AO136" s="85" t="s">
        <v>1169</v>
      </c>
      <c r="AP136" s="79" t="s">
        <v>176</v>
      </c>
      <c r="AQ136" s="79">
        <v>0</v>
      </c>
      <c r="AR136" s="79">
        <v>0</v>
      </c>
      <c r="AS136" s="79"/>
      <c r="AT136" s="79"/>
      <c r="AU136" s="79"/>
      <c r="AV136" s="79"/>
      <c r="AW136" s="79"/>
      <c r="AX136" s="79"/>
      <c r="AY136" s="79"/>
      <c r="AZ136" s="79"/>
      <c r="BA136">
        <v>6</v>
      </c>
      <c r="BB136" s="78" t="str">
        <f>REPLACE(INDEX(GroupVertices[Group],MATCH(Edges[[#This Row],[Vertex 1]],GroupVertices[Vertex],0)),1,1,"")</f>
        <v>2</v>
      </c>
      <c r="BC136" s="78" t="str">
        <f>REPLACE(INDEX(GroupVertices[Group],MATCH(Edges[[#This Row],[Vertex 2]],GroupVertices[Vertex],0)),1,1,"")</f>
        <v>8</v>
      </c>
      <c r="BD136" s="48">
        <v>0</v>
      </c>
      <c r="BE136" s="49">
        <v>0</v>
      </c>
      <c r="BF136" s="48">
        <v>0</v>
      </c>
      <c r="BG136" s="49">
        <v>0</v>
      </c>
      <c r="BH136" s="48">
        <v>0</v>
      </c>
      <c r="BI136" s="49">
        <v>0</v>
      </c>
      <c r="BJ136" s="48">
        <v>14</v>
      </c>
      <c r="BK136" s="49">
        <v>100</v>
      </c>
      <c r="BL136" s="48">
        <v>14</v>
      </c>
    </row>
    <row r="137" spans="1:64" ht="15">
      <c r="A137" s="64" t="s">
        <v>286</v>
      </c>
      <c r="B137" s="64" t="s">
        <v>305</v>
      </c>
      <c r="C137" s="65" t="s">
        <v>3163</v>
      </c>
      <c r="D137" s="66">
        <v>10</v>
      </c>
      <c r="E137" s="67" t="s">
        <v>136</v>
      </c>
      <c r="F137" s="68">
        <v>12</v>
      </c>
      <c r="G137" s="65"/>
      <c r="H137" s="69"/>
      <c r="I137" s="70"/>
      <c r="J137" s="70"/>
      <c r="K137" s="34" t="s">
        <v>65</v>
      </c>
      <c r="L137" s="77">
        <v>137</v>
      </c>
      <c r="M137" s="77"/>
      <c r="N137" s="72"/>
      <c r="O137" s="79" t="s">
        <v>332</v>
      </c>
      <c r="P137" s="81">
        <v>43503.188796296294</v>
      </c>
      <c r="Q137" s="79" t="s">
        <v>428</v>
      </c>
      <c r="R137" s="79"/>
      <c r="S137" s="79"/>
      <c r="T137" s="79" t="s">
        <v>677</v>
      </c>
      <c r="U137" s="79"/>
      <c r="V137" s="83" t="s">
        <v>812</v>
      </c>
      <c r="W137" s="81">
        <v>43503.188796296294</v>
      </c>
      <c r="X137" s="83" t="s">
        <v>939</v>
      </c>
      <c r="Y137" s="79"/>
      <c r="Z137" s="79"/>
      <c r="AA137" s="85" t="s">
        <v>1116</v>
      </c>
      <c r="AB137" s="79"/>
      <c r="AC137" s="79" t="b">
        <v>0</v>
      </c>
      <c r="AD137" s="79">
        <v>0</v>
      </c>
      <c r="AE137" s="85" t="s">
        <v>1185</v>
      </c>
      <c r="AF137" s="79" t="b">
        <v>0</v>
      </c>
      <c r="AG137" s="79" t="s">
        <v>1187</v>
      </c>
      <c r="AH137" s="79"/>
      <c r="AI137" s="85" t="s">
        <v>1185</v>
      </c>
      <c r="AJ137" s="79" t="b">
        <v>0</v>
      </c>
      <c r="AK137" s="79">
        <v>1</v>
      </c>
      <c r="AL137" s="85" t="s">
        <v>1173</v>
      </c>
      <c r="AM137" s="79" t="s">
        <v>1213</v>
      </c>
      <c r="AN137" s="79" t="b">
        <v>0</v>
      </c>
      <c r="AO137" s="85" t="s">
        <v>1173</v>
      </c>
      <c r="AP137" s="79" t="s">
        <v>176</v>
      </c>
      <c r="AQ137" s="79">
        <v>0</v>
      </c>
      <c r="AR137" s="79">
        <v>0</v>
      </c>
      <c r="AS137" s="79"/>
      <c r="AT137" s="79"/>
      <c r="AU137" s="79"/>
      <c r="AV137" s="79"/>
      <c r="AW137" s="79"/>
      <c r="AX137" s="79"/>
      <c r="AY137" s="79"/>
      <c r="AZ137" s="79"/>
      <c r="BA137">
        <v>6</v>
      </c>
      <c r="BB137" s="78" t="str">
        <f>REPLACE(INDEX(GroupVertices[Group],MATCH(Edges[[#This Row],[Vertex 1]],GroupVertices[Vertex],0)),1,1,"")</f>
        <v>2</v>
      </c>
      <c r="BC137" s="78" t="str">
        <f>REPLACE(INDEX(GroupVertices[Group],MATCH(Edges[[#This Row],[Vertex 2]],GroupVertices[Vertex],0)),1,1,"")</f>
        <v>8</v>
      </c>
      <c r="BD137" s="48">
        <v>0</v>
      </c>
      <c r="BE137" s="49">
        <v>0</v>
      </c>
      <c r="BF137" s="48">
        <v>0</v>
      </c>
      <c r="BG137" s="49">
        <v>0</v>
      </c>
      <c r="BH137" s="48">
        <v>0</v>
      </c>
      <c r="BI137" s="49">
        <v>0</v>
      </c>
      <c r="BJ137" s="48">
        <v>14</v>
      </c>
      <c r="BK137" s="49">
        <v>100</v>
      </c>
      <c r="BL137" s="48">
        <v>14</v>
      </c>
    </row>
    <row r="138" spans="1:64" ht="15">
      <c r="A138" s="64" t="s">
        <v>286</v>
      </c>
      <c r="B138" s="64" t="s">
        <v>329</v>
      </c>
      <c r="C138" s="65" t="s">
        <v>3161</v>
      </c>
      <c r="D138" s="66">
        <v>3</v>
      </c>
      <c r="E138" s="67" t="s">
        <v>132</v>
      </c>
      <c r="F138" s="68">
        <v>35</v>
      </c>
      <c r="G138" s="65"/>
      <c r="H138" s="69"/>
      <c r="I138" s="70"/>
      <c r="J138" s="70"/>
      <c r="K138" s="34" t="s">
        <v>65</v>
      </c>
      <c r="L138" s="77">
        <v>138</v>
      </c>
      <c r="M138" s="77"/>
      <c r="N138" s="72"/>
      <c r="O138" s="79" t="s">
        <v>332</v>
      </c>
      <c r="P138" s="81">
        <v>43503.688784722224</v>
      </c>
      <c r="Q138" s="79" t="s">
        <v>429</v>
      </c>
      <c r="R138" s="79"/>
      <c r="S138" s="79"/>
      <c r="T138" s="79"/>
      <c r="U138" s="79"/>
      <c r="V138" s="83" t="s">
        <v>812</v>
      </c>
      <c r="W138" s="81">
        <v>43503.688784722224</v>
      </c>
      <c r="X138" s="83" t="s">
        <v>940</v>
      </c>
      <c r="Y138" s="79"/>
      <c r="Z138" s="79"/>
      <c r="AA138" s="85" t="s">
        <v>1117</v>
      </c>
      <c r="AB138" s="79"/>
      <c r="AC138" s="79" t="b">
        <v>0</v>
      </c>
      <c r="AD138" s="79">
        <v>0</v>
      </c>
      <c r="AE138" s="85" t="s">
        <v>1185</v>
      </c>
      <c r="AF138" s="79" t="b">
        <v>0</v>
      </c>
      <c r="AG138" s="79" t="s">
        <v>1187</v>
      </c>
      <c r="AH138" s="79"/>
      <c r="AI138" s="85" t="s">
        <v>1185</v>
      </c>
      <c r="AJ138" s="79" t="b">
        <v>0</v>
      </c>
      <c r="AK138" s="79">
        <v>1</v>
      </c>
      <c r="AL138" s="85" t="s">
        <v>1152</v>
      </c>
      <c r="AM138" s="79" t="s">
        <v>1213</v>
      </c>
      <c r="AN138" s="79" t="b">
        <v>0</v>
      </c>
      <c r="AO138" s="85" t="s">
        <v>1152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24</v>
      </c>
      <c r="BK138" s="49">
        <v>100</v>
      </c>
      <c r="BL138" s="48">
        <v>24</v>
      </c>
    </row>
    <row r="139" spans="1:64" ht="15">
      <c r="A139" s="64" t="s">
        <v>286</v>
      </c>
      <c r="B139" s="64" t="s">
        <v>300</v>
      </c>
      <c r="C139" s="65" t="s">
        <v>3161</v>
      </c>
      <c r="D139" s="66">
        <v>3</v>
      </c>
      <c r="E139" s="67" t="s">
        <v>132</v>
      </c>
      <c r="F139" s="68">
        <v>35</v>
      </c>
      <c r="G139" s="65"/>
      <c r="H139" s="69"/>
      <c r="I139" s="70"/>
      <c r="J139" s="70"/>
      <c r="K139" s="34" t="s">
        <v>65</v>
      </c>
      <c r="L139" s="77">
        <v>139</v>
      </c>
      <c r="M139" s="77"/>
      <c r="N139" s="72"/>
      <c r="O139" s="79" t="s">
        <v>332</v>
      </c>
      <c r="P139" s="81">
        <v>43503.688784722224</v>
      </c>
      <c r="Q139" s="79" t="s">
        <v>429</v>
      </c>
      <c r="R139" s="79"/>
      <c r="S139" s="79"/>
      <c r="T139" s="79"/>
      <c r="U139" s="79"/>
      <c r="V139" s="83" t="s">
        <v>812</v>
      </c>
      <c r="W139" s="81">
        <v>43503.688784722224</v>
      </c>
      <c r="X139" s="83" t="s">
        <v>940</v>
      </c>
      <c r="Y139" s="79"/>
      <c r="Z139" s="79"/>
      <c r="AA139" s="85" t="s">
        <v>1117</v>
      </c>
      <c r="AB139" s="79"/>
      <c r="AC139" s="79" t="b">
        <v>0</v>
      </c>
      <c r="AD139" s="79">
        <v>0</v>
      </c>
      <c r="AE139" s="85" t="s">
        <v>1185</v>
      </c>
      <c r="AF139" s="79" t="b">
        <v>0</v>
      </c>
      <c r="AG139" s="79" t="s">
        <v>1187</v>
      </c>
      <c r="AH139" s="79"/>
      <c r="AI139" s="85" t="s">
        <v>1185</v>
      </c>
      <c r="AJ139" s="79" t="b">
        <v>0</v>
      </c>
      <c r="AK139" s="79">
        <v>1</v>
      </c>
      <c r="AL139" s="85" t="s">
        <v>1152</v>
      </c>
      <c r="AM139" s="79" t="s">
        <v>1213</v>
      </c>
      <c r="AN139" s="79" t="b">
        <v>0</v>
      </c>
      <c r="AO139" s="85" t="s">
        <v>1152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286</v>
      </c>
      <c r="B140" s="64" t="s">
        <v>305</v>
      </c>
      <c r="C140" s="65" t="s">
        <v>3163</v>
      </c>
      <c r="D140" s="66">
        <v>10</v>
      </c>
      <c r="E140" s="67" t="s">
        <v>136</v>
      </c>
      <c r="F140" s="68">
        <v>12</v>
      </c>
      <c r="G140" s="65"/>
      <c r="H140" s="69"/>
      <c r="I140" s="70"/>
      <c r="J140" s="70"/>
      <c r="K140" s="34" t="s">
        <v>65</v>
      </c>
      <c r="L140" s="77">
        <v>140</v>
      </c>
      <c r="M140" s="77"/>
      <c r="N140" s="72"/>
      <c r="O140" s="79" t="s">
        <v>332</v>
      </c>
      <c r="P140" s="81">
        <v>43504.14712962963</v>
      </c>
      <c r="Q140" s="79" t="s">
        <v>420</v>
      </c>
      <c r="R140" s="79"/>
      <c r="S140" s="79"/>
      <c r="T140" s="79" t="s">
        <v>637</v>
      </c>
      <c r="U140" s="79"/>
      <c r="V140" s="83" t="s">
        <v>812</v>
      </c>
      <c r="W140" s="81">
        <v>43504.14712962963</v>
      </c>
      <c r="X140" s="83" t="s">
        <v>941</v>
      </c>
      <c r="Y140" s="79"/>
      <c r="Z140" s="79"/>
      <c r="AA140" s="85" t="s">
        <v>1118</v>
      </c>
      <c r="AB140" s="79"/>
      <c r="AC140" s="79" t="b">
        <v>0</v>
      </c>
      <c r="AD140" s="79">
        <v>0</v>
      </c>
      <c r="AE140" s="85" t="s">
        <v>1185</v>
      </c>
      <c r="AF140" s="79" t="b">
        <v>0</v>
      </c>
      <c r="AG140" s="79" t="s">
        <v>1187</v>
      </c>
      <c r="AH140" s="79"/>
      <c r="AI140" s="85" t="s">
        <v>1185</v>
      </c>
      <c r="AJ140" s="79" t="b">
        <v>0</v>
      </c>
      <c r="AK140" s="79">
        <v>1</v>
      </c>
      <c r="AL140" s="85" t="s">
        <v>1175</v>
      </c>
      <c r="AM140" s="79" t="s">
        <v>1213</v>
      </c>
      <c r="AN140" s="79" t="b">
        <v>0</v>
      </c>
      <c r="AO140" s="85" t="s">
        <v>1175</v>
      </c>
      <c r="AP140" s="79" t="s">
        <v>176</v>
      </c>
      <c r="AQ140" s="79">
        <v>0</v>
      </c>
      <c r="AR140" s="79">
        <v>0</v>
      </c>
      <c r="AS140" s="79"/>
      <c r="AT140" s="79"/>
      <c r="AU140" s="79"/>
      <c r="AV140" s="79"/>
      <c r="AW140" s="79"/>
      <c r="AX140" s="79"/>
      <c r="AY140" s="79"/>
      <c r="AZ140" s="79"/>
      <c r="BA140">
        <v>6</v>
      </c>
      <c r="BB140" s="78" t="str">
        <f>REPLACE(INDEX(GroupVertices[Group],MATCH(Edges[[#This Row],[Vertex 1]],GroupVertices[Vertex],0)),1,1,"")</f>
        <v>2</v>
      </c>
      <c r="BC140" s="78" t="str">
        <f>REPLACE(INDEX(GroupVertices[Group],MATCH(Edges[[#This Row],[Vertex 2]],GroupVertices[Vertex],0)),1,1,"")</f>
        <v>8</v>
      </c>
      <c r="BD140" s="48">
        <v>0</v>
      </c>
      <c r="BE140" s="49">
        <v>0</v>
      </c>
      <c r="BF140" s="48">
        <v>0</v>
      </c>
      <c r="BG140" s="49">
        <v>0</v>
      </c>
      <c r="BH140" s="48">
        <v>0</v>
      </c>
      <c r="BI140" s="49">
        <v>0</v>
      </c>
      <c r="BJ140" s="48">
        <v>14</v>
      </c>
      <c r="BK140" s="49">
        <v>100</v>
      </c>
      <c r="BL140" s="48">
        <v>14</v>
      </c>
    </row>
    <row r="141" spans="1:64" ht="15">
      <c r="A141" s="64" t="s">
        <v>286</v>
      </c>
      <c r="B141" s="64" t="s">
        <v>305</v>
      </c>
      <c r="C141" s="65" t="s">
        <v>3163</v>
      </c>
      <c r="D141" s="66">
        <v>10</v>
      </c>
      <c r="E141" s="67" t="s">
        <v>136</v>
      </c>
      <c r="F141" s="68">
        <v>12</v>
      </c>
      <c r="G141" s="65"/>
      <c r="H141" s="69"/>
      <c r="I141" s="70"/>
      <c r="J141" s="70"/>
      <c r="K141" s="34" t="s">
        <v>65</v>
      </c>
      <c r="L141" s="77">
        <v>141</v>
      </c>
      <c r="M141" s="77"/>
      <c r="N141" s="72"/>
      <c r="O141" s="79" t="s">
        <v>332</v>
      </c>
      <c r="P141" s="81">
        <v>43505.14710648148</v>
      </c>
      <c r="Q141" s="79" t="s">
        <v>420</v>
      </c>
      <c r="R141" s="79"/>
      <c r="S141" s="79"/>
      <c r="T141" s="79" t="s">
        <v>637</v>
      </c>
      <c r="U141" s="79"/>
      <c r="V141" s="83" t="s">
        <v>812</v>
      </c>
      <c r="W141" s="81">
        <v>43505.14710648148</v>
      </c>
      <c r="X141" s="83" t="s">
        <v>942</v>
      </c>
      <c r="Y141" s="79"/>
      <c r="Z141" s="79"/>
      <c r="AA141" s="85" t="s">
        <v>1119</v>
      </c>
      <c r="AB141" s="79"/>
      <c r="AC141" s="79" t="b">
        <v>0</v>
      </c>
      <c r="AD141" s="79">
        <v>0</v>
      </c>
      <c r="AE141" s="85" t="s">
        <v>1185</v>
      </c>
      <c r="AF141" s="79" t="b">
        <v>0</v>
      </c>
      <c r="AG141" s="79" t="s">
        <v>1187</v>
      </c>
      <c r="AH141" s="79"/>
      <c r="AI141" s="85" t="s">
        <v>1185</v>
      </c>
      <c r="AJ141" s="79" t="b">
        <v>0</v>
      </c>
      <c r="AK141" s="79">
        <v>0</v>
      </c>
      <c r="AL141" s="85" t="s">
        <v>1177</v>
      </c>
      <c r="AM141" s="79" t="s">
        <v>1213</v>
      </c>
      <c r="AN141" s="79" t="b">
        <v>0</v>
      </c>
      <c r="AO141" s="85" t="s">
        <v>1177</v>
      </c>
      <c r="AP141" s="79" t="s">
        <v>176</v>
      </c>
      <c r="AQ141" s="79">
        <v>0</v>
      </c>
      <c r="AR141" s="79">
        <v>0</v>
      </c>
      <c r="AS141" s="79"/>
      <c r="AT141" s="79"/>
      <c r="AU141" s="79"/>
      <c r="AV141" s="79"/>
      <c r="AW141" s="79"/>
      <c r="AX141" s="79"/>
      <c r="AY141" s="79"/>
      <c r="AZ141" s="79"/>
      <c r="BA141">
        <v>6</v>
      </c>
      <c r="BB141" s="78" t="str">
        <f>REPLACE(INDEX(GroupVertices[Group],MATCH(Edges[[#This Row],[Vertex 1]],GroupVertices[Vertex],0)),1,1,"")</f>
        <v>2</v>
      </c>
      <c r="BC141" s="78" t="str">
        <f>REPLACE(INDEX(GroupVertices[Group],MATCH(Edges[[#This Row],[Vertex 2]],GroupVertices[Vertex],0)),1,1,"")</f>
        <v>8</v>
      </c>
      <c r="BD141" s="48">
        <v>0</v>
      </c>
      <c r="BE141" s="49">
        <v>0</v>
      </c>
      <c r="BF141" s="48">
        <v>0</v>
      </c>
      <c r="BG141" s="49">
        <v>0</v>
      </c>
      <c r="BH141" s="48">
        <v>0</v>
      </c>
      <c r="BI141" s="49">
        <v>0</v>
      </c>
      <c r="BJ141" s="48">
        <v>14</v>
      </c>
      <c r="BK141" s="49">
        <v>100</v>
      </c>
      <c r="BL141" s="48">
        <v>14</v>
      </c>
    </row>
    <row r="142" spans="1:64" ht="15">
      <c r="A142" s="64" t="s">
        <v>286</v>
      </c>
      <c r="B142" s="64" t="s">
        <v>289</v>
      </c>
      <c r="C142" s="65" t="s">
        <v>3161</v>
      </c>
      <c r="D142" s="66">
        <v>3</v>
      </c>
      <c r="E142" s="67" t="s">
        <v>132</v>
      </c>
      <c r="F142" s="68">
        <v>35</v>
      </c>
      <c r="G142" s="65"/>
      <c r="H142" s="69"/>
      <c r="I142" s="70"/>
      <c r="J142" s="70"/>
      <c r="K142" s="34" t="s">
        <v>65</v>
      </c>
      <c r="L142" s="77">
        <v>142</v>
      </c>
      <c r="M142" s="77"/>
      <c r="N142" s="72"/>
      <c r="O142" s="79" t="s">
        <v>332</v>
      </c>
      <c r="P142" s="81">
        <v>43510.52211805555</v>
      </c>
      <c r="Q142" s="79" t="s">
        <v>430</v>
      </c>
      <c r="R142" s="79"/>
      <c r="S142" s="79"/>
      <c r="T142" s="79" t="s">
        <v>678</v>
      </c>
      <c r="U142" s="79"/>
      <c r="V142" s="83" t="s">
        <v>812</v>
      </c>
      <c r="W142" s="81">
        <v>43510.52211805555</v>
      </c>
      <c r="X142" s="83" t="s">
        <v>943</v>
      </c>
      <c r="Y142" s="79"/>
      <c r="Z142" s="79"/>
      <c r="AA142" s="85" t="s">
        <v>1120</v>
      </c>
      <c r="AB142" s="79"/>
      <c r="AC142" s="79" t="b">
        <v>0</v>
      </c>
      <c r="AD142" s="79">
        <v>0</v>
      </c>
      <c r="AE142" s="85" t="s">
        <v>1185</v>
      </c>
      <c r="AF142" s="79" t="b">
        <v>0</v>
      </c>
      <c r="AG142" s="79" t="s">
        <v>1187</v>
      </c>
      <c r="AH142" s="79"/>
      <c r="AI142" s="85" t="s">
        <v>1185</v>
      </c>
      <c r="AJ142" s="79" t="b">
        <v>0</v>
      </c>
      <c r="AK142" s="79">
        <v>0</v>
      </c>
      <c r="AL142" s="85" t="s">
        <v>1123</v>
      </c>
      <c r="AM142" s="79" t="s">
        <v>1213</v>
      </c>
      <c r="AN142" s="79" t="b">
        <v>0</v>
      </c>
      <c r="AO142" s="85" t="s">
        <v>1123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10</v>
      </c>
      <c r="BD142" s="48">
        <v>0</v>
      </c>
      <c r="BE142" s="49">
        <v>0</v>
      </c>
      <c r="BF142" s="48">
        <v>0</v>
      </c>
      <c r="BG142" s="49">
        <v>0</v>
      </c>
      <c r="BH142" s="48">
        <v>0</v>
      </c>
      <c r="BI142" s="49">
        <v>0</v>
      </c>
      <c r="BJ142" s="48">
        <v>19</v>
      </c>
      <c r="BK142" s="49">
        <v>100</v>
      </c>
      <c r="BL142" s="48">
        <v>19</v>
      </c>
    </row>
    <row r="143" spans="1:64" ht="15">
      <c r="A143" s="64" t="s">
        <v>289</v>
      </c>
      <c r="B143" s="64" t="s">
        <v>289</v>
      </c>
      <c r="C143" s="65" t="s">
        <v>3164</v>
      </c>
      <c r="D143" s="66">
        <v>5.8</v>
      </c>
      <c r="E143" s="67" t="s">
        <v>136</v>
      </c>
      <c r="F143" s="68">
        <v>25.8</v>
      </c>
      <c r="G143" s="65"/>
      <c r="H143" s="69"/>
      <c r="I143" s="70"/>
      <c r="J143" s="70"/>
      <c r="K143" s="34" t="s">
        <v>65</v>
      </c>
      <c r="L143" s="77">
        <v>143</v>
      </c>
      <c r="M143" s="77"/>
      <c r="N143" s="72"/>
      <c r="O143" s="79" t="s">
        <v>176</v>
      </c>
      <c r="P143" s="81">
        <v>43508.64460648148</v>
      </c>
      <c r="Q143" s="79" t="s">
        <v>431</v>
      </c>
      <c r="R143" s="83" t="s">
        <v>546</v>
      </c>
      <c r="S143" s="79" t="s">
        <v>593</v>
      </c>
      <c r="T143" s="79" t="s">
        <v>667</v>
      </c>
      <c r="U143" s="79"/>
      <c r="V143" s="83" t="s">
        <v>815</v>
      </c>
      <c r="W143" s="81">
        <v>43508.64460648148</v>
      </c>
      <c r="X143" s="83" t="s">
        <v>944</v>
      </c>
      <c r="Y143" s="79"/>
      <c r="Z143" s="79"/>
      <c r="AA143" s="85" t="s">
        <v>1121</v>
      </c>
      <c r="AB143" s="79"/>
      <c r="AC143" s="79" t="b">
        <v>0</v>
      </c>
      <c r="AD143" s="79">
        <v>0</v>
      </c>
      <c r="AE143" s="85" t="s">
        <v>1185</v>
      </c>
      <c r="AF143" s="79" t="b">
        <v>0</v>
      </c>
      <c r="AG143" s="79" t="s">
        <v>1187</v>
      </c>
      <c r="AH143" s="79"/>
      <c r="AI143" s="85" t="s">
        <v>1185</v>
      </c>
      <c r="AJ143" s="79" t="b">
        <v>0</v>
      </c>
      <c r="AK143" s="79">
        <v>0</v>
      </c>
      <c r="AL143" s="85" t="s">
        <v>1185</v>
      </c>
      <c r="AM143" s="79" t="s">
        <v>1203</v>
      </c>
      <c r="AN143" s="79" t="b">
        <v>1</v>
      </c>
      <c r="AO143" s="85" t="s">
        <v>1121</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10</v>
      </c>
      <c r="BC143" s="78" t="str">
        <f>REPLACE(INDEX(GroupVertices[Group],MATCH(Edges[[#This Row],[Vertex 2]],GroupVertices[Vertex],0)),1,1,"")</f>
        <v>10</v>
      </c>
      <c r="BD143" s="48">
        <v>0</v>
      </c>
      <c r="BE143" s="49">
        <v>0</v>
      </c>
      <c r="BF143" s="48">
        <v>3</v>
      </c>
      <c r="BG143" s="49">
        <v>23.076923076923077</v>
      </c>
      <c r="BH143" s="48">
        <v>0</v>
      </c>
      <c r="BI143" s="49">
        <v>0</v>
      </c>
      <c r="BJ143" s="48">
        <v>10</v>
      </c>
      <c r="BK143" s="49">
        <v>76.92307692307692</v>
      </c>
      <c r="BL143" s="48">
        <v>13</v>
      </c>
    </row>
    <row r="144" spans="1:64" ht="15">
      <c r="A144" s="64" t="s">
        <v>289</v>
      </c>
      <c r="B144" s="64" t="s">
        <v>289</v>
      </c>
      <c r="C144" s="65" t="s">
        <v>3164</v>
      </c>
      <c r="D144" s="66">
        <v>5.8</v>
      </c>
      <c r="E144" s="67" t="s">
        <v>136</v>
      </c>
      <c r="F144" s="68">
        <v>25.8</v>
      </c>
      <c r="G144" s="65"/>
      <c r="H144" s="69"/>
      <c r="I144" s="70"/>
      <c r="J144" s="70"/>
      <c r="K144" s="34" t="s">
        <v>65</v>
      </c>
      <c r="L144" s="77">
        <v>144</v>
      </c>
      <c r="M144" s="77"/>
      <c r="N144" s="72"/>
      <c r="O144" s="79" t="s">
        <v>176</v>
      </c>
      <c r="P144" s="81">
        <v>43509.37293981481</v>
      </c>
      <c r="Q144" s="79" t="s">
        <v>432</v>
      </c>
      <c r="R144" s="83" t="s">
        <v>547</v>
      </c>
      <c r="S144" s="79" t="s">
        <v>593</v>
      </c>
      <c r="T144" s="79" t="s">
        <v>679</v>
      </c>
      <c r="U144" s="79"/>
      <c r="V144" s="83" t="s">
        <v>815</v>
      </c>
      <c r="W144" s="81">
        <v>43509.37293981481</v>
      </c>
      <c r="X144" s="83" t="s">
        <v>945</v>
      </c>
      <c r="Y144" s="79"/>
      <c r="Z144" s="79"/>
      <c r="AA144" s="85" t="s">
        <v>1122</v>
      </c>
      <c r="AB144" s="79"/>
      <c r="AC144" s="79" t="b">
        <v>0</v>
      </c>
      <c r="AD144" s="79">
        <v>0</v>
      </c>
      <c r="AE144" s="85" t="s">
        <v>1185</v>
      </c>
      <c r="AF144" s="79" t="b">
        <v>0</v>
      </c>
      <c r="AG144" s="79" t="s">
        <v>1187</v>
      </c>
      <c r="AH144" s="79"/>
      <c r="AI144" s="85" t="s">
        <v>1185</v>
      </c>
      <c r="AJ144" s="79" t="b">
        <v>0</v>
      </c>
      <c r="AK144" s="79">
        <v>0</v>
      </c>
      <c r="AL144" s="85" t="s">
        <v>1185</v>
      </c>
      <c r="AM144" s="79" t="s">
        <v>1203</v>
      </c>
      <c r="AN144" s="79" t="b">
        <v>1</v>
      </c>
      <c r="AO144" s="85" t="s">
        <v>1122</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10</v>
      </c>
      <c r="BC144" s="78" t="str">
        <f>REPLACE(INDEX(GroupVertices[Group],MATCH(Edges[[#This Row],[Vertex 2]],GroupVertices[Vertex],0)),1,1,"")</f>
        <v>10</v>
      </c>
      <c r="BD144" s="48">
        <v>0</v>
      </c>
      <c r="BE144" s="49">
        <v>0</v>
      </c>
      <c r="BF144" s="48">
        <v>0</v>
      </c>
      <c r="BG144" s="49">
        <v>0</v>
      </c>
      <c r="BH144" s="48">
        <v>0</v>
      </c>
      <c r="BI144" s="49">
        <v>0</v>
      </c>
      <c r="BJ144" s="48">
        <v>12</v>
      </c>
      <c r="BK144" s="49">
        <v>100</v>
      </c>
      <c r="BL144" s="48">
        <v>12</v>
      </c>
    </row>
    <row r="145" spans="1:64" ht="15">
      <c r="A145" s="64" t="s">
        <v>289</v>
      </c>
      <c r="B145" s="64" t="s">
        <v>289</v>
      </c>
      <c r="C145" s="65" t="s">
        <v>3164</v>
      </c>
      <c r="D145" s="66">
        <v>5.8</v>
      </c>
      <c r="E145" s="67" t="s">
        <v>136</v>
      </c>
      <c r="F145" s="68">
        <v>25.8</v>
      </c>
      <c r="G145" s="65"/>
      <c r="H145" s="69"/>
      <c r="I145" s="70"/>
      <c r="J145" s="70"/>
      <c r="K145" s="34" t="s">
        <v>65</v>
      </c>
      <c r="L145" s="77">
        <v>145</v>
      </c>
      <c r="M145" s="77"/>
      <c r="N145" s="72"/>
      <c r="O145" s="79" t="s">
        <v>176</v>
      </c>
      <c r="P145" s="81">
        <v>43510.52106481481</v>
      </c>
      <c r="Q145" s="79" t="s">
        <v>433</v>
      </c>
      <c r="R145" s="83" t="s">
        <v>548</v>
      </c>
      <c r="S145" s="79" t="s">
        <v>620</v>
      </c>
      <c r="T145" s="79" t="s">
        <v>680</v>
      </c>
      <c r="U145" s="83" t="s">
        <v>718</v>
      </c>
      <c r="V145" s="83" t="s">
        <v>718</v>
      </c>
      <c r="W145" s="81">
        <v>43510.52106481481</v>
      </c>
      <c r="X145" s="83" t="s">
        <v>946</v>
      </c>
      <c r="Y145" s="79"/>
      <c r="Z145" s="79"/>
      <c r="AA145" s="85" t="s">
        <v>1123</v>
      </c>
      <c r="AB145" s="79"/>
      <c r="AC145" s="79" t="b">
        <v>0</v>
      </c>
      <c r="AD145" s="79">
        <v>0</v>
      </c>
      <c r="AE145" s="85" t="s">
        <v>1185</v>
      </c>
      <c r="AF145" s="79" t="b">
        <v>0</v>
      </c>
      <c r="AG145" s="79" t="s">
        <v>1187</v>
      </c>
      <c r="AH145" s="79"/>
      <c r="AI145" s="85" t="s">
        <v>1185</v>
      </c>
      <c r="AJ145" s="79" t="b">
        <v>0</v>
      </c>
      <c r="AK145" s="79">
        <v>2</v>
      </c>
      <c r="AL145" s="85" t="s">
        <v>1185</v>
      </c>
      <c r="AM145" s="79" t="s">
        <v>1203</v>
      </c>
      <c r="AN145" s="79" t="b">
        <v>0</v>
      </c>
      <c r="AO145" s="85" t="s">
        <v>1123</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10</v>
      </c>
      <c r="BC145" s="78" t="str">
        <f>REPLACE(INDEX(GroupVertices[Group],MATCH(Edges[[#This Row],[Vertex 2]],GroupVertices[Vertex],0)),1,1,"")</f>
        <v>10</v>
      </c>
      <c r="BD145" s="48">
        <v>0</v>
      </c>
      <c r="BE145" s="49">
        <v>0</v>
      </c>
      <c r="BF145" s="48">
        <v>0</v>
      </c>
      <c r="BG145" s="49">
        <v>0</v>
      </c>
      <c r="BH145" s="48">
        <v>0</v>
      </c>
      <c r="BI145" s="49">
        <v>0</v>
      </c>
      <c r="BJ145" s="48">
        <v>23</v>
      </c>
      <c r="BK145" s="49">
        <v>100</v>
      </c>
      <c r="BL145" s="48">
        <v>23</v>
      </c>
    </row>
    <row r="146" spans="1:64" ht="15">
      <c r="A146" s="64" t="s">
        <v>290</v>
      </c>
      <c r="B146" s="64" t="s">
        <v>289</v>
      </c>
      <c r="C146" s="65" t="s">
        <v>3161</v>
      </c>
      <c r="D146" s="66">
        <v>3</v>
      </c>
      <c r="E146" s="67" t="s">
        <v>132</v>
      </c>
      <c r="F146" s="68">
        <v>35</v>
      </c>
      <c r="G146" s="65"/>
      <c r="H146" s="69"/>
      <c r="I146" s="70"/>
      <c r="J146" s="70"/>
      <c r="K146" s="34" t="s">
        <v>65</v>
      </c>
      <c r="L146" s="77">
        <v>146</v>
      </c>
      <c r="M146" s="77"/>
      <c r="N146" s="72"/>
      <c r="O146" s="79" t="s">
        <v>332</v>
      </c>
      <c r="P146" s="81">
        <v>43510.52730324074</v>
      </c>
      <c r="Q146" s="79" t="s">
        <v>430</v>
      </c>
      <c r="R146" s="79"/>
      <c r="S146" s="79"/>
      <c r="T146" s="79" t="s">
        <v>678</v>
      </c>
      <c r="U146" s="79"/>
      <c r="V146" s="83" t="s">
        <v>816</v>
      </c>
      <c r="W146" s="81">
        <v>43510.52730324074</v>
      </c>
      <c r="X146" s="83" t="s">
        <v>947</v>
      </c>
      <c r="Y146" s="79"/>
      <c r="Z146" s="79"/>
      <c r="AA146" s="85" t="s">
        <v>1124</v>
      </c>
      <c r="AB146" s="79"/>
      <c r="AC146" s="79" t="b">
        <v>0</v>
      </c>
      <c r="AD146" s="79">
        <v>0</v>
      </c>
      <c r="AE146" s="85" t="s">
        <v>1185</v>
      </c>
      <c r="AF146" s="79" t="b">
        <v>0</v>
      </c>
      <c r="AG146" s="79" t="s">
        <v>1187</v>
      </c>
      <c r="AH146" s="79"/>
      <c r="AI146" s="85" t="s">
        <v>1185</v>
      </c>
      <c r="AJ146" s="79" t="b">
        <v>0</v>
      </c>
      <c r="AK146" s="79">
        <v>0</v>
      </c>
      <c r="AL146" s="85" t="s">
        <v>1123</v>
      </c>
      <c r="AM146" s="79" t="s">
        <v>1201</v>
      </c>
      <c r="AN146" s="79" t="b">
        <v>0</v>
      </c>
      <c r="AO146" s="85" t="s">
        <v>1123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10</v>
      </c>
      <c r="BC146" s="78" t="str">
        <f>REPLACE(INDEX(GroupVertices[Group],MATCH(Edges[[#This Row],[Vertex 2]],GroupVertices[Vertex],0)),1,1,"")</f>
        <v>10</v>
      </c>
      <c r="BD146" s="48">
        <v>0</v>
      </c>
      <c r="BE146" s="49">
        <v>0</v>
      </c>
      <c r="BF146" s="48">
        <v>0</v>
      </c>
      <c r="BG146" s="49">
        <v>0</v>
      </c>
      <c r="BH146" s="48">
        <v>0</v>
      </c>
      <c r="BI146" s="49">
        <v>0</v>
      </c>
      <c r="BJ146" s="48">
        <v>19</v>
      </c>
      <c r="BK146" s="49">
        <v>100</v>
      </c>
      <c r="BL146" s="48">
        <v>19</v>
      </c>
    </row>
    <row r="147" spans="1:64" ht="15">
      <c r="A147" s="64" t="s">
        <v>291</v>
      </c>
      <c r="B147" s="64" t="s">
        <v>291</v>
      </c>
      <c r="C147" s="65" t="s">
        <v>3161</v>
      </c>
      <c r="D147" s="66">
        <v>3</v>
      </c>
      <c r="E147" s="67" t="s">
        <v>132</v>
      </c>
      <c r="F147" s="68">
        <v>35</v>
      </c>
      <c r="G147" s="65"/>
      <c r="H147" s="69"/>
      <c r="I147" s="70"/>
      <c r="J147" s="70"/>
      <c r="K147" s="34" t="s">
        <v>65</v>
      </c>
      <c r="L147" s="77">
        <v>147</v>
      </c>
      <c r="M147" s="77"/>
      <c r="N147" s="72"/>
      <c r="O147" s="79" t="s">
        <v>176</v>
      </c>
      <c r="P147" s="81">
        <v>43510.574837962966</v>
      </c>
      <c r="Q147" s="79" t="s">
        <v>434</v>
      </c>
      <c r="R147" s="83" t="s">
        <v>549</v>
      </c>
      <c r="S147" s="79" t="s">
        <v>621</v>
      </c>
      <c r="T147" s="79" t="s">
        <v>681</v>
      </c>
      <c r="U147" s="79"/>
      <c r="V147" s="83" t="s">
        <v>817</v>
      </c>
      <c r="W147" s="81">
        <v>43510.574837962966</v>
      </c>
      <c r="X147" s="83" t="s">
        <v>948</v>
      </c>
      <c r="Y147" s="79"/>
      <c r="Z147" s="79"/>
      <c r="AA147" s="85" t="s">
        <v>1125</v>
      </c>
      <c r="AB147" s="79"/>
      <c r="AC147" s="79" t="b">
        <v>0</v>
      </c>
      <c r="AD147" s="79">
        <v>0</v>
      </c>
      <c r="AE147" s="85" t="s">
        <v>1185</v>
      </c>
      <c r="AF147" s="79" t="b">
        <v>0</v>
      </c>
      <c r="AG147" s="79" t="s">
        <v>1187</v>
      </c>
      <c r="AH147" s="79"/>
      <c r="AI147" s="85" t="s">
        <v>1185</v>
      </c>
      <c r="AJ147" s="79" t="b">
        <v>0</v>
      </c>
      <c r="AK147" s="79">
        <v>0</v>
      </c>
      <c r="AL147" s="85" t="s">
        <v>1185</v>
      </c>
      <c r="AM147" s="79" t="s">
        <v>1195</v>
      </c>
      <c r="AN147" s="79" t="b">
        <v>0</v>
      </c>
      <c r="AO147" s="85" t="s">
        <v>1125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30</v>
      </c>
      <c r="BK147" s="49">
        <v>100</v>
      </c>
      <c r="BL147" s="48">
        <v>30</v>
      </c>
    </row>
    <row r="148" spans="1:64" ht="15">
      <c r="A148" s="64" t="s">
        <v>292</v>
      </c>
      <c r="B148" s="64" t="s">
        <v>292</v>
      </c>
      <c r="C148" s="65" t="s">
        <v>3161</v>
      </c>
      <c r="D148" s="66">
        <v>3</v>
      </c>
      <c r="E148" s="67" t="s">
        <v>132</v>
      </c>
      <c r="F148" s="68">
        <v>35</v>
      </c>
      <c r="G148" s="65"/>
      <c r="H148" s="69"/>
      <c r="I148" s="70"/>
      <c r="J148" s="70"/>
      <c r="K148" s="34" t="s">
        <v>65</v>
      </c>
      <c r="L148" s="77">
        <v>148</v>
      </c>
      <c r="M148" s="77"/>
      <c r="N148" s="72"/>
      <c r="O148" s="79" t="s">
        <v>176</v>
      </c>
      <c r="P148" s="81">
        <v>43510.59033564815</v>
      </c>
      <c r="Q148" s="79" t="s">
        <v>435</v>
      </c>
      <c r="R148" s="83" t="s">
        <v>550</v>
      </c>
      <c r="S148" s="79" t="s">
        <v>593</v>
      </c>
      <c r="T148" s="79" t="s">
        <v>627</v>
      </c>
      <c r="U148" s="79"/>
      <c r="V148" s="83" t="s">
        <v>818</v>
      </c>
      <c r="W148" s="81">
        <v>43510.59033564815</v>
      </c>
      <c r="X148" s="83" t="s">
        <v>949</v>
      </c>
      <c r="Y148" s="79"/>
      <c r="Z148" s="79"/>
      <c r="AA148" s="85" t="s">
        <v>1126</v>
      </c>
      <c r="AB148" s="79"/>
      <c r="AC148" s="79" t="b">
        <v>0</v>
      </c>
      <c r="AD148" s="79">
        <v>0</v>
      </c>
      <c r="AE148" s="85" t="s">
        <v>1185</v>
      </c>
      <c r="AF148" s="79" t="b">
        <v>0</v>
      </c>
      <c r="AG148" s="79" t="s">
        <v>1187</v>
      </c>
      <c r="AH148" s="79"/>
      <c r="AI148" s="85" t="s">
        <v>1185</v>
      </c>
      <c r="AJ148" s="79" t="b">
        <v>0</v>
      </c>
      <c r="AK148" s="79">
        <v>0</v>
      </c>
      <c r="AL148" s="85" t="s">
        <v>1185</v>
      </c>
      <c r="AM148" s="79" t="s">
        <v>1203</v>
      </c>
      <c r="AN148" s="79" t="b">
        <v>1</v>
      </c>
      <c r="AO148" s="85" t="s">
        <v>1126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1</v>
      </c>
      <c r="BG148" s="49">
        <v>5.882352941176471</v>
      </c>
      <c r="BH148" s="48">
        <v>0</v>
      </c>
      <c r="BI148" s="49">
        <v>0</v>
      </c>
      <c r="BJ148" s="48">
        <v>16</v>
      </c>
      <c r="BK148" s="49">
        <v>94.11764705882354</v>
      </c>
      <c r="BL148" s="48">
        <v>17</v>
      </c>
    </row>
    <row r="149" spans="1:64" ht="15">
      <c r="A149" s="64" t="s">
        <v>293</v>
      </c>
      <c r="B149" s="64" t="s">
        <v>294</v>
      </c>
      <c r="C149" s="65" t="s">
        <v>3161</v>
      </c>
      <c r="D149" s="66">
        <v>3</v>
      </c>
      <c r="E149" s="67" t="s">
        <v>132</v>
      </c>
      <c r="F149" s="68">
        <v>35</v>
      </c>
      <c r="G149" s="65"/>
      <c r="H149" s="69"/>
      <c r="I149" s="70"/>
      <c r="J149" s="70"/>
      <c r="K149" s="34" t="s">
        <v>66</v>
      </c>
      <c r="L149" s="77">
        <v>149</v>
      </c>
      <c r="M149" s="77"/>
      <c r="N149" s="72"/>
      <c r="O149" s="79" t="s">
        <v>332</v>
      </c>
      <c r="P149" s="81">
        <v>43506.805972222224</v>
      </c>
      <c r="Q149" s="79" t="s">
        <v>375</v>
      </c>
      <c r="R149" s="79"/>
      <c r="S149" s="79"/>
      <c r="T149" s="79" t="s">
        <v>655</v>
      </c>
      <c r="U149" s="79"/>
      <c r="V149" s="83" t="s">
        <v>819</v>
      </c>
      <c r="W149" s="81">
        <v>43506.805972222224</v>
      </c>
      <c r="X149" s="83" t="s">
        <v>950</v>
      </c>
      <c r="Y149" s="79"/>
      <c r="Z149" s="79"/>
      <c r="AA149" s="85" t="s">
        <v>1127</v>
      </c>
      <c r="AB149" s="79"/>
      <c r="AC149" s="79" t="b">
        <v>0</v>
      </c>
      <c r="AD149" s="79">
        <v>0</v>
      </c>
      <c r="AE149" s="85" t="s">
        <v>1185</v>
      </c>
      <c r="AF149" s="79" t="b">
        <v>0</v>
      </c>
      <c r="AG149" s="79" t="s">
        <v>1187</v>
      </c>
      <c r="AH149" s="79"/>
      <c r="AI149" s="85" t="s">
        <v>1185</v>
      </c>
      <c r="AJ149" s="79" t="b">
        <v>0</v>
      </c>
      <c r="AK149" s="79">
        <v>3</v>
      </c>
      <c r="AL149" s="85" t="s">
        <v>1128</v>
      </c>
      <c r="AM149" s="79" t="s">
        <v>1201</v>
      </c>
      <c r="AN149" s="79" t="b">
        <v>0</v>
      </c>
      <c r="AO149" s="85" t="s">
        <v>1128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v>0</v>
      </c>
      <c r="BE149" s="49">
        <v>0</v>
      </c>
      <c r="BF149" s="48">
        <v>0</v>
      </c>
      <c r="BG149" s="49">
        <v>0</v>
      </c>
      <c r="BH149" s="48">
        <v>0</v>
      </c>
      <c r="BI149" s="49">
        <v>0</v>
      </c>
      <c r="BJ149" s="48">
        <v>19</v>
      </c>
      <c r="BK149" s="49">
        <v>100</v>
      </c>
      <c r="BL149" s="48">
        <v>19</v>
      </c>
    </row>
    <row r="150" spans="1:64" ht="15">
      <c r="A150" s="64" t="s">
        <v>294</v>
      </c>
      <c r="B150" s="64" t="s">
        <v>293</v>
      </c>
      <c r="C150" s="65" t="s">
        <v>3161</v>
      </c>
      <c r="D150" s="66">
        <v>3</v>
      </c>
      <c r="E150" s="67" t="s">
        <v>132</v>
      </c>
      <c r="F150" s="68">
        <v>35</v>
      </c>
      <c r="G150" s="65"/>
      <c r="H150" s="69"/>
      <c r="I150" s="70"/>
      <c r="J150" s="70"/>
      <c r="K150" s="34" t="s">
        <v>66</v>
      </c>
      <c r="L150" s="77">
        <v>150</v>
      </c>
      <c r="M150" s="77"/>
      <c r="N150" s="72"/>
      <c r="O150" s="79" t="s">
        <v>332</v>
      </c>
      <c r="P150" s="81">
        <v>43503.83393518518</v>
      </c>
      <c r="Q150" s="79" t="s">
        <v>436</v>
      </c>
      <c r="R150" s="79"/>
      <c r="S150" s="79"/>
      <c r="T150" s="79" t="s">
        <v>682</v>
      </c>
      <c r="U150" s="83" t="s">
        <v>719</v>
      </c>
      <c r="V150" s="83" t="s">
        <v>719</v>
      </c>
      <c r="W150" s="81">
        <v>43503.83393518518</v>
      </c>
      <c r="X150" s="83" t="s">
        <v>951</v>
      </c>
      <c r="Y150" s="79"/>
      <c r="Z150" s="79"/>
      <c r="AA150" s="85" t="s">
        <v>1128</v>
      </c>
      <c r="AB150" s="79"/>
      <c r="AC150" s="79" t="b">
        <v>0</v>
      </c>
      <c r="AD150" s="79">
        <v>4</v>
      </c>
      <c r="AE150" s="85" t="s">
        <v>1185</v>
      </c>
      <c r="AF150" s="79" t="b">
        <v>0</v>
      </c>
      <c r="AG150" s="79" t="s">
        <v>1187</v>
      </c>
      <c r="AH150" s="79"/>
      <c r="AI150" s="85" t="s">
        <v>1185</v>
      </c>
      <c r="AJ150" s="79" t="b">
        <v>0</v>
      </c>
      <c r="AK150" s="79">
        <v>2</v>
      </c>
      <c r="AL150" s="85" t="s">
        <v>1185</v>
      </c>
      <c r="AM150" s="79" t="s">
        <v>1194</v>
      </c>
      <c r="AN150" s="79" t="b">
        <v>0</v>
      </c>
      <c r="AO150" s="85" t="s">
        <v>1128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5</v>
      </c>
      <c r="BD150" s="48"/>
      <c r="BE150" s="49"/>
      <c r="BF150" s="48"/>
      <c r="BG150" s="49"/>
      <c r="BH150" s="48"/>
      <c r="BI150" s="49"/>
      <c r="BJ150" s="48"/>
      <c r="BK150" s="49"/>
      <c r="BL150" s="48"/>
    </row>
    <row r="151" spans="1:64" ht="15">
      <c r="A151" s="64" t="s">
        <v>294</v>
      </c>
      <c r="B151" s="64" t="s">
        <v>330</v>
      </c>
      <c r="C151" s="65" t="s">
        <v>3161</v>
      </c>
      <c r="D151" s="66">
        <v>3</v>
      </c>
      <c r="E151" s="67" t="s">
        <v>132</v>
      </c>
      <c r="F151" s="68">
        <v>35</v>
      </c>
      <c r="G151" s="65"/>
      <c r="H151" s="69"/>
      <c r="I151" s="70"/>
      <c r="J151" s="70"/>
      <c r="K151" s="34" t="s">
        <v>65</v>
      </c>
      <c r="L151" s="77">
        <v>151</v>
      </c>
      <c r="M151" s="77"/>
      <c r="N151" s="72"/>
      <c r="O151" s="79" t="s">
        <v>332</v>
      </c>
      <c r="P151" s="81">
        <v>43503.83393518518</v>
      </c>
      <c r="Q151" s="79" t="s">
        <v>436</v>
      </c>
      <c r="R151" s="79"/>
      <c r="S151" s="79"/>
      <c r="T151" s="79" t="s">
        <v>682</v>
      </c>
      <c r="U151" s="83" t="s">
        <v>719</v>
      </c>
      <c r="V151" s="83" t="s">
        <v>719</v>
      </c>
      <c r="W151" s="81">
        <v>43503.83393518518</v>
      </c>
      <c r="X151" s="83" t="s">
        <v>951</v>
      </c>
      <c r="Y151" s="79"/>
      <c r="Z151" s="79"/>
      <c r="AA151" s="85" t="s">
        <v>1128</v>
      </c>
      <c r="AB151" s="79"/>
      <c r="AC151" s="79" t="b">
        <v>0</v>
      </c>
      <c r="AD151" s="79">
        <v>4</v>
      </c>
      <c r="AE151" s="85" t="s">
        <v>1185</v>
      </c>
      <c r="AF151" s="79" t="b">
        <v>0</v>
      </c>
      <c r="AG151" s="79" t="s">
        <v>1187</v>
      </c>
      <c r="AH151" s="79"/>
      <c r="AI151" s="85" t="s">
        <v>1185</v>
      </c>
      <c r="AJ151" s="79" t="b">
        <v>0</v>
      </c>
      <c r="AK151" s="79">
        <v>2</v>
      </c>
      <c r="AL151" s="85" t="s">
        <v>1185</v>
      </c>
      <c r="AM151" s="79" t="s">
        <v>1194</v>
      </c>
      <c r="AN151" s="79" t="b">
        <v>0</v>
      </c>
      <c r="AO151" s="85" t="s">
        <v>1128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v>0</v>
      </c>
      <c r="BE151" s="49">
        <v>0</v>
      </c>
      <c r="BF151" s="48">
        <v>0</v>
      </c>
      <c r="BG151" s="49">
        <v>0</v>
      </c>
      <c r="BH151" s="48">
        <v>0</v>
      </c>
      <c r="BI151" s="49">
        <v>0</v>
      </c>
      <c r="BJ151" s="48">
        <v>38</v>
      </c>
      <c r="BK151" s="49">
        <v>100</v>
      </c>
      <c r="BL151" s="48">
        <v>38</v>
      </c>
    </row>
    <row r="152" spans="1:64" ht="15">
      <c r="A152" s="64" t="s">
        <v>295</v>
      </c>
      <c r="B152" s="64" t="s">
        <v>296</v>
      </c>
      <c r="C152" s="65" t="s">
        <v>3161</v>
      </c>
      <c r="D152" s="66">
        <v>3</v>
      </c>
      <c r="E152" s="67" t="s">
        <v>132</v>
      </c>
      <c r="F152" s="68">
        <v>35</v>
      </c>
      <c r="G152" s="65"/>
      <c r="H152" s="69"/>
      <c r="I152" s="70"/>
      <c r="J152" s="70"/>
      <c r="K152" s="34" t="s">
        <v>66</v>
      </c>
      <c r="L152" s="77">
        <v>152</v>
      </c>
      <c r="M152" s="77"/>
      <c r="N152" s="72"/>
      <c r="O152" s="79" t="s">
        <v>332</v>
      </c>
      <c r="P152" s="81">
        <v>43509.66846064815</v>
      </c>
      <c r="Q152" s="79" t="s">
        <v>437</v>
      </c>
      <c r="R152" s="79"/>
      <c r="S152" s="79"/>
      <c r="T152" s="79" t="s">
        <v>683</v>
      </c>
      <c r="U152" s="83" t="s">
        <v>720</v>
      </c>
      <c r="V152" s="83" t="s">
        <v>720</v>
      </c>
      <c r="W152" s="81">
        <v>43509.66846064815</v>
      </c>
      <c r="X152" s="83" t="s">
        <v>952</v>
      </c>
      <c r="Y152" s="79"/>
      <c r="Z152" s="79"/>
      <c r="AA152" s="85" t="s">
        <v>1129</v>
      </c>
      <c r="AB152" s="79"/>
      <c r="AC152" s="79" t="b">
        <v>0</v>
      </c>
      <c r="AD152" s="79">
        <v>3</v>
      </c>
      <c r="AE152" s="85" t="s">
        <v>1185</v>
      </c>
      <c r="AF152" s="79" t="b">
        <v>0</v>
      </c>
      <c r="AG152" s="79" t="s">
        <v>1187</v>
      </c>
      <c r="AH152" s="79"/>
      <c r="AI152" s="85" t="s">
        <v>1185</v>
      </c>
      <c r="AJ152" s="79" t="b">
        <v>0</v>
      </c>
      <c r="AK152" s="79">
        <v>1</v>
      </c>
      <c r="AL152" s="85" t="s">
        <v>1185</v>
      </c>
      <c r="AM152" s="79" t="s">
        <v>1194</v>
      </c>
      <c r="AN152" s="79" t="b">
        <v>0</v>
      </c>
      <c r="AO152" s="85" t="s">
        <v>1129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6</v>
      </c>
      <c r="BC152" s="78" t="str">
        <f>REPLACE(INDEX(GroupVertices[Group],MATCH(Edges[[#This Row],[Vertex 2]],GroupVertices[Vertex],0)),1,1,"")</f>
        <v>6</v>
      </c>
      <c r="BD152" s="48">
        <v>6</v>
      </c>
      <c r="BE152" s="49">
        <v>13.953488372093023</v>
      </c>
      <c r="BF152" s="48">
        <v>0</v>
      </c>
      <c r="BG152" s="49">
        <v>0</v>
      </c>
      <c r="BH152" s="48">
        <v>0</v>
      </c>
      <c r="BI152" s="49">
        <v>0</v>
      </c>
      <c r="BJ152" s="48">
        <v>37</v>
      </c>
      <c r="BK152" s="49">
        <v>86.04651162790698</v>
      </c>
      <c r="BL152" s="48">
        <v>43</v>
      </c>
    </row>
    <row r="153" spans="1:64" ht="15">
      <c r="A153" s="64" t="s">
        <v>296</v>
      </c>
      <c r="B153" s="64" t="s">
        <v>295</v>
      </c>
      <c r="C153" s="65" t="s">
        <v>3161</v>
      </c>
      <c r="D153" s="66">
        <v>3</v>
      </c>
      <c r="E153" s="67" t="s">
        <v>132</v>
      </c>
      <c r="F153" s="68">
        <v>35</v>
      </c>
      <c r="G153" s="65"/>
      <c r="H153" s="69"/>
      <c r="I153" s="70"/>
      <c r="J153" s="70"/>
      <c r="K153" s="34" t="s">
        <v>66</v>
      </c>
      <c r="L153" s="77">
        <v>153</v>
      </c>
      <c r="M153" s="77"/>
      <c r="N153" s="72"/>
      <c r="O153" s="79" t="s">
        <v>332</v>
      </c>
      <c r="P153" s="81">
        <v>43509.67633101852</v>
      </c>
      <c r="Q153" s="79" t="s">
        <v>438</v>
      </c>
      <c r="R153" s="79"/>
      <c r="S153" s="79"/>
      <c r="T153" s="79"/>
      <c r="U153" s="79"/>
      <c r="V153" s="83" t="s">
        <v>820</v>
      </c>
      <c r="W153" s="81">
        <v>43509.67633101852</v>
      </c>
      <c r="X153" s="83" t="s">
        <v>953</v>
      </c>
      <c r="Y153" s="79"/>
      <c r="Z153" s="79"/>
      <c r="AA153" s="85" t="s">
        <v>1130</v>
      </c>
      <c r="AB153" s="79"/>
      <c r="AC153" s="79" t="b">
        <v>0</v>
      </c>
      <c r="AD153" s="79">
        <v>0</v>
      </c>
      <c r="AE153" s="85" t="s">
        <v>1185</v>
      </c>
      <c r="AF153" s="79" t="b">
        <v>0</v>
      </c>
      <c r="AG153" s="79" t="s">
        <v>1187</v>
      </c>
      <c r="AH153" s="79"/>
      <c r="AI153" s="85" t="s">
        <v>1185</v>
      </c>
      <c r="AJ153" s="79" t="b">
        <v>0</v>
      </c>
      <c r="AK153" s="79">
        <v>1</v>
      </c>
      <c r="AL153" s="85" t="s">
        <v>1129</v>
      </c>
      <c r="AM153" s="79" t="s">
        <v>1195</v>
      </c>
      <c r="AN153" s="79" t="b">
        <v>0</v>
      </c>
      <c r="AO153" s="85" t="s">
        <v>1129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6</v>
      </c>
      <c r="BC153" s="78" t="str">
        <f>REPLACE(INDEX(GroupVertices[Group],MATCH(Edges[[#This Row],[Vertex 2]],GroupVertices[Vertex],0)),1,1,"")</f>
        <v>6</v>
      </c>
      <c r="BD153" s="48">
        <v>3</v>
      </c>
      <c r="BE153" s="49">
        <v>14.285714285714286</v>
      </c>
      <c r="BF153" s="48">
        <v>0</v>
      </c>
      <c r="BG153" s="49">
        <v>0</v>
      </c>
      <c r="BH153" s="48">
        <v>0</v>
      </c>
      <c r="BI153" s="49">
        <v>0</v>
      </c>
      <c r="BJ153" s="48">
        <v>18</v>
      </c>
      <c r="BK153" s="49">
        <v>85.71428571428571</v>
      </c>
      <c r="BL153" s="48">
        <v>21</v>
      </c>
    </row>
    <row r="154" spans="1:64" ht="15">
      <c r="A154" s="64" t="s">
        <v>297</v>
      </c>
      <c r="B154" s="64" t="s">
        <v>296</v>
      </c>
      <c r="C154" s="65" t="s">
        <v>3161</v>
      </c>
      <c r="D154" s="66">
        <v>3</v>
      </c>
      <c r="E154" s="67" t="s">
        <v>132</v>
      </c>
      <c r="F154" s="68">
        <v>35</v>
      </c>
      <c r="G154" s="65"/>
      <c r="H154" s="69"/>
      <c r="I154" s="70"/>
      <c r="J154" s="70"/>
      <c r="K154" s="34" t="s">
        <v>65</v>
      </c>
      <c r="L154" s="77">
        <v>154</v>
      </c>
      <c r="M154" s="77"/>
      <c r="N154" s="72"/>
      <c r="O154" s="79" t="s">
        <v>332</v>
      </c>
      <c r="P154" s="81">
        <v>43510.60128472222</v>
      </c>
      <c r="Q154" s="79" t="s">
        <v>438</v>
      </c>
      <c r="R154" s="79"/>
      <c r="S154" s="79"/>
      <c r="T154" s="79"/>
      <c r="U154" s="79"/>
      <c r="V154" s="83" t="s">
        <v>821</v>
      </c>
      <c r="W154" s="81">
        <v>43510.60128472222</v>
      </c>
      <c r="X154" s="83" t="s">
        <v>954</v>
      </c>
      <c r="Y154" s="79"/>
      <c r="Z154" s="79"/>
      <c r="AA154" s="85" t="s">
        <v>1131</v>
      </c>
      <c r="AB154" s="79"/>
      <c r="AC154" s="79" t="b">
        <v>0</v>
      </c>
      <c r="AD154" s="79">
        <v>0</v>
      </c>
      <c r="AE154" s="85" t="s">
        <v>1185</v>
      </c>
      <c r="AF154" s="79" t="b">
        <v>0</v>
      </c>
      <c r="AG154" s="79" t="s">
        <v>1187</v>
      </c>
      <c r="AH154" s="79"/>
      <c r="AI154" s="85" t="s">
        <v>1185</v>
      </c>
      <c r="AJ154" s="79" t="b">
        <v>0</v>
      </c>
      <c r="AK154" s="79">
        <v>2</v>
      </c>
      <c r="AL154" s="85" t="s">
        <v>1129</v>
      </c>
      <c r="AM154" s="79" t="s">
        <v>1195</v>
      </c>
      <c r="AN154" s="79" t="b">
        <v>0</v>
      </c>
      <c r="AO154" s="85" t="s">
        <v>1129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c r="BE154" s="49"/>
      <c r="BF154" s="48"/>
      <c r="BG154" s="49"/>
      <c r="BH154" s="48"/>
      <c r="BI154" s="49"/>
      <c r="BJ154" s="48"/>
      <c r="BK154" s="49"/>
      <c r="BL154" s="48"/>
    </row>
    <row r="155" spans="1:64" ht="15">
      <c r="A155" s="64" t="s">
        <v>295</v>
      </c>
      <c r="B155" s="64" t="s">
        <v>295</v>
      </c>
      <c r="C155" s="65" t="s">
        <v>3165</v>
      </c>
      <c r="D155" s="66">
        <v>8.6</v>
      </c>
      <c r="E155" s="67" t="s">
        <v>136</v>
      </c>
      <c r="F155" s="68">
        <v>16.6</v>
      </c>
      <c r="G155" s="65"/>
      <c r="H155" s="69"/>
      <c r="I155" s="70"/>
      <c r="J155" s="70"/>
      <c r="K155" s="34" t="s">
        <v>65</v>
      </c>
      <c r="L155" s="77">
        <v>155</v>
      </c>
      <c r="M155" s="77"/>
      <c r="N155" s="72"/>
      <c r="O155" s="79" t="s">
        <v>176</v>
      </c>
      <c r="P155" s="81">
        <v>43498.88547453703</v>
      </c>
      <c r="Q155" s="79" t="s">
        <v>439</v>
      </c>
      <c r="R155" s="83" t="s">
        <v>551</v>
      </c>
      <c r="S155" s="79" t="s">
        <v>608</v>
      </c>
      <c r="T155" s="79" t="s">
        <v>627</v>
      </c>
      <c r="U155" s="83" t="s">
        <v>721</v>
      </c>
      <c r="V155" s="83" t="s">
        <v>721</v>
      </c>
      <c r="W155" s="81">
        <v>43498.88547453703</v>
      </c>
      <c r="X155" s="83" t="s">
        <v>955</v>
      </c>
      <c r="Y155" s="79"/>
      <c r="Z155" s="79"/>
      <c r="AA155" s="85" t="s">
        <v>1132</v>
      </c>
      <c r="AB155" s="79"/>
      <c r="AC155" s="79" t="b">
        <v>0</v>
      </c>
      <c r="AD155" s="79">
        <v>0</v>
      </c>
      <c r="AE155" s="85" t="s">
        <v>1185</v>
      </c>
      <c r="AF155" s="79" t="b">
        <v>0</v>
      </c>
      <c r="AG155" s="79" t="s">
        <v>1187</v>
      </c>
      <c r="AH155" s="79"/>
      <c r="AI155" s="85" t="s">
        <v>1185</v>
      </c>
      <c r="AJ155" s="79" t="b">
        <v>0</v>
      </c>
      <c r="AK155" s="79">
        <v>0</v>
      </c>
      <c r="AL155" s="85" t="s">
        <v>1185</v>
      </c>
      <c r="AM155" s="79" t="s">
        <v>1194</v>
      </c>
      <c r="AN155" s="79" t="b">
        <v>0</v>
      </c>
      <c r="AO155" s="85" t="s">
        <v>1132</v>
      </c>
      <c r="AP155" s="79" t="s">
        <v>176</v>
      </c>
      <c r="AQ155" s="79">
        <v>0</v>
      </c>
      <c r="AR155" s="79">
        <v>0</v>
      </c>
      <c r="AS155" s="79"/>
      <c r="AT155" s="79"/>
      <c r="AU155" s="79"/>
      <c r="AV155" s="79"/>
      <c r="AW155" s="79"/>
      <c r="AX155" s="79"/>
      <c r="AY155" s="79"/>
      <c r="AZ155" s="79"/>
      <c r="BA155">
        <v>5</v>
      </c>
      <c r="BB155" s="78" t="str">
        <f>REPLACE(INDEX(GroupVertices[Group],MATCH(Edges[[#This Row],[Vertex 1]],GroupVertices[Vertex],0)),1,1,"")</f>
        <v>6</v>
      </c>
      <c r="BC155" s="78" t="str">
        <f>REPLACE(INDEX(GroupVertices[Group],MATCH(Edges[[#This Row],[Vertex 2]],GroupVertices[Vertex],0)),1,1,"")</f>
        <v>6</v>
      </c>
      <c r="BD155" s="48">
        <v>3</v>
      </c>
      <c r="BE155" s="49">
        <v>8.108108108108109</v>
      </c>
      <c r="BF155" s="48">
        <v>0</v>
      </c>
      <c r="BG155" s="49">
        <v>0</v>
      </c>
      <c r="BH155" s="48">
        <v>0</v>
      </c>
      <c r="BI155" s="49">
        <v>0</v>
      </c>
      <c r="BJ155" s="48">
        <v>34</v>
      </c>
      <c r="BK155" s="49">
        <v>91.89189189189189</v>
      </c>
      <c r="BL155" s="48">
        <v>37</v>
      </c>
    </row>
    <row r="156" spans="1:64" ht="15">
      <c r="A156" s="64" t="s">
        <v>295</v>
      </c>
      <c r="B156" s="64" t="s">
        <v>295</v>
      </c>
      <c r="C156" s="65" t="s">
        <v>3165</v>
      </c>
      <c r="D156" s="66">
        <v>8.6</v>
      </c>
      <c r="E156" s="67" t="s">
        <v>136</v>
      </c>
      <c r="F156" s="68">
        <v>16.6</v>
      </c>
      <c r="G156" s="65"/>
      <c r="H156" s="69"/>
      <c r="I156" s="70"/>
      <c r="J156" s="70"/>
      <c r="K156" s="34" t="s">
        <v>65</v>
      </c>
      <c r="L156" s="77">
        <v>156</v>
      </c>
      <c r="M156" s="77"/>
      <c r="N156" s="72"/>
      <c r="O156" s="79" t="s">
        <v>176</v>
      </c>
      <c r="P156" s="81">
        <v>43501.85769675926</v>
      </c>
      <c r="Q156" s="79" t="s">
        <v>440</v>
      </c>
      <c r="R156" s="83" t="s">
        <v>552</v>
      </c>
      <c r="S156" s="79" t="s">
        <v>603</v>
      </c>
      <c r="T156" s="79" t="s">
        <v>627</v>
      </c>
      <c r="U156" s="79"/>
      <c r="V156" s="83" t="s">
        <v>822</v>
      </c>
      <c r="W156" s="81">
        <v>43501.85769675926</v>
      </c>
      <c r="X156" s="83" t="s">
        <v>956</v>
      </c>
      <c r="Y156" s="79"/>
      <c r="Z156" s="79"/>
      <c r="AA156" s="85" t="s">
        <v>1133</v>
      </c>
      <c r="AB156" s="79"/>
      <c r="AC156" s="79" t="b">
        <v>0</v>
      </c>
      <c r="AD156" s="79">
        <v>0</v>
      </c>
      <c r="AE156" s="85" t="s">
        <v>1185</v>
      </c>
      <c r="AF156" s="79" t="b">
        <v>0</v>
      </c>
      <c r="AG156" s="79" t="s">
        <v>1187</v>
      </c>
      <c r="AH156" s="79"/>
      <c r="AI156" s="85" t="s">
        <v>1185</v>
      </c>
      <c r="AJ156" s="79" t="b">
        <v>0</v>
      </c>
      <c r="AK156" s="79">
        <v>0</v>
      </c>
      <c r="AL156" s="85" t="s">
        <v>1185</v>
      </c>
      <c r="AM156" s="79" t="s">
        <v>1194</v>
      </c>
      <c r="AN156" s="79" t="b">
        <v>0</v>
      </c>
      <c r="AO156" s="85" t="s">
        <v>1133</v>
      </c>
      <c r="AP156" s="79" t="s">
        <v>176</v>
      </c>
      <c r="AQ156" s="79">
        <v>0</v>
      </c>
      <c r="AR156" s="79">
        <v>0</v>
      </c>
      <c r="AS156" s="79"/>
      <c r="AT156" s="79"/>
      <c r="AU156" s="79"/>
      <c r="AV156" s="79"/>
      <c r="AW156" s="79"/>
      <c r="AX156" s="79"/>
      <c r="AY156" s="79"/>
      <c r="AZ156" s="79"/>
      <c r="BA156">
        <v>5</v>
      </c>
      <c r="BB156" s="78" t="str">
        <f>REPLACE(INDEX(GroupVertices[Group],MATCH(Edges[[#This Row],[Vertex 1]],GroupVertices[Vertex],0)),1,1,"")</f>
        <v>6</v>
      </c>
      <c r="BC156" s="78" t="str">
        <f>REPLACE(INDEX(GroupVertices[Group],MATCH(Edges[[#This Row],[Vertex 2]],GroupVertices[Vertex],0)),1,1,"")</f>
        <v>6</v>
      </c>
      <c r="BD156" s="48">
        <v>2</v>
      </c>
      <c r="BE156" s="49">
        <v>4.761904761904762</v>
      </c>
      <c r="BF156" s="48">
        <v>0</v>
      </c>
      <c r="BG156" s="49">
        <v>0</v>
      </c>
      <c r="BH156" s="48">
        <v>0</v>
      </c>
      <c r="BI156" s="49">
        <v>0</v>
      </c>
      <c r="BJ156" s="48">
        <v>40</v>
      </c>
      <c r="BK156" s="49">
        <v>95.23809523809524</v>
      </c>
      <c r="BL156" s="48">
        <v>42</v>
      </c>
    </row>
    <row r="157" spans="1:64" ht="15">
      <c r="A157" s="64" t="s">
        <v>295</v>
      </c>
      <c r="B157" s="64" t="s">
        <v>295</v>
      </c>
      <c r="C157" s="65" t="s">
        <v>3165</v>
      </c>
      <c r="D157" s="66">
        <v>8.6</v>
      </c>
      <c r="E157" s="67" t="s">
        <v>136</v>
      </c>
      <c r="F157" s="68">
        <v>16.6</v>
      </c>
      <c r="G157" s="65"/>
      <c r="H157" s="69"/>
      <c r="I157" s="70"/>
      <c r="J157" s="70"/>
      <c r="K157" s="34" t="s">
        <v>65</v>
      </c>
      <c r="L157" s="77">
        <v>157</v>
      </c>
      <c r="M157" s="77"/>
      <c r="N157" s="72"/>
      <c r="O157" s="79" t="s">
        <v>176</v>
      </c>
      <c r="P157" s="81">
        <v>43503.68408564815</v>
      </c>
      <c r="Q157" s="79" t="s">
        <v>441</v>
      </c>
      <c r="R157" s="83" t="s">
        <v>553</v>
      </c>
      <c r="S157" s="79" t="s">
        <v>608</v>
      </c>
      <c r="T157" s="79" t="s">
        <v>684</v>
      </c>
      <c r="U157" s="83" t="s">
        <v>722</v>
      </c>
      <c r="V157" s="83" t="s">
        <v>722</v>
      </c>
      <c r="W157" s="81">
        <v>43503.68408564815</v>
      </c>
      <c r="X157" s="83" t="s">
        <v>957</v>
      </c>
      <c r="Y157" s="79"/>
      <c r="Z157" s="79"/>
      <c r="AA157" s="85" t="s">
        <v>1134</v>
      </c>
      <c r="AB157" s="79"/>
      <c r="AC157" s="79" t="b">
        <v>0</v>
      </c>
      <c r="AD157" s="79">
        <v>0</v>
      </c>
      <c r="AE157" s="85" t="s">
        <v>1185</v>
      </c>
      <c r="AF157" s="79" t="b">
        <v>0</v>
      </c>
      <c r="AG157" s="79" t="s">
        <v>1187</v>
      </c>
      <c r="AH157" s="79"/>
      <c r="AI157" s="85" t="s">
        <v>1185</v>
      </c>
      <c r="AJ157" s="79" t="b">
        <v>0</v>
      </c>
      <c r="AK157" s="79">
        <v>1</v>
      </c>
      <c r="AL157" s="85" t="s">
        <v>1185</v>
      </c>
      <c r="AM157" s="79" t="s">
        <v>1194</v>
      </c>
      <c r="AN157" s="79" t="b">
        <v>0</v>
      </c>
      <c r="AO157" s="85" t="s">
        <v>1134</v>
      </c>
      <c r="AP157" s="79" t="s">
        <v>176</v>
      </c>
      <c r="AQ157" s="79">
        <v>0</v>
      </c>
      <c r="AR157" s="79">
        <v>0</v>
      </c>
      <c r="AS157" s="79"/>
      <c r="AT157" s="79"/>
      <c r="AU157" s="79"/>
      <c r="AV157" s="79"/>
      <c r="AW157" s="79"/>
      <c r="AX157" s="79"/>
      <c r="AY157" s="79"/>
      <c r="AZ157" s="79"/>
      <c r="BA157">
        <v>5</v>
      </c>
      <c r="BB157" s="78" t="str">
        <f>REPLACE(INDEX(GroupVertices[Group],MATCH(Edges[[#This Row],[Vertex 1]],GroupVertices[Vertex],0)),1,1,"")</f>
        <v>6</v>
      </c>
      <c r="BC157" s="78" t="str">
        <f>REPLACE(INDEX(GroupVertices[Group],MATCH(Edges[[#This Row],[Vertex 2]],GroupVertices[Vertex],0)),1,1,"")</f>
        <v>6</v>
      </c>
      <c r="BD157" s="48">
        <v>0</v>
      </c>
      <c r="BE157" s="49">
        <v>0</v>
      </c>
      <c r="BF157" s="48">
        <v>0</v>
      </c>
      <c r="BG157" s="49">
        <v>0</v>
      </c>
      <c r="BH157" s="48">
        <v>0</v>
      </c>
      <c r="BI157" s="49">
        <v>0</v>
      </c>
      <c r="BJ157" s="48">
        <v>30</v>
      </c>
      <c r="BK157" s="49">
        <v>100</v>
      </c>
      <c r="BL157" s="48">
        <v>30</v>
      </c>
    </row>
    <row r="158" spans="1:64" ht="15">
      <c r="A158" s="64" t="s">
        <v>295</v>
      </c>
      <c r="B158" s="64" t="s">
        <v>295</v>
      </c>
      <c r="C158" s="65" t="s">
        <v>3165</v>
      </c>
      <c r="D158" s="66">
        <v>8.6</v>
      </c>
      <c r="E158" s="67" t="s">
        <v>136</v>
      </c>
      <c r="F158" s="68">
        <v>16.6</v>
      </c>
      <c r="G158" s="65"/>
      <c r="H158" s="69"/>
      <c r="I158" s="70"/>
      <c r="J158" s="70"/>
      <c r="K158" s="34" t="s">
        <v>65</v>
      </c>
      <c r="L158" s="77">
        <v>158</v>
      </c>
      <c r="M158" s="77"/>
      <c r="N158" s="72"/>
      <c r="O158" s="79" t="s">
        <v>176</v>
      </c>
      <c r="P158" s="81">
        <v>43504.73966435185</v>
      </c>
      <c r="Q158" s="79" t="s">
        <v>442</v>
      </c>
      <c r="R158" s="83" t="s">
        <v>554</v>
      </c>
      <c r="S158" s="79" t="s">
        <v>593</v>
      </c>
      <c r="T158" s="79"/>
      <c r="U158" s="79"/>
      <c r="V158" s="83" t="s">
        <v>822</v>
      </c>
      <c r="W158" s="81">
        <v>43504.73966435185</v>
      </c>
      <c r="X158" s="83" t="s">
        <v>958</v>
      </c>
      <c r="Y158" s="79"/>
      <c r="Z158" s="79"/>
      <c r="AA158" s="85" t="s">
        <v>1135</v>
      </c>
      <c r="AB158" s="79"/>
      <c r="AC158" s="79" t="b">
        <v>0</v>
      </c>
      <c r="AD158" s="79">
        <v>0</v>
      </c>
      <c r="AE158" s="85" t="s">
        <v>1185</v>
      </c>
      <c r="AF158" s="79" t="b">
        <v>0</v>
      </c>
      <c r="AG158" s="79" t="s">
        <v>1187</v>
      </c>
      <c r="AH158" s="79"/>
      <c r="AI158" s="85" t="s">
        <v>1185</v>
      </c>
      <c r="AJ158" s="79" t="b">
        <v>0</v>
      </c>
      <c r="AK158" s="79">
        <v>0</v>
      </c>
      <c r="AL158" s="85" t="s">
        <v>1185</v>
      </c>
      <c r="AM158" s="79" t="s">
        <v>1194</v>
      </c>
      <c r="AN158" s="79" t="b">
        <v>1</v>
      </c>
      <c r="AO158" s="85" t="s">
        <v>1135</v>
      </c>
      <c r="AP158" s="79" t="s">
        <v>176</v>
      </c>
      <c r="AQ158" s="79">
        <v>0</v>
      </c>
      <c r="AR158" s="79">
        <v>0</v>
      </c>
      <c r="AS158" s="79"/>
      <c r="AT158" s="79"/>
      <c r="AU158" s="79"/>
      <c r="AV158" s="79"/>
      <c r="AW158" s="79"/>
      <c r="AX158" s="79"/>
      <c r="AY158" s="79"/>
      <c r="AZ158" s="79"/>
      <c r="BA158">
        <v>5</v>
      </c>
      <c r="BB158" s="78" t="str">
        <f>REPLACE(INDEX(GroupVertices[Group],MATCH(Edges[[#This Row],[Vertex 1]],GroupVertices[Vertex],0)),1,1,"")</f>
        <v>6</v>
      </c>
      <c r="BC158" s="78" t="str">
        <f>REPLACE(INDEX(GroupVertices[Group],MATCH(Edges[[#This Row],[Vertex 2]],GroupVertices[Vertex],0)),1,1,"")</f>
        <v>6</v>
      </c>
      <c r="BD158" s="48">
        <v>2</v>
      </c>
      <c r="BE158" s="49">
        <v>12.5</v>
      </c>
      <c r="BF158" s="48">
        <v>0</v>
      </c>
      <c r="BG158" s="49">
        <v>0</v>
      </c>
      <c r="BH158" s="48">
        <v>0</v>
      </c>
      <c r="BI158" s="49">
        <v>0</v>
      </c>
      <c r="BJ158" s="48">
        <v>14</v>
      </c>
      <c r="BK158" s="49">
        <v>87.5</v>
      </c>
      <c r="BL158" s="48">
        <v>16</v>
      </c>
    </row>
    <row r="159" spans="1:64" ht="15">
      <c r="A159" s="64" t="s">
        <v>295</v>
      </c>
      <c r="B159" s="64" t="s">
        <v>295</v>
      </c>
      <c r="C159" s="65" t="s">
        <v>3165</v>
      </c>
      <c r="D159" s="66">
        <v>8.6</v>
      </c>
      <c r="E159" s="67" t="s">
        <v>136</v>
      </c>
      <c r="F159" s="68">
        <v>16.6</v>
      </c>
      <c r="G159" s="65"/>
      <c r="H159" s="69"/>
      <c r="I159" s="70"/>
      <c r="J159" s="70"/>
      <c r="K159" s="34" t="s">
        <v>65</v>
      </c>
      <c r="L159" s="77">
        <v>159</v>
      </c>
      <c r="M159" s="77"/>
      <c r="N159" s="72"/>
      <c r="O159" s="79" t="s">
        <v>176</v>
      </c>
      <c r="P159" s="81">
        <v>43506.555601851855</v>
      </c>
      <c r="Q159" s="79" t="s">
        <v>443</v>
      </c>
      <c r="R159" s="83" t="s">
        <v>555</v>
      </c>
      <c r="S159" s="79" t="s">
        <v>608</v>
      </c>
      <c r="T159" s="79" t="s">
        <v>685</v>
      </c>
      <c r="U159" s="83" t="s">
        <v>723</v>
      </c>
      <c r="V159" s="83" t="s">
        <v>723</v>
      </c>
      <c r="W159" s="81">
        <v>43506.555601851855</v>
      </c>
      <c r="X159" s="83" t="s">
        <v>959</v>
      </c>
      <c r="Y159" s="79"/>
      <c r="Z159" s="79"/>
      <c r="AA159" s="85" t="s">
        <v>1136</v>
      </c>
      <c r="AB159" s="79"/>
      <c r="AC159" s="79" t="b">
        <v>0</v>
      </c>
      <c r="AD159" s="79">
        <v>0</v>
      </c>
      <c r="AE159" s="85" t="s">
        <v>1185</v>
      </c>
      <c r="AF159" s="79" t="b">
        <v>0</v>
      </c>
      <c r="AG159" s="79" t="s">
        <v>1187</v>
      </c>
      <c r="AH159" s="79"/>
      <c r="AI159" s="85" t="s">
        <v>1185</v>
      </c>
      <c r="AJ159" s="79" t="b">
        <v>0</v>
      </c>
      <c r="AK159" s="79">
        <v>0</v>
      </c>
      <c r="AL159" s="85" t="s">
        <v>1185</v>
      </c>
      <c r="AM159" s="79" t="s">
        <v>1194</v>
      </c>
      <c r="AN159" s="79" t="b">
        <v>0</v>
      </c>
      <c r="AO159" s="85" t="s">
        <v>1136</v>
      </c>
      <c r="AP159" s="79" t="s">
        <v>176</v>
      </c>
      <c r="AQ159" s="79">
        <v>0</v>
      </c>
      <c r="AR159" s="79">
        <v>0</v>
      </c>
      <c r="AS159" s="79"/>
      <c r="AT159" s="79"/>
      <c r="AU159" s="79"/>
      <c r="AV159" s="79"/>
      <c r="AW159" s="79"/>
      <c r="AX159" s="79"/>
      <c r="AY159" s="79"/>
      <c r="AZ159" s="79"/>
      <c r="BA159">
        <v>5</v>
      </c>
      <c r="BB159" s="78" t="str">
        <f>REPLACE(INDEX(GroupVertices[Group],MATCH(Edges[[#This Row],[Vertex 1]],GroupVertices[Vertex],0)),1,1,"")</f>
        <v>6</v>
      </c>
      <c r="BC159" s="78" t="str">
        <f>REPLACE(INDEX(GroupVertices[Group],MATCH(Edges[[#This Row],[Vertex 2]],GroupVertices[Vertex],0)),1,1,"")</f>
        <v>6</v>
      </c>
      <c r="BD159" s="48">
        <v>2</v>
      </c>
      <c r="BE159" s="49">
        <v>5.882352941176471</v>
      </c>
      <c r="BF159" s="48">
        <v>0</v>
      </c>
      <c r="BG159" s="49">
        <v>0</v>
      </c>
      <c r="BH159" s="48">
        <v>0</v>
      </c>
      <c r="BI159" s="49">
        <v>0</v>
      </c>
      <c r="BJ159" s="48">
        <v>32</v>
      </c>
      <c r="BK159" s="49">
        <v>94.11764705882354</v>
      </c>
      <c r="BL159" s="48">
        <v>34</v>
      </c>
    </row>
    <row r="160" spans="1:64" ht="15">
      <c r="A160" s="64" t="s">
        <v>297</v>
      </c>
      <c r="B160" s="64" t="s">
        <v>295</v>
      </c>
      <c r="C160" s="65" t="s">
        <v>3161</v>
      </c>
      <c r="D160" s="66">
        <v>3</v>
      </c>
      <c r="E160" s="67" t="s">
        <v>132</v>
      </c>
      <c r="F160" s="68">
        <v>35</v>
      </c>
      <c r="G160" s="65"/>
      <c r="H160" s="69"/>
      <c r="I160" s="70"/>
      <c r="J160" s="70"/>
      <c r="K160" s="34" t="s">
        <v>65</v>
      </c>
      <c r="L160" s="77">
        <v>160</v>
      </c>
      <c r="M160" s="77"/>
      <c r="N160" s="72"/>
      <c r="O160" s="79" t="s">
        <v>332</v>
      </c>
      <c r="P160" s="81">
        <v>43510.60128472222</v>
      </c>
      <c r="Q160" s="79" t="s">
        <v>438</v>
      </c>
      <c r="R160" s="79"/>
      <c r="S160" s="79"/>
      <c r="T160" s="79"/>
      <c r="U160" s="79"/>
      <c r="V160" s="83" t="s">
        <v>821</v>
      </c>
      <c r="W160" s="81">
        <v>43510.60128472222</v>
      </c>
      <c r="X160" s="83" t="s">
        <v>954</v>
      </c>
      <c r="Y160" s="79"/>
      <c r="Z160" s="79"/>
      <c r="AA160" s="85" t="s">
        <v>1131</v>
      </c>
      <c r="AB160" s="79"/>
      <c r="AC160" s="79" t="b">
        <v>0</v>
      </c>
      <c r="AD160" s="79">
        <v>0</v>
      </c>
      <c r="AE160" s="85" t="s">
        <v>1185</v>
      </c>
      <c r="AF160" s="79" t="b">
        <v>0</v>
      </c>
      <c r="AG160" s="79" t="s">
        <v>1187</v>
      </c>
      <c r="AH160" s="79"/>
      <c r="AI160" s="85" t="s">
        <v>1185</v>
      </c>
      <c r="AJ160" s="79" t="b">
        <v>0</v>
      </c>
      <c r="AK160" s="79">
        <v>2</v>
      </c>
      <c r="AL160" s="85" t="s">
        <v>1129</v>
      </c>
      <c r="AM160" s="79" t="s">
        <v>1195</v>
      </c>
      <c r="AN160" s="79" t="b">
        <v>0</v>
      </c>
      <c r="AO160" s="85" t="s">
        <v>1129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v>3</v>
      </c>
      <c r="BE160" s="49">
        <v>14.285714285714286</v>
      </c>
      <c r="BF160" s="48">
        <v>0</v>
      </c>
      <c r="BG160" s="49">
        <v>0</v>
      </c>
      <c r="BH160" s="48">
        <v>0</v>
      </c>
      <c r="BI160" s="49">
        <v>0</v>
      </c>
      <c r="BJ160" s="48">
        <v>18</v>
      </c>
      <c r="BK160" s="49">
        <v>85.71428571428571</v>
      </c>
      <c r="BL160" s="48">
        <v>21</v>
      </c>
    </row>
    <row r="161" spans="1:64" ht="15">
      <c r="A161" s="64" t="s">
        <v>298</v>
      </c>
      <c r="B161" s="64" t="s">
        <v>298</v>
      </c>
      <c r="C161" s="65" t="s">
        <v>3162</v>
      </c>
      <c r="D161" s="66">
        <v>4.4</v>
      </c>
      <c r="E161" s="67" t="s">
        <v>136</v>
      </c>
      <c r="F161" s="68">
        <v>30.4</v>
      </c>
      <c r="G161" s="65"/>
      <c r="H161" s="69"/>
      <c r="I161" s="70"/>
      <c r="J161" s="70"/>
      <c r="K161" s="34" t="s">
        <v>65</v>
      </c>
      <c r="L161" s="77">
        <v>161</v>
      </c>
      <c r="M161" s="77"/>
      <c r="N161" s="72"/>
      <c r="O161" s="79" t="s">
        <v>176</v>
      </c>
      <c r="P161" s="81">
        <v>43508.895833333336</v>
      </c>
      <c r="Q161" s="79" t="s">
        <v>444</v>
      </c>
      <c r="R161" s="83" t="s">
        <v>556</v>
      </c>
      <c r="S161" s="79" t="s">
        <v>593</v>
      </c>
      <c r="T161" s="79"/>
      <c r="U161" s="79"/>
      <c r="V161" s="83" t="s">
        <v>823</v>
      </c>
      <c r="W161" s="81">
        <v>43508.895833333336</v>
      </c>
      <c r="X161" s="83" t="s">
        <v>960</v>
      </c>
      <c r="Y161" s="79"/>
      <c r="Z161" s="79"/>
      <c r="AA161" s="85" t="s">
        <v>1137</v>
      </c>
      <c r="AB161" s="79"/>
      <c r="AC161" s="79" t="b">
        <v>0</v>
      </c>
      <c r="AD161" s="79">
        <v>0</v>
      </c>
      <c r="AE161" s="85" t="s">
        <v>1185</v>
      </c>
      <c r="AF161" s="79" t="b">
        <v>0</v>
      </c>
      <c r="AG161" s="79" t="s">
        <v>1187</v>
      </c>
      <c r="AH161" s="79"/>
      <c r="AI161" s="85" t="s">
        <v>1185</v>
      </c>
      <c r="AJ161" s="79" t="b">
        <v>0</v>
      </c>
      <c r="AK161" s="79">
        <v>0</v>
      </c>
      <c r="AL161" s="85" t="s">
        <v>1185</v>
      </c>
      <c r="AM161" s="79" t="s">
        <v>1214</v>
      </c>
      <c r="AN161" s="79" t="b">
        <v>1</v>
      </c>
      <c r="AO161" s="85" t="s">
        <v>1137</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v>2</v>
      </c>
      <c r="BE161" s="49">
        <v>9.523809523809524</v>
      </c>
      <c r="BF161" s="48">
        <v>0</v>
      </c>
      <c r="BG161" s="49">
        <v>0</v>
      </c>
      <c r="BH161" s="48">
        <v>0</v>
      </c>
      <c r="BI161" s="49">
        <v>0</v>
      </c>
      <c r="BJ161" s="48">
        <v>19</v>
      </c>
      <c r="BK161" s="49">
        <v>90.47619047619048</v>
      </c>
      <c r="BL161" s="48">
        <v>21</v>
      </c>
    </row>
    <row r="162" spans="1:64" ht="15">
      <c r="A162" s="64" t="s">
        <v>298</v>
      </c>
      <c r="B162" s="64" t="s">
        <v>298</v>
      </c>
      <c r="C162" s="65" t="s">
        <v>3162</v>
      </c>
      <c r="D162" s="66">
        <v>4.4</v>
      </c>
      <c r="E162" s="67" t="s">
        <v>136</v>
      </c>
      <c r="F162" s="68">
        <v>30.4</v>
      </c>
      <c r="G162" s="65"/>
      <c r="H162" s="69"/>
      <c r="I162" s="70"/>
      <c r="J162" s="70"/>
      <c r="K162" s="34" t="s">
        <v>65</v>
      </c>
      <c r="L162" s="77">
        <v>162</v>
      </c>
      <c r="M162" s="77"/>
      <c r="N162" s="72"/>
      <c r="O162" s="79" t="s">
        <v>176</v>
      </c>
      <c r="P162" s="81">
        <v>43510.62501157408</v>
      </c>
      <c r="Q162" s="79" t="s">
        <v>445</v>
      </c>
      <c r="R162" s="83" t="s">
        <v>557</v>
      </c>
      <c r="S162" s="79" t="s">
        <v>593</v>
      </c>
      <c r="T162" s="79"/>
      <c r="U162" s="79"/>
      <c r="V162" s="83" t="s">
        <v>823</v>
      </c>
      <c r="W162" s="81">
        <v>43510.62501157408</v>
      </c>
      <c r="X162" s="83" t="s">
        <v>961</v>
      </c>
      <c r="Y162" s="79"/>
      <c r="Z162" s="79"/>
      <c r="AA162" s="85" t="s">
        <v>1138</v>
      </c>
      <c r="AB162" s="79"/>
      <c r="AC162" s="79" t="b">
        <v>0</v>
      </c>
      <c r="AD162" s="79">
        <v>0</v>
      </c>
      <c r="AE162" s="85" t="s">
        <v>1185</v>
      </c>
      <c r="AF162" s="79" t="b">
        <v>0</v>
      </c>
      <c r="AG162" s="79" t="s">
        <v>1187</v>
      </c>
      <c r="AH162" s="79"/>
      <c r="AI162" s="85" t="s">
        <v>1185</v>
      </c>
      <c r="AJ162" s="79" t="b">
        <v>0</v>
      </c>
      <c r="AK162" s="79">
        <v>0</v>
      </c>
      <c r="AL162" s="85" t="s">
        <v>1185</v>
      </c>
      <c r="AM162" s="79" t="s">
        <v>1214</v>
      </c>
      <c r="AN162" s="79" t="b">
        <v>1</v>
      </c>
      <c r="AO162" s="85" t="s">
        <v>1138</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23</v>
      </c>
      <c r="BK162" s="49">
        <v>100</v>
      </c>
      <c r="BL162" s="48">
        <v>23</v>
      </c>
    </row>
    <row r="163" spans="1:64" ht="15">
      <c r="A163" s="64" t="s">
        <v>299</v>
      </c>
      <c r="B163" s="64" t="s">
        <v>299</v>
      </c>
      <c r="C163" s="65" t="s">
        <v>3166</v>
      </c>
      <c r="D163" s="66">
        <v>7.2</v>
      </c>
      <c r="E163" s="67" t="s">
        <v>136</v>
      </c>
      <c r="F163" s="68">
        <v>21.2</v>
      </c>
      <c r="G163" s="65"/>
      <c r="H163" s="69"/>
      <c r="I163" s="70"/>
      <c r="J163" s="70"/>
      <c r="K163" s="34" t="s">
        <v>65</v>
      </c>
      <c r="L163" s="77">
        <v>163</v>
      </c>
      <c r="M163" s="77"/>
      <c r="N163" s="72"/>
      <c r="O163" s="79" t="s">
        <v>176</v>
      </c>
      <c r="P163" s="81">
        <v>43497.944444444445</v>
      </c>
      <c r="Q163" s="79" t="s">
        <v>446</v>
      </c>
      <c r="R163" s="83" t="s">
        <v>558</v>
      </c>
      <c r="S163" s="79" t="s">
        <v>622</v>
      </c>
      <c r="T163" s="79" t="s">
        <v>627</v>
      </c>
      <c r="U163" s="79"/>
      <c r="V163" s="83" t="s">
        <v>824</v>
      </c>
      <c r="W163" s="81">
        <v>43497.944444444445</v>
      </c>
      <c r="X163" s="83" t="s">
        <v>962</v>
      </c>
      <c r="Y163" s="79"/>
      <c r="Z163" s="79"/>
      <c r="AA163" s="85" t="s">
        <v>1139</v>
      </c>
      <c r="AB163" s="79"/>
      <c r="AC163" s="79" t="b">
        <v>0</v>
      </c>
      <c r="AD163" s="79">
        <v>0</v>
      </c>
      <c r="AE163" s="85" t="s">
        <v>1185</v>
      </c>
      <c r="AF163" s="79" t="b">
        <v>0</v>
      </c>
      <c r="AG163" s="79" t="s">
        <v>1187</v>
      </c>
      <c r="AH163" s="79"/>
      <c r="AI163" s="85" t="s">
        <v>1185</v>
      </c>
      <c r="AJ163" s="79" t="b">
        <v>0</v>
      </c>
      <c r="AK163" s="79">
        <v>0</v>
      </c>
      <c r="AL163" s="85" t="s">
        <v>1185</v>
      </c>
      <c r="AM163" s="79" t="s">
        <v>1215</v>
      </c>
      <c r="AN163" s="79" t="b">
        <v>0</v>
      </c>
      <c r="AO163" s="85" t="s">
        <v>1139</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18</v>
      </c>
      <c r="BK163" s="49">
        <v>100</v>
      </c>
      <c r="BL163" s="48">
        <v>18</v>
      </c>
    </row>
    <row r="164" spans="1:64" ht="15">
      <c r="A164" s="64" t="s">
        <v>299</v>
      </c>
      <c r="B164" s="64" t="s">
        <v>299</v>
      </c>
      <c r="C164" s="65" t="s">
        <v>3166</v>
      </c>
      <c r="D164" s="66">
        <v>7.2</v>
      </c>
      <c r="E164" s="67" t="s">
        <v>136</v>
      </c>
      <c r="F164" s="68">
        <v>21.2</v>
      </c>
      <c r="G164" s="65"/>
      <c r="H164" s="69"/>
      <c r="I164" s="70"/>
      <c r="J164" s="70"/>
      <c r="K164" s="34" t="s">
        <v>65</v>
      </c>
      <c r="L164" s="77">
        <v>164</v>
      </c>
      <c r="M164" s="77"/>
      <c r="N164" s="72"/>
      <c r="O164" s="79" t="s">
        <v>176</v>
      </c>
      <c r="P164" s="81">
        <v>43501.944444444445</v>
      </c>
      <c r="Q164" s="79" t="s">
        <v>447</v>
      </c>
      <c r="R164" s="83" t="s">
        <v>558</v>
      </c>
      <c r="S164" s="79" t="s">
        <v>622</v>
      </c>
      <c r="T164" s="79" t="s">
        <v>627</v>
      </c>
      <c r="U164" s="79"/>
      <c r="V164" s="83" t="s">
        <v>824</v>
      </c>
      <c r="W164" s="81">
        <v>43501.944444444445</v>
      </c>
      <c r="X164" s="83" t="s">
        <v>963</v>
      </c>
      <c r="Y164" s="79"/>
      <c r="Z164" s="79"/>
      <c r="AA164" s="85" t="s">
        <v>1140</v>
      </c>
      <c r="AB164" s="79"/>
      <c r="AC164" s="79" t="b">
        <v>0</v>
      </c>
      <c r="AD164" s="79">
        <v>0</v>
      </c>
      <c r="AE164" s="85" t="s">
        <v>1185</v>
      </c>
      <c r="AF164" s="79" t="b">
        <v>0</v>
      </c>
      <c r="AG164" s="79" t="s">
        <v>1187</v>
      </c>
      <c r="AH164" s="79"/>
      <c r="AI164" s="85" t="s">
        <v>1185</v>
      </c>
      <c r="AJ164" s="79" t="b">
        <v>0</v>
      </c>
      <c r="AK164" s="79">
        <v>0</v>
      </c>
      <c r="AL164" s="85" t="s">
        <v>1185</v>
      </c>
      <c r="AM164" s="79" t="s">
        <v>1215</v>
      </c>
      <c r="AN164" s="79" t="b">
        <v>0</v>
      </c>
      <c r="AO164" s="85" t="s">
        <v>1140</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16</v>
      </c>
      <c r="BK164" s="49">
        <v>100</v>
      </c>
      <c r="BL164" s="48">
        <v>16</v>
      </c>
    </row>
    <row r="165" spans="1:64" ht="15">
      <c r="A165" s="64" t="s">
        <v>299</v>
      </c>
      <c r="B165" s="64" t="s">
        <v>299</v>
      </c>
      <c r="C165" s="65" t="s">
        <v>3166</v>
      </c>
      <c r="D165" s="66">
        <v>7.2</v>
      </c>
      <c r="E165" s="67" t="s">
        <v>136</v>
      </c>
      <c r="F165" s="68">
        <v>21.2</v>
      </c>
      <c r="G165" s="65"/>
      <c r="H165" s="69"/>
      <c r="I165" s="70"/>
      <c r="J165" s="70"/>
      <c r="K165" s="34" t="s">
        <v>65</v>
      </c>
      <c r="L165" s="77">
        <v>165</v>
      </c>
      <c r="M165" s="77"/>
      <c r="N165" s="72"/>
      <c r="O165" s="79" t="s">
        <v>176</v>
      </c>
      <c r="P165" s="81">
        <v>43504.791666666664</v>
      </c>
      <c r="Q165" s="79" t="s">
        <v>448</v>
      </c>
      <c r="R165" s="83" t="s">
        <v>559</v>
      </c>
      <c r="S165" s="79" t="s">
        <v>622</v>
      </c>
      <c r="T165" s="79" t="s">
        <v>686</v>
      </c>
      <c r="U165" s="79"/>
      <c r="V165" s="83" t="s">
        <v>824</v>
      </c>
      <c r="W165" s="81">
        <v>43504.791666666664</v>
      </c>
      <c r="X165" s="83" t="s">
        <v>964</v>
      </c>
      <c r="Y165" s="79"/>
      <c r="Z165" s="79"/>
      <c r="AA165" s="85" t="s">
        <v>1141</v>
      </c>
      <c r="AB165" s="79"/>
      <c r="AC165" s="79" t="b">
        <v>0</v>
      </c>
      <c r="AD165" s="79">
        <v>0</v>
      </c>
      <c r="AE165" s="85" t="s">
        <v>1185</v>
      </c>
      <c r="AF165" s="79" t="b">
        <v>0</v>
      </c>
      <c r="AG165" s="79" t="s">
        <v>1187</v>
      </c>
      <c r="AH165" s="79"/>
      <c r="AI165" s="85" t="s">
        <v>1185</v>
      </c>
      <c r="AJ165" s="79" t="b">
        <v>0</v>
      </c>
      <c r="AK165" s="79">
        <v>0</v>
      </c>
      <c r="AL165" s="85" t="s">
        <v>1185</v>
      </c>
      <c r="AM165" s="79" t="s">
        <v>1215</v>
      </c>
      <c r="AN165" s="79" t="b">
        <v>0</v>
      </c>
      <c r="AO165" s="85" t="s">
        <v>1141</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1</v>
      </c>
      <c r="BC165" s="78" t="str">
        <f>REPLACE(INDEX(GroupVertices[Group],MATCH(Edges[[#This Row],[Vertex 2]],GroupVertices[Vertex],0)),1,1,"")</f>
        <v>1</v>
      </c>
      <c r="BD165" s="48">
        <v>2</v>
      </c>
      <c r="BE165" s="49">
        <v>9.523809523809524</v>
      </c>
      <c r="BF165" s="48">
        <v>0</v>
      </c>
      <c r="BG165" s="49">
        <v>0</v>
      </c>
      <c r="BH165" s="48">
        <v>0</v>
      </c>
      <c r="BI165" s="49">
        <v>0</v>
      </c>
      <c r="BJ165" s="48">
        <v>19</v>
      </c>
      <c r="BK165" s="49">
        <v>90.47619047619048</v>
      </c>
      <c r="BL165" s="48">
        <v>21</v>
      </c>
    </row>
    <row r="166" spans="1:64" ht="15">
      <c r="A166" s="64" t="s">
        <v>299</v>
      </c>
      <c r="B166" s="64" t="s">
        <v>299</v>
      </c>
      <c r="C166" s="65" t="s">
        <v>3166</v>
      </c>
      <c r="D166" s="66">
        <v>7.2</v>
      </c>
      <c r="E166" s="67" t="s">
        <v>136</v>
      </c>
      <c r="F166" s="68">
        <v>21.2</v>
      </c>
      <c r="G166" s="65"/>
      <c r="H166" s="69"/>
      <c r="I166" s="70"/>
      <c r="J166" s="70"/>
      <c r="K166" s="34" t="s">
        <v>65</v>
      </c>
      <c r="L166" s="77">
        <v>166</v>
      </c>
      <c r="M166" s="77"/>
      <c r="N166" s="72"/>
      <c r="O166" s="79" t="s">
        <v>176</v>
      </c>
      <c r="P166" s="81">
        <v>43510.69792824074</v>
      </c>
      <c r="Q166" s="79" t="s">
        <v>449</v>
      </c>
      <c r="R166" s="83" t="s">
        <v>558</v>
      </c>
      <c r="S166" s="79" t="s">
        <v>622</v>
      </c>
      <c r="T166" s="79" t="s">
        <v>627</v>
      </c>
      <c r="U166" s="79"/>
      <c r="V166" s="83" t="s">
        <v>824</v>
      </c>
      <c r="W166" s="81">
        <v>43510.69792824074</v>
      </c>
      <c r="X166" s="83" t="s">
        <v>965</v>
      </c>
      <c r="Y166" s="79"/>
      <c r="Z166" s="79"/>
      <c r="AA166" s="85" t="s">
        <v>1142</v>
      </c>
      <c r="AB166" s="79"/>
      <c r="AC166" s="79" t="b">
        <v>0</v>
      </c>
      <c r="AD166" s="79">
        <v>0</v>
      </c>
      <c r="AE166" s="85" t="s">
        <v>1185</v>
      </c>
      <c r="AF166" s="79" t="b">
        <v>0</v>
      </c>
      <c r="AG166" s="79" t="s">
        <v>1187</v>
      </c>
      <c r="AH166" s="79"/>
      <c r="AI166" s="85" t="s">
        <v>1185</v>
      </c>
      <c r="AJ166" s="79" t="b">
        <v>0</v>
      </c>
      <c r="AK166" s="79">
        <v>0</v>
      </c>
      <c r="AL166" s="85" t="s">
        <v>1185</v>
      </c>
      <c r="AM166" s="79" t="s">
        <v>1215</v>
      </c>
      <c r="AN166" s="79" t="b">
        <v>0</v>
      </c>
      <c r="AO166" s="85" t="s">
        <v>1142</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17</v>
      </c>
      <c r="BK166" s="49">
        <v>100</v>
      </c>
      <c r="BL166" s="48">
        <v>17</v>
      </c>
    </row>
    <row r="167" spans="1:64" ht="15">
      <c r="A167" s="64" t="s">
        <v>294</v>
      </c>
      <c r="B167" s="64" t="s">
        <v>331</v>
      </c>
      <c r="C167" s="65" t="s">
        <v>3164</v>
      </c>
      <c r="D167" s="66">
        <v>5.8</v>
      </c>
      <c r="E167" s="67" t="s">
        <v>136</v>
      </c>
      <c r="F167" s="68">
        <v>25.8</v>
      </c>
      <c r="G167" s="65"/>
      <c r="H167" s="69"/>
      <c r="I167" s="70"/>
      <c r="J167" s="70"/>
      <c r="K167" s="34" t="s">
        <v>65</v>
      </c>
      <c r="L167" s="77">
        <v>167</v>
      </c>
      <c r="M167" s="77"/>
      <c r="N167" s="72"/>
      <c r="O167" s="79" t="s">
        <v>332</v>
      </c>
      <c r="P167" s="81">
        <v>43500.83398148148</v>
      </c>
      <c r="Q167" s="79" t="s">
        <v>450</v>
      </c>
      <c r="R167" s="83" t="s">
        <v>560</v>
      </c>
      <c r="S167" s="79" t="s">
        <v>623</v>
      </c>
      <c r="T167" s="79" t="s">
        <v>687</v>
      </c>
      <c r="U167" s="83" t="s">
        <v>724</v>
      </c>
      <c r="V167" s="83" t="s">
        <v>724</v>
      </c>
      <c r="W167" s="81">
        <v>43500.83398148148</v>
      </c>
      <c r="X167" s="83" t="s">
        <v>966</v>
      </c>
      <c r="Y167" s="79"/>
      <c r="Z167" s="79"/>
      <c r="AA167" s="85" t="s">
        <v>1143</v>
      </c>
      <c r="AB167" s="79"/>
      <c r="AC167" s="79" t="b">
        <v>0</v>
      </c>
      <c r="AD167" s="79">
        <v>1</v>
      </c>
      <c r="AE167" s="85" t="s">
        <v>1185</v>
      </c>
      <c r="AF167" s="79" t="b">
        <v>0</v>
      </c>
      <c r="AG167" s="79" t="s">
        <v>1187</v>
      </c>
      <c r="AH167" s="79"/>
      <c r="AI167" s="85" t="s">
        <v>1185</v>
      </c>
      <c r="AJ167" s="79" t="b">
        <v>0</v>
      </c>
      <c r="AK167" s="79">
        <v>0</v>
      </c>
      <c r="AL167" s="85" t="s">
        <v>1185</v>
      </c>
      <c r="AM167" s="79" t="s">
        <v>1194</v>
      </c>
      <c r="AN167" s="79" t="b">
        <v>0</v>
      </c>
      <c r="AO167" s="85" t="s">
        <v>1143</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5</v>
      </c>
      <c r="BC167" s="78" t="str">
        <f>REPLACE(INDEX(GroupVertices[Group],MATCH(Edges[[#This Row],[Vertex 2]],GroupVertices[Vertex],0)),1,1,"")</f>
        <v>5</v>
      </c>
      <c r="BD167" s="48">
        <v>0</v>
      </c>
      <c r="BE167" s="49">
        <v>0</v>
      </c>
      <c r="BF167" s="48">
        <v>0</v>
      </c>
      <c r="BG167" s="49">
        <v>0</v>
      </c>
      <c r="BH167" s="48">
        <v>0</v>
      </c>
      <c r="BI167" s="49">
        <v>0</v>
      </c>
      <c r="BJ167" s="48">
        <v>38</v>
      </c>
      <c r="BK167" s="49">
        <v>100</v>
      </c>
      <c r="BL167" s="48">
        <v>38</v>
      </c>
    </row>
    <row r="168" spans="1:64" ht="15">
      <c r="A168" s="64" t="s">
        <v>294</v>
      </c>
      <c r="B168" s="64" t="s">
        <v>331</v>
      </c>
      <c r="C168" s="65" t="s">
        <v>3164</v>
      </c>
      <c r="D168" s="66">
        <v>5.8</v>
      </c>
      <c r="E168" s="67" t="s">
        <v>136</v>
      </c>
      <c r="F168" s="68">
        <v>25.8</v>
      </c>
      <c r="G168" s="65"/>
      <c r="H168" s="69"/>
      <c r="I168" s="70"/>
      <c r="J168" s="70"/>
      <c r="K168" s="34" t="s">
        <v>65</v>
      </c>
      <c r="L168" s="77">
        <v>168</v>
      </c>
      <c r="M168" s="77"/>
      <c r="N168" s="72"/>
      <c r="O168" s="79" t="s">
        <v>332</v>
      </c>
      <c r="P168" s="81">
        <v>43510.542916666665</v>
      </c>
      <c r="Q168" s="79" t="s">
        <v>451</v>
      </c>
      <c r="R168" s="79"/>
      <c r="S168" s="79"/>
      <c r="T168" s="79" t="s">
        <v>687</v>
      </c>
      <c r="U168" s="83" t="s">
        <v>725</v>
      </c>
      <c r="V168" s="83" t="s">
        <v>725</v>
      </c>
      <c r="W168" s="81">
        <v>43510.542916666665</v>
      </c>
      <c r="X168" s="83" t="s">
        <v>967</v>
      </c>
      <c r="Y168" s="79"/>
      <c r="Z168" s="79"/>
      <c r="AA168" s="85" t="s">
        <v>1144</v>
      </c>
      <c r="AB168" s="79"/>
      <c r="AC168" s="79" t="b">
        <v>0</v>
      </c>
      <c r="AD168" s="79">
        <v>3</v>
      </c>
      <c r="AE168" s="85" t="s">
        <v>1185</v>
      </c>
      <c r="AF168" s="79" t="b">
        <v>0</v>
      </c>
      <c r="AG168" s="79" t="s">
        <v>1187</v>
      </c>
      <c r="AH168" s="79"/>
      <c r="AI168" s="85" t="s">
        <v>1185</v>
      </c>
      <c r="AJ168" s="79" t="b">
        <v>0</v>
      </c>
      <c r="AK168" s="79">
        <v>0</v>
      </c>
      <c r="AL168" s="85" t="s">
        <v>1185</v>
      </c>
      <c r="AM168" s="79" t="s">
        <v>1194</v>
      </c>
      <c r="AN168" s="79" t="b">
        <v>0</v>
      </c>
      <c r="AO168" s="85" t="s">
        <v>1144</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5</v>
      </c>
      <c r="BC168" s="78" t="str">
        <f>REPLACE(INDEX(GroupVertices[Group],MATCH(Edges[[#This Row],[Vertex 2]],GroupVertices[Vertex],0)),1,1,"")</f>
        <v>5</v>
      </c>
      <c r="BD168" s="48">
        <v>0</v>
      </c>
      <c r="BE168" s="49">
        <v>0</v>
      </c>
      <c r="BF168" s="48">
        <v>0</v>
      </c>
      <c r="BG168" s="49">
        <v>0</v>
      </c>
      <c r="BH168" s="48">
        <v>0</v>
      </c>
      <c r="BI168" s="49">
        <v>0</v>
      </c>
      <c r="BJ168" s="48">
        <v>46</v>
      </c>
      <c r="BK168" s="49">
        <v>100</v>
      </c>
      <c r="BL168" s="48">
        <v>46</v>
      </c>
    </row>
    <row r="169" spans="1:64" ht="15">
      <c r="A169" s="64" t="s">
        <v>294</v>
      </c>
      <c r="B169" s="64" t="s">
        <v>331</v>
      </c>
      <c r="C169" s="65" t="s">
        <v>3164</v>
      </c>
      <c r="D169" s="66">
        <v>5.8</v>
      </c>
      <c r="E169" s="67" t="s">
        <v>136</v>
      </c>
      <c r="F169" s="68">
        <v>25.8</v>
      </c>
      <c r="G169" s="65"/>
      <c r="H169" s="69"/>
      <c r="I169" s="70"/>
      <c r="J169" s="70"/>
      <c r="K169" s="34" t="s">
        <v>65</v>
      </c>
      <c r="L169" s="77">
        <v>169</v>
      </c>
      <c r="M169" s="77"/>
      <c r="N169" s="72"/>
      <c r="O169" s="79" t="s">
        <v>332</v>
      </c>
      <c r="P169" s="81">
        <v>43510.5903587963</v>
      </c>
      <c r="Q169" s="79" t="s">
        <v>452</v>
      </c>
      <c r="R169" s="83" t="s">
        <v>561</v>
      </c>
      <c r="S169" s="79" t="s">
        <v>623</v>
      </c>
      <c r="T169" s="79" t="s">
        <v>688</v>
      </c>
      <c r="U169" s="83" t="s">
        <v>726</v>
      </c>
      <c r="V169" s="83" t="s">
        <v>726</v>
      </c>
      <c r="W169" s="81">
        <v>43510.5903587963</v>
      </c>
      <c r="X169" s="83" t="s">
        <v>968</v>
      </c>
      <c r="Y169" s="79"/>
      <c r="Z169" s="79"/>
      <c r="AA169" s="85" t="s">
        <v>1145</v>
      </c>
      <c r="AB169" s="79"/>
      <c r="AC169" s="79" t="b">
        <v>0</v>
      </c>
      <c r="AD169" s="79">
        <v>3</v>
      </c>
      <c r="AE169" s="85" t="s">
        <v>1185</v>
      </c>
      <c r="AF169" s="79" t="b">
        <v>0</v>
      </c>
      <c r="AG169" s="79" t="s">
        <v>1187</v>
      </c>
      <c r="AH169" s="79"/>
      <c r="AI169" s="85" t="s">
        <v>1185</v>
      </c>
      <c r="AJ169" s="79" t="b">
        <v>0</v>
      </c>
      <c r="AK169" s="79">
        <v>1</v>
      </c>
      <c r="AL169" s="85" t="s">
        <v>1185</v>
      </c>
      <c r="AM169" s="79" t="s">
        <v>1194</v>
      </c>
      <c r="AN169" s="79" t="b">
        <v>0</v>
      </c>
      <c r="AO169" s="85" t="s">
        <v>1145</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5</v>
      </c>
      <c r="BC169" s="78" t="str">
        <f>REPLACE(INDEX(GroupVertices[Group],MATCH(Edges[[#This Row],[Vertex 2]],GroupVertices[Vertex],0)),1,1,"")</f>
        <v>5</v>
      </c>
      <c r="BD169" s="48">
        <v>0</v>
      </c>
      <c r="BE169" s="49">
        <v>0</v>
      </c>
      <c r="BF169" s="48">
        <v>0</v>
      </c>
      <c r="BG169" s="49">
        <v>0</v>
      </c>
      <c r="BH169" s="48">
        <v>0</v>
      </c>
      <c r="BI169" s="49">
        <v>0</v>
      </c>
      <c r="BJ169" s="48">
        <v>34</v>
      </c>
      <c r="BK169" s="49">
        <v>100</v>
      </c>
      <c r="BL169" s="48">
        <v>34</v>
      </c>
    </row>
    <row r="170" spans="1:64" ht="15">
      <c r="A170" s="64" t="s">
        <v>300</v>
      </c>
      <c r="B170" s="64" t="s">
        <v>331</v>
      </c>
      <c r="C170" s="65" t="s">
        <v>3161</v>
      </c>
      <c r="D170" s="66">
        <v>3</v>
      </c>
      <c r="E170" s="67" t="s">
        <v>132</v>
      </c>
      <c r="F170" s="68">
        <v>35</v>
      </c>
      <c r="G170" s="65"/>
      <c r="H170" s="69"/>
      <c r="I170" s="70"/>
      <c r="J170" s="70"/>
      <c r="K170" s="34" t="s">
        <v>65</v>
      </c>
      <c r="L170" s="77">
        <v>170</v>
      </c>
      <c r="M170" s="77"/>
      <c r="N170" s="72"/>
      <c r="O170" s="79" t="s">
        <v>332</v>
      </c>
      <c r="P170" s="81">
        <v>43501.6183912037</v>
      </c>
      <c r="Q170" s="79" t="s">
        <v>453</v>
      </c>
      <c r="R170" s="79"/>
      <c r="S170" s="79"/>
      <c r="T170" s="79" t="s">
        <v>689</v>
      </c>
      <c r="U170" s="79"/>
      <c r="V170" s="83" t="s">
        <v>825</v>
      </c>
      <c r="W170" s="81">
        <v>43501.6183912037</v>
      </c>
      <c r="X170" s="83" t="s">
        <v>969</v>
      </c>
      <c r="Y170" s="79"/>
      <c r="Z170" s="79"/>
      <c r="AA170" s="85" t="s">
        <v>1146</v>
      </c>
      <c r="AB170" s="79"/>
      <c r="AC170" s="79" t="b">
        <v>0</v>
      </c>
      <c r="AD170" s="79">
        <v>0</v>
      </c>
      <c r="AE170" s="85" t="s">
        <v>1185</v>
      </c>
      <c r="AF170" s="79" t="b">
        <v>0</v>
      </c>
      <c r="AG170" s="79" t="s">
        <v>1187</v>
      </c>
      <c r="AH170" s="79"/>
      <c r="AI170" s="85" t="s">
        <v>1185</v>
      </c>
      <c r="AJ170" s="79" t="b">
        <v>0</v>
      </c>
      <c r="AK170" s="79">
        <v>1</v>
      </c>
      <c r="AL170" s="85" t="s">
        <v>1143</v>
      </c>
      <c r="AM170" s="79" t="s">
        <v>1195</v>
      </c>
      <c r="AN170" s="79" t="b">
        <v>0</v>
      </c>
      <c r="AO170" s="85" t="s">
        <v>1143</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5</v>
      </c>
      <c r="BD170" s="48">
        <v>0</v>
      </c>
      <c r="BE170" s="49">
        <v>0</v>
      </c>
      <c r="BF170" s="48">
        <v>0</v>
      </c>
      <c r="BG170" s="49">
        <v>0</v>
      </c>
      <c r="BH170" s="48">
        <v>0</v>
      </c>
      <c r="BI170" s="49">
        <v>0</v>
      </c>
      <c r="BJ170" s="48">
        <v>23</v>
      </c>
      <c r="BK170" s="49">
        <v>100</v>
      </c>
      <c r="BL170" s="48">
        <v>23</v>
      </c>
    </row>
    <row r="171" spans="1:64" ht="15">
      <c r="A171" s="64" t="s">
        <v>300</v>
      </c>
      <c r="B171" s="64" t="s">
        <v>321</v>
      </c>
      <c r="C171" s="65" t="s">
        <v>3161</v>
      </c>
      <c r="D171" s="66">
        <v>3</v>
      </c>
      <c r="E171" s="67" t="s">
        <v>132</v>
      </c>
      <c r="F171" s="68">
        <v>35</v>
      </c>
      <c r="G171" s="65"/>
      <c r="H171" s="69"/>
      <c r="I171" s="70"/>
      <c r="J171" s="70"/>
      <c r="K171" s="34" t="s">
        <v>65</v>
      </c>
      <c r="L171" s="77">
        <v>171</v>
      </c>
      <c r="M171" s="77"/>
      <c r="N171" s="72"/>
      <c r="O171" s="79" t="s">
        <v>332</v>
      </c>
      <c r="P171" s="81">
        <v>43502.81927083333</v>
      </c>
      <c r="Q171" s="79" t="s">
        <v>454</v>
      </c>
      <c r="R171" s="83" t="s">
        <v>562</v>
      </c>
      <c r="S171" s="79" t="s">
        <v>593</v>
      </c>
      <c r="T171" s="79" t="s">
        <v>690</v>
      </c>
      <c r="U171" s="79"/>
      <c r="V171" s="83" t="s">
        <v>825</v>
      </c>
      <c r="W171" s="81">
        <v>43502.81927083333</v>
      </c>
      <c r="X171" s="83" t="s">
        <v>970</v>
      </c>
      <c r="Y171" s="79"/>
      <c r="Z171" s="79"/>
      <c r="AA171" s="85" t="s">
        <v>1147</v>
      </c>
      <c r="AB171" s="79"/>
      <c r="AC171" s="79" t="b">
        <v>0</v>
      </c>
      <c r="AD171" s="79">
        <v>3</v>
      </c>
      <c r="AE171" s="85" t="s">
        <v>1185</v>
      </c>
      <c r="AF171" s="79" t="b">
        <v>1</v>
      </c>
      <c r="AG171" s="79" t="s">
        <v>1187</v>
      </c>
      <c r="AH171" s="79"/>
      <c r="AI171" s="85" t="s">
        <v>1190</v>
      </c>
      <c r="AJ171" s="79" t="b">
        <v>0</v>
      </c>
      <c r="AK171" s="79">
        <v>1</v>
      </c>
      <c r="AL171" s="85" t="s">
        <v>1185</v>
      </c>
      <c r="AM171" s="79" t="s">
        <v>1195</v>
      </c>
      <c r="AN171" s="79" t="b">
        <v>0</v>
      </c>
      <c r="AO171" s="85" t="s">
        <v>1147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301</v>
      </c>
      <c r="B172" s="64" t="s">
        <v>301</v>
      </c>
      <c r="C172" s="65" t="s">
        <v>3161</v>
      </c>
      <c r="D172" s="66">
        <v>3</v>
      </c>
      <c r="E172" s="67" t="s">
        <v>132</v>
      </c>
      <c r="F172" s="68">
        <v>35</v>
      </c>
      <c r="G172" s="65"/>
      <c r="H172" s="69"/>
      <c r="I172" s="70"/>
      <c r="J172" s="70"/>
      <c r="K172" s="34" t="s">
        <v>65</v>
      </c>
      <c r="L172" s="77">
        <v>172</v>
      </c>
      <c r="M172" s="77"/>
      <c r="N172" s="72"/>
      <c r="O172" s="79" t="s">
        <v>176</v>
      </c>
      <c r="P172" s="81">
        <v>43497.7096875</v>
      </c>
      <c r="Q172" s="79" t="s">
        <v>455</v>
      </c>
      <c r="R172" s="79" t="s">
        <v>563</v>
      </c>
      <c r="S172" s="79" t="s">
        <v>624</v>
      </c>
      <c r="T172" s="79" t="s">
        <v>691</v>
      </c>
      <c r="U172" s="79"/>
      <c r="V172" s="83" t="s">
        <v>826</v>
      </c>
      <c r="W172" s="81">
        <v>43497.7096875</v>
      </c>
      <c r="X172" s="83" t="s">
        <v>971</v>
      </c>
      <c r="Y172" s="79"/>
      <c r="Z172" s="79"/>
      <c r="AA172" s="85" t="s">
        <v>1148</v>
      </c>
      <c r="AB172" s="79"/>
      <c r="AC172" s="79" t="b">
        <v>0</v>
      </c>
      <c r="AD172" s="79">
        <v>0</v>
      </c>
      <c r="AE172" s="85" t="s">
        <v>1185</v>
      </c>
      <c r="AF172" s="79" t="b">
        <v>0</v>
      </c>
      <c r="AG172" s="79" t="s">
        <v>1187</v>
      </c>
      <c r="AH172" s="79"/>
      <c r="AI172" s="85" t="s">
        <v>1185</v>
      </c>
      <c r="AJ172" s="79" t="b">
        <v>0</v>
      </c>
      <c r="AK172" s="79">
        <v>0</v>
      </c>
      <c r="AL172" s="85" t="s">
        <v>1185</v>
      </c>
      <c r="AM172" s="79" t="s">
        <v>1194</v>
      </c>
      <c r="AN172" s="79" t="b">
        <v>1</v>
      </c>
      <c r="AO172" s="85" t="s">
        <v>1148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0</v>
      </c>
      <c r="BE172" s="49">
        <v>0</v>
      </c>
      <c r="BF172" s="48">
        <v>1</v>
      </c>
      <c r="BG172" s="49">
        <v>11.11111111111111</v>
      </c>
      <c r="BH172" s="48">
        <v>0</v>
      </c>
      <c r="BI172" s="49">
        <v>0</v>
      </c>
      <c r="BJ172" s="48">
        <v>8</v>
      </c>
      <c r="BK172" s="49">
        <v>88.88888888888889</v>
      </c>
      <c r="BL172" s="48">
        <v>9</v>
      </c>
    </row>
    <row r="173" spans="1:64" ht="15">
      <c r="A173" s="64" t="s">
        <v>250</v>
      </c>
      <c r="B173" s="64" t="s">
        <v>301</v>
      </c>
      <c r="C173" s="65" t="s">
        <v>3161</v>
      </c>
      <c r="D173" s="66">
        <v>3</v>
      </c>
      <c r="E173" s="67" t="s">
        <v>132</v>
      </c>
      <c r="F173" s="68">
        <v>35</v>
      </c>
      <c r="G173" s="65"/>
      <c r="H173" s="69"/>
      <c r="I173" s="70"/>
      <c r="J173" s="70"/>
      <c r="K173" s="34" t="s">
        <v>65</v>
      </c>
      <c r="L173" s="77">
        <v>173</v>
      </c>
      <c r="M173" s="77"/>
      <c r="N173" s="72"/>
      <c r="O173" s="79" t="s">
        <v>332</v>
      </c>
      <c r="P173" s="81">
        <v>43497.93363425926</v>
      </c>
      <c r="Q173" s="79" t="s">
        <v>456</v>
      </c>
      <c r="R173" s="83" t="s">
        <v>564</v>
      </c>
      <c r="S173" s="79" t="s">
        <v>625</v>
      </c>
      <c r="T173" s="79" t="s">
        <v>692</v>
      </c>
      <c r="U173" s="79"/>
      <c r="V173" s="83" t="s">
        <v>781</v>
      </c>
      <c r="W173" s="81">
        <v>43497.93363425926</v>
      </c>
      <c r="X173" s="83" t="s">
        <v>972</v>
      </c>
      <c r="Y173" s="79"/>
      <c r="Z173" s="79"/>
      <c r="AA173" s="85" t="s">
        <v>1149</v>
      </c>
      <c r="AB173" s="79"/>
      <c r="AC173" s="79" t="b">
        <v>0</v>
      </c>
      <c r="AD173" s="79">
        <v>0</v>
      </c>
      <c r="AE173" s="85" t="s">
        <v>1185</v>
      </c>
      <c r="AF173" s="79" t="b">
        <v>0</v>
      </c>
      <c r="AG173" s="79" t="s">
        <v>1187</v>
      </c>
      <c r="AH173" s="79"/>
      <c r="AI173" s="85" t="s">
        <v>1185</v>
      </c>
      <c r="AJ173" s="79" t="b">
        <v>0</v>
      </c>
      <c r="AK173" s="79">
        <v>1</v>
      </c>
      <c r="AL173" s="85" t="s">
        <v>1148</v>
      </c>
      <c r="AM173" s="79" t="s">
        <v>1216</v>
      </c>
      <c r="AN173" s="79" t="b">
        <v>0</v>
      </c>
      <c r="AO173" s="85" t="s">
        <v>1148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1</v>
      </c>
      <c r="BG173" s="49">
        <v>7.6923076923076925</v>
      </c>
      <c r="BH173" s="48">
        <v>0</v>
      </c>
      <c r="BI173" s="49">
        <v>0</v>
      </c>
      <c r="BJ173" s="48">
        <v>12</v>
      </c>
      <c r="BK173" s="49">
        <v>92.3076923076923</v>
      </c>
      <c r="BL173" s="48">
        <v>13</v>
      </c>
    </row>
    <row r="174" spans="1:64" ht="15">
      <c r="A174" s="64" t="s">
        <v>300</v>
      </c>
      <c r="B174" s="64" t="s">
        <v>301</v>
      </c>
      <c r="C174" s="65" t="s">
        <v>3161</v>
      </c>
      <c r="D174" s="66">
        <v>3</v>
      </c>
      <c r="E174" s="67" t="s">
        <v>132</v>
      </c>
      <c r="F174" s="68">
        <v>35</v>
      </c>
      <c r="G174" s="65"/>
      <c r="H174" s="69"/>
      <c r="I174" s="70"/>
      <c r="J174" s="70"/>
      <c r="K174" s="34" t="s">
        <v>65</v>
      </c>
      <c r="L174" s="77">
        <v>174</v>
      </c>
      <c r="M174" s="77"/>
      <c r="N174" s="72"/>
      <c r="O174" s="79" t="s">
        <v>332</v>
      </c>
      <c r="P174" s="81">
        <v>43502.81927083333</v>
      </c>
      <c r="Q174" s="79" t="s">
        <v>454</v>
      </c>
      <c r="R174" s="83" t="s">
        <v>562</v>
      </c>
      <c r="S174" s="79" t="s">
        <v>593</v>
      </c>
      <c r="T174" s="79" t="s">
        <v>690</v>
      </c>
      <c r="U174" s="79"/>
      <c r="V174" s="83" t="s">
        <v>825</v>
      </c>
      <c r="W174" s="81">
        <v>43502.81927083333</v>
      </c>
      <c r="X174" s="83" t="s">
        <v>970</v>
      </c>
      <c r="Y174" s="79"/>
      <c r="Z174" s="79"/>
      <c r="AA174" s="85" t="s">
        <v>1147</v>
      </c>
      <c r="AB174" s="79"/>
      <c r="AC174" s="79" t="b">
        <v>0</v>
      </c>
      <c r="AD174" s="79">
        <v>3</v>
      </c>
      <c r="AE174" s="85" t="s">
        <v>1185</v>
      </c>
      <c r="AF174" s="79" t="b">
        <v>1</v>
      </c>
      <c r="AG174" s="79" t="s">
        <v>1187</v>
      </c>
      <c r="AH174" s="79"/>
      <c r="AI174" s="85" t="s">
        <v>1190</v>
      </c>
      <c r="AJ174" s="79" t="b">
        <v>0</v>
      </c>
      <c r="AK174" s="79">
        <v>1</v>
      </c>
      <c r="AL174" s="85" t="s">
        <v>1185</v>
      </c>
      <c r="AM174" s="79" t="s">
        <v>1195</v>
      </c>
      <c r="AN174" s="79" t="b">
        <v>0</v>
      </c>
      <c r="AO174" s="85" t="s">
        <v>1147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250</v>
      </c>
      <c r="B175" s="64" t="s">
        <v>300</v>
      </c>
      <c r="C175" s="65" t="s">
        <v>3161</v>
      </c>
      <c r="D175" s="66">
        <v>3</v>
      </c>
      <c r="E175" s="67" t="s">
        <v>132</v>
      </c>
      <c r="F175" s="68">
        <v>35</v>
      </c>
      <c r="G175" s="65"/>
      <c r="H175" s="69"/>
      <c r="I175" s="70"/>
      <c r="J175" s="70"/>
      <c r="K175" s="34" t="s">
        <v>66</v>
      </c>
      <c r="L175" s="77">
        <v>175</v>
      </c>
      <c r="M175" s="77"/>
      <c r="N175" s="72"/>
      <c r="O175" s="79" t="s">
        <v>332</v>
      </c>
      <c r="P175" s="81">
        <v>43502.743726851855</v>
      </c>
      <c r="Q175" s="79" t="s">
        <v>457</v>
      </c>
      <c r="R175" s="79"/>
      <c r="S175" s="79"/>
      <c r="T175" s="79" t="s">
        <v>693</v>
      </c>
      <c r="U175" s="79"/>
      <c r="V175" s="83" t="s">
        <v>781</v>
      </c>
      <c r="W175" s="81">
        <v>43502.743726851855</v>
      </c>
      <c r="X175" s="83" t="s">
        <v>973</v>
      </c>
      <c r="Y175" s="79"/>
      <c r="Z175" s="79"/>
      <c r="AA175" s="85" t="s">
        <v>1150</v>
      </c>
      <c r="AB175" s="79"/>
      <c r="AC175" s="79" t="b">
        <v>0</v>
      </c>
      <c r="AD175" s="79">
        <v>0</v>
      </c>
      <c r="AE175" s="85" t="s">
        <v>1185</v>
      </c>
      <c r="AF175" s="79" t="b">
        <v>0</v>
      </c>
      <c r="AG175" s="79" t="s">
        <v>1187</v>
      </c>
      <c r="AH175" s="79"/>
      <c r="AI175" s="85" t="s">
        <v>1185</v>
      </c>
      <c r="AJ175" s="79" t="b">
        <v>0</v>
      </c>
      <c r="AK175" s="79">
        <v>1</v>
      </c>
      <c r="AL175" s="85" t="s">
        <v>1151</v>
      </c>
      <c r="AM175" s="79" t="s">
        <v>1216</v>
      </c>
      <c r="AN175" s="79" t="b">
        <v>0</v>
      </c>
      <c r="AO175" s="85" t="s">
        <v>1151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22</v>
      </c>
      <c r="BK175" s="49">
        <v>100</v>
      </c>
      <c r="BL175" s="48">
        <v>22</v>
      </c>
    </row>
    <row r="176" spans="1:64" ht="15">
      <c r="A176" s="64" t="s">
        <v>300</v>
      </c>
      <c r="B176" s="64" t="s">
        <v>250</v>
      </c>
      <c r="C176" s="65" t="s">
        <v>3164</v>
      </c>
      <c r="D176" s="66">
        <v>5.8</v>
      </c>
      <c r="E176" s="67" t="s">
        <v>136</v>
      </c>
      <c r="F176" s="68">
        <v>25.8</v>
      </c>
      <c r="G176" s="65"/>
      <c r="H176" s="69"/>
      <c r="I176" s="70"/>
      <c r="J176" s="70"/>
      <c r="K176" s="34" t="s">
        <v>66</v>
      </c>
      <c r="L176" s="77">
        <v>176</v>
      </c>
      <c r="M176" s="77"/>
      <c r="N176" s="72"/>
      <c r="O176" s="79" t="s">
        <v>332</v>
      </c>
      <c r="P176" s="81">
        <v>43502.611712962964</v>
      </c>
      <c r="Q176" s="79" t="s">
        <v>458</v>
      </c>
      <c r="R176" s="83" t="s">
        <v>565</v>
      </c>
      <c r="S176" s="79" t="s">
        <v>626</v>
      </c>
      <c r="T176" s="79" t="s">
        <v>694</v>
      </c>
      <c r="U176" s="83" t="s">
        <v>727</v>
      </c>
      <c r="V176" s="83" t="s">
        <v>727</v>
      </c>
      <c r="W176" s="81">
        <v>43502.611712962964</v>
      </c>
      <c r="X176" s="83" t="s">
        <v>974</v>
      </c>
      <c r="Y176" s="79"/>
      <c r="Z176" s="79"/>
      <c r="AA176" s="85" t="s">
        <v>1151</v>
      </c>
      <c r="AB176" s="79"/>
      <c r="AC176" s="79" t="b">
        <v>0</v>
      </c>
      <c r="AD176" s="79">
        <v>1</v>
      </c>
      <c r="AE176" s="85" t="s">
        <v>1185</v>
      </c>
      <c r="AF176" s="79" t="b">
        <v>0</v>
      </c>
      <c r="AG176" s="79" t="s">
        <v>1187</v>
      </c>
      <c r="AH176" s="79"/>
      <c r="AI176" s="85" t="s">
        <v>1185</v>
      </c>
      <c r="AJ176" s="79" t="b">
        <v>0</v>
      </c>
      <c r="AK176" s="79">
        <v>1</v>
      </c>
      <c r="AL176" s="85" t="s">
        <v>1185</v>
      </c>
      <c r="AM176" s="79" t="s">
        <v>1195</v>
      </c>
      <c r="AN176" s="79" t="b">
        <v>0</v>
      </c>
      <c r="AO176" s="85" t="s">
        <v>1151</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2</v>
      </c>
      <c r="BC176" s="78" t="str">
        <f>REPLACE(INDEX(GroupVertices[Group],MATCH(Edges[[#This Row],[Vertex 2]],GroupVertices[Vertex],0)),1,1,"")</f>
        <v>2</v>
      </c>
      <c r="BD176" s="48">
        <v>0</v>
      </c>
      <c r="BE176" s="49">
        <v>0</v>
      </c>
      <c r="BF176" s="48">
        <v>0</v>
      </c>
      <c r="BG176" s="49">
        <v>0</v>
      </c>
      <c r="BH176" s="48">
        <v>0</v>
      </c>
      <c r="BI176" s="49">
        <v>0</v>
      </c>
      <c r="BJ176" s="48">
        <v>27</v>
      </c>
      <c r="BK176" s="49">
        <v>100</v>
      </c>
      <c r="BL176" s="48">
        <v>27</v>
      </c>
    </row>
    <row r="177" spans="1:64" ht="15">
      <c r="A177" s="64" t="s">
        <v>300</v>
      </c>
      <c r="B177" s="64" t="s">
        <v>250</v>
      </c>
      <c r="C177" s="65" t="s">
        <v>3164</v>
      </c>
      <c r="D177" s="66">
        <v>5.8</v>
      </c>
      <c r="E177" s="67" t="s">
        <v>136</v>
      </c>
      <c r="F177" s="68">
        <v>25.8</v>
      </c>
      <c r="G177" s="65"/>
      <c r="H177" s="69"/>
      <c r="I177" s="70"/>
      <c r="J177" s="70"/>
      <c r="K177" s="34" t="s">
        <v>66</v>
      </c>
      <c r="L177" s="77">
        <v>177</v>
      </c>
      <c r="M177" s="77"/>
      <c r="N177" s="72"/>
      <c r="O177" s="79" t="s">
        <v>332</v>
      </c>
      <c r="P177" s="81">
        <v>43502.81927083333</v>
      </c>
      <c r="Q177" s="79" t="s">
        <v>454</v>
      </c>
      <c r="R177" s="83" t="s">
        <v>562</v>
      </c>
      <c r="S177" s="79" t="s">
        <v>593</v>
      </c>
      <c r="T177" s="79" t="s">
        <v>690</v>
      </c>
      <c r="U177" s="79"/>
      <c r="V177" s="83" t="s">
        <v>825</v>
      </c>
      <c r="W177" s="81">
        <v>43502.81927083333</v>
      </c>
      <c r="X177" s="83" t="s">
        <v>970</v>
      </c>
      <c r="Y177" s="79"/>
      <c r="Z177" s="79"/>
      <c r="AA177" s="85" t="s">
        <v>1147</v>
      </c>
      <c r="AB177" s="79"/>
      <c r="AC177" s="79" t="b">
        <v>0</v>
      </c>
      <c r="AD177" s="79">
        <v>3</v>
      </c>
      <c r="AE177" s="85" t="s">
        <v>1185</v>
      </c>
      <c r="AF177" s="79" t="b">
        <v>1</v>
      </c>
      <c r="AG177" s="79" t="s">
        <v>1187</v>
      </c>
      <c r="AH177" s="79"/>
      <c r="AI177" s="85" t="s">
        <v>1190</v>
      </c>
      <c r="AJ177" s="79" t="b">
        <v>0</v>
      </c>
      <c r="AK177" s="79">
        <v>1</v>
      </c>
      <c r="AL177" s="85" t="s">
        <v>1185</v>
      </c>
      <c r="AM177" s="79" t="s">
        <v>1195</v>
      </c>
      <c r="AN177" s="79" t="b">
        <v>0</v>
      </c>
      <c r="AO177" s="85" t="s">
        <v>1147</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2</v>
      </c>
      <c r="BC177" s="78" t="str">
        <f>REPLACE(INDEX(GroupVertices[Group],MATCH(Edges[[#This Row],[Vertex 2]],GroupVertices[Vertex],0)),1,1,"")</f>
        <v>2</v>
      </c>
      <c r="BD177" s="48">
        <v>1</v>
      </c>
      <c r="BE177" s="49">
        <v>2.380952380952381</v>
      </c>
      <c r="BF177" s="48">
        <v>0</v>
      </c>
      <c r="BG177" s="49">
        <v>0</v>
      </c>
      <c r="BH177" s="48">
        <v>0</v>
      </c>
      <c r="BI177" s="49">
        <v>0</v>
      </c>
      <c r="BJ177" s="48">
        <v>41</v>
      </c>
      <c r="BK177" s="49">
        <v>97.61904761904762</v>
      </c>
      <c r="BL177" s="48">
        <v>42</v>
      </c>
    </row>
    <row r="178" spans="1:64" ht="15">
      <c r="A178" s="64" t="s">
        <v>300</v>
      </c>
      <c r="B178" s="64" t="s">
        <v>250</v>
      </c>
      <c r="C178" s="65" t="s">
        <v>3164</v>
      </c>
      <c r="D178" s="66">
        <v>5.8</v>
      </c>
      <c r="E178" s="67" t="s">
        <v>136</v>
      </c>
      <c r="F178" s="68">
        <v>25.8</v>
      </c>
      <c r="G178" s="65"/>
      <c r="H178" s="69"/>
      <c r="I178" s="70"/>
      <c r="J178" s="70"/>
      <c r="K178" s="34" t="s">
        <v>66</v>
      </c>
      <c r="L178" s="77">
        <v>178</v>
      </c>
      <c r="M178" s="77"/>
      <c r="N178" s="72"/>
      <c r="O178" s="79" t="s">
        <v>332</v>
      </c>
      <c r="P178" s="81">
        <v>43503.66135416667</v>
      </c>
      <c r="Q178" s="79" t="s">
        <v>459</v>
      </c>
      <c r="R178" s="79"/>
      <c r="S178" s="79"/>
      <c r="T178" s="79" t="s">
        <v>695</v>
      </c>
      <c r="U178" s="83" t="s">
        <v>728</v>
      </c>
      <c r="V178" s="83" t="s">
        <v>728</v>
      </c>
      <c r="W178" s="81">
        <v>43503.66135416667</v>
      </c>
      <c r="X178" s="83" t="s">
        <v>975</v>
      </c>
      <c r="Y178" s="79"/>
      <c r="Z178" s="79"/>
      <c r="AA178" s="85" t="s">
        <v>1152</v>
      </c>
      <c r="AB178" s="79"/>
      <c r="AC178" s="79" t="b">
        <v>0</v>
      </c>
      <c r="AD178" s="79">
        <v>0</v>
      </c>
      <c r="AE178" s="85" t="s">
        <v>1185</v>
      </c>
      <c r="AF178" s="79" t="b">
        <v>0</v>
      </c>
      <c r="AG178" s="79" t="s">
        <v>1187</v>
      </c>
      <c r="AH178" s="79"/>
      <c r="AI178" s="85" t="s">
        <v>1185</v>
      </c>
      <c r="AJ178" s="79" t="b">
        <v>0</v>
      </c>
      <c r="AK178" s="79">
        <v>1</v>
      </c>
      <c r="AL178" s="85" t="s">
        <v>1185</v>
      </c>
      <c r="AM178" s="79" t="s">
        <v>1195</v>
      </c>
      <c r="AN178" s="79" t="b">
        <v>0</v>
      </c>
      <c r="AO178" s="85" t="s">
        <v>1152</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300</v>
      </c>
      <c r="B179" s="64" t="s">
        <v>329</v>
      </c>
      <c r="C179" s="65" t="s">
        <v>3161</v>
      </c>
      <c r="D179" s="66">
        <v>3</v>
      </c>
      <c r="E179" s="67" t="s">
        <v>132</v>
      </c>
      <c r="F179" s="68">
        <v>35</v>
      </c>
      <c r="G179" s="65"/>
      <c r="H179" s="69"/>
      <c r="I179" s="70"/>
      <c r="J179" s="70"/>
      <c r="K179" s="34" t="s">
        <v>65</v>
      </c>
      <c r="L179" s="77">
        <v>179</v>
      </c>
      <c r="M179" s="77"/>
      <c r="N179" s="72"/>
      <c r="O179" s="79" t="s">
        <v>332</v>
      </c>
      <c r="P179" s="81">
        <v>43503.66135416667</v>
      </c>
      <c r="Q179" s="79" t="s">
        <v>459</v>
      </c>
      <c r="R179" s="79"/>
      <c r="S179" s="79"/>
      <c r="T179" s="79" t="s">
        <v>695</v>
      </c>
      <c r="U179" s="83" t="s">
        <v>728</v>
      </c>
      <c r="V179" s="83" t="s">
        <v>728</v>
      </c>
      <c r="W179" s="81">
        <v>43503.66135416667</v>
      </c>
      <c r="X179" s="83" t="s">
        <v>975</v>
      </c>
      <c r="Y179" s="79"/>
      <c r="Z179" s="79"/>
      <c r="AA179" s="85" t="s">
        <v>1152</v>
      </c>
      <c r="AB179" s="79"/>
      <c r="AC179" s="79" t="b">
        <v>0</v>
      </c>
      <c r="AD179" s="79">
        <v>0</v>
      </c>
      <c r="AE179" s="85" t="s">
        <v>1185</v>
      </c>
      <c r="AF179" s="79" t="b">
        <v>0</v>
      </c>
      <c r="AG179" s="79" t="s">
        <v>1187</v>
      </c>
      <c r="AH179" s="79"/>
      <c r="AI179" s="85" t="s">
        <v>1185</v>
      </c>
      <c r="AJ179" s="79" t="b">
        <v>0</v>
      </c>
      <c r="AK179" s="79">
        <v>1</v>
      </c>
      <c r="AL179" s="85" t="s">
        <v>1185</v>
      </c>
      <c r="AM179" s="79" t="s">
        <v>1195</v>
      </c>
      <c r="AN179" s="79" t="b">
        <v>0</v>
      </c>
      <c r="AO179" s="85" t="s">
        <v>1152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38</v>
      </c>
      <c r="BK179" s="49">
        <v>100</v>
      </c>
      <c r="BL179" s="48">
        <v>38</v>
      </c>
    </row>
    <row r="180" spans="1:64" ht="15">
      <c r="A180" s="64" t="s">
        <v>294</v>
      </c>
      <c r="B180" s="64" t="s">
        <v>300</v>
      </c>
      <c r="C180" s="65" t="s">
        <v>3164</v>
      </c>
      <c r="D180" s="66">
        <v>5.8</v>
      </c>
      <c r="E180" s="67" t="s">
        <v>136</v>
      </c>
      <c r="F180" s="68">
        <v>25.8</v>
      </c>
      <c r="G180" s="65"/>
      <c r="H180" s="69"/>
      <c r="I180" s="70"/>
      <c r="J180" s="70"/>
      <c r="K180" s="34" t="s">
        <v>66</v>
      </c>
      <c r="L180" s="77">
        <v>180</v>
      </c>
      <c r="M180" s="77"/>
      <c r="N180" s="72"/>
      <c r="O180" s="79" t="s">
        <v>332</v>
      </c>
      <c r="P180" s="81">
        <v>43500.83398148148</v>
      </c>
      <c r="Q180" s="79" t="s">
        <v>450</v>
      </c>
      <c r="R180" s="83" t="s">
        <v>560</v>
      </c>
      <c r="S180" s="79" t="s">
        <v>623</v>
      </c>
      <c r="T180" s="79" t="s">
        <v>687</v>
      </c>
      <c r="U180" s="83" t="s">
        <v>724</v>
      </c>
      <c r="V180" s="83" t="s">
        <v>724</v>
      </c>
      <c r="W180" s="81">
        <v>43500.83398148148</v>
      </c>
      <c r="X180" s="83" t="s">
        <v>966</v>
      </c>
      <c r="Y180" s="79"/>
      <c r="Z180" s="79"/>
      <c r="AA180" s="85" t="s">
        <v>1143</v>
      </c>
      <c r="AB180" s="79"/>
      <c r="AC180" s="79" t="b">
        <v>0</v>
      </c>
      <c r="AD180" s="79">
        <v>1</v>
      </c>
      <c r="AE180" s="85" t="s">
        <v>1185</v>
      </c>
      <c r="AF180" s="79" t="b">
        <v>0</v>
      </c>
      <c r="AG180" s="79" t="s">
        <v>1187</v>
      </c>
      <c r="AH180" s="79"/>
      <c r="AI180" s="85" t="s">
        <v>1185</v>
      </c>
      <c r="AJ180" s="79" t="b">
        <v>0</v>
      </c>
      <c r="AK180" s="79">
        <v>0</v>
      </c>
      <c r="AL180" s="85" t="s">
        <v>1185</v>
      </c>
      <c r="AM180" s="79" t="s">
        <v>1194</v>
      </c>
      <c r="AN180" s="79" t="b">
        <v>0</v>
      </c>
      <c r="AO180" s="85" t="s">
        <v>1143</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5</v>
      </c>
      <c r="BC180" s="78" t="str">
        <f>REPLACE(INDEX(GroupVertices[Group],MATCH(Edges[[#This Row],[Vertex 2]],GroupVertices[Vertex],0)),1,1,"")</f>
        <v>2</v>
      </c>
      <c r="BD180" s="48"/>
      <c r="BE180" s="49"/>
      <c r="BF180" s="48"/>
      <c r="BG180" s="49"/>
      <c r="BH180" s="48"/>
      <c r="BI180" s="49"/>
      <c r="BJ180" s="48"/>
      <c r="BK180" s="49"/>
      <c r="BL180" s="48"/>
    </row>
    <row r="181" spans="1:64" ht="15">
      <c r="A181" s="64" t="s">
        <v>294</v>
      </c>
      <c r="B181" s="64" t="s">
        <v>300</v>
      </c>
      <c r="C181" s="65" t="s">
        <v>3164</v>
      </c>
      <c r="D181" s="66">
        <v>5.8</v>
      </c>
      <c r="E181" s="67" t="s">
        <v>136</v>
      </c>
      <c r="F181" s="68">
        <v>25.8</v>
      </c>
      <c r="G181" s="65"/>
      <c r="H181" s="69"/>
      <c r="I181" s="70"/>
      <c r="J181" s="70"/>
      <c r="K181" s="34" t="s">
        <v>66</v>
      </c>
      <c r="L181" s="77">
        <v>181</v>
      </c>
      <c r="M181" s="77"/>
      <c r="N181" s="72"/>
      <c r="O181" s="79" t="s">
        <v>332</v>
      </c>
      <c r="P181" s="81">
        <v>43510.542916666665</v>
      </c>
      <c r="Q181" s="79" t="s">
        <v>451</v>
      </c>
      <c r="R181" s="79"/>
      <c r="S181" s="79"/>
      <c r="T181" s="79" t="s">
        <v>687</v>
      </c>
      <c r="U181" s="83" t="s">
        <v>725</v>
      </c>
      <c r="V181" s="83" t="s">
        <v>725</v>
      </c>
      <c r="W181" s="81">
        <v>43510.542916666665</v>
      </c>
      <c r="X181" s="83" t="s">
        <v>967</v>
      </c>
      <c r="Y181" s="79"/>
      <c r="Z181" s="79"/>
      <c r="AA181" s="85" t="s">
        <v>1144</v>
      </c>
      <c r="AB181" s="79"/>
      <c r="AC181" s="79" t="b">
        <v>0</v>
      </c>
      <c r="AD181" s="79">
        <v>3</v>
      </c>
      <c r="AE181" s="85" t="s">
        <v>1185</v>
      </c>
      <c r="AF181" s="79" t="b">
        <v>0</v>
      </c>
      <c r="AG181" s="79" t="s">
        <v>1187</v>
      </c>
      <c r="AH181" s="79"/>
      <c r="AI181" s="85" t="s">
        <v>1185</v>
      </c>
      <c r="AJ181" s="79" t="b">
        <v>0</v>
      </c>
      <c r="AK181" s="79">
        <v>0</v>
      </c>
      <c r="AL181" s="85" t="s">
        <v>1185</v>
      </c>
      <c r="AM181" s="79" t="s">
        <v>1194</v>
      </c>
      <c r="AN181" s="79" t="b">
        <v>0</v>
      </c>
      <c r="AO181" s="85" t="s">
        <v>1144</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5</v>
      </c>
      <c r="BC181" s="78" t="str">
        <f>REPLACE(INDEX(GroupVertices[Group],MATCH(Edges[[#This Row],[Vertex 2]],GroupVertices[Vertex],0)),1,1,"")</f>
        <v>2</v>
      </c>
      <c r="BD181" s="48"/>
      <c r="BE181" s="49"/>
      <c r="BF181" s="48"/>
      <c r="BG181" s="49"/>
      <c r="BH181" s="48"/>
      <c r="BI181" s="49"/>
      <c r="BJ181" s="48"/>
      <c r="BK181" s="49"/>
      <c r="BL181" s="48"/>
    </row>
    <row r="182" spans="1:64" ht="15">
      <c r="A182" s="64" t="s">
        <v>294</v>
      </c>
      <c r="B182" s="64" t="s">
        <v>300</v>
      </c>
      <c r="C182" s="65" t="s">
        <v>3164</v>
      </c>
      <c r="D182" s="66">
        <v>5.8</v>
      </c>
      <c r="E182" s="67" t="s">
        <v>136</v>
      </c>
      <c r="F182" s="68">
        <v>25.8</v>
      </c>
      <c r="G182" s="65"/>
      <c r="H182" s="69"/>
      <c r="I182" s="70"/>
      <c r="J182" s="70"/>
      <c r="K182" s="34" t="s">
        <v>66</v>
      </c>
      <c r="L182" s="77">
        <v>182</v>
      </c>
      <c r="M182" s="77"/>
      <c r="N182" s="72"/>
      <c r="O182" s="79" t="s">
        <v>332</v>
      </c>
      <c r="P182" s="81">
        <v>43510.5903587963</v>
      </c>
      <c r="Q182" s="79" t="s">
        <v>452</v>
      </c>
      <c r="R182" s="83" t="s">
        <v>561</v>
      </c>
      <c r="S182" s="79" t="s">
        <v>623</v>
      </c>
      <c r="T182" s="79" t="s">
        <v>688</v>
      </c>
      <c r="U182" s="83" t="s">
        <v>726</v>
      </c>
      <c r="V182" s="83" t="s">
        <v>726</v>
      </c>
      <c r="W182" s="81">
        <v>43510.5903587963</v>
      </c>
      <c r="X182" s="83" t="s">
        <v>968</v>
      </c>
      <c r="Y182" s="79"/>
      <c r="Z182" s="79"/>
      <c r="AA182" s="85" t="s">
        <v>1145</v>
      </c>
      <c r="AB182" s="79"/>
      <c r="AC182" s="79" t="b">
        <v>0</v>
      </c>
      <c r="AD182" s="79">
        <v>3</v>
      </c>
      <c r="AE182" s="85" t="s">
        <v>1185</v>
      </c>
      <c r="AF182" s="79" t="b">
        <v>0</v>
      </c>
      <c r="AG182" s="79" t="s">
        <v>1187</v>
      </c>
      <c r="AH182" s="79"/>
      <c r="AI182" s="85" t="s">
        <v>1185</v>
      </c>
      <c r="AJ182" s="79" t="b">
        <v>0</v>
      </c>
      <c r="AK182" s="79">
        <v>1</v>
      </c>
      <c r="AL182" s="85" t="s">
        <v>1185</v>
      </c>
      <c r="AM182" s="79" t="s">
        <v>1194</v>
      </c>
      <c r="AN182" s="79" t="b">
        <v>0</v>
      </c>
      <c r="AO182" s="85" t="s">
        <v>1145</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5</v>
      </c>
      <c r="BC182" s="78" t="str">
        <f>REPLACE(INDEX(GroupVertices[Group],MATCH(Edges[[#This Row],[Vertex 2]],GroupVertices[Vertex],0)),1,1,"")</f>
        <v>2</v>
      </c>
      <c r="BD182" s="48"/>
      <c r="BE182" s="49"/>
      <c r="BF182" s="48"/>
      <c r="BG182" s="49"/>
      <c r="BH182" s="48"/>
      <c r="BI182" s="49"/>
      <c r="BJ182" s="48"/>
      <c r="BK182" s="49"/>
      <c r="BL182" s="48"/>
    </row>
    <row r="183" spans="1:64" ht="15">
      <c r="A183" s="64" t="s">
        <v>300</v>
      </c>
      <c r="B183" s="64" t="s">
        <v>294</v>
      </c>
      <c r="C183" s="65" t="s">
        <v>3162</v>
      </c>
      <c r="D183" s="66">
        <v>4.4</v>
      </c>
      <c r="E183" s="67" t="s">
        <v>136</v>
      </c>
      <c r="F183" s="68">
        <v>30.4</v>
      </c>
      <c r="G183" s="65"/>
      <c r="H183" s="69"/>
      <c r="I183" s="70"/>
      <c r="J183" s="70"/>
      <c r="K183" s="34" t="s">
        <v>66</v>
      </c>
      <c r="L183" s="77">
        <v>183</v>
      </c>
      <c r="M183" s="77"/>
      <c r="N183" s="72"/>
      <c r="O183" s="79" t="s">
        <v>332</v>
      </c>
      <c r="P183" s="81">
        <v>43501.6183912037</v>
      </c>
      <c r="Q183" s="79" t="s">
        <v>453</v>
      </c>
      <c r="R183" s="79"/>
      <c r="S183" s="79"/>
      <c r="T183" s="79" t="s">
        <v>689</v>
      </c>
      <c r="U183" s="79"/>
      <c r="V183" s="83" t="s">
        <v>825</v>
      </c>
      <c r="W183" s="81">
        <v>43501.6183912037</v>
      </c>
      <c r="X183" s="83" t="s">
        <v>969</v>
      </c>
      <c r="Y183" s="79"/>
      <c r="Z183" s="79"/>
      <c r="AA183" s="85" t="s">
        <v>1146</v>
      </c>
      <c r="AB183" s="79"/>
      <c r="AC183" s="79" t="b">
        <v>0</v>
      </c>
      <c r="AD183" s="79">
        <v>0</v>
      </c>
      <c r="AE183" s="85" t="s">
        <v>1185</v>
      </c>
      <c r="AF183" s="79" t="b">
        <v>0</v>
      </c>
      <c r="AG183" s="79" t="s">
        <v>1187</v>
      </c>
      <c r="AH183" s="79"/>
      <c r="AI183" s="85" t="s">
        <v>1185</v>
      </c>
      <c r="AJ183" s="79" t="b">
        <v>0</v>
      </c>
      <c r="AK183" s="79">
        <v>1</v>
      </c>
      <c r="AL183" s="85" t="s">
        <v>1143</v>
      </c>
      <c r="AM183" s="79" t="s">
        <v>1195</v>
      </c>
      <c r="AN183" s="79" t="b">
        <v>0</v>
      </c>
      <c r="AO183" s="85" t="s">
        <v>1143</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5</v>
      </c>
      <c r="BD183" s="48"/>
      <c r="BE183" s="49"/>
      <c r="BF183" s="48"/>
      <c r="BG183" s="49"/>
      <c r="BH183" s="48"/>
      <c r="BI183" s="49"/>
      <c r="BJ183" s="48"/>
      <c r="BK183" s="49"/>
      <c r="BL183" s="48"/>
    </row>
    <row r="184" spans="1:64" ht="15">
      <c r="A184" s="64" t="s">
        <v>300</v>
      </c>
      <c r="B184" s="64" t="s">
        <v>294</v>
      </c>
      <c r="C184" s="65" t="s">
        <v>3162</v>
      </c>
      <c r="D184" s="66">
        <v>4.4</v>
      </c>
      <c r="E184" s="67" t="s">
        <v>136</v>
      </c>
      <c r="F184" s="68">
        <v>30.4</v>
      </c>
      <c r="G184" s="65"/>
      <c r="H184" s="69"/>
      <c r="I184" s="70"/>
      <c r="J184" s="70"/>
      <c r="K184" s="34" t="s">
        <v>66</v>
      </c>
      <c r="L184" s="77">
        <v>184</v>
      </c>
      <c r="M184" s="77"/>
      <c r="N184" s="72"/>
      <c r="O184" s="79" t="s">
        <v>332</v>
      </c>
      <c r="P184" s="81">
        <v>43510.72738425926</v>
      </c>
      <c r="Q184" s="79" t="s">
        <v>460</v>
      </c>
      <c r="R184" s="79"/>
      <c r="S184" s="79"/>
      <c r="T184" s="79" t="s">
        <v>689</v>
      </c>
      <c r="U184" s="79"/>
      <c r="V184" s="83" t="s">
        <v>825</v>
      </c>
      <c r="W184" s="81">
        <v>43510.72738425926</v>
      </c>
      <c r="X184" s="83" t="s">
        <v>976</v>
      </c>
      <c r="Y184" s="79"/>
      <c r="Z184" s="79"/>
      <c r="AA184" s="85" t="s">
        <v>1153</v>
      </c>
      <c r="AB184" s="79"/>
      <c r="AC184" s="79" t="b">
        <v>0</v>
      </c>
      <c r="AD184" s="79">
        <v>0</v>
      </c>
      <c r="AE184" s="85" t="s">
        <v>1185</v>
      </c>
      <c r="AF184" s="79" t="b">
        <v>0</v>
      </c>
      <c r="AG184" s="79" t="s">
        <v>1187</v>
      </c>
      <c r="AH184" s="79"/>
      <c r="AI184" s="85" t="s">
        <v>1185</v>
      </c>
      <c r="AJ184" s="79" t="b">
        <v>0</v>
      </c>
      <c r="AK184" s="79">
        <v>1</v>
      </c>
      <c r="AL184" s="85" t="s">
        <v>1145</v>
      </c>
      <c r="AM184" s="79" t="s">
        <v>1195</v>
      </c>
      <c r="AN184" s="79" t="b">
        <v>0</v>
      </c>
      <c r="AO184" s="85" t="s">
        <v>1145</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2</v>
      </c>
      <c r="BC184" s="78" t="str">
        <f>REPLACE(INDEX(GroupVertices[Group],MATCH(Edges[[#This Row],[Vertex 2]],GroupVertices[Vertex],0)),1,1,"")</f>
        <v>5</v>
      </c>
      <c r="BD184" s="48">
        <v>0</v>
      </c>
      <c r="BE184" s="49">
        <v>0</v>
      </c>
      <c r="BF184" s="48">
        <v>0</v>
      </c>
      <c r="BG184" s="49">
        <v>0</v>
      </c>
      <c r="BH184" s="48">
        <v>0</v>
      </c>
      <c r="BI184" s="49">
        <v>0</v>
      </c>
      <c r="BJ184" s="48">
        <v>19</v>
      </c>
      <c r="BK184" s="49">
        <v>100</v>
      </c>
      <c r="BL184" s="48">
        <v>19</v>
      </c>
    </row>
    <row r="185" spans="1:64" ht="15">
      <c r="A185" s="64" t="s">
        <v>302</v>
      </c>
      <c r="B185" s="64" t="s">
        <v>303</v>
      </c>
      <c r="C185" s="65" t="s">
        <v>3161</v>
      </c>
      <c r="D185" s="66">
        <v>3</v>
      </c>
      <c r="E185" s="67" t="s">
        <v>132</v>
      </c>
      <c r="F185" s="68">
        <v>35</v>
      </c>
      <c r="G185" s="65"/>
      <c r="H185" s="69"/>
      <c r="I185" s="70"/>
      <c r="J185" s="70"/>
      <c r="K185" s="34" t="s">
        <v>66</v>
      </c>
      <c r="L185" s="77">
        <v>185</v>
      </c>
      <c r="M185" s="77"/>
      <c r="N185" s="72"/>
      <c r="O185" s="79" t="s">
        <v>332</v>
      </c>
      <c r="P185" s="81">
        <v>43499.11340277778</v>
      </c>
      <c r="Q185" s="79" t="s">
        <v>343</v>
      </c>
      <c r="R185" s="79"/>
      <c r="S185" s="79"/>
      <c r="T185" s="79" t="s">
        <v>635</v>
      </c>
      <c r="U185" s="79"/>
      <c r="V185" s="83" t="s">
        <v>827</v>
      </c>
      <c r="W185" s="81">
        <v>43499.11340277778</v>
      </c>
      <c r="X185" s="83" t="s">
        <v>977</v>
      </c>
      <c r="Y185" s="79"/>
      <c r="Z185" s="79"/>
      <c r="AA185" s="85" t="s">
        <v>1154</v>
      </c>
      <c r="AB185" s="79"/>
      <c r="AC185" s="79" t="b">
        <v>0</v>
      </c>
      <c r="AD185" s="79">
        <v>0</v>
      </c>
      <c r="AE185" s="85" t="s">
        <v>1185</v>
      </c>
      <c r="AF185" s="79" t="b">
        <v>0</v>
      </c>
      <c r="AG185" s="79" t="s">
        <v>1187</v>
      </c>
      <c r="AH185" s="79"/>
      <c r="AI185" s="85" t="s">
        <v>1185</v>
      </c>
      <c r="AJ185" s="79" t="b">
        <v>0</v>
      </c>
      <c r="AK185" s="79">
        <v>2</v>
      </c>
      <c r="AL185" s="85" t="s">
        <v>1155</v>
      </c>
      <c r="AM185" s="79" t="s">
        <v>1201</v>
      </c>
      <c r="AN185" s="79" t="b">
        <v>0</v>
      </c>
      <c r="AO185" s="85" t="s">
        <v>1155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v>0</v>
      </c>
      <c r="BE185" s="49">
        <v>0</v>
      </c>
      <c r="BF185" s="48">
        <v>0</v>
      </c>
      <c r="BG185" s="49">
        <v>0</v>
      </c>
      <c r="BH185" s="48">
        <v>0</v>
      </c>
      <c r="BI185" s="49">
        <v>0</v>
      </c>
      <c r="BJ185" s="48">
        <v>20</v>
      </c>
      <c r="BK185" s="49">
        <v>100</v>
      </c>
      <c r="BL185" s="48">
        <v>20</v>
      </c>
    </row>
    <row r="186" spans="1:64" ht="15">
      <c r="A186" s="64" t="s">
        <v>303</v>
      </c>
      <c r="B186" s="64" t="s">
        <v>302</v>
      </c>
      <c r="C186" s="65" t="s">
        <v>3162</v>
      </c>
      <c r="D186" s="66">
        <v>4.4</v>
      </c>
      <c r="E186" s="67" t="s">
        <v>136</v>
      </c>
      <c r="F186" s="68">
        <v>30.4</v>
      </c>
      <c r="G186" s="65"/>
      <c r="H186" s="69"/>
      <c r="I186" s="70"/>
      <c r="J186" s="70"/>
      <c r="K186" s="34" t="s">
        <v>66</v>
      </c>
      <c r="L186" s="77">
        <v>186</v>
      </c>
      <c r="M186" s="77"/>
      <c r="N186" s="72"/>
      <c r="O186" s="79" t="s">
        <v>332</v>
      </c>
      <c r="P186" s="81">
        <v>43499.11114583333</v>
      </c>
      <c r="Q186" s="79" t="s">
        <v>461</v>
      </c>
      <c r="R186" s="83" t="s">
        <v>566</v>
      </c>
      <c r="S186" s="79" t="s">
        <v>601</v>
      </c>
      <c r="T186" s="79" t="s">
        <v>635</v>
      </c>
      <c r="U186" s="83" t="s">
        <v>729</v>
      </c>
      <c r="V186" s="83" t="s">
        <v>729</v>
      </c>
      <c r="W186" s="81">
        <v>43499.11114583333</v>
      </c>
      <c r="X186" s="83" t="s">
        <v>978</v>
      </c>
      <c r="Y186" s="79"/>
      <c r="Z186" s="79"/>
      <c r="AA186" s="85" t="s">
        <v>1155</v>
      </c>
      <c r="AB186" s="79"/>
      <c r="AC186" s="79" t="b">
        <v>0</v>
      </c>
      <c r="AD186" s="79">
        <v>2</v>
      </c>
      <c r="AE186" s="85" t="s">
        <v>1185</v>
      </c>
      <c r="AF186" s="79" t="b">
        <v>0</v>
      </c>
      <c r="AG186" s="79" t="s">
        <v>1187</v>
      </c>
      <c r="AH186" s="79"/>
      <c r="AI186" s="85" t="s">
        <v>1185</v>
      </c>
      <c r="AJ186" s="79" t="b">
        <v>0</v>
      </c>
      <c r="AK186" s="79">
        <v>2</v>
      </c>
      <c r="AL186" s="85" t="s">
        <v>1185</v>
      </c>
      <c r="AM186" s="79" t="s">
        <v>1194</v>
      </c>
      <c r="AN186" s="79" t="b">
        <v>0</v>
      </c>
      <c r="AO186" s="85" t="s">
        <v>1155</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3</v>
      </c>
      <c r="BC186" s="78" t="str">
        <f>REPLACE(INDEX(GroupVertices[Group],MATCH(Edges[[#This Row],[Vertex 2]],GroupVertices[Vertex],0)),1,1,"")</f>
        <v>3</v>
      </c>
      <c r="BD186" s="48">
        <v>2</v>
      </c>
      <c r="BE186" s="49">
        <v>5.555555555555555</v>
      </c>
      <c r="BF186" s="48">
        <v>1</v>
      </c>
      <c r="BG186" s="49">
        <v>2.7777777777777777</v>
      </c>
      <c r="BH186" s="48">
        <v>0</v>
      </c>
      <c r="BI186" s="49">
        <v>0</v>
      </c>
      <c r="BJ186" s="48">
        <v>33</v>
      </c>
      <c r="BK186" s="49">
        <v>91.66666666666667</v>
      </c>
      <c r="BL186" s="48">
        <v>36</v>
      </c>
    </row>
    <row r="187" spans="1:64" ht="15">
      <c r="A187" s="64" t="s">
        <v>303</v>
      </c>
      <c r="B187" s="64" t="s">
        <v>302</v>
      </c>
      <c r="C187" s="65" t="s">
        <v>3162</v>
      </c>
      <c r="D187" s="66">
        <v>4.4</v>
      </c>
      <c r="E187" s="67" t="s">
        <v>136</v>
      </c>
      <c r="F187" s="68">
        <v>30.4</v>
      </c>
      <c r="G187" s="65"/>
      <c r="H187" s="69"/>
      <c r="I187" s="70"/>
      <c r="J187" s="70"/>
      <c r="K187" s="34" t="s">
        <v>66</v>
      </c>
      <c r="L187" s="77">
        <v>187</v>
      </c>
      <c r="M187" s="77"/>
      <c r="N187" s="72"/>
      <c r="O187" s="79" t="s">
        <v>332</v>
      </c>
      <c r="P187" s="81">
        <v>43501.600266203706</v>
      </c>
      <c r="Q187" s="79" t="s">
        <v>462</v>
      </c>
      <c r="R187" s="83" t="s">
        <v>567</v>
      </c>
      <c r="S187" s="79" t="s">
        <v>601</v>
      </c>
      <c r="T187" s="79" t="s">
        <v>652</v>
      </c>
      <c r="U187" s="83" t="s">
        <v>730</v>
      </c>
      <c r="V187" s="83" t="s">
        <v>730</v>
      </c>
      <c r="W187" s="81">
        <v>43501.600266203706</v>
      </c>
      <c r="X187" s="83" t="s">
        <v>979</v>
      </c>
      <c r="Y187" s="79"/>
      <c r="Z187" s="79"/>
      <c r="AA187" s="85" t="s">
        <v>1156</v>
      </c>
      <c r="AB187" s="79"/>
      <c r="AC187" s="79" t="b">
        <v>0</v>
      </c>
      <c r="AD187" s="79">
        <v>3</v>
      </c>
      <c r="AE187" s="85" t="s">
        <v>1185</v>
      </c>
      <c r="AF187" s="79" t="b">
        <v>0</v>
      </c>
      <c r="AG187" s="79" t="s">
        <v>1187</v>
      </c>
      <c r="AH187" s="79"/>
      <c r="AI187" s="85" t="s">
        <v>1185</v>
      </c>
      <c r="AJ187" s="79" t="b">
        <v>0</v>
      </c>
      <c r="AK187" s="79">
        <v>0</v>
      </c>
      <c r="AL187" s="85" t="s">
        <v>1185</v>
      </c>
      <c r="AM187" s="79" t="s">
        <v>1195</v>
      </c>
      <c r="AN187" s="79" t="b">
        <v>0</v>
      </c>
      <c r="AO187" s="85" t="s">
        <v>1156</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3</v>
      </c>
      <c r="BC187" s="78" t="str">
        <f>REPLACE(INDEX(GroupVertices[Group],MATCH(Edges[[#This Row],[Vertex 2]],GroupVertices[Vertex],0)),1,1,"")</f>
        <v>3</v>
      </c>
      <c r="BD187" s="48">
        <v>2</v>
      </c>
      <c r="BE187" s="49">
        <v>5.405405405405405</v>
      </c>
      <c r="BF187" s="48">
        <v>0</v>
      </c>
      <c r="BG187" s="49">
        <v>0</v>
      </c>
      <c r="BH187" s="48">
        <v>0</v>
      </c>
      <c r="BI187" s="49">
        <v>0</v>
      </c>
      <c r="BJ187" s="48">
        <v>35</v>
      </c>
      <c r="BK187" s="49">
        <v>94.5945945945946</v>
      </c>
      <c r="BL187" s="48">
        <v>37</v>
      </c>
    </row>
    <row r="188" spans="1:64" ht="15">
      <c r="A188" s="64" t="s">
        <v>303</v>
      </c>
      <c r="B188" s="64" t="s">
        <v>303</v>
      </c>
      <c r="C188" s="65" t="s">
        <v>3163</v>
      </c>
      <c r="D188" s="66">
        <v>10</v>
      </c>
      <c r="E188" s="67" t="s">
        <v>136</v>
      </c>
      <c r="F188" s="68">
        <v>12</v>
      </c>
      <c r="G188" s="65"/>
      <c r="H188" s="69"/>
      <c r="I188" s="70"/>
      <c r="J188" s="70"/>
      <c r="K188" s="34" t="s">
        <v>65</v>
      </c>
      <c r="L188" s="77">
        <v>188</v>
      </c>
      <c r="M188" s="77"/>
      <c r="N188" s="72"/>
      <c r="O188" s="79" t="s">
        <v>176</v>
      </c>
      <c r="P188" s="81">
        <v>43367.72934027778</v>
      </c>
      <c r="Q188" s="79" t="s">
        <v>463</v>
      </c>
      <c r="R188" s="83" t="s">
        <v>505</v>
      </c>
      <c r="S188" s="79" t="s">
        <v>601</v>
      </c>
      <c r="T188" s="79" t="s">
        <v>640</v>
      </c>
      <c r="U188" s="83" t="s">
        <v>731</v>
      </c>
      <c r="V188" s="83" t="s">
        <v>731</v>
      </c>
      <c r="W188" s="81">
        <v>43367.72934027778</v>
      </c>
      <c r="X188" s="83" t="s">
        <v>980</v>
      </c>
      <c r="Y188" s="79"/>
      <c r="Z188" s="79"/>
      <c r="AA188" s="85" t="s">
        <v>1157</v>
      </c>
      <c r="AB188" s="79"/>
      <c r="AC188" s="79" t="b">
        <v>0</v>
      </c>
      <c r="AD188" s="79">
        <v>7</v>
      </c>
      <c r="AE188" s="85" t="s">
        <v>1185</v>
      </c>
      <c r="AF188" s="79" t="b">
        <v>0</v>
      </c>
      <c r="AG188" s="79" t="s">
        <v>1187</v>
      </c>
      <c r="AH188" s="79"/>
      <c r="AI188" s="85" t="s">
        <v>1185</v>
      </c>
      <c r="AJ188" s="79" t="b">
        <v>0</v>
      </c>
      <c r="AK188" s="79">
        <v>8</v>
      </c>
      <c r="AL188" s="85" t="s">
        <v>1185</v>
      </c>
      <c r="AM188" s="79" t="s">
        <v>1194</v>
      </c>
      <c r="AN188" s="79" t="b">
        <v>0</v>
      </c>
      <c r="AO188" s="85" t="s">
        <v>1157</v>
      </c>
      <c r="AP188" s="79" t="s">
        <v>1218</v>
      </c>
      <c r="AQ188" s="79">
        <v>0</v>
      </c>
      <c r="AR188" s="79">
        <v>0</v>
      </c>
      <c r="AS188" s="79"/>
      <c r="AT188" s="79"/>
      <c r="AU188" s="79"/>
      <c r="AV188" s="79"/>
      <c r="AW188" s="79"/>
      <c r="AX188" s="79"/>
      <c r="AY188" s="79"/>
      <c r="AZ188" s="79"/>
      <c r="BA188">
        <v>6</v>
      </c>
      <c r="BB188" s="78" t="str">
        <f>REPLACE(INDEX(GroupVertices[Group],MATCH(Edges[[#This Row],[Vertex 1]],GroupVertices[Vertex],0)),1,1,"")</f>
        <v>3</v>
      </c>
      <c r="BC188" s="78" t="str">
        <f>REPLACE(INDEX(GroupVertices[Group],MATCH(Edges[[#This Row],[Vertex 2]],GroupVertices[Vertex],0)),1,1,"")</f>
        <v>3</v>
      </c>
      <c r="BD188" s="48">
        <v>0</v>
      </c>
      <c r="BE188" s="49">
        <v>0</v>
      </c>
      <c r="BF188" s="48">
        <v>0</v>
      </c>
      <c r="BG188" s="49">
        <v>0</v>
      </c>
      <c r="BH188" s="48">
        <v>0</v>
      </c>
      <c r="BI188" s="49">
        <v>0</v>
      </c>
      <c r="BJ188" s="48">
        <v>13</v>
      </c>
      <c r="BK188" s="49">
        <v>100</v>
      </c>
      <c r="BL188" s="48">
        <v>13</v>
      </c>
    </row>
    <row r="189" spans="1:64" ht="15">
      <c r="A189" s="64" t="s">
        <v>303</v>
      </c>
      <c r="B189" s="64" t="s">
        <v>303</v>
      </c>
      <c r="C189" s="65" t="s">
        <v>3163</v>
      </c>
      <c r="D189" s="66">
        <v>10</v>
      </c>
      <c r="E189" s="67" t="s">
        <v>136</v>
      </c>
      <c r="F189" s="68">
        <v>12</v>
      </c>
      <c r="G189" s="65"/>
      <c r="H189" s="69"/>
      <c r="I189" s="70"/>
      <c r="J189" s="70"/>
      <c r="K189" s="34" t="s">
        <v>65</v>
      </c>
      <c r="L189" s="77">
        <v>189</v>
      </c>
      <c r="M189" s="77"/>
      <c r="N189" s="72"/>
      <c r="O189" s="79" t="s">
        <v>176</v>
      </c>
      <c r="P189" s="81">
        <v>43495.71072916667</v>
      </c>
      <c r="Q189" s="79" t="s">
        <v>464</v>
      </c>
      <c r="R189" s="83" t="s">
        <v>567</v>
      </c>
      <c r="S189" s="79" t="s">
        <v>601</v>
      </c>
      <c r="T189" s="79" t="s">
        <v>652</v>
      </c>
      <c r="U189" s="83" t="s">
        <v>732</v>
      </c>
      <c r="V189" s="83" t="s">
        <v>732</v>
      </c>
      <c r="W189" s="81">
        <v>43495.71072916667</v>
      </c>
      <c r="X189" s="83" t="s">
        <v>981</v>
      </c>
      <c r="Y189" s="79"/>
      <c r="Z189" s="79"/>
      <c r="AA189" s="85" t="s">
        <v>1158</v>
      </c>
      <c r="AB189" s="79"/>
      <c r="AC189" s="79" t="b">
        <v>0</v>
      </c>
      <c r="AD189" s="79">
        <v>5</v>
      </c>
      <c r="AE189" s="85" t="s">
        <v>1185</v>
      </c>
      <c r="AF189" s="79" t="b">
        <v>0</v>
      </c>
      <c r="AG189" s="79" t="s">
        <v>1187</v>
      </c>
      <c r="AH189" s="79"/>
      <c r="AI189" s="85" t="s">
        <v>1185</v>
      </c>
      <c r="AJ189" s="79" t="b">
        <v>0</v>
      </c>
      <c r="AK189" s="79">
        <v>3</v>
      </c>
      <c r="AL189" s="85" t="s">
        <v>1185</v>
      </c>
      <c r="AM189" s="79" t="s">
        <v>1195</v>
      </c>
      <c r="AN189" s="79" t="b">
        <v>0</v>
      </c>
      <c r="AO189" s="85" t="s">
        <v>1158</v>
      </c>
      <c r="AP189" s="79" t="s">
        <v>1218</v>
      </c>
      <c r="AQ189" s="79">
        <v>0</v>
      </c>
      <c r="AR189" s="79">
        <v>0</v>
      </c>
      <c r="AS189" s="79"/>
      <c r="AT189" s="79"/>
      <c r="AU189" s="79"/>
      <c r="AV189" s="79"/>
      <c r="AW189" s="79"/>
      <c r="AX189" s="79"/>
      <c r="AY189" s="79"/>
      <c r="AZ189" s="79"/>
      <c r="BA189">
        <v>6</v>
      </c>
      <c r="BB189" s="78" t="str">
        <f>REPLACE(INDEX(GroupVertices[Group],MATCH(Edges[[#This Row],[Vertex 1]],GroupVertices[Vertex],0)),1,1,"")</f>
        <v>3</v>
      </c>
      <c r="BC189" s="78" t="str">
        <f>REPLACE(INDEX(GroupVertices[Group],MATCH(Edges[[#This Row],[Vertex 2]],GroupVertices[Vertex],0)),1,1,"")</f>
        <v>3</v>
      </c>
      <c r="BD189" s="48">
        <v>1</v>
      </c>
      <c r="BE189" s="49">
        <v>3.225806451612903</v>
      </c>
      <c r="BF189" s="48">
        <v>0</v>
      </c>
      <c r="BG189" s="49">
        <v>0</v>
      </c>
      <c r="BH189" s="48">
        <v>0</v>
      </c>
      <c r="BI189" s="49">
        <v>0</v>
      </c>
      <c r="BJ189" s="48">
        <v>30</v>
      </c>
      <c r="BK189" s="49">
        <v>96.7741935483871</v>
      </c>
      <c r="BL189" s="48">
        <v>31</v>
      </c>
    </row>
    <row r="190" spans="1:64" ht="15">
      <c r="A190" s="64" t="s">
        <v>303</v>
      </c>
      <c r="B190" s="64" t="s">
        <v>303</v>
      </c>
      <c r="C190" s="65" t="s">
        <v>3163</v>
      </c>
      <c r="D190" s="66">
        <v>10</v>
      </c>
      <c r="E190" s="67" t="s">
        <v>136</v>
      </c>
      <c r="F190" s="68">
        <v>12</v>
      </c>
      <c r="G190" s="65"/>
      <c r="H190" s="69"/>
      <c r="I190" s="70"/>
      <c r="J190" s="70"/>
      <c r="K190" s="34" t="s">
        <v>65</v>
      </c>
      <c r="L190" s="77">
        <v>190</v>
      </c>
      <c r="M190" s="77"/>
      <c r="N190" s="72"/>
      <c r="O190" s="79" t="s">
        <v>176</v>
      </c>
      <c r="P190" s="81">
        <v>43497.5846875</v>
      </c>
      <c r="Q190" s="79" t="s">
        <v>465</v>
      </c>
      <c r="R190" s="83" t="s">
        <v>568</v>
      </c>
      <c r="S190" s="79" t="s">
        <v>593</v>
      </c>
      <c r="T190" s="79" t="s">
        <v>627</v>
      </c>
      <c r="U190" s="79"/>
      <c r="V190" s="83" t="s">
        <v>828</v>
      </c>
      <c r="W190" s="81">
        <v>43497.5846875</v>
      </c>
      <c r="X190" s="83" t="s">
        <v>982</v>
      </c>
      <c r="Y190" s="79"/>
      <c r="Z190" s="79"/>
      <c r="AA190" s="85" t="s">
        <v>1159</v>
      </c>
      <c r="AB190" s="79"/>
      <c r="AC190" s="79" t="b">
        <v>0</v>
      </c>
      <c r="AD190" s="79">
        <v>0</v>
      </c>
      <c r="AE190" s="85" t="s">
        <v>1185</v>
      </c>
      <c r="AF190" s="79" t="b">
        <v>0</v>
      </c>
      <c r="AG190" s="79" t="s">
        <v>1187</v>
      </c>
      <c r="AH190" s="79"/>
      <c r="AI190" s="85" t="s">
        <v>1185</v>
      </c>
      <c r="AJ190" s="79" t="b">
        <v>0</v>
      </c>
      <c r="AK190" s="79">
        <v>0</v>
      </c>
      <c r="AL190" s="85" t="s">
        <v>1185</v>
      </c>
      <c r="AM190" s="79" t="s">
        <v>1194</v>
      </c>
      <c r="AN190" s="79" t="b">
        <v>1</v>
      </c>
      <c r="AO190" s="85" t="s">
        <v>1159</v>
      </c>
      <c r="AP190" s="79" t="s">
        <v>176</v>
      </c>
      <c r="AQ190" s="79">
        <v>0</v>
      </c>
      <c r="AR190" s="79">
        <v>0</v>
      </c>
      <c r="AS190" s="79"/>
      <c r="AT190" s="79"/>
      <c r="AU190" s="79"/>
      <c r="AV190" s="79"/>
      <c r="AW190" s="79"/>
      <c r="AX190" s="79"/>
      <c r="AY190" s="79"/>
      <c r="AZ190" s="79"/>
      <c r="BA190">
        <v>6</v>
      </c>
      <c r="BB190" s="78" t="str">
        <f>REPLACE(INDEX(GroupVertices[Group],MATCH(Edges[[#This Row],[Vertex 1]],GroupVertices[Vertex],0)),1,1,"")</f>
        <v>3</v>
      </c>
      <c r="BC190" s="78" t="str">
        <f>REPLACE(INDEX(GroupVertices[Group],MATCH(Edges[[#This Row],[Vertex 2]],GroupVertices[Vertex],0)),1,1,"")</f>
        <v>3</v>
      </c>
      <c r="BD190" s="48">
        <v>2</v>
      </c>
      <c r="BE190" s="49">
        <v>13.333333333333334</v>
      </c>
      <c r="BF190" s="48">
        <v>1</v>
      </c>
      <c r="BG190" s="49">
        <v>6.666666666666667</v>
      </c>
      <c r="BH190" s="48">
        <v>0</v>
      </c>
      <c r="BI190" s="49">
        <v>0</v>
      </c>
      <c r="BJ190" s="48">
        <v>12</v>
      </c>
      <c r="BK190" s="49">
        <v>80</v>
      </c>
      <c r="BL190" s="48">
        <v>15</v>
      </c>
    </row>
    <row r="191" spans="1:64" ht="15">
      <c r="A191" s="64" t="s">
        <v>303</v>
      </c>
      <c r="B191" s="64" t="s">
        <v>303</v>
      </c>
      <c r="C191" s="65" t="s">
        <v>3163</v>
      </c>
      <c r="D191" s="66">
        <v>10</v>
      </c>
      <c r="E191" s="67" t="s">
        <v>136</v>
      </c>
      <c r="F191" s="68">
        <v>12</v>
      </c>
      <c r="G191" s="65"/>
      <c r="H191" s="69"/>
      <c r="I191" s="70"/>
      <c r="J191" s="70"/>
      <c r="K191" s="34" t="s">
        <v>65</v>
      </c>
      <c r="L191" s="77">
        <v>191</v>
      </c>
      <c r="M191" s="77"/>
      <c r="N191" s="72"/>
      <c r="O191" s="79" t="s">
        <v>176</v>
      </c>
      <c r="P191" s="81">
        <v>43505.75351851852</v>
      </c>
      <c r="Q191" s="79" t="s">
        <v>466</v>
      </c>
      <c r="R191" s="83" t="s">
        <v>569</v>
      </c>
      <c r="S191" s="79" t="s">
        <v>601</v>
      </c>
      <c r="T191" s="79" t="s">
        <v>696</v>
      </c>
      <c r="U191" s="83" t="s">
        <v>733</v>
      </c>
      <c r="V191" s="83" t="s">
        <v>733</v>
      </c>
      <c r="W191" s="81">
        <v>43505.75351851852</v>
      </c>
      <c r="X191" s="83" t="s">
        <v>983</v>
      </c>
      <c r="Y191" s="79"/>
      <c r="Z191" s="79"/>
      <c r="AA191" s="85" t="s">
        <v>1160</v>
      </c>
      <c r="AB191" s="79"/>
      <c r="AC191" s="79" t="b">
        <v>0</v>
      </c>
      <c r="AD191" s="79">
        <v>0</v>
      </c>
      <c r="AE191" s="85" t="s">
        <v>1185</v>
      </c>
      <c r="AF191" s="79" t="b">
        <v>0</v>
      </c>
      <c r="AG191" s="79" t="s">
        <v>1187</v>
      </c>
      <c r="AH191" s="79"/>
      <c r="AI191" s="85" t="s">
        <v>1185</v>
      </c>
      <c r="AJ191" s="79" t="b">
        <v>0</v>
      </c>
      <c r="AK191" s="79">
        <v>0</v>
      </c>
      <c r="AL191" s="85" t="s">
        <v>1185</v>
      </c>
      <c r="AM191" s="79" t="s">
        <v>1194</v>
      </c>
      <c r="AN191" s="79" t="b">
        <v>0</v>
      </c>
      <c r="AO191" s="85" t="s">
        <v>1160</v>
      </c>
      <c r="AP191" s="79" t="s">
        <v>176</v>
      </c>
      <c r="AQ191" s="79">
        <v>0</v>
      </c>
      <c r="AR191" s="79">
        <v>0</v>
      </c>
      <c r="AS191" s="79"/>
      <c r="AT191" s="79"/>
      <c r="AU191" s="79"/>
      <c r="AV191" s="79"/>
      <c r="AW191" s="79"/>
      <c r="AX191" s="79"/>
      <c r="AY191" s="79"/>
      <c r="AZ191" s="79"/>
      <c r="BA191">
        <v>6</v>
      </c>
      <c r="BB191" s="78" t="str">
        <f>REPLACE(INDEX(GroupVertices[Group],MATCH(Edges[[#This Row],[Vertex 1]],GroupVertices[Vertex],0)),1,1,"")</f>
        <v>3</v>
      </c>
      <c r="BC191" s="78" t="str">
        <f>REPLACE(INDEX(GroupVertices[Group],MATCH(Edges[[#This Row],[Vertex 2]],GroupVertices[Vertex],0)),1,1,"")</f>
        <v>3</v>
      </c>
      <c r="BD191" s="48">
        <v>5</v>
      </c>
      <c r="BE191" s="49">
        <v>18.51851851851852</v>
      </c>
      <c r="BF191" s="48">
        <v>0</v>
      </c>
      <c r="BG191" s="49">
        <v>0</v>
      </c>
      <c r="BH191" s="48">
        <v>0</v>
      </c>
      <c r="BI191" s="49">
        <v>0</v>
      </c>
      <c r="BJ191" s="48">
        <v>22</v>
      </c>
      <c r="BK191" s="49">
        <v>81.48148148148148</v>
      </c>
      <c r="BL191" s="48">
        <v>27</v>
      </c>
    </row>
    <row r="192" spans="1:64" ht="15">
      <c r="A192" s="64" t="s">
        <v>303</v>
      </c>
      <c r="B192" s="64" t="s">
        <v>303</v>
      </c>
      <c r="C192" s="65" t="s">
        <v>3163</v>
      </c>
      <c r="D192" s="66">
        <v>10</v>
      </c>
      <c r="E192" s="67" t="s">
        <v>136</v>
      </c>
      <c r="F192" s="68">
        <v>12</v>
      </c>
      <c r="G192" s="65"/>
      <c r="H192" s="69"/>
      <c r="I192" s="70"/>
      <c r="J192" s="70"/>
      <c r="K192" s="34" t="s">
        <v>65</v>
      </c>
      <c r="L192" s="77">
        <v>192</v>
      </c>
      <c r="M192" s="77"/>
      <c r="N192" s="72"/>
      <c r="O192" s="79" t="s">
        <v>176</v>
      </c>
      <c r="P192" s="81">
        <v>43507.07642361111</v>
      </c>
      <c r="Q192" s="79" t="s">
        <v>467</v>
      </c>
      <c r="R192" s="83" t="s">
        <v>570</v>
      </c>
      <c r="S192" s="79" t="s">
        <v>601</v>
      </c>
      <c r="T192" s="79" t="s">
        <v>697</v>
      </c>
      <c r="U192" s="83" t="s">
        <v>734</v>
      </c>
      <c r="V192" s="83" t="s">
        <v>734</v>
      </c>
      <c r="W192" s="81">
        <v>43507.07642361111</v>
      </c>
      <c r="X192" s="83" t="s">
        <v>984</v>
      </c>
      <c r="Y192" s="79"/>
      <c r="Z192" s="79"/>
      <c r="AA192" s="85" t="s">
        <v>1161</v>
      </c>
      <c r="AB192" s="79"/>
      <c r="AC192" s="79" t="b">
        <v>0</v>
      </c>
      <c r="AD192" s="79">
        <v>0</v>
      </c>
      <c r="AE192" s="85" t="s">
        <v>1185</v>
      </c>
      <c r="AF192" s="79" t="b">
        <v>0</v>
      </c>
      <c r="AG192" s="79" t="s">
        <v>1187</v>
      </c>
      <c r="AH192" s="79"/>
      <c r="AI192" s="85" t="s">
        <v>1185</v>
      </c>
      <c r="AJ192" s="79" t="b">
        <v>0</v>
      </c>
      <c r="AK192" s="79">
        <v>0</v>
      </c>
      <c r="AL192" s="85" t="s">
        <v>1185</v>
      </c>
      <c r="AM192" s="79" t="s">
        <v>1194</v>
      </c>
      <c r="AN192" s="79" t="b">
        <v>0</v>
      </c>
      <c r="AO192" s="85" t="s">
        <v>1161</v>
      </c>
      <c r="AP192" s="79" t="s">
        <v>176</v>
      </c>
      <c r="AQ192" s="79">
        <v>0</v>
      </c>
      <c r="AR192" s="79">
        <v>0</v>
      </c>
      <c r="AS192" s="79"/>
      <c r="AT192" s="79"/>
      <c r="AU192" s="79"/>
      <c r="AV192" s="79"/>
      <c r="AW192" s="79"/>
      <c r="AX192" s="79"/>
      <c r="AY192" s="79"/>
      <c r="AZ192" s="79"/>
      <c r="BA192">
        <v>6</v>
      </c>
      <c r="BB192" s="78" t="str">
        <f>REPLACE(INDEX(GroupVertices[Group],MATCH(Edges[[#This Row],[Vertex 1]],GroupVertices[Vertex],0)),1,1,"")</f>
        <v>3</v>
      </c>
      <c r="BC192" s="78" t="str">
        <f>REPLACE(INDEX(GroupVertices[Group],MATCH(Edges[[#This Row],[Vertex 2]],GroupVertices[Vertex],0)),1,1,"")</f>
        <v>3</v>
      </c>
      <c r="BD192" s="48">
        <v>2</v>
      </c>
      <c r="BE192" s="49">
        <v>11.11111111111111</v>
      </c>
      <c r="BF192" s="48">
        <v>0</v>
      </c>
      <c r="BG192" s="49">
        <v>0</v>
      </c>
      <c r="BH192" s="48">
        <v>0</v>
      </c>
      <c r="BI192" s="49">
        <v>0</v>
      </c>
      <c r="BJ192" s="48">
        <v>16</v>
      </c>
      <c r="BK192" s="49">
        <v>88.88888888888889</v>
      </c>
      <c r="BL192" s="48">
        <v>18</v>
      </c>
    </row>
    <row r="193" spans="1:64" ht="15">
      <c r="A193" s="64" t="s">
        <v>303</v>
      </c>
      <c r="B193" s="64" t="s">
        <v>303</v>
      </c>
      <c r="C193" s="65" t="s">
        <v>3163</v>
      </c>
      <c r="D193" s="66">
        <v>10</v>
      </c>
      <c r="E193" s="67" t="s">
        <v>136</v>
      </c>
      <c r="F193" s="68">
        <v>12</v>
      </c>
      <c r="G193" s="65"/>
      <c r="H193" s="69"/>
      <c r="I193" s="70"/>
      <c r="J193" s="70"/>
      <c r="K193" s="34" t="s">
        <v>65</v>
      </c>
      <c r="L193" s="77">
        <v>193</v>
      </c>
      <c r="M193" s="77"/>
      <c r="N193" s="72"/>
      <c r="O193" s="79" t="s">
        <v>176</v>
      </c>
      <c r="P193" s="81">
        <v>43510.75701388889</v>
      </c>
      <c r="Q193" s="79" t="s">
        <v>468</v>
      </c>
      <c r="R193" s="83" t="s">
        <v>571</v>
      </c>
      <c r="S193" s="79" t="s">
        <v>601</v>
      </c>
      <c r="T193" s="79" t="s">
        <v>698</v>
      </c>
      <c r="U193" s="83" t="s">
        <v>735</v>
      </c>
      <c r="V193" s="83" t="s">
        <v>735</v>
      </c>
      <c r="W193" s="81">
        <v>43510.75701388889</v>
      </c>
      <c r="X193" s="83" t="s">
        <v>985</v>
      </c>
      <c r="Y193" s="79"/>
      <c r="Z193" s="79"/>
      <c r="AA193" s="85" t="s">
        <v>1162</v>
      </c>
      <c r="AB193" s="79"/>
      <c r="AC193" s="79" t="b">
        <v>0</v>
      </c>
      <c r="AD193" s="79">
        <v>1</v>
      </c>
      <c r="AE193" s="85" t="s">
        <v>1185</v>
      </c>
      <c r="AF193" s="79" t="b">
        <v>0</v>
      </c>
      <c r="AG193" s="79" t="s">
        <v>1187</v>
      </c>
      <c r="AH193" s="79"/>
      <c r="AI193" s="85" t="s">
        <v>1185</v>
      </c>
      <c r="AJ193" s="79" t="b">
        <v>0</v>
      </c>
      <c r="AK193" s="79">
        <v>1</v>
      </c>
      <c r="AL193" s="85" t="s">
        <v>1185</v>
      </c>
      <c r="AM193" s="79" t="s">
        <v>1194</v>
      </c>
      <c r="AN193" s="79" t="b">
        <v>0</v>
      </c>
      <c r="AO193" s="85" t="s">
        <v>1162</v>
      </c>
      <c r="AP193" s="79" t="s">
        <v>176</v>
      </c>
      <c r="AQ193" s="79">
        <v>0</v>
      </c>
      <c r="AR193" s="79">
        <v>0</v>
      </c>
      <c r="AS193" s="79"/>
      <c r="AT193" s="79"/>
      <c r="AU193" s="79"/>
      <c r="AV193" s="79"/>
      <c r="AW193" s="79"/>
      <c r="AX193" s="79"/>
      <c r="AY193" s="79"/>
      <c r="AZ193" s="79"/>
      <c r="BA193">
        <v>6</v>
      </c>
      <c r="BB193" s="78" t="str">
        <f>REPLACE(INDEX(GroupVertices[Group],MATCH(Edges[[#This Row],[Vertex 1]],GroupVertices[Vertex],0)),1,1,"")</f>
        <v>3</v>
      </c>
      <c r="BC193" s="78" t="str">
        <f>REPLACE(INDEX(GroupVertices[Group],MATCH(Edges[[#This Row],[Vertex 2]],GroupVertices[Vertex],0)),1,1,"")</f>
        <v>3</v>
      </c>
      <c r="BD193" s="48">
        <v>1</v>
      </c>
      <c r="BE193" s="49">
        <v>3.7037037037037037</v>
      </c>
      <c r="BF193" s="48">
        <v>0</v>
      </c>
      <c r="BG193" s="49">
        <v>0</v>
      </c>
      <c r="BH193" s="48">
        <v>0</v>
      </c>
      <c r="BI193" s="49">
        <v>0</v>
      </c>
      <c r="BJ193" s="48">
        <v>26</v>
      </c>
      <c r="BK193" s="49">
        <v>96.29629629629629</v>
      </c>
      <c r="BL193" s="48">
        <v>27</v>
      </c>
    </row>
    <row r="194" spans="1:64" ht="15">
      <c r="A194" s="64" t="s">
        <v>304</v>
      </c>
      <c r="B194" s="64" t="s">
        <v>303</v>
      </c>
      <c r="C194" s="65" t="s">
        <v>3162</v>
      </c>
      <c r="D194" s="66">
        <v>4.4</v>
      </c>
      <c r="E194" s="67" t="s">
        <v>136</v>
      </c>
      <c r="F194" s="68">
        <v>30.4</v>
      </c>
      <c r="G194" s="65"/>
      <c r="H194" s="69"/>
      <c r="I194" s="70"/>
      <c r="J194" s="70"/>
      <c r="K194" s="34" t="s">
        <v>65</v>
      </c>
      <c r="L194" s="77">
        <v>194</v>
      </c>
      <c r="M194" s="77"/>
      <c r="N194" s="72"/>
      <c r="O194" s="79" t="s">
        <v>332</v>
      </c>
      <c r="P194" s="81">
        <v>43500.654641203706</v>
      </c>
      <c r="Q194" s="79" t="s">
        <v>343</v>
      </c>
      <c r="R194" s="79"/>
      <c r="S194" s="79"/>
      <c r="T194" s="79" t="s">
        <v>635</v>
      </c>
      <c r="U194" s="79"/>
      <c r="V194" s="83" t="s">
        <v>829</v>
      </c>
      <c r="W194" s="81">
        <v>43500.654641203706</v>
      </c>
      <c r="X194" s="83" t="s">
        <v>986</v>
      </c>
      <c r="Y194" s="79"/>
      <c r="Z194" s="79"/>
      <c r="AA194" s="85" t="s">
        <v>1163</v>
      </c>
      <c r="AB194" s="79"/>
      <c r="AC194" s="79" t="b">
        <v>0</v>
      </c>
      <c r="AD194" s="79">
        <v>0</v>
      </c>
      <c r="AE194" s="85" t="s">
        <v>1185</v>
      </c>
      <c r="AF194" s="79" t="b">
        <v>0</v>
      </c>
      <c r="AG194" s="79" t="s">
        <v>1187</v>
      </c>
      <c r="AH194" s="79"/>
      <c r="AI194" s="85" t="s">
        <v>1185</v>
      </c>
      <c r="AJ194" s="79" t="b">
        <v>0</v>
      </c>
      <c r="AK194" s="79">
        <v>3</v>
      </c>
      <c r="AL194" s="85" t="s">
        <v>1155</v>
      </c>
      <c r="AM194" s="79" t="s">
        <v>1195</v>
      </c>
      <c r="AN194" s="79" t="b">
        <v>0</v>
      </c>
      <c r="AO194" s="85" t="s">
        <v>1155</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3</v>
      </c>
      <c r="BC194" s="78" t="str">
        <f>REPLACE(INDEX(GroupVertices[Group],MATCH(Edges[[#This Row],[Vertex 2]],GroupVertices[Vertex],0)),1,1,"")</f>
        <v>3</v>
      </c>
      <c r="BD194" s="48">
        <v>0</v>
      </c>
      <c r="BE194" s="49">
        <v>0</v>
      </c>
      <c r="BF194" s="48">
        <v>0</v>
      </c>
      <c r="BG194" s="49">
        <v>0</v>
      </c>
      <c r="BH194" s="48">
        <v>0</v>
      </c>
      <c r="BI194" s="49">
        <v>0</v>
      </c>
      <c r="BJ194" s="48">
        <v>20</v>
      </c>
      <c r="BK194" s="49">
        <v>100</v>
      </c>
      <c r="BL194" s="48">
        <v>20</v>
      </c>
    </row>
    <row r="195" spans="1:64" ht="15">
      <c r="A195" s="64" t="s">
        <v>304</v>
      </c>
      <c r="B195" s="64" t="s">
        <v>303</v>
      </c>
      <c r="C195" s="65" t="s">
        <v>3162</v>
      </c>
      <c r="D195" s="66">
        <v>4.4</v>
      </c>
      <c r="E195" s="67" t="s">
        <v>136</v>
      </c>
      <c r="F195" s="68">
        <v>30.4</v>
      </c>
      <c r="G195" s="65"/>
      <c r="H195" s="69"/>
      <c r="I195" s="70"/>
      <c r="J195" s="70"/>
      <c r="K195" s="34" t="s">
        <v>65</v>
      </c>
      <c r="L195" s="77">
        <v>195</v>
      </c>
      <c r="M195" s="77"/>
      <c r="N195" s="72"/>
      <c r="O195" s="79" t="s">
        <v>332</v>
      </c>
      <c r="P195" s="81">
        <v>43510.80174768518</v>
      </c>
      <c r="Q195" s="79" t="s">
        <v>469</v>
      </c>
      <c r="R195" s="79"/>
      <c r="S195" s="79"/>
      <c r="T195" s="79" t="s">
        <v>698</v>
      </c>
      <c r="U195" s="79"/>
      <c r="V195" s="83" t="s">
        <v>829</v>
      </c>
      <c r="W195" s="81">
        <v>43510.80174768518</v>
      </c>
      <c r="X195" s="83" t="s">
        <v>987</v>
      </c>
      <c r="Y195" s="79"/>
      <c r="Z195" s="79"/>
      <c r="AA195" s="85" t="s">
        <v>1164</v>
      </c>
      <c r="AB195" s="79"/>
      <c r="AC195" s="79" t="b">
        <v>0</v>
      </c>
      <c r="AD195" s="79">
        <v>0</v>
      </c>
      <c r="AE195" s="85" t="s">
        <v>1185</v>
      </c>
      <c r="AF195" s="79" t="b">
        <v>0</v>
      </c>
      <c r="AG195" s="79" t="s">
        <v>1187</v>
      </c>
      <c r="AH195" s="79"/>
      <c r="AI195" s="85" t="s">
        <v>1185</v>
      </c>
      <c r="AJ195" s="79" t="b">
        <v>0</v>
      </c>
      <c r="AK195" s="79">
        <v>0</v>
      </c>
      <c r="AL195" s="85" t="s">
        <v>1162</v>
      </c>
      <c r="AM195" s="79" t="s">
        <v>1195</v>
      </c>
      <c r="AN195" s="79" t="b">
        <v>0</v>
      </c>
      <c r="AO195" s="85" t="s">
        <v>1162</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3</v>
      </c>
      <c r="BC195" s="78" t="str">
        <f>REPLACE(INDEX(GroupVertices[Group],MATCH(Edges[[#This Row],[Vertex 2]],GroupVertices[Vertex],0)),1,1,"")</f>
        <v>3</v>
      </c>
      <c r="BD195" s="48">
        <v>1</v>
      </c>
      <c r="BE195" s="49">
        <v>4.761904761904762</v>
      </c>
      <c r="BF195" s="48">
        <v>0</v>
      </c>
      <c r="BG195" s="49">
        <v>0</v>
      </c>
      <c r="BH195" s="48">
        <v>0</v>
      </c>
      <c r="BI195" s="49">
        <v>0</v>
      </c>
      <c r="BJ195" s="48">
        <v>20</v>
      </c>
      <c r="BK195" s="49">
        <v>95.23809523809524</v>
      </c>
      <c r="BL195" s="48">
        <v>21</v>
      </c>
    </row>
    <row r="196" spans="1:64" ht="15">
      <c r="A196" s="64" t="s">
        <v>305</v>
      </c>
      <c r="B196" s="64" t="s">
        <v>305</v>
      </c>
      <c r="C196" s="65" t="s">
        <v>3163</v>
      </c>
      <c r="D196" s="66">
        <v>10</v>
      </c>
      <c r="E196" s="67" t="s">
        <v>136</v>
      </c>
      <c r="F196" s="68">
        <v>12</v>
      </c>
      <c r="G196" s="65"/>
      <c r="H196" s="69"/>
      <c r="I196" s="70"/>
      <c r="J196" s="70"/>
      <c r="K196" s="34" t="s">
        <v>65</v>
      </c>
      <c r="L196" s="77">
        <v>196</v>
      </c>
      <c r="M196" s="77"/>
      <c r="N196" s="72"/>
      <c r="O196" s="79" t="s">
        <v>176</v>
      </c>
      <c r="P196" s="81">
        <v>43497.12679398148</v>
      </c>
      <c r="Q196" s="79" t="s">
        <v>470</v>
      </c>
      <c r="R196" s="83" t="s">
        <v>572</v>
      </c>
      <c r="S196" s="79" t="s">
        <v>593</v>
      </c>
      <c r="T196" s="79" t="s">
        <v>677</v>
      </c>
      <c r="U196" s="79"/>
      <c r="V196" s="83" t="s">
        <v>830</v>
      </c>
      <c r="W196" s="81">
        <v>43497.12679398148</v>
      </c>
      <c r="X196" s="83" t="s">
        <v>988</v>
      </c>
      <c r="Y196" s="79"/>
      <c r="Z196" s="79"/>
      <c r="AA196" s="85" t="s">
        <v>1165</v>
      </c>
      <c r="AB196" s="79"/>
      <c r="AC196" s="79" t="b">
        <v>0</v>
      </c>
      <c r="AD196" s="79">
        <v>0</v>
      </c>
      <c r="AE196" s="85" t="s">
        <v>1185</v>
      </c>
      <c r="AF196" s="79" t="b">
        <v>0</v>
      </c>
      <c r="AG196" s="79" t="s">
        <v>1187</v>
      </c>
      <c r="AH196" s="79"/>
      <c r="AI196" s="85" t="s">
        <v>1185</v>
      </c>
      <c r="AJ196" s="79" t="b">
        <v>0</v>
      </c>
      <c r="AK196" s="79">
        <v>0</v>
      </c>
      <c r="AL196" s="85" t="s">
        <v>1185</v>
      </c>
      <c r="AM196" s="79" t="s">
        <v>1217</v>
      </c>
      <c r="AN196" s="79" t="b">
        <v>1</v>
      </c>
      <c r="AO196" s="85" t="s">
        <v>1165</v>
      </c>
      <c r="AP196" s="79" t="s">
        <v>176</v>
      </c>
      <c r="AQ196" s="79">
        <v>0</v>
      </c>
      <c r="AR196" s="79">
        <v>0</v>
      </c>
      <c r="AS196" s="79"/>
      <c r="AT196" s="79"/>
      <c r="AU196" s="79"/>
      <c r="AV196" s="79"/>
      <c r="AW196" s="79"/>
      <c r="AX196" s="79"/>
      <c r="AY196" s="79"/>
      <c r="AZ196" s="79"/>
      <c r="BA196">
        <v>20</v>
      </c>
      <c r="BB196" s="78" t="str">
        <f>REPLACE(INDEX(GroupVertices[Group],MATCH(Edges[[#This Row],[Vertex 1]],GroupVertices[Vertex],0)),1,1,"")</f>
        <v>8</v>
      </c>
      <c r="BC196" s="78" t="str">
        <f>REPLACE(INDEX(GroupVertices[Group],MATCH(Edges[[#This Row],[Vertex 2]],GroupVertices[Vertex],0)),1,1,"")</f>
        <v>8</v>
      </c>
      <c r="BD196" s="48">
        <v>0</v>
      </c>
      <c r="BE196" s="49">
        <v>0</v>
      </c>
      <c r="BF196" s="48">
        <v>0</v>
      </c>
      <c r="BG196" s="49">
        <v>0</v>
      </c>
      <c r="BH196" s="48">
        <v>0</v>
      </c>
      <c r="BI196" s="49">
        <v>0</v>
      </c>
      <c r="BJ196" s="48">
        <v>11</v>
      </c>
      <c r="BK196" s="49">
        <v>100</v>
      </c>
      <c r="BL196" s="48">
        <v>11</v>
      </c>
    </row>
    <row r="197" spans="1:64" ht="15">
      <c r="A197" s="64" t="s">
        <v>305</v>
      </c>
      <c r="B197" s="64" t="s">
        <v>305</v>
      </c>
      <c r="C197" s="65" t="s">
        <v>3163</v>
      </c>
      <c r="D197" s="66">
        <v>10</v>
      </c>
      <c r="E197" s="67" t="s">
        <v>136</v>
      </c>
      <c r="F197" s="68">
        <v>12</v>
      </c>
      <c r="G197" s="65"/>
      <c r="H197" s="69"/>
      <c r="I197" s="70"/>
      <c r="J197" s="70"/>
      <c r="K197" s="34" t="s">
        <v>65</v>
      </c>
      <c r="L197" s="77">
        <v>197</v>
      </c>
      <c r="M197" s="77"/>
      <c r="N197" s="72"/>
      <c r="O197" s="79" t="s">
        <v>176</v>
      </c>
      <c r="P197" s="81">
        <v>43497.80126157407</v>
      </c>
      <c r="Q197" s="79" t="s">
        <v>471</v>
      </c>
      <c r="R197" s="83" t="s">
        <v>573</v>
      </c>
      <c r="S197" s="79" t="s">
        <v>593</v>
      </c>
      <c r="T197" s="79" t="s">
        <v>677</v>
      </c>
      <c r="U197" s="79"/>
      <c r="V197" s="83" t="s">
        <v>830</v>
      </c>
      <c r="W197" s="81">
        <v>43497.80126157407</v>
      </c>
      <c r="X197" s="83" t="s">
        <v>989</v>
      </c>
      <c r="Y197" s="79"/>
      <c r="Z197" s="79"/>
      <c r="AA197" s="85" t="s">
        <v>1166</v>
      </c>
      <c r="AB197" s="79"/>
      <c r="AC197" s="79" t="b">
        <v>0</v>
      </c>
      <c r="AD197" s="79">
        <v>0</v>
      </c>
      <c r="AE197" s="85" t="s">
        <v>1185</v>
      </c>
      <c r="AF197" s="79" t="b">
        <v>0</v>
      </c>
      <c r="AG197" s="79" t="s">
        <v>1187</v>
      </c>
      <c r="AH197" s="79"/>
      <c r="AI197" s="85" t="s">
        <v>1185</v>
      </c>
      <c r="AJ197" s="79" t="b">
        <v>0</v>
      </c>
      <c r="AK197" s="79">
        <v>0</v>
      </c>
      <c r="AL197" s="85" t="s">
        <v>1185</v>
      </c>
      <c r="AM197" s="79" t="s">
        <v>1217</v>
      </c>
      <c r="AN197" s="79" t="b">
        <v>1</v>
      </c>
      <c r="AO197" s="85" t="s">
        <v>1166</v>
      </c>
      <c r="AP197" s="79" t="s">
        <v>176</v>
      </c>
      <c r="AQ197" s="79">
        <v>0</v>
      </c>
      <c r="AR197" s="79">
        <v>0</v>
      </c>
      <c r="AS197" s="79"/>
      <c r="AT197" s="79"/>
      <c r="AU197" s="79"/>
      <c r="AV197" s="79"/>
      <c r="AW197" s="79"/>
      <c r="AX197" s="79"/>
      <c r="AY197" s="79"/>
      <c r="AZ197" s="79"/>
      <c r="BA197">
        <v>20</v>
      </c>
      <c r="BB197" s="78" t="str">
        <f>REPLACE(INDEX(GroupVertices[Group],MATCH(Edges[[#This Row],[Vertex 1]],GroupVertices[Vertex],0)),1,1,"")</f>
        <v>8</v>
      </c>
      <c r="BC197" s="78" t="str">
        <f>REPLACE(INDEX(GroupVertices[Group],MATCH(Edges[[#This Row],[Vertex 2]],GroupVertices[Vertex],0)),1,1,"")</f>
        <v>8</v>
      </c>
      <c r="BD197" s="48">
        <v>0</v>
      </c>
      <c r="BE197" s="49">
        <v>0</v>
      </c>
      <c r="BF197" s="48">
        <v>0</v>
      </c>
      <c r="BG197" s="49">
        <v>0</v>
      </c>
      <c r="BH197" s="48">
        <v>0</v>
      </c>
      <c r="BI197" s="49">
        <v>0</v>
      </c>
      <c r="BJ197" s="48">
        <v>10</v>
      </c>
      <c r="BK197" s="49">
        <v>100</v>
      </c>
      <c r="BL197" s="48">
        <v>10</v>
      </c>
    </row>
    <row r="198" spans="1:64" ht="15">
      <c r="A198" s="64" t="s">
        <v>305</v>
      </c>
      <c r="B198" s="64" t="s">
        <v>305</v>
      </c>
      <c r="C198" s="65" t="s">
        <v>3163</v>
      </c>
      <c r="D198" s="66">
        <v>10</v>
      </c>
      <c r="E198" s="67" t="s">
        <v>136</v>
      </c>
      <c r="F198" s="68">
        <v>12</v>
      </c>
      <c r="G198" s="65"/>
      <c r="H198" s="69"/>
      <c r="I198" s="70"/>
      <c r="J198" s="70"/>
      <c r="K198" s="34" t="s">
        <v>65</v>
      </c>
      <c r="L198" s="77">
        <v>198</v>
      </c>
      <c r="M198" s="77"/>
      <c r="N198" s="72"/>
      <c r="O198" s="79" t="s">
        <v>176</v>
      </c>
      <c r="P198" s="81">
        <v>43498.127384259256</v>
      </c>
      <c r="Q198" s="79" t="s">
        <v>472</v>
      </c>
      <c r="R198" s="83" t="s">
        <v>574</v>
      </c>
      <c r="S198" s="79" t="s">
        <v>593</v>
      </c>
      <c r="T198" s="79" t="s">
        <v>677</v>
      </c>
      <c r="U198" s="79"/>
      <c r="V198" s="83" t="s">
        <v>830</v>
      </c>
      <c r="W198" s="81">
        <v>43498.127384259256</v>
      </c>
      <c r="X198" s="83" t="s">
        <v>990</v>
      </c>
      <c r="Y198" s="79"/>
      <c r="Z198" s="79"/>
      <c r="AA198" s="85" t="s">
        <v>1167</v>
      </c>
      <c r="AB198" s="79"/>
      <c r="AC198" s="79" t="b">
        <v>0</v>
      </c>
      <c r="AD198" s="79">
        <v>0</v>
      </c>
      <c r="AE198" s="85" t="s">
        <v>1185</v>
      </c>
      <c r="AF198" s="79" t="b">
        <v>0</v>
      </c>
      <c r="AG198" s="79" t="s">
        <v>1187</v>
      </c>
      <c r="AH198" s="79"/>
      <c r="AI198" s="85" t="s">
        <v>1185</v>
      </c>
      <c r="AJ198" s="79" t="b">
        <v>0</v>
      </c>
      <c r="AK198" s="79">
        <v>0</v>
      </c>
      <c r="AL198" s="85" t="s">
        <v>1185</v>
      </c>
      <c r="AM198" s="79" t="s">
        <v>1217</v>
      </c>
      <c r="AN198" s="79" t="b">
        <v>1</v>
      </c>
      <c r="AO198" s="85" t="s">
        <v>1167</v>
      </c>
      <c r="AP198" s="79" t="s">
        <v>176</v>
      </c>
      <c r="AQ198" s="79">
        <v>0</v>
      </c>
      <c r="AR198" s="79">
        <v>0</v>
      </c>
      <c r="AS198" s="79"/>
      <c r="AT198" s="79"/>
      <c r="AU198" s="79"/>
      <c r="AV198" s="79"/>
      <c r="AW198" s="79"/>
      <c r="AX198" s="79"/>
      <c r="AY198" s="79"/>
      <c r="AZ198" s="79"/>
      <c r="BA198">
        <v>20</v>
      </c>
      <c r="BB198" s="78" t="str">
        <f>REPLACE(INDEX(GroupVertices[Group],MATCH(Edges[[#This Row],[Vertex 1]],GroupVertices[Vertex],0)),1,1,"")</f>
        <v>8</v>
      </c>
      <c r="BC198" s="78" t="str">
        <f>REPLACE(INDEX(GroupVertices[Group],MATCH(Edges[[#This Row],[Vertex 2]],GroupVertices[Vertex],0)),1,1,"")</f>
        <v>8</v>
      </c>
      <c r="BD198" s="48">
        <v>0</v>
      </c>
      <c r="BE198" s="49">
        <v>0</v>
      </c>
      <c r="BF198" s="48">
        <v>0</v>
      </c>
      <c r="BG198" s="49">
        <v>0</v>
      </c>
      <c r="BH198" s="48">
        <v>0</v>
      </c>
      <c r="BI198" s="49">
        <v>0</v>
      </c>
      <c r="BJ198" s="48">
        <v>11</v>
      </c>
      <c r="BK198" s="49">
        <v>100</v>
      </c>
      <c r="BL198" s="48">
        <v>11</v>
      </c>
    </row>
    <row r="199" spans="1:64" ht="15">
      <c r="A199" s="64" t="s">
        <v>305</v>
      </c>
      <c r="B199" s="64" t="s">
        <v>305</v>
      </c>
      <c r="C199" s="65" t="s">
        <v>3163</v>
      </c>
      <c r="D199" s="66">
        <v>10</v>
      </c>
      <c r="E199" s="67" t="s">
        <v>136</v>
      </c>
      <c r="F199" s="68">
        <v>12</v>
      </c>
      <c r="G199" s="65"/>
      <c r="H199" s="69"/>
      <c r="I199" s="70"/>
      <c r="J199" s="70"/>
      <c r="K199" s="34" t="s">
        <v>65</v>
      </c>
      <c r="L199" s="77">
        <v>199</v>
      </c>
      <c r="M199" s="77"/>
      <c r="N199" s="72"/>
      <c r="O199" s="79" t="s">
        <v>176</v>
      </c>
      <c r="P199" s="81">
        <v>43499.63909722222</v>
      </c>
      <c r="Q199" s="79" t="s">
        <v>473</v>
      </c>
      <c r="R199" s="83" t="s">
        <v>575</v>
      </c>
      <c r="S199" s="79" t="s">
        <v>613</v>
      </c>
      <c r="T199" s="79" t="s">
        <v>637</v>
      </c>
      <c r="U199" s="83" t="s">
        <v>736</v>
      </c>
      <c r="V199" s="83" t="s">
        <v>736</v>
      </c>
      <c r="W199" s="81">
        <v>43499.63909722222</v>
      </c>
      <c r="X199" s="83" t="s">
        <v>991</v>
      </c>
      <c r="Y199" s="79"/>
      <c r="Z199" s="79"/>
      <c r="AA199" s="85" t="s">
        <v>1168</v>
      </c>
      <c r="AB199" s="79"/>
      <c r="AC199" s="79" t="b">
        <v>0</v>
      </c>
      <c r="AD199" s="79">
        <v>0</v>
      </c>
      <c r="AE199" s="85" t="s">
        <v>1185</v>
      </c>
      <c r="AF199" s="79" t="b">
        <v>0</v>
      </c>
      <c r="AG199" s="79" t="s">
        <v>1187</v>
      </c>
      <c r="AH199" s="79"/>
      <c r="AI199" s="85" t="s">
        <v>1185</v>
      </c>
      <c r="AJ199" s="79" t="b">
        <v>0</v>
      </c>
      <c r="AK199" s="79">
        <v>0</v>
      </c>
      <c r="AL199" s="85" t="s">
        <v>1185</v>
      </c>
      <c r="AM199" s="79" t="s">
        <v>1217</v>
      </c>
      <c r="AN199" s="79" t="b">
        <v>0</v>
      </c>
      <c r="AO199" s="85" t="s">
        <v>1168</v>
      </c>
      <c r="AP199" s="79" t="s">
        <v>176</v>
      </c>
      <c r="AQ199" s="79">
        <v>0</v>
      </c>
      <c r="AR199" s="79">
        <v>0</v>
      </c>
      <c r="AS199" s="79"/>
      <c r="AT199" s="79"/>
      <c r="AU199" s="79"/>
      <c r="AV199" s="79"/>
      <c r="AW199" s="79"/>
      <c r="AX199" s="79"/>
      <c r="AY199" s="79"/>
      <c r="AZ199" s="79"/>
      <c r="BA199">
        <v>20</v>
      </c>
      <c r="BB199" s="78" t="str">
        <f>REPLACE(INDEX(GroupVertices[Group],MATCH(Edges[[#This Row],[Vertex 1]],GroupVertices[Vertex],0)),1,1,"")</f>
        <v>8</v>
      </c>
      <c r="BC199" s="78" t="str">
        <f>REPLACE(INDEX(GroupVertices[Group],MATCH(Edges[[#This Row],[Vertex 2]],GroupVertices[Vertex],0)),1,1,"")</f>
        <v>8</v>
      </c>
      <c r="BD199" s="48">
        <v>0</v>
      </c>
      <c r="BE199" s="49">
        <v>0</v>
      </c>
      <c r="BF199" s="48">
        <v>0</v>
      </c>
      <c r="BG199" s="49">
        <v>0</v>
      </c>
      <c r="BH199" s="48">
        <v>0</v>
      </c>
      <c r="BI199" s="49">
        <v>0</v>
      </c>
      <c r="BJ199" s="48">
        <v>13</v>
      </c>
      <c r="BK199" s="49">
        <v>100</v>
      </c>
      <c r="BL199" s="48">
        <v>13</v>
      </c>
    </row>
    <row r="200" spans="1:64" ht="15">
      <c r="A200" s="64" t="s">
        <v>305</v>
      </c>
      <c r="B200" s="64" t="s">
        <v>305</v>
      </c>
      <c r="C200" s="65" t="s">
        <v>3163</v>
      </c>
      <c r="D200" s="66">
        <v>10</v>
      </c>
      <c r="E200" s="67" t="s">
        <v>136</v>
      </c>
      <c r="F200" s="68">
        <v>12</v>
      </c>
      <c r="G200" s="65"/>
      <c r="H200" s="69"/>
      <c r="I200" s="70"/>
      <c r="J200" s="70"/>
      <c r="K200" s="34" t="s">
        <v>65</v>
      </c>
      <c r="L200" s="77">
        <v>200</v>
      </c>
      <c r="M200" s="77"/>
      <c r="N200" s="72"/>
      <c r="O200" s="79" t="s">
        <v>176</v>
      </c>
      <c r="P200" s="81">
        <v>43501.12878472222</v>
      </c>
      <c r="Q200" s="79" t="s">
        <v>474</v>
      </c>
      <c r="R200" s="83" t="s">
        <v>576</v>
      </c>
      <c r="S200" s="79" t="s">
        <v>613</v>
      </c>
      <c r="T200" s="79" t="s">
        <v>637</v>
      </c>
      <c r="U200" s="83" t="s">
        <v>737</v>
      </c>
      <c r="V200" s="83" t="s">
        <v>737</v>
      </c>
      <c r="W200" s="81">
        <v>43501.12878472222</v>
      </c>
      <c r="X200" s="83" t="s">
        <v>992</v>
      </c>
      <c r="Y200" s="79"/>
      <c r="Z200" s="79"/>
      <c r="AA200" s="85" t="s">
        <v>1169</v>
      </c>
      <c r="AB200" s="79"/>
      <c r="AC200" s="79" t="b">
        <v>0</v>
      </c>
      <c r="AD200" s="79">
        <v>2</v>
      </c>
      <c r="AE200" s="85" t="s">
        <v>1185</v>
      </c>
      <c r="AF200" s="79" t="b">
        <v>0</v>
      </c>
      <c r="AG200" s="79" t="s">
        <v>1187</v>
      </c>
      <c r="AH200" s="79"/>
      <c r="AI200" s="85" t="s">
        <v>1185</v>
      </c>
      <c r="AJ200" s="79" t="b">
        <v>0</v>
      </c>
      <c r="AK200" s="79">
        <v>2</v>
      </c>
      <c r="AL200" s="85" t="s">
        <v>1185</v>
      </c>
      <c r="AM200" s="79" t="s">
        <v>1217</v>
      </c>
      <c r="AN200" s="79" t="b">
        <v>0</v>
      </c>
      <c r="AO200" s="85" t="s">
        <v>1169</v>
      </c>
      <c r="AP200" s="79" t="s">
        <v>176</v>
      </c>
      <c r="AQ200" s="79">
        <v>0</v>
      </c>
      <c r="AR200" s="79">
        <v>0</v>
      </c>
      <c r="AS200" s="79"/>
      <c r="AT200" s="79"/>
      <c r="AU200" s="79"/>
      <c r="AV200" s="79"/>
      <c r="AW200" s="79"/>
      <c r="AX200" s="79"/>
      <c r="AY200" s="79"/>
      <c r="AZ200" s="79"/>
      <c r="BA200">
        <v>20</v>
      </c>
      <c r="BB200" s="78" t="str">
        <f>REPLACE(INDEX(GroupVertices[Group],MATCH(Edges[[#This Row],[Vertex 1]],GroupVertices[Vertex],0)),1,1,"")</f>
        <v>8</v>
      </c>
      <c r="BC200" s="78" t="str">
        <f>REPLACE(INDEX(GroupVertices[Group],MATCH(Edges[[#This Row],[Vertex 2]],GroupVertices[Vertex],0)),1,1,"")</f>
        <v>8</v>
      </c>
      <c r="BD200" s="48">
        <v>0</v>
      </c>
      <c r="BE200" s="49">
        <v>0</v>
      </c>
      <c r="BF200" s="48">
        <v>0</v>
      </c>
      <c r="BG200" s="49">
        <v>0</v>
      </c>
      <c r="BH200" s="48">
        <v>0</v>
      </c>
      <c r="BI200" s="49">
        <v>0</v>
      </c>
      <c r="BJ200" s="48">
        <v>12</v>
      </c>
      <c r="BK200" s="49">
        <v>100</v>
      </c>
      <c r="BL200" s="48">
        <v>12</v>
      </c>
    </row>
    <row r="201" spans="1:64" ht="15">
      <c r="A201" s="64" t="s">
        <v>305</v>
      </c>
      <c r="B201" s="64" t="s">
        <v>305</v>
      </c>
      <c r="C201" s="65" t="s">
        <v>3163</v>
      </c>
      <c r="D201" s="66">
        <v>10</v>
      </c>
      <c r="E201" s="67" t="s">
        <v>136</v>
      </c>
      <c r="F201" s="68">
        <v>12</v>
      </c>
      <c r="G201" s="65"/>
      <c r="H201" s="69"/>
      <c r="I201" s="70"/>
      <c r="J201" s="70"/>
      <c r="K201" s="34" t="s">
        <v>65</v>
      </c>
      <c r="L201" s="77">
        <v>201</v>
      </c>
      <c r="M201" s="77"/>
      <c r="N201" s="72"/>
      <c r="O201" s="79" t="s">
        <v>176</v>
      </c>
      <c r="P201" s="81">
        <v>43501.860555555555</v>
      </c>
      <c r="Q201" s="79" t="s">
        <v>475</v>
      </c>
      <c r="R201" s="83" t="s">
        <v>577</v>
      </c>
      <c r="S201" s="79" t="s">
        <v>613</v>
      </c>
      <c r="T201" s="79" t="s">
        <v>637</v>
      </c>
      <c r="U201" s="83" t="s">
        <v>738</v>
      </c>
      <c r="V201" s="83" t="s">
        <v>738</v>
      </c>
      <c r="W201" s="81">
        <v>43501.860555555555</v>
      </c>
      <c r="X201" s="83" t="s">
        <v>993</v>
      </c>
      <c r="Y201" s="79"/>
      <c r="Z201" s="79"/>
      <c r="AA201" s="85" t="s">
        <v>1170</v>
      </c>
      <c r="AB201" s="79"/>
      <c r="AC201" s="79" t="b">
        <v>0</v>
      </c>
      <c r="AD201" s="79">
        <v>0</v>
      </c>
      <c r="AE201" s="85" t="s">
        <v>1185</v>
      </c>
      <c r="AF201" s="79" t="b">
        <v>0</v>
      </c>
      <c r="AG201" s="79" t="s">
        <v>1187</v>
      </c>
      <c r="AH201" s="79"/>
      <c r="AI201" s="85" t="s">
        <v>1185</v>
      </c>
      <c r="AJ201" s="79" t="b">
        <v>0</v>
      </c>
      <c r="AK201" s="79">
        <v>0</v>
      </c>
      <c r="AL201" s="85" t="s">
        <v>1185</v>
      </c>
      <c r="AM201" s="79" t="s">
        <v>1217</v>
      </c>
      <c r="AN201" s="79" t="b">
        <v>0</v>
      </c>
      <c r="AO201" s="85" t="s">
        <v>1170</v>
      </c>
      <c r="AP201" s="79" t="s">
        <v>176</v>
      </c>
      <c r="AQ201" s="79">
        <v>0</v>
      </c>
      <c r="AR201" s="79">
        <v>0</v>
      </c>
      <c r="AS201" s="79"/>
      <c r="AT201" s="79"/>
      <c r="AU201" s="79"/>
      <c r="AV201" s="79"/>
      <c r="AW201" s="79"/>
      <c r="AX201" s="79"/>
      <c r="AY201" s="79"/>
      <c r="AZ201" s="79"/>
      <c r="BA201">
        <v>20</v>
      </c>
      <c r="BB201" s="78" t="str">
        <f>REPLACE(INDEX(GroupVertices[Group],MATCH(Edges[[#This Row],[Vertex 1]],GroupVertices[Vertex],0)),1,1,"")</f>
        <v>8</v>
      </c>
      <c r="BC201" s="78" t="str">
        <f>REPLACE(INDEX(GroupVertices[Group],MATCH(Edges[[#This Row],[Vertex 2]],GroupVertices[Vertex],0)),1,1,"")</f>
        <v>8</v>
      </c>
      <c r="BD201" s="48">
        <v>0</v>
      </c>
      <c r="BE201" s="49">
        <v>0</v>
      </c>
      <c r="BF201" s="48">
        <v>0</v>
      </c>
      <c r="BG201" s="49">
        <v>0</v>
      </c>
      <c r="BH201" s="48">
        <v>0</v>
      </c>
      <c r="BI201" s="49">
        <v>0</v>
      </c>
      <c r="BJ201" s="48">
        <v>12</v>
      </c>
      <c r="BK201" s="49">
        <v>100</v>
      </c>
      <c r="BL201" s="48">
        <v>12</v>
      </c>
    </row>
    <row r="202" spans="1:64" ht="15">
      <c r="A202" s="64" t="s">
        <v>305</v>
      </c>
      <c r="B202" s="64" t="s">
        <v>305</v>
      </c>
      <c r="C202" s="65" t="s">
        <v>3163</v>
      </c>
      <c r="D202" s="66">
        <v>10</v>
      </c>
      <c r="E202" s="67" t="s">
        <v>136</v>
      </c>
      <c r="F202" s="68">
        <v>12</v>
      </c>
      <c r="G202" s="65"/>
      <c r="H202" s="69"/>
      <c r="I202" s="70"/>
      <c r="J202" s="70"/>
      <c r="K202" s="34" t="s">
        <v>65</v>
      </c>
      <c r="L202" s="77">
        <v>202</v>
      </c>
      <c r="M202" s="77"/>
      <c r="N202" s="72"/>
      <c r="O202" s="79" t="s">
        <v>176</v>
      </c>
      <c r="P202" s="81">
        <v>43502.128599537034</v>
      </c>
      <c r="Q202" s="79" t="s">
        <v>476</v>
      </c>
      <c r="R202" s="83" t="s">
        <v>578</v>
      </c>
      <c r="S202" s="79" t="s">
        <v>613</v>
      </c>
      <c r="T202" s="79" t="s">
        <v>637</v>
      </c>
      <c r="U202" s="83" t="s">
        <v>739</v>
      </c>
      <c r="V202" s="83" t="s">
        <v>739</v>
      </c>
      <c r="W202" s="81">
        <v>43502.128599537034</v>
      </c>
      <c r="X202" s="83" t="s">
        <v>994</v>
      </c>
      <c r="Y202" s="79"/>
      <c r="Z202" s="79"/>
      <c r="AA202" s="85" t="s">
        <v>1171</v>
      </c>
      <c r="AB202" s="79"/>
      <c r="AC202" s="79" t="b">
        <v>0</v>
      </c>
      <c r="AD202" s="79">
        <v>1</v>
      </c>
      <c r="AE202" s="85" t="s">
        <v>1185</v>
      </c>
      <c r="AF202" s="79" t="b">
        <v>0</v>
      </c>
      <c r="AG202" s="79" t="s">
        <v>1187</v>
      </c>
      <c r="AH202" s="79"/>
      <c r="AI202" s="85" t="s">
        <v>1185</v>
      </c>
      <c r="AJ202" s="79" t="b">
        <v>0</v>
      </c>
      <c r="AK202" s="79">
        <v>0</v>
      </c>
      <c r="AL202" s="85" t="s">
        <v>1185</v>
      </c>
      <c r="AM202" s="79" t="s">
        <v>1217</v>
      </c>
      <c r="AN202" s="79" t="b">
        <v>0</v>
      </c>
      <c r="AO202" s="85" t="s">
        <v>1171</v>
      </c>
      <c r="AP202" s="79" t="s">
        <v>176</v>
      </c>
      <c r="AQ202" s="79">
        <v>0</v>
      </c>
      <c r="AR202" s="79">
        <v>0</v>
      </c>
      <c r="AS202" s="79"/>
      <c r="AT202" s="79"/>
      <c r="AU202" s="79"/>
      <c r="AV202" s="79"/>
      <c r="AW202" s="79"/>
      <c r="AX202" s="79"/>
      <c r="AY202" s="79"/>
      <c r="AZ202" s="79"/>
      <c r="BA202">
        <v>20</v>
      </c>
      <c r="BB202" s="78" t="str">
        <f>REPLACE(INDEX(GroupVertices[Group],MATCH(Edges[[#This Row],[Vertex 1]],GroupVertices[Vertex],0)),1,1,"")</f>
        <v>8</v>
      </c>
      <c r="BC202" s="78" t="str">
        <f>REPLACE(INDEX(GroupVertices[Group],MATCH(Edges[[#This Row],[Vertex 2]],GroupVertices[Vertex],0)),1,1,"")</f>
        <v>8</v>
      </c>
      <c r="BD202" s="48">
        <v>0</v>
      </c>
      <c r="BE202" s="49">
        <v>0</v>
      </c>
      <c r="BF202" s="48">
        <v>0</v>
      </c>
      <c r="BG202" s="49">
        <v>0</v>
      </c>
      <c r="BH202" s="48">
        <v>0</v>
      </c>
      <c r="BI202" s="49">
        <v>0</v>
      </c>
      <c r="BJ202" s="48">
        <v>12</v>
      </c>
      <c r="BK202" s="49">
        <v>100</v>
      </c>
      <c r="BL202" s="48">
        <v>12</v>
      </c>
    </row>
    <row r="203" spans="1:64" ht="15">
      <c r="A203" s="64" t="s">
        <v>305</v>
      </c>
      <c r="B203" s="64" t="s">
        <v>305</v>
      </c>
      <c r="C203" s="65" t="s">
        <v>3163</v>
      </c>
      <c r="D203" s="66">
        <v>10</v>
      </c>
      <c r="E203" s="67" t="s">
        <v>136</v>
      </c>
      <c r="F203" s="68">
        <v>12</v>
      </c>
      <c r="G203" s="65"/>
      <c r="H203" s="69"/>
      <c r="I203" s="70"/>
      <c r="J203" s="70"/>
      <c r="K203" s="34" t="s">
        <v>65</v>
      </c>
      <c r="L203" s="77">
        <v>203</v>
      </c>
      <c r="M203" s="77"/>
      <c r="N203" s="72"/>
      <c r="O203" s="79" t="s">
        <v>176</v>
      </c>
      <c r="P203" s="81">
        <v>43502.82777777778</v>
      </c>
      <c r="Q203" s="79" t="s">
        <v>477</v>
      </c>
      <c r="R203" s="83" t="s">
        <v>579</v>
      </c>
      <c r="S203" s="79" t="s">
        <v>613</v>
      </c>
      <c r="T203" s="79" t="s">
        <v>637</v>
      </c>
      <c r="U203" s="83" t="s">
        <v>740</v>
      </c>
      <c r="V203" s="83" t="s">
        <v>740</v>
      </c>
      <c r="W203" s="81">
        <v>43502.82777777778</v>
      </c>
      <c r="X203" s="83" t="s">
        <v>995</v>
      </c>
      <c r="Y203" s="79"/>
      <c r="Z203" s="79"/>
      <c r="AA203" s="85" t="s">
        <v>1172</v>
      </c>
      <c r="AB203" s="79"/>
      <c r="AC203" s="79" t="b">
        <v>0</v>
      </c>
      <c r="AD203" s="79">
        <v>0</v>
      </c>
      <c r="AE203" s="85" t="s">
        <v>1185</v>
      </c>
      <c r="AF203" s="79" t="b">
        <v>0</v>
      </c>
      <c r="AG203" s="79" t="s">
        <v>1187</v>
      </c>
      <c r="AH203" s="79"/>
      <c r="AI203" s="85" t="s">
        <v>1185</v>
      </c>
      <c r="AJ203" s="79" t="b">
        <v>0</v>
      </c>
      <c r="AK203" s="79">
        <v>0</v>
      </c>
      <c r="AL203" s="85" t="s">
        <v>1185</v>
      </c>
      <c r="AM203" s="79" t="s">
        <v>1217</v>
      </c>
      <c r="AN203" s="79" t="b">
        <v>0</v>
      </c>
      <c r="AO203" s="85" t="s">
        <v>1172</v>
      </c>
      <c r="AP203" s="79" t="s">
        <v>176</v>
      </c>
      <c r="AQ203" s="79">
        <v>0</v>
      </c>
      <c r="AR203" s="79">
        <v>0</v>
      </c>
      <c r="AS203" s="79"/>
      <c r="AT203" s="79"/>
      <c r="AU203" s="79"/>
      <c r="AV203" s="79"/>
      <c r="AW203" s="79"/>
      <c r="AX203" s="79"/>
      <c r="AY203" s="79"/>
      <c r="AZ203" s="79"/>
      <c r="BA203">
        <v>20</v>
      </c>
      <c r="BB203" s="78" t="str">
        <f>REPLACE(INDEX(GroupVertices[Group],MATCH(Edges[[#This Row],[Vertex 1]],GroupVertices[Vertex],0)),1,1,"")</f>
        <v>8</v>
      </c>
      <c r="BC203" s="78" t="str">
        <f>REPLACE(INDEX(GroupVertices[Group],MATCH(Edges[[#This Row],[Vertex 2]],GroupVertices[Vertex],0)),1,1,"")</f>
        <v>8</v>
      </c>
      <c r="BD203" s="48">
        <v>1</v>
      </c>
      <c r="BE203" s="49">
        <v>7.142857142857143</v>
      </c>
      <c r="BF203" s="48">
        <v>0</v>
      </c>
      <c r="BG203" s="49">
        <v>0</v>
      </c>
      <c r="BH203" s="48">
        <v>0</v>
      </c>
      <c r="BI203" s="49">
        <v>0</v>
      </c>
      <c r="BJ203" s="48">
        <v>13</v>
      </c>
      <c r="BK203" s="49">
        <v>92.85714285714286</v>
      </c>
      <c r="BL203" s="48">
        <v>14</v>
      </c>
    </row>
    <row r="204" spans="1:64" ht="15">
      <c r="A204" s="64" t="s">
        <v>305</v>
      </c>
      <c r="B204" s="64" t="s">
        <v>305</v>
      </c>
      <c r="C204" s="65" t="s">
        <v>3163</v>
      </c>
      <c r="D204" s="66">
        <v>10</v>
      </c>
      <c r="E204" s="67" t="s">
        <v>136</v>
      </c>
      <c r="F204" s="68">
        <v>12</v>
      </c>
      <c r="G204" s="65"/>
      <c r="H204" s="69"/>
      <c r="I204" s="70"/>
      <c r="J204" s="70"/>
      <c r="K204" s="34" t="s">
        <v>65</v>
      </c>
      <c r="L204" s="77">
        <v>204</v>
      </c>
      <c r="M204" s="77"/>
      <c r="N204" s="72"/>
      <c r="O204" s="79" t="s">
        <v>176</v>
      </c>
      <c r="P204" s="81">
        <v>43503.12956018518</v>
      </c>
      <c r="Q204" s="79" t="s">
        <v>478</v>
      </c>
      <c r="R204" s="83" t="s">
        <v>580</v>
      </c>
      <c r="S204" s="79" t="s">
        <v>613</v>
      </c>
      <c r="T204" s="79" t="s">
        <v>637</v>
      </c>
      <c r="U204" s="83" t="s">
        <v>741</v>
      </c>
      <c r="V204" s="83" t="s">
        <v>741</v>
      </c>
      <c r="W204" s="81">
        <v>43503.12956018518</v>
      </c>
      <c r="X204" s="83" t="s">
        <v>996</v>
      </c>
      <c r="Y204" s="79"/>
      <c r="Z204" s="79"/>
      <c r="AA204" s="85" t="s">
        <v>1173</v>
      </c>
      <c r="AB204" s="79"/>
      <c r="AC204" s="79" t="b">
        <v>0</v>
      </c>
      <c r="AD204" s="79">
        <v>0</v>
      </c>
      <c r="AE204" s="85" t="s">
        <v>1185</v>
      </c>
      <c r="AF204" s="79" t="b">
        <v>0</v>
      </c>
      <c r="AG204" s="79" t="s">
        <v>1187</v>
      </c>
      <c r="AH204" s="79"/>
      <c r="AI204" s="85" t="s">
        <v>1185</v>
      </c>
      <c r="AJ204" s="79" t="b">
        <v>0</v>
      </c>
      <c r="AK204" s="79">
        <v>1</v>
      </c>
      <c r="AL204" s="85" t="s">
        <v>1185</v>
      </c>
      <c r="AM204" s="79" t="s">
        <v>1217</v>
      </c>
      <c r="AN204" s="79" t="b">
        <v>0</v>
      </c>
      <c r="AO204" s="85" t="s">
        <v>1173</v>
      </c>
      <c r="AP204" s="79" t="s">
        <v>176</v>
      </c>
      <c r="AQ204" s="79">
        <v>0</v>
      </c>
      <c r="AR204" s="79">
        <v>0</v>
      </c>
      <c r="AS204" s="79"/>
      <c r="AT204" s="79"/>
      <c r="AU204" s="79"/>
      <c r="AV204" s="79"/>
      <c r="AW204" s="79"/>
      <c r="AX204" s="79"/>
      <c r="AY204" s="79"/>
      <c r="AZ204" s="79"/>
      <c r="BA204">
        <v>20</v>
      </c>
      <c r="BB204" s="78" t="str">
        <f>REPLACE(INDEX(GroupVertices[Group],MATCH(Edges[[#This Row],[Vertex 1]],GroupVertices[Vertex],0)),1,1,"")</f>
        <v>8</v>
      </c>
      <c r="BC204" s="78" t="str">
        <f>REPLACE(INDEX(GroupVertices[Group],MATCH(Edges[[#This Row],[Vertex 2]],GroupVertices[Vertex],0)),1,1,"")</f>
        <v>8</v>
      </c>
      <c r="BD204" s="48">
        <v>0</v>
      </c>
      <c r="BE204" s="49">
        <v>0</v>
      </c>
      <c r="BF204" s="48">
        <v>0</v>
      </c>
      <c r="BG204" s="49">
        <v>0</v>
      </c>
      <c r="BH204" s="48">
        <v>0</v>
      </c>
      <c r="BI204" s="49">
        <v>0</v>
      </c>
      <c r="BJ204" s="48">
        <v>12</v>
      </c>
      <c r="BK204" s="49">
        <v>100</v>
      </c>
      <c r="BL204" s="48">
        <v>12</v>
      </c>
    </row>
    <row r="205" spans="1:64" ht="15">
      <c r="A205" s="64" t="s">
        <v>305</v>
      </c>
      <c r="B205" s="64" t="s">
        <v>305</v>
      </c>
      <c r="C205" s="65" t="s">
        <v>3163</v>
      </c>
      <c r="D205" s="66">
        <v>10</v>
      </c>
      <c r="E205" s="67" t="s">
        <v>136</v>
      </c>
      <c r="F205" s="68">
        <v>12</v>
      </c>
      <c r="G205" s="65"/>
      <c r="H205" s="69"/>
      <c r="I205" s="70"/>
      <c r="J205" s="70"/>
      <c r="K205" s="34" t="s">
        <v>65</v>
      </c>
      <c r="L205" s="77">
        <v>205</v>
      </c>
      <c r="M205" s="77"/>
      <c r="N205" s="72"/>
      <c r="O205" s="79" t="s">
        <v>176</v>
      </c>
      <c r="P205" s="81">
        <v>43503.87216435185</v>
      </c>
      <c r="Q205" s="79" t="s">
        <v>479</v>
      </c>
      <c r="R205" s="83" t="s">
        <v>581</v>
      </c>
      <c r="S205" s="79" t="s">
        <v>613</v>
      </c>
      <c r="T205" s="79" t="s">
        <v>637</v>
      </c>
      <c r="U205" s="83" t="s">
        <v>742</v>
      </c>
      <c r="V205" s="83" t="s">
        <v>742</v>
      </c>
      <c r="W205" s="81">
        <v>43503.87216435185</v>
      </c>
      <c r="X205" s="83" t="s">
        <v>997</v>
      </c>
      <c r="Y205" s="79"/>
      <c r="Z205" s="79"/>
      <c r="AA205" s="85" t="s">
        <v>1174</v>
      </c>
      <c r="AB205" s="79"/>
      <c r="AC205" s="79" t="b">
        <v>0</v>
      </c>
      <c r="AD205" s="79">
        <v>0</v>
      </c>
      <c r="AE205" s="85" t="s">
        <v>1185</v>
      </c>
      <c r="AF205" s="79" t="b">
        <v>0</v>
      </c>
      <c r="AG205" s="79" t="s">
        <v>1187</v>
      </c>
      <c r="AH205" s="79"/>
      <c r="AI205" s="85" t="s">
        <v>1185</v>
      </c>
      <c r="AJ205" s="79" t="b">
        <v>0</v>
      </c>
      <c r="AK205" s="79">
        <v>0</v>
      </c>
      <c r="AL205" s="85" t="s">
        <v>1185</v>
      </c>
      <c r="AM205" s="79" t="s">
        <v>1217</v>
      </c>
      <c r="AN205" s="79" t="b">
        <v>0</v>
      </c>
      <c r="AO205" s="85" t="s">
        <v>1174</v>
      </c>
      <c r="AP205" s="79" t="s">
        <v>176</v>
      </c>
      <c r="AQ205" s="79">
        <v>0</v>
      </c>
      <c r="AR205" s="79">
        <v>0</v>
      </c>
      <c r="AS205" s="79"/>
      <c r="AT205" s="79"/>
      <c r="AU205" s="79"/>
      <c r="AV205" s="79"/>
      <c r="AW205" s="79"/>
      <c r="AX205" s="79"/>
      <c r="AY205" s="79"/>
      <c r="AZ205" s="79"/>
      <c r="BA205">
        <v>20</v>
      </c>
      <c r="BB205" s="78" t="str">
        <f>REPLACE(INDEX(GroupVertices[Group],MATCH(Edges[[#This Row],[Vertex 1]],GroupVertices[Vertex],0)),1,1,"")</f>
        <v>8</v>
      </c>
      <c r="BC205" s="78" t="str">
        <f>REPLACE(INDEX(GroupVertices[Group],MATCH(Edges[[#This Row],[Vertex 2]],GroupVertices[Vertex],0)),1,1,"")</f>
        <v>8</v>
      </c>
      <c r="BD205" s="48">
        <v>0</v>
      </c>
      <c r="BE205" s="49">
        <v>0</v>
      </c>
      <c r="BF205" s="48">
        <v>0</v>
      </c>
      <c r="BG205" s="49">
        <v>0</v>
      </c>
      <c r="BH205" s="48">
        <v>0</v>
      </c>
      <c r="BI205" s="49">
        <v>0</v>
      </c>
      <c r="BJ205" s="48">
        <v>18</v>
      </c>
      <c r="BK205" s="49">
        <v>100</v>
      </c>
      <c r="BL205" s="48">
        <v>18</v>
      </c>
    </row>
    <row r="206" spans="1:64" ht="15">
      <c r="A206" s="64" t="s">
        <v>305</v>
      </c>
      <c r="B206" s="64" t="s">
        <v>305</v>
      </c>
      <c r="C206" s="65" t="s">
        <v>3163</v>
      </c>
      <c r="D206" s="66">
        <v>10</v>
      </c>
      <c r="E206" s="67" t="s">
        <v>136</v>
      </c>
      <c r="F206" s="68">
        <v>12</v>
      </c>
      <c r="G206" s="65"/>
      <c r="H206" s="69"/>
      <c r="I206" s="70"/>
      <c r="J206" s="70"/>
      <c r="K206" s="34" t="s">
        <v>65</v>
      </c>
      <c r="L206" s="77">
        <v>206</v>
      </c>
      <c r="M206" s="77"/>
      <c r="N206" s="72"/>
      <c r="O206" s="79" t="s">
        <v>176</v>
      </c>
      <c r="P206" s="81">
        <v>43504.128912037035</v>
      </c>
      <c r="Q206" s="79" t="s">
        <v>480</v>
      </c>
      <c r="R206" s="83" t="s">
        <v>582</v>
      </c>
      <c r="S206" s="79" t="s">
        <v>613</v>
      </c>
      <c r="T206" s="79" t="s">
        <v>637</v>
      </c>
      <c r="U206" s="83" t="s">
        <v>743</v>
      </c>
      <c r="V206" s="83" t="s">
        <v>743</v>
      </c>
      <c r="W206" s="81">
        <v>43504.128912037035</v>
      </c>
      <c r="X206" s="83" t="s">
        <v>998</v>
      </c>
      <c r="Y206" s="79"/>
      <c r="Z206" s="79"/>
      <c r="AA206" s="85" t="s">
        <v>1175</v>
      </c>
      <c r="AB206" s="79"/>
      <c r="AC206" s="79" t="b">
        <v>0</v>
      </c>
      <c r="AD206" s="79">
        <v>0</v>
      </c>
      <c r="AE206" s="85" t="s">
        <v>1185</v>
      </c>
      <c r="AF206" s="79" t="b">
        <v>0</v>
      </c>
      <c r="AG206" s="79" t="s">
        <v>1187</v>
      </c>
      <c r="AH206" s="79"/>
      <c r="AI206" s="85" t="s">
        <v>1185</v>
      </c>
      <c r="AJ206" s="79" t="b">
        <v>0</v>
      </c>
      <c r="AK206" s="79">
        <v>1</v>
      </c>
      <c r="AL206" s="85" t="s">
        <v>1185</v>
      </c>
      <c r="AM206" s="79" t="s">
        <v>1217</v>
      </c>
      <c r="AN206" s="79" t="b">
        <v>0</v>
      </c>
      <c r="AO206" s="85" t="s">
        <v>1175</v>
      </c>
      <c r="AP206" s="79" t="s">
        <v>176</v>
      </c>
      <c r="AQ206" s="79">
        <v>0</v>
      </c>
      <c r="AR206" s="79">
        <v>0</v>
      </c>
      <c r="AS206" s="79"/>
      <c r="AT206" s="79"/>
      <c r="AU206" s="79"/>
      <c r="AV206" s="79"/>
      <c r="AW206" s="79"/>
      <c r="AX206" s="79"/>
      <c r="AY206" s="79"/>
      <c r="AZ206" s="79"/>
      <c r="BA206">
        <v>20</v>
      </c>
      <c r="BB206" s="78" t="str">
        <f>REPLACE(INDEX(GroupVertices[Group],MATCH(Edges[[#This Row],[Vertex 1]],GroupVertices[Vertex],0)),1,1,"")</f>
        <v>8</v>
      </c>
      <c r="BC206" s="78" t="str">
        <f>REPLACE(INDEX(GroupVertices[Group],MATCH(Edges[[#This Row],[Vertex 2]],GroupVertices[Vertex],0)),1,1,"")</f>
        <v>8</v>
      </c>
      <c r="BD206" s="48">
        <v>0</v>
      </c>
      <c r="BE206" s="49">
        <v>0</v>
      </c>
      <c r="BF206" s="48">
        <v>0</v>
      </c>
      <c r="BG206" s="49">
        <v>0</v>
      </c>
      <c r="BH206" s="48">
        <v>0</v>
      </c>
      <c r="BI206" s="49">
        <v>0</v>
      </c>
      <c r="BJ206" s="48">
        <v>12</v>
      </c>
      <c r="BK206" s="49">
        <v>100</v>
      </c>
      <c r="BL206" s="48">
        <v>12</v>
      </c>
    </row>
    <row r="207" spans="1:64" ht="15">
      <c r="A207" s="64" t="s">
        <v>305</v>
      </c>
      <c r="B207" s="64" t="s">
        <v>305</v>
      </c>
      <c r="C207" s="65" t="s">
        <v>3163</v>
      </c>
      <c r="D207" s="66">
        <v>10</v>
      </c>
      <c r="E207" s="67" t="s">
        <v>136</v>
      </c>
      <c r="F207" s="68">
        <v>12</v>
      </c>
      <c r="G207" s="65"/>
      <c r="H207" s="69"/>
      <c r="I207" s="70"/>
      <c r="J207" s="70"/>
      <c r="K207" s="34" t="s">
        <v>65</v>
      </c>
      <c r="L207" s="77">
        <v>207</v>
      </c>
      <c r="M207" s="77"/>
      <c r="N207" s="72"/>
      <c r="O207" s="79" t="s">
        <v>176</v>
      </c>
      <c r="P207" s="81">
        <v>43504.778229166666</v>
      </c>
      <c r="Q207" s="79" t="s">
        <v>481</v>
      </c>
      <c r="R207" s="83" t="s">
        <v>583</v>
      </c>
      <c r="S207" s="79" t="s">
        <v>613</v>
      </c>
      <c r="T207" s="79" t="s">
        <v>637</v>
      </c>
      <c r="U207" s="83" t="s">
        <v>744</v>
      </c>
      <c r="V207" s="83" t="s">
        <v>744</v>
      </c>
      <c r="W207" s="81">
        <v>43504.778229166666</v>
      </c>
      <c r="X207" s="83" t="s">
        <v>999</v>
      </c>
      <c r="Y207" s="79"/>
      <c r="Z207" s="79"/>
      <c r="AA207" s="85" t="s">
        <v>1176</v>
      </c>
      <c r="AB207" s="79"/>
      <c r="AC207" s="79" t="b">
        <v>0</v>
      </c>
      <c r="AD207" s="79">
        <v>0</v>
      </c>
      <c r="AE207" s="85" t="s">
        <v>1185</v>
      </c>
      <c r="AF207" s="79" t="b">
        <v>0</v>
      </c>
      <c r="AG207" s="79" t="s">
        <v>1187</v>
      </c>
      <c r="AH207" s="79"/>
      <c r="AI207" s="85" t="s">
        <v>1185</v>
      </c>
      <c r="AJ207" s="79" t="b">
        <v>0</v>
      </c>
      <c r="AK207" s="79">
        <v>0</v>
      </c>
      <c r="AL207" s="85" t="s">
        <v>1185</v>
      </c>
      <c r="AM207" s="79" t="s">
        <v>1217</v>
      </c>
      <c r="AN207" s="79" t="b">
        <v>0</v>
      </c>
      <c r="AO207" s="85" t="s">
        <v>1176</v>
      </c>
      <c r="AP207" s="79" t="s">
        <v>176</v>
      </c>
      <c r="AQ207" s="79">
        <v>0</v>
      </c>
      <c r="AR207" s="79">
        <v>0</v>
      </c>
      <c r="AS207" s="79"/>
      <c r="AT207" s="79"/>
      <c r="AU207" s="79"/>
      <c r="AV207" s="79"/>
      <c r="AW207" s="79"/>
      <c r="AX207" s="79"/>
      <c r="AY207" s="79"/>
      <c r="AZ207" s="79"/>
      <c r="BA207">
        <v>20</v>
      </c>
      <c r="BB207" s="78" t="str">
        <f>REPLACE(INDEX(GroupVertices[Group],MATCH(Edges[[#This Row],[Vertex 1]],GroupVertices[Vertex],0)),1,1,"")</f>
        <v>8</v>
      </c>
      <c r="BC207" s="78" t="str">
        <f>REPLACE(INDEX(GroupVertices[Group],MATCH(Edges[[#This Row],[Vertex 2]],GroupVertices[Vertex],0)),1,1,"")</f>
        <v>8</v>
      </c>
      <c r="BD207" s="48">
        <v>0</v>
      </c>
      <c r="BE207" s="49">
        <v>0</v>
      </c>
      <c r="BF207" s="48">
        <v>0</v>
      </c>
      <c r="BG207" s="49">
        <v>0</v>
      </c>
      <c r="BH207" s="48">
        <v>0</v>
      </c>
      <c r="BI207" s="49">
        <v>0</v>
      </c>
      <c r="BJ207" s="48">
        <v>10</v>
      </c>
      <c r="BK207" s="49">
        <v>100</v>
      </c>
      <c r="BL207" s="48">
        <v>10</v>
      </c>
    </row>
    <row r="208" spans="1:64" ht="15">
      <c r="A208" s="64" t="s">
        <v>305</v>
      </c>
      <c r="B208" s="64" t="s">
        <v>305</v>
      </c>
      <c r="C208" s="65" t="s">
        <v>3163</v>
      </c>
      <c r="D208" s="66">
        <v>10</v>
      </c>
      <c r="E208" s="67" t="s">
        <v>136</v>
      </c>
      <c r="F208" s="68">
        <v>12</v>
      </c>
      <c r="G208" s="65"/>
      <c r="H208" s="69"/>
      <c r="I208" s="70"/>
      <c r="J208" s="70"/>
      <c r="K208" s="34" t="s">
        <v>65</v>
      </c>
      <c r="L208" s="77">
        <v>208</v>
      </c>
      <c r="M208" s="77"/>
      <c r="N208" s="72"/>
      <c r="O208" s="79" t="s">
        <v>176</v>
      </c>
      <c r="P208" s="81">
        <v>43505.127650462964</v>
      </c>
      <c r="Q208" s="79" t="s">
        <v>482</v>
      </c>
      <c r="R208" s="83" t="s">
        <v>584</v>
      </c>
      <c r="S208" s="79" t="s">
        <v>593</v>
      </c>
      <c r="T208" s="79" t="s">
        <v>677</v>
      </c>
      <c r="U208" s="79"/>
      <c r="V208" s="83" t="s">
        <v>830</v>
      </c>
      <c r="W208" s="81">
        <v>43505.127650462964</v>
      </c>
      <c r="X208" s="83" t="s">
        <v>1000</v>
      </c>
      <c r="Y208" s="79"/>
      <c r="Z208" s="79"/>
      <c r="AA208" s="85" t="s">
        <v>1177</v>
      </c>
      <c r="AB208" s="79"/>
      <c r="AC208" s="79" t="b">
        <v>0</v>
      </c>
      <c r="AD208" s="79">
        <v>0</v>
      </c>
      <c r="AE208" s="85" t="s">
        <v>1185</v>
      </c>
      <c r="AF208" s="79" t="b">
        <v>0</v>
      </c>
      <c r="AG208" s="79" t="s">
        <v>1187</v>
      </c>
      <c r="AH208" s="79"/>
      <c r="AI208" s="85" t="s">
        <v>1185</v>
      </c>
      <c r="AJ208" s="79" t="b">
        <v>0</v>
      </c>
      <c r="AK208" s="79">
        <v>0</v>
      </c>
      <c r="AL208" s="85" t="s">
        <v>1185</v>
      </c>
      <c r="AM208" s="79" t="s">
        <v>1217</v>
      </c>
      <c r="AN208" s="79" t="b">
        <v>1</v>
      </c>
      <c r="AO208" s="85" t="s">
        <v>1177</v>
      </c>
      <c r="AP208" s="79" t="s">
        <v>176</v>
      </c>
      <c r="AQ208" s="79">
        <v>0</v>
      </c>
      <c r="AR208" s="79">
        <v>0</v>
      </c>
      <c r="AS208" s="79"/>
      <c r="AT208" s="79"/>
      <c r="AU208" s="79"/>
      <c r="AV208" s="79"/>
      <c r="AW208" s="79"/>
      <c r="AX208" s="79"/>
      <c r="AY208" s="79"/>
      <c r="AZ208" s="79"/>
      <c r="BA208">
        <v>20</v>
      </c>
      <c r="BB208" s="78" t="str">
        <f>REPLACE(INDEX(GroupVertices[Group],MATCH(Edges[[#This Row],[Vertex 1]],GroupVertices[Vertex],0)),1,1,"")</f>
        <v>8</v>
      </c>
      <c r="BC208" s="78" t="str">
        <f>REPLACE(INDEX(GroupVertices[Group],MATCH(Edges[[#This Row],[Vertex 2]],GroupVertices[Vertex],0)),1,1,"")</f>
        <v>8</v>
      </c>
      <c r="BD208" s="48">
        <v>0</v>
      </c>
      <c r="BE208" s="49">
        <v>0</v>
      </c>
      <c r="BF208" s="48">
        <v>0</v>
      </c>
      <c r="BG208" s="49">
        <v>0</v>
      </c>
      <c r="BH208" s="48">
        <v>0</v>
      </c>
      <c r="BI208" s="49">
        <v>0</v>
      </c>
      <c r="BJ208" s="48">
        <v>11</v>
      </c>
      <c r="BK208" s="49">
        <v>100</v>
      </c>
      <c r="BL208" s="48">
        <v>11</v>
      </c>
    </row>
    <row r="209" spans="1:64" ht="15">
      <c r="A209" s="64" t="s">
        <v>305</v>
      </c>
      <c r="B209" s="64" t="s">
        <v>305</v>
      </c>
      <c r="C209" s="65" t="s">
        <v>3163</v>
      </c>
      <c r="D209" s="66">
        <v>10</v>
      </c>
      <c r="E209" s="67" t="s">
        <v>136</v>
      </c>
      <c r="F209" s="68">
        <v>12</v>
      </c>
      <c r="G209" s="65"/>
      <c r="H209" s="69"/>
      <c r="I209" s="70"/>
      <c r="J209" s="70"/>
      <c r="K209" s="34" t="s">
        <v>65</v>
      </c>
      <c r="L209" s="77">
        <v>209</v>
      </c>
      <c r="M209" s="77"/>
      <c r="N209" s="72"/>
      <c r="O209" s="79" t="s">
        <v>176</v>
      </c>
      <c r="P209" s="81">
        <v>43506.683599537035</v>
      </c>
      <c r="Q209" s="79" t="s">
        <v>483</v>
      </c>
      <c r="R209" s="83" t="s">
        <v>585</v>
      </c>
      <c r="S209" s="79" t="s">
        <v>593</v>
      </c>
      <c r="T209" s="79" t="s">
        <v>699</v>
      </c>
      <c r="U209" s="79"/>
      <c r="V209" s="83" t="s">
        <v>830</v>
      </c>
      <c r="W209" s="81">
        <v>43506.683599537035</v>
      </c>
      <c r="X209" s="83" t="s">
        <v>1001</v>
      </c>
      <c r="Y209" s="79"/>
      <c r="Z209" s="79"/>
      <c r="AA209" s="85" t="s">
        <v>1178</v>
      </c>
      <c r="AB209" s="79"/>
      <c r="AC209" s="79" t="b">
        <v>0</v>
      </c>
      <c r="AD209" s="79">
        <v>0</v>
      </c>
      <c r="AE209" s="85" t="s">
        <v>1185</v>
      </c>
      <c r="AF209" s="79" t="b">
        <v>0</v>
      </c>
      <c r="AG209" s="79" t="s">
        <v>1187</v>
      </c>
      <c r="AH209" s="79"/>
      <c r="AI209" s="85" t="s">
        <v>1185</v>
      </c>
      <c r="AJ209" s="79" t="b">
        <v>0</v>
      </c>
      <c r="AK209" s="79">
        <v>0</v>
      </c>
      <c r="AL209" s="85" t="s">
        <v>1185</v>
      </c>
      <c r="AM209" s="79" t="s">
        <v>1217</v>
      </c>
      <c r="AN209" s="79" t="b">
        <v>1</v>
      </c>
      <c r="AO209" s="85" t="s">
        <v>1178</v>
      </c>
      <c r="AP209" s="79" t="s">
        <v>176</v>
      </c>
      <c r="AQ209" s="79">
        <v>0</v>
      </c>
      <c r="AR209" s="79">
        <v>0</v>
      </c>
      <c r="AS209" s="79"/>
      <c r="AT209" s="79"/>
      <c r="AU209" s="79"/>
      <c r="AV209" s="79"/>
      <c r="AW209" s="79"/>
      <c r="AX209" s="79"/>
      <c r="AY209" s="79"/>
      <c r="AZ209" s="79"/>
      <c r="BA209">
        <v>20</v>
      </c>
      <c r="BB209" s="78" t="str">
        <f>REPLACE(INDEX(GroupVertices[Group],MATCH(Edges[[#This Row],[Vertex 1]],GroupVertices[Vertex],0)),1,1,"")</f>
        <v>8</v>
      </c>
      <c r="BC209" s="78" t="str">
        <f>REPLACE(INDEX(GroupVertices[Group],MATCH(Edges[[#This Row],[Vertex 2]],GroupVertices[Vertex],0)),1,1,"")</f>
        <v>8</v>
      </c>
      <c r="BD209" s="48">
        <v>0</v>
      </c>
      <c r="BE209" s="49">
        <v>0</v>
      </c>
      <c r="BF209" s="48">
        <v>0</v>
      </c>
      <c r="BG209" s="49">
        <v>0</v>
      </c>
      <c r="BH209" s="48">
        <v>0</v>
      </c>
      <c r="BI209" s="49">
        <v>0</v>
      </c>
      <c r="BJ209" s="48">
        <v>12</v>
      </c>
      <c r="BK209" s="49">
        <v>100</v>
      </c>
      <c r="BL209" s="48">
        <v>12</v>
      </c>
    </row>
    <row r="210" spans="1:64" ht="15">
      <c r="A210" s="64" t="s">
        <v>305</v>
      </c>
      <c r="B210" s="64" t="s">
        <v>305</v>
      </c>
      <c r="C210" s="65" t="s">
        <v>3163</v>
      </c>
      <c r="D210" s="66">
        <v>10</v>
      </c>
      <c r="E210" s="67" t="s">
        <v>136</v>
      </c>
      <c r="F210" s="68">
        <v>12</v>
      </c>
      <c r="G210" s="65"/>
      <c r="H210" s="69"/>
      <c r="I210" s="70"/>
      <c r="J210" s="70"/>
      <c r="K210" s="34" t="s">
        <v>65</v>
      </c>
      <c r="L210" s="77">
        <v>210</v>
      </c>
      <c r="M210" s="77"/>
      <c r="N210" s="72"/>
      <c r="O210" s="79" t="s">
        <v>176</v>
      </c>
      <c r="P210" s="81">
        <v>43508.12633101852</v>
      </c>
      <c r="Q210" s="79" t="s">
        <v>484</v>
      </c>
      <c r="R210" s="83" t="s">
        <v>586</v>
      </c>
      <c r="S210" s="79" t="s">
        <v>613</v>
      </c>
      <c r="T210" s="79" t="s">
        <v>637</v>
      </c>
      <c r="U210" s="83" t="s">
        <v>745</v>
      </c>
      <c r="V210" s="83" t="s">
        <v>745</v>
      </c>
      <c r="W210" s="81">
        <v>43508.12633101852</v>
      </c>
      <c r="X210" s="83" t="s">
        <v>1002</v>
      </c>
      <c r="Y210" s="79"/>
      <c r="Z210" s="79"/>
      <c r="AA210" s="85" t="s">
        <v>1179</v>
      </c>
      <c r="AB210" s="79"/>
      <c r="AC210" s="79" t="b">
        <v>0</v>
      </c>
      <c r="AD210" s="79">
        <v>0</v>
      </c>
      <c r="AE210" s="85" t="s">
        <v>1185</v>
      </c>
      <c r="AF210" s="79" t="b">
        <v>0</v>
      </c>
      <c r="AG210" s="79" t="s">
        <v>1187</v>
      </c>
      <c r="AH210" s="79"/>
      <c r="AI210" s="85" t="s">
        <v>1185</v>
      </c>
      <c r="AJ210" s="79" t="b">
        <v>0</v>
      </c>
      <c r="AK210" s="79">
        <v>0</v>
      </c>
      <c r="AL210" s="85" t="s">
        <v>1185</v>
      </c>
      <c r="AM210" s="79" t="s">
        <v>1217</v>
      </c>
      <c r="AN210" s="79" t="b">
        <v>0</v>
      </c>
      <c r="AO210" s="85" t="s">
        <v>1179</v>
      </c>
      <c r="AP210" s="79" t="s">
        <v>176</v>
      </c>
      <c r="AQ210" s="79">
        <v>0</v>
      </c>
      <c r="AR210" s="79">
        <v>0</v>
      </c>
      <c r="AS210" s="79"/>
      <c r="AT210" s="79"/>
      <c r="AU210" s="79"/>
      <c r="AV210" s="79"/>
      <c r="AW210" s="79"/>
      <c r="AX210" s="79"/>
      <c r="AY210" s="79"/>
      <c r="AZ210" s="79"/>
      <c r="BA210">
        <v>20</v>
      </c>
      <c r="BB210" s="78" t="str">
        <f>REPLACE(INDEX(GroupVertices[Group],MATCH(Edges[[#This Row],[Vertex 1]],GroupVertices[Vertex],0)),1,1,"")</f>
        <v>8</v>
      </c>
      <c r="BC210" s="78" t="str">
        <f>REPLACE(INDEX(GroupVertices[Group],MATCH(Edges[[#This Row],[Vertex 2]],GroupVertices[Vertex],0)),1,1,"")</f>
        <v>8</v>
      </c>
      <c r="BD210" s="48">
        <v>0</v>
      </c>
      <c r="BE210" s="49">
        <v>0</v>
      </c>
      <c r="BF210" s="48">
        <v>0</v>
      </c>
      <c r="BG210" s="49">
        <v>0</v>
      </c>
      <c r="BH210" s="48">
        <v>0</v>
      </c>
      <c r="BI210" s="49">
        <v>0</v>
      </c>
      <c r="BJ210" s="48">
        <v>12</v>
      </c>
      <c r="BK210" s="49">
        <v>100</v>
      </c>
      <c r="BL210" s="48">
        <v>12</v>
      </c>
    </row>
    <row r="211" spans="1:64" ht="15">
      <c r="A211" s="64" t="s">
        <v>305</v>
      </c>
      <c r="B211" s="64" t="s">
        <v>305</v>
      </c>
      <c r="C211" s="65" t="s">
        <v>3163</v>
      </c>
      <c r="D211" s="66">
        <v>10</v>
      </c>
      <c r="E211" s="67" t="s">
        <v>136</v>
      </c>
      <c r="F211" s="68">
        <v>12</v>
      </c>
      <c r="G211" s="65"/>
      <c r="H211" s="69"/>
      <c r="I211" s="70"/>
      <c r="J211" s="70"/>
      <c r="K211" s="34" t="s">
        <v>65</v>
      </c>
      <c r="L211" s="77">
        <v>211</v>
      </c>
      <c r="M211" s="77"/>
      <c r="N211" s="72"/>
      <c r="O211" s="79" t="s">
        <v>176</v>
      </c>
      <c r="P211" s="81">
        <v>43508.84144675926</v>
      </c>
      <c r="Q211" s="79" t="s">
        <v>485</v>
      </c>
      <c r="R211" s="83" t="s">
        <v>587</v>
      </c>
      <c r="S211" s="79" t="s">
        <v>593</v>
      </c>
      <c r="T211" s="79" t="s">
        <v>677</v>
      </c>
      <c r="U211" s="79"/>
      <c r="V211" s="83" t="s">
        <v>830</v>
      </c>
      <c r="W211" s="81">
        <v>43508.84144675926</v>
      </c>
      <c r="X211" s="83" t="s">
        <v>1003</v>
      </c>
      <c r="Y211" s="79"/>
      <c r="Z211" s="79"/>
      <c r="AA211" s="85" t="s">
        <v>1180</v>
      </c>
      <c r="AB211" s="79"/>
      <c r="AC211" s="79" t="b">
        <v>0</v>
      </c>
      <c r="AD211" s="79">
        <v>0</v>
      </c>
      <c r="AE211" s="85" t="s">
        <v>1185</v>
      </c>
      <c r="AF211" s="79" t="b">
        <v>0</v>
      </c>
      <c r="AG211" s="79" t="s">
        <v>1187</v>
      </c>
      <c r="AH211" s="79"/>
      <c r="AI211" s="85" t="s">
        <v>1185</v>
      </c>
      <c r="AJ211" s="79" t="b">
        <v>0</v>
      </c>
      <c r="AK211" s="79">
        <v>0</v>
      </c>
      <c r="AL211" s="85" t="s">
        <v>1185</v>
      </c>
      <c r="AM211" s="79" t="s">
        <v>1217</v>
      </c>
      <c r="AN211" s="79" t="b">
        <v>1</v>
      </c>
      <c r="AO211" s="85" t="s">
        <v>1180</v>
      </c>
      <c r="AP211" s="79" t="s">
        <v>176</v>
      </c>
      <c r="AQ211" s="79">
        <v>0</v>
      </c>
      <c r="AR211" s="79">
        <v>0</v>
      </c>
      <c r="AS211" s="79"/>
      <c r="AT211" s="79"/>
      <c r="AU211" s="79"/>
      <c r="AV211" s="79"/>
      <c r="AW211" s="79"/>
      <c r="AX211" s="79"/>
      <c r="AY211" s="79"/>
      <c r="AZ211" s="79"/>
      <c r="BA211">
        <v>20</v>
      </c>
      <c r="BB211" s="78" t="str">
        <f>REPLACE(INDEX(GroupVertices[Group],MATCH(Edges[[#This Row],[Vertex 1]],GroupVertices[Vertex],0)),1,1,"")</f>
        <v>8</v>
      </c>
      <c r="BC211" s="78" t="str">
        <f>REPLACE(INDEX(GroupVertices[Group],MATCH(Edges[[#This Row],[Vertex 2]],GroupVertices[Vertex],0)),1,1,"")</f>
        <v>8</v>
      </c>
      <c r="BD211" s="48">
        <v>0</v>
      </c>
      <c r="BE211" s="49">
        <v>0</v>
      </c>
      <c r="BF211" s="48">
        <v>0</v>
      </c>
      <c r="BG211" s="49">
        <v>0</v>
      </c>
      <c r="BH211" s="48">
        <v>0</v>
      </c>
      <c r="BI211" s="49">
        <v>0</v>
      </c>
      <c r="BJ211" s="48">
        <v>14</v>
      </c>
      <c r="BK211" s="49">
        <v>100</v>
      </c>
      <c r="BL211" s="48">
        <v>14</v>
      </c>
    </row>
    <row r="212" spans="1:64" ht="15">
      <c r="A212" s="64" t="s">
        <v>305</v>
      </c>
      <c r="B212" s="64" t="s">
        <v>305</v>
      </c>
      <c r="C212" s="65" t="s">
        <v>3163</v>
      </c>
      <c r="D212" s="66">
        <v>10</v>
      </c>
      <c r="E212" s="67" t="s">
        <v>136</v>
      </c>
      <c r="F212" s="68">
        <v>12</v>
      </c>
      <c r="G212" s="65"/>
      <c r="H212" s="69"/>
      <c r="I212" s="70"/>
      <c r="J212" s="70"/>
      <c r="K212" s="34" t="s">
        <v>65</v>
      </c>
      <c r="L212" s="77">
        <v>212</v>
      </c>
      <c r="M212" s="77"/>
      <c r="N212" s="72"/>
      <c r="O212" s="79" t="s">
        <v>176</v>
      </c>
      <c r="P212" s="81">
        <v>43509.12721064815</v>
      </c>
      <c r="Q212" s="79" t="s">
        <v>486</v>
      </c>
      <c r="R212" s="83" t="s">
        <v>588</v>
      </c>
      <c r="S212" s="79" t="s">
        <v>613</v>
      </c>
      <c r="T212" s="79" t="s">
        <v>637</v>
      </c>
      <c r="U212" s="83" t="s">
        <v>746</v>
      </c>
      <c r="V212" s="83" t="s">
        <v>746</v>
      </c>
      <c r="W212" s="81">
        <v>43509.12721064815</v>
      </c>
      <c r="X212" s="83" t="s">
        <v>1004</v>
      </c>
      <c r="Y212" s="79"/>
      <c r="Z212" s="79"/>
      <c r="AA212" s="85" t="s">
        <v>1181</v>
      </c>
      <c r="AB212" s="79"/>
      <c r="AC212" s="79" t="b">
        <v>0</v>
      </c>
      <c r="AD212" s="79">
        <v>0</v>
      </c>
      <c r="AE212" s="85" t="s">
        <v>1185</v>
      </c>
      <c r="AF212" s="79" t="b">
        <v>0</v>
      </c>
      <c r="AG212" s="79" t="s">
        <v>1187</v>
      </c>
      <c r="AH212" s="79"/>
      <c r="AI212" s="85" t="s">
        <v>1185</v>
      </c>
      <c r="AJ212" s="79" t="b">
        <v>0</v>
      </c>
      <c r="AK212" s="79">
        <v>0</v>
      </c>
      <c r="AL212" s="85" t="s">
        <v>1185</v>
      </c>
      <c r="AM212" s="79" t="s">
        <v>1217</v>
      </c>
      <c r="AN212" s="79" t="b">
        <v>0</v>
      </c>
      <c r="AO212" s="85" t="s">
        <v>1181</v>
      </c>
      <c r="AP212" s="79" t="s">
        <v>176</v>
      </c>
      <c r="AQ212" s="79">
        <v>0</v>
      </c>
      <c r="AR212" s="79">
        <v>0</v>
      </c>
      <c r="AS212" s="79"/>
      <c r="AT212" s="79"/>
      <c r="AU212" s="79"/>
      <c r="AV212" s="79"/>
      <c r="AW212" s="79"/>
      <c r="AX212" s="79"/>
      <c r="AY212" s="79"/>
      <c r="AZ212" s="79"/>
      <c r="BA212">
        <v>20</v>
      </c>
      <c r="BB212" s="78" t="str">
        <f>REPLACE(INDEX(GroupVertices[Group],MATCH(Edges[[#This Row],[Vertex 1]],GroupVertices[Vertex],0)),1,1,"")</f>
        <v>8</v>
      </c>
      <c r="BC212" s="78" t="str">
        <f>REPLACE(INDEX(GroupVertices[Group],MATCH(Edges[[#This Row],[Vertex 2]],GroupVertices[Vertex],0)),1,1,"")</f>
        <v>8</v>
      </c>
      <c r="BD212" s="48">
        <v>0</v>
      </c>
      <c r="BE212" s="49">
        <v>0</v>
      </c>
      <c r="BF212" s="48">
        <v>0</v>
      </c>
      <c r="BG212" s="49">
        <v>0</v>
      </c>
      <c r="BH212" s="48">
        <v>0</v>
      </c>
      <c r="BI212" s="49">
        <v>0</v>
      </c>
      <c r="BJ212" s="48">
        <v>12</v>
      </c>
      <c r="BK212" s="49">
        <v>100</v>
      </c>
      <c r="BL212" s="48">
        <v>12</v>
      </c>
    </row>
    <row r="213" spans="1:64" ht="15">
      <c r="A213" s="64" t="s">
        <v>305</v>
      </c>
      <c r="B213" s="64" t="s">
        <v>305</v>
      </c>
      <c r="C213" s="65" t="s">
        <v>3163</v>
      </c>
      <c r="D213" s="66">
        <v>10</v>
      </c>
      <c r="E213" s="67" t="s">
        <v>136</v>
      </c>
      <c r="F213" s="68">
        <v>12</v>
      </c>
      <c r="G213" s="65"/>
      <c r="H213" s="69"/>
      <c r="I213" s="70"/>
      <c r="J213" s="70"/>
      <c r="K213" s="34" t="s">
        <v>65</v>
      </c>
      <c r="L213" s="77">
        <v>213</v>
      </c>
      <c r="M213" s="77"/>
      <c r="N213" s="72"/>
      <c r="O213" s="79" t="s">
        <v>176</v>
      </c>
      <c r="P213" s="81">
        <v>43509.799629629626</v>
      </c>
      <c r="Q213" s="79" t="s">
        <v>487</v>
      </c>
      <c r="R213" s="83" t="s">
        <v>589</v>
      </c>
      <c r="S213" s="79" t="s">
        <v>613</v>
      </c>
      <c r="T213" s="79" t="s">
        <v>637</v>
      </c>
      <c r="U213" s="83" t="s">
        <v>747</v>
      </c>
      <c r="V213" s="83" t="s">
        <v>747</v>
      </c>
      <c r="W213" s="81">
        <v>43509.799629629626</v>
      </c>
      <c r="X213" s="83" t="s">
        <v>1005</v>
      </c>
      <c r="Y213" s="79"/>
      <c r="Z213" s="79"/>
      <c r="AA213" s="85" t="s">
        <v>1182</v>
      </c>
      <c r="AB213" s="79"/>
      <c r="AC213" s="79" t="b">
        <v>0</v>
      </c>
      <c r="AD213" s="79">
        <v>0</v>
      </c>
      <c r="AE213" s="85" t="s">
        <v>1185</v>
      </c>
      <c r="AF213" s="79" t="b">
        <v>0</v>
      </c>
      <c r="AG213" s="79" t="s">
        <v>1187</v>
      </c>
      <c r="AH213" s="79"/>
      <c r="AI213" s="85" t="s">
        <v>1185</v>
      </c>
      <c r="AJ213" s="79" t="b">
        <v>0</v>
      </c>
      <c r="AK213" s="79">
        <v>0</v>
      </c>
      <c r="AL213" s="85" t="s">
        <v>1185</v>
      </c>
      <c r="AM213" s="79" t="s">
        <v>1217</v>
      </c>
      <c r="AN213" s="79" t="b">
        <v>0</v>
      </c>
      <c r="AO213" s="85" t="s">
        <v>1182</v>
      </c>
      <c r="AP213" s="79" t="s">
        <v>176</v>
      </c>
      <c r="AQ213" s="79">
        <v>0</v>
      </c>
      <c r="AR213" s="79">
        <v>0</v>
      </c>
      <c r="AS213" s="79"/>
      <c r="AT213" s="79"/>
      <c r="AU213" s="79"/>
      <c r="AV213" s="79"/>
      <c r="AW213" s="79"/>
      <c r="AX213" s="79"/>
      <c r="AY213" s="79"/>
      <c r="AZ213" s="79"/>
      <c r="BA213">
        <v>20</v>
      </c>
      <c r="BB213" s="78" t="str">
        <f>REPLACE(INDEX(GroupVertices[Group],MATCH(Edges[[#This Row],[Vertex 1]],GroupVertices[Vertex],0)),1,1,"")</f>
        <v>8</v>
      </c>
      <c r="BC213" s="78" t="str">
        <f>REPLACE(INDEX(GroupVertices[Group],MATCH(Edges[[#This Row],[Vertex 2]],GroupVertices[Vertex],0)),1,1,"")</f>
        <v>8</v>
      </c>
      <c r="BD213" s="48">
        <v>0</v>
      </c>
      <c r="BE213" s="49">
        <v>0</v>
      </c>
      <c r="BF213" s="48">
        <v>0</v>
      </c>
      <c r="BG213" s="49">
        <v>0</v>
      </c>
      <c r="BH213" s="48">
        <v>0</v>
      </c>
      <c r="BI213" s="49">
        <v>0</v>
      </c>
      <c r="BJ213" s="48">
        <v>12</v>
      </c>
      <c r="BK213" s="49">
        <v>100</v>
      </c>
      <c r="BL213" s="48">
        <v>12</v>
      </c>
    </row>
    <row r="214" spans="1:64" ht="15">
      <c r="A214" s="64" t="s">
        <v>305</v>
      </c>
      <c r="B214" s="64" t="s">
        <v>305</v>
      </c>
      <c r="C214" s="65" t="s">
        <v>3163</v>
      </c>
      <c r="D214" s="66">
        <v>10</v>
      </c>
      <c r="E214" s="67" t="s">
        <v>136</v>
      </c>
      <c r="F214" s="68">
        <v>12</v>
      </c>
      <c r="G214" s="65"/>
      <c r="H214" s="69"/>
      <c r="I214" s="70"/>
      <c r="J214" s="70"/>
      <c r="K214" s="34" t="s">
        <v>65</v>
      </c>
      <c r="L214" s="77">
        <v>214</v>
      </c>
      <c r="M214" s="77"/>
      <c r="N214" s="72"/>
      <c r="O214" s="79" t="s">
        <v>176</v>
      </c>
      <c r="P214" s="81">
        <v>43510.12766203703</v>
      </c>
      <c r="Q214" s="79" t="s">
        <v>488</v>
      </c>
      <c r="R214" s="83" t="s">
        <v>590</v>
      </c>
      <c r="S214" s="79" t="s">
        <v>593</v>
      </c>
      <c r="T214" s="79" t="s">
        <v>677</v>
      </c>
      <c r="U214" s="79"/>
      <c r="V214" s="83" t="s">
        <v>830</v>
      </c>
      <c r="W214" s="81">
        <v>43510.12766203703</v>
      </c>
      <c r="X214" s="83" t="s">
        <v>1006</v>
      </c>
      <c r="Y214" s="79"/>
      <c r="Z214" s="79"/>
      <c r="AA214" s="85" t="s">
        <v>1183</v>
      </c>
      <c r="AB214" s="79"/>
      <c r="AC214" s="79" t="b">
        <v>0</v>
      </c>
      <c r="AD214" s="79">
        <v>0</v>
      </c>
      <c r="AE214" s="85" t="s">
        <v>1185</v>
      </c>
      <c r="AF214" s="79" t="b">
        <v>0</v>
      </c>
      <c r="AG214" s="79" t="s">
        <v>1187</v>
      </c>
      <c r="AH214" s="79"/>
      <c r="AI214" s="85" t="s">
        <v>1185</v>
      </c>
      <c r="AJ214" s="79" t="b">
        <v>0</v>
      </c>
      <c r="AK214" s="79">
        <v>0</v>
      </c>
      <c r="AL214" s="85" t="s">
        <v>1185</v>
      </c>
      <c r="AM214" s="79" t="s">
        <v>1217</v>
      </c>
      <c r="AN214" s="79" t="b">
        <v>1</v>
      </c>
      <c r="AO214" s="85" t="s">
        <v>1183</v>
      </c>
      <c r="AP214" s="79" t="s">
        <v>176</v>
      </c>
      <c r="AQ214" s="79">
        <v>0</v>
      </c>
      <c r="AR214" s="79">
        <v>0</v>
      </c>
      <c r="AS214" s="79"/>
      <c r="AT214" s="79"/>
      <c r="AU214" s="79"/>
      <c r="AV214" s="79"/>
      <c r="AW214" s="79"/>
      <c r="AX214" s="79"/>
      <c r="AY214" s="79"/>
      <c r="AZ214" s="79"/>
      <c r="BA214">
        <v>20</v>
      </c>
      <c r="BB214" s="78" t="str">
        <f>REPLACE(INDEX(GroupVertices[Group],MATCH(Edges[[#This Row],[Vertex 1]],GroupVertices[Vertex],0)),1,1,"")</f>
        <v>8</v>
      </c>
      <c r="BC214" s="78" t="str">
        <f>REPLACE(INDEX(GroupVertices[Group],MATCH(Edges[[#This Row],[Vertex 2]],GroupVertices[Vertex],0)),1,1,"")</f>
        <v>8</v>
      </c>
      <c r="BD214" s="48">
        <v>0</v>
      </c>
      <c r="BE214" s="49">
        <v>0</v>
      </c>
      <c r="BF214" s="48">
        <v>0</v>
      </c>
      <c r="BG214" s="49">
        <v>0</v>
      </c>
      <c r="BH214" s="48">
        <v>0</v>
      </c>
      <c r="BI214" s="49">
        <v>0</v>
      </c>
      <c r="BJ214" s="48">
        <v>11</v>
      </c>
      <c r="BK214" s="49">
        <v>100</v>
      </c>
      <c r="BL214" s="48">
        <v>11</v>
      </c>
    </row>
    <row r="215" spans="1:64" ht="15">
      <c r="A215" s="64" t="s">
        <v>305</v>
      </c>
      <c r="B215" s="64" t="s">
        <v>305</v>
      </c>
      <c r="C215" s="65" t="s">
        <v>3163</v>
      </c>
      <c r="D215" s="66">
        <v>10</v>
      </c>
      <c r="E215" s="67" t="s">
        <v>136</v>
      </c>
      <c r="F215" s="68">
        <v>12</v>
      </c>
      <c r="G215" s="65"/>
      <c r="H215" s="69"/>
      <c r="I215" s="70"/>
      <c r="J215" s="70"/>
      <c r="K215" s="34" t="s">
        <v>65</v>
      </c>
      <c r="L215" s="77">
        <v>215</v>
      </c>
      <c r="M215" s="77"/>
      <c r="N215" s="72"/>
      <c r="O215" s="79" t="s">
        <v>176</v>
      </c>
      <c r="P215" s="81">
        <v>43510.86162037037</v>
      </c>
      <c r="Q215" s="79" t="s">
        <v>489</v>
      </c>
      <c r="R215" s="83" t="s">
        <v>591</v>
      </c>
      <c r="S215" s="79" t="s">
        <v>593</v>
      </c>
      <c r="T215" s="79" t="s">
        <v>699</v>
      </c>
      <c r="U215" s="79"/>
      <c r="V215" s="83" t="s">
        <v>830</v>
      </c>
      <c r="W215" s="81">
        <v>43510.86162037037</v>
      </c>
      <c r="X215" s="83" t="s">
        <v>1007</v>
      </c>
      <c r="Y215" s="79"/>
      <c r="Z215" s="79"/>
      <c r="AA215" s="85" t="s">
        <v>1184</v>
      </c>
      <c r="AB215" s="79"/>
      <c r="AC215" s="79" t="b">
        <v>0</v>
      </c>
      <c r="AD215" s="79">
        <v>0</v>
      </c>
      <c r="AE215" s="85" t="s">
        <v>1185</v>
      </c>
      <c r="AF215" s="79" t="b">
        <v>0</v>
      </c>
      <c r="AG215" s="79" t="s">
        <v>1187</v>
      </c>
      <c r="AH215" s="79"/>
      <c r="AI215" s="85" t="s">
        <v>1185</v>
      </c>
      <c r="AJ215" s="79" t="b">
        <v>0</v>
      </c>
      <c r="AK215" s="79">
        <v>0</v>
      </c>
      <c r="AL215" s="85" t="s">
        <v>1185</v>
      </c>
      <c r="AM215" s="79" t="s">
        <v>1217</v>
      </c>
      <c r="AN215" s="79" t="b">
        <v>1</v>
      </c>
      <c r="AO215" s="85" t="s">
        <v>1184</v>
      </c>
      <c r="AP215" s="79" t="s">
        <v>176</v>
      </c>
      <c r="AQ215" s="79">
        <v>0</v>
      </c>
      <c r="AR215" s="79">
        <v>0</v>
      </c>
      <c r="AS215" s="79"/>
      <c r="AT215" s="79"/>
      <c r="AU215" s="79"/>
      <c r="AV215" s="79"/>
      <c r="AW215" s="79"/>
      <c r="AX215" s="79"/>
      <c r="AY215" s="79"/>
      <c r="AZ215" s="79"/>
      <c r="BA215">
        <v>20</v>
      </c>
      <c r="BB215" s="78" t="str">
        <f>REPLACE(INDEX(GroupVertices[Group],MATCH(Edges[[#This Row],[Vertex 1]],GroupVertices[Vertex],0)),1,1,"")</f>
        <v>8</v>
      </c>
      <c r="BC215" s="78" t="str">
        <f>REPLACE(INDEX(GroupVertices[Group],MATCH(Edges[[#This Row],[Vertex 2]],GroupVertices[Vertex],0)),1,1,"")</f>
        <v>8</v>
      </c>
      <c r="BD215" s="48">
        <v>0</v>
      </c>
      <c r="BE215" s="49">
        <v>0</v>
      </c>
      <c r="BF215" s="48">
        <v>0</v>
      </c>
      <c r="BG215" s="49">
        <v>0</v>
      </c>
      <c r="BH215" s="48">
        <v>0</v>
      </c>
      <c r="BI215" s="49">
        <v>0</v>
      </c>
      <c r="BJ215" s="48">
        <v>12</v>
      </c>
      <c r="BK215" s="49">
        <v>100</v>
      </c>
      <c r="BL215"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ErrorMessage="1" sqref="N2:N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Color" prompt="To select an optional edge color, right-click and select Select Color on the right-click menu." sqref="C3:C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Opacity" prompt="Enter an optional edge opacity between 0 (transparent) and 100 (opaque)." errorTitle="Invalid Edge Opacity" error="The optional edge opacity must be a whole number between 0 and 10." sqref="F3:F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showErrorMessage="1" promptTitle="Vertex 1 Name" prompt="Enter the name of the edge's first vertex." sqref="A3:A215"/>
    <dataValidation allowBlank="1" showInputMessage="1" showErrorMessage="1" promptTitle="Vertex 2 Name" prompt="Enter the name of the edge's second vertex." sqref="B3:B215"/>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5"/>
  </dataValidations>
  <hyperlinks>
    <hyperlink ref="R3" r:id="rId1" display="https://www.theleadleft.com/leveraged-loan-insight-analysis-1-28-2019/"/>
    <hyperlink ref="R4" r:id="rId2" display="https://www.theleadleft.com/leveraged-loan-insight-analysis-1-28-2019/"/>
    <hyperlink ref="R5" r:id="rId3" display="https://twitter.com/i/web/status/1091297674249285633"/>
    <hyperlink ref="R6" r:id="rId4" display="https://twitter.com/i/web/status/1091344281309245440"/>
    <hyperlink ref="R7" r:id="rId5" display="https://twitter.com/i/web/status/1091382740627251200"/>
    <hyperlink ref="R8" r:id="rId6" display="https://www.businessobserverfl.com/article/fully-invested-middle-market-asset-managers-are-bullish-on-tampa-bay"/>
    <hyperlink ref="R9" r:id="rId7" display="http://www.equipmentfa.com/news/8988/citizens-bank-annual-survey-shows-strong-middle-market-business-optimism"/>
    <hyperlink ref="R10" r:id="rId8" display="https://twitter.com/i/web/status/1091441266045407232"/>
    <hyperlink ref="R11" r:id="rId9" display="https://twitter.com/i/web/status/1091441266045407232"/>
    <hyperlink ref="R12" r:id="rId10" display="https://twitter.com/i/web/status/1091481345543622656"/>
    <hyperlink ref="R13" r:id="rId11" display="https://gudcapital.com/middle-market-loans/"/>
    <hyperlink ref="R14" r:id="rId12" display="https://lnkd.in/dDMHqAX"/>
    <hyperlink ref="R17" r:id="rId13" display="https://rsm.us/2A1BDec"/>
    <hyperlink ref="R18" r:id="rId14" display="https://www.industryweek.com/economy/weathering-trade-troubles-lessons-art-war"/>
    <hyperlink ref="R19" r:id="rId15" display="https://lnkd.in/d9-bVbq"/>
    <hyperlink ref="R21" r:id="rId16" display="https://pitchbook.com/news/articles/us-middle-market-sets-another-record-amid-broader-pe-shift"/>
    <hyperlink ref="R22" r:id="rId17" display="https://lnkd.in/ewRxzJD"/>
    <hyperlink ref="R23" r:id="rId18" display="https://rsmus.com/our-insights/harnessing-technology-and-data/rsm-survey-details-middle-market-digital-transformation-strategi.html?cmpid=soc:twcpr0618-digital-trans-survey-exec-summary:d02"/>
    <hyperlink ref="R28" r:id="rId19" display="https://www.youtube.com/watch?v=pDxQOljMhfI&amp;feature=youtu.be"/>
    <hyperlink ref="R30" r:id="rId20" display="https://www.bizjournals.com/charlotte/news/2018/12/17/wells-fargo-execs-on-how-middle-market-companies.html?platform=hootsuite"/>
    <hyperlink ref="R31" r:id="rId21" display="https://www.bizjournals.com/charlotte/news/2018/12/17/wells-fargo-execs-on-how-middle-market-companies.html?platform=hootsuite"/>
    <hyperlink ref="R33" r:id="rId22" display="https://deloitte.wsj.com/cfo/2016/11/22/mid-market-companies-embrace-technology-as-a-strategic-imperative/?platform=hootsuite"/>
    <hyperlink ref="R35" r:id="rId23" display="https://www.auctusgroupinc.com/2019/01/14/auctus-and-scalewerks-announce-strategic-partnership-expanding-growth-advisory-services/"/>
    <hyperlink ref="R43" r:id="rId24" display="https://lnkd.in/gkH6sEN"/>
    <hyperlink ref="R48" r:id="rId25" display="https://lnkd.in/enTE433"/>
    <hyperlink ref="R54" r:id="rId26" display="https://www.theleadleft.com/leveraged-loan-insight-analysis-1-28-2019/"/>
    <hyperlink ref="R55" r:id="rId27" display="https://twitter.com/i/web/status/1093531796518645762"/>
    <hyperlink ref="R57" r:id="rId28" display="https://pitchbook.com/news/articles/fundraising-is-flat-in-the-us-pe-middle-market-but-its-not-time-to-panic"/>
    <hyperlink ref="R63" r:id="rId29" display="https://twitter.com/i/web/status/1093892497766563841"/>
    <hyperlink ref="R64" r:id="rId30" display="https://twitter.com/i/web/status/1093944819242713093"/>
    <hyperlink ref="R65" r:id="rId31" display="https://www.middlemarketcenter.org/expert-perspectives/strategy-development-process?utm_source=twitter.com&amp;utm_medium=social&amp;utm_content=socialchamp&amp;utm_campaign=socialchamp.io&amp;id=HklpZsCEEN"/>
    <hyperlink ref="R66" r:id="rId32" display="https://www.middlemarketcenter.org/expert-perspectives/strategy-development-process?utm_source=twitter.com&amp;utm_medium=social&amp;utm_content=socialchamp&amp;utm_campaign=socialchamp.io&amp;id=r1ezEo0VV4"/>
    <hyperlink ref="R69" r:id="rId33" display="https://www.middlemarketcenter.org/expert-perspectives/strategy-development-process?utm_source=twitter.com&amp;utm_medium=social&amp;utm_content=socialchamp&amp;utm_campaign=socialchamp.io&amp;id=SJxu9f_I4N"/>
    <hyperlink ref="R77" r:id="rId34" display="https://blog.tippingpointcomm.com/5-reasons-for-a-financial-institution-to-create-a-content-strategy"/>
    <hyperlink ref="R78" r:id="rId35" display="https://blog.tippingpointcomm.com/5-reasons-for-a-financial-institution-to-create-a-content-strategy"/>
    <hyperlink ref="R79" r:id="rId36" display="http://www.expertwebcast.com/capital-alternatives-in-middle-market-ma-private-equity-and-independent-sponsors/"/>
    <hyperlink ref="R80" r:id="rId37" display="https://dashboard.dealforce.com/Registration.aspx"/>
    <hyperlink ref="R82" r:id="rId38" display="http://www.expertwebcast.com/capital-alternatives-in-middle-market-ma-private-equity-and-independent-sponsors/"/>
    <hyperlink ref="R84" r:id="rId39" display="http://www.expertwebcast.com/capital-alternatives-in-middle-market-ma-private-equity-and-independent-sponsors/"/>
    <hyperlink ref="R85" r:id="rId40" display="http://www.expertwebcast.com/capital-alternatives-in-middle-market-ma-private-equity-and-independent-sponsors/"/>
    <hyperlink ref="R88" r:id="rId41" display="https://twitter.com/i/web/status/1095258666821918721"/>
    <hyperlink ref="R92" r:id="rId42" display="https://twitter.com/i/web/status/1095258666821918721"/>
    <hyperlink ref="R97" r:id="rId43" display="https://twitter.com/rsmusllp/status/1092791048345210887"/>
    <hyperlink ref="R98" r:id="rId44" display="https://twitter.com/i/web/status/1094516100258250752"/>
    <hyperlink ref="R100" r:id="rId45" display="https://twitter.com/i/web/status/1095368687631192066"/>
    <hyperlink ref="R101" r:id="rId46" display="https://twitter.com/i/web/status/1094602022396067840"/>
    <hyperlink ref="R103" r:id="rId47" display="https://myemail.constantcontact.com/Impact-of-lease-accounting-standard----State-of-the-industry----Define-your-why.html?soid=1102394474495&amp;aid=p1hKHKCyvds"/>
    <hyperlink ref="R104" r:id="rId48" display="https://www.themiddlemarket.com/list/tech-m-a-private-equity-strategies-francisco-partners-genstar-great-hill-hggc-insight-llr-silver-lake-ta-riverside-and-vista"/>
    <hyperlink ref="R105" r:id="rId49" display="https://www.themiddlemarket.com/news/m-a-wrap-unilever-carlyle-graze-hershey-conagra-post-capital"/>
    <hyperlink ref="R108" r:id="rId50" display="https://contentsharing.net/actions/email_web_version.cfm?ep=HT_CbFpqLKv5XiQq42hlEEQHXzEmPIbO2_n0vX3u6UpSgBzatQItDQdu3FnQunJWF1--kvZbSv3zaBMOVOWlrpxBAqADTH83GFswKCRyMrmtwb91oGmjFbvEusWg6HUd"/>
    <hyperlink ref="R110" r:id="rId51" display="https://lnkd.in/eJqhDPC"/>
    <hyperlink ref="R111" r:id="rId52" display="https://lnkd.in/eJqhDPC"/>
    <hyperlink ref="R112" r:id="rId53" display="https://lnkd.in/eSxmkz6"/>
    <hyperlink ref="R113" r:id="rId54" display="http://www.yacapital.com/resource-center/investment"/>
    <hyperlink ref="R114" r:id="rId55" display="https://twitter.com/i/web/status/1095745932996550657"/>
    <hyperlink ref="R115" r:id="rId56" display="https://bit.ly/2Eyzqec"/>
    <hyperlink ref="R116" r:id="rId57" display="https://www.themiddlemarket.com/articles/ultimate-software-to-go-private"/>
    <hyperlink ref="R123" r:id="rId58" display="https://twitter.com/i/web/status/1095835207276613632"/>
    <hyperlink ref="R124" r:id="rId59" display="https://www.bdo.in/en-gb/insights/global-thought-leadership/bdo-horizons-2019-issue-1"/>
    <hyperlink ref="R127" r:id="rId60" display="https://pitchbook.com/news/articles/fundraising-is-flat-in-the-us-pe-middle-market-but-its-not-time-to-panic"/>
    <hyperlink ref="R128" r:id="rId61" display="https://middlemarketgrowth.org/deal-news-stellex-buys-paragon/"/>
    <hyperlink ref="R130" r:id="rId62" display="https://twitter.com/i/web/status/1093548131290103808"/>
    <hyperlink ref="R132" r:id="rId63" display="https://twitter.com/acgnyc/status/1095015651708715008"/>
    <hyperlink ref="R143" r:id="rId64" display="https://twitter.com/i/web/status/1095343829899595776"/>
    <hyperlink ref="R144" r:id="rId65" display="https://twitter.com/i/web/status/1095607768214589446"/>
    <hyperlink ref="R145" r:id="rId66" display="http://www.bdo.gg/en-gb/insights/featured-insights/horizons"/>
    <hyperlink ref="R147" r:id="rId67" display="https://www.bdo.com.mt/en-gb/insights/featured-insights/bdo-horizons-issue-1-2019"/>
    <hyperlink ref="R148" r:id="rId68" display="https://twitter.com/i/web/status/1096048939319676928"/>
    <hyperlink ref="R155" r:id="rId69" display="https://www.middlemarketcenter.org/expert-perspectives/strategy-development-process"/>
    <hyperlink ref="R156" r:id="rId70" display="https://www.youtube.com/watch?time_continue=1&amp;v=G6Snm8B1S7s"/>
    <hyperlink ref="R157" r:id="rId71" display="https://middlemarketcenter.org/expert-perspectives/are-robots-really-the-future"/>
    <hyperlink ref="R158" r:id="rId72" display="https://twitter.com/i/web/status/1093928725719199746"/>
    <hyperlink ref="R159" r:id="rId73" display="https://www.middlemarketcenter.org/expert-perspectives/foreign-buyers-in-us-middle-market--advantages-and-tips-for-sellers"/>
    <hyperlink ref="R161" r:id="rId74" display="https://twitter.com/i/web/status/1095434873932636160"/>
    <hyperlink ref="R162" r:id="rId75" display="https://twitter.com/i/web/status/1096061505668374528"/>
    <hyperlink ref="R163" r:id="rId76" display="https://www.bdo.com/insights/tax/compensation-benefits/the-bdo-600-2018-study-of-boards?utm_medium=Social&amp;utm_source=Twtax&amp;utm_campaign=BDO600&amp;utm_content=Tax"/>
    <hyperlink ref="R164" r:id="rId77" display="https://www.bdo.com/insights/tax/compensation-benefits/the-bdo-600-2018-study-of-boards?utm_medium=Social&amp;utm_source=Twtax&amp;utm_campaign=BDO600&amp;utm_content=Tax"/>
    <hyperlink ref="R165" r:id="rId78" display="https://www.bdo.com/thought-leadership/tax-transformation-guide?utm_medium=Social&amp;utm_source=Twtax&amp;utm_campaign=TaxTransformation&amp;utm_content=Tax"/>
    <hyperlink ref="R166" r:id="rId79" display="https://www.bdo.com/insights/tax/compensation-benefits/the-bdo-600-2018-study-of-boards?utm_medium=Social&amp;utm_source=Twtax&amp;utm_campaign=BDO600&amp;utm_content=Tax"/>
    <hyperlink ref="R167" r:id="rId80" display="https://rsmcanada.com/events/in-person-events/acg-the-new-united-states-mexico-canada-agreement.html?utm_source=social&amp;utm_medium=tw&amp;utm_campaign=nafta&amp;utm_content=event"/>
    <hyperlink ref="R169" r:id="rId81" display="https://rsmcanada.com/our-insights/global-economic-perspectives/nafta-modernization-a-mixed-bag-for-canadian-middle-market.html?utm_source=social&amp;utm_medium=tw&amp;utm_campaign=nafta&amp;utm_content=article"/>
    <hyperlink ref="R171" r:id="rId82" display="https://twitter.com/ACGDetroit/status/1093175772691476481"/>
    <hyperlink ref="R173" r:id="rId83" display="https://acgwm.wildapricot.org/event-3166149"/>
    <hyperlink ref="R174" r:id="rId84" display="https://twitter.com/ACGDetroit/status/1093175772691476481"/>
    <hyperlink ref="R176" r:id="rId85" display="https://www.acg.org/toronto/events/2019-young-professionals-trivia-night"/>
    <hyperlink ref="R177" r:id="rId86" display="https://twitter.com/ACGDetroit/status/1093175772691476481"/>
    <hyperlink ref="R180" r:id="rId87" display="https://rsmcanada.com/events/in-person-events/acg-the-new-united-states-mexico-canada-agreement.html?utm_source=social&amp;utm_medium=tw&amp;utm_campaign=nafta&amp;utm_content=event"/>
    <hyperlink ref="R182" r:id="rId88" display="https://rsmcanada.com/our-insights/global-economic-perspectives/nafta-modernization-a-mixed-bag-for-canadian-middle-market.html?utm_source=social&amp;utm_medium=tw&amp;utm_campaign=nafta&amp;utm_content=article"/>
    <hyperlink ref="R186" r:id="rId89" display="https://rsmus.com/economics/rsm-middle-market-business-index-mmbi.html?cmpid=soc:twcpr1218-mmbi-q4-2018:dj01&amp;utm_campaign=MMBI+Q4+2018&amp;utm_medium=bitly&amp;utm_source=Twitter"/>
    <hyperlink ref="R187" r:id="rId90" display="https://rsmus.com/our-insights/middle-market-transformative-ceo-show/a-conversation-with-jack-mitchell-mitchell-family-of-stores.html?cmpid=soc:twcpr0119-ceo-radio-show-promotion-episode-8:dj01&amp;utm_campaign=01-2019+CEO+Radio+Show&amp;utm_medium=bitly&amp;utm_source=Twitter"/>
    <hyperlink ref="R188" r:id="rId91" display="https://rsmus.com/our-insights/harnessing-technology-and-data/rsm-survey-details-middle-market-digital-transformation-strategi.html?cmpid=soc:twcpr0618-digital-trans-survey-exec-summary:d02"/>
    <hyperlink ref="R189" r:id="rId92" display="https://rsmus.com/our-insights/middle-market-transformative-ceo-show/a-conversation-with-jack-mitchell-mitchell-family-of-stores.html?cmpid=soc:twcpr0119-ceo-radio-show-promotion-episode-8:dj01&amp;utm_campaign=01-2019+CEO+Radio+Show&amp;utm_medium=bitly&amp;utm_source=Twitter"/>
    <hyperlink ref="R190" r:id="rId93" display="https://twitter.com/i/web/status/1091335849302740992"/>
    <hyperlink ref="R191" r:id="rId94" display="https://rsmus.com/events/blockchain-benefits-food-value-chain.html?cmpid=soc:twcpr0219-fandb-webcast-blockchain-clearthru:dj01"/>
    <hyperlink ref="R192" r:id="rId95" display="https://rsmus.com/what-we-do/industries/consumer-products/retail/can-blockchain-benefit-middle-market-retailers.html?cmpid=soc:twcpr0119-retail-and-blockchain:dj01"/>
    <hyperlink ref="R193" r:id="rId96" display="https://rsmus.com/who-we-are/corporate-responsibility/rsm-foundation/power-your-education-scholarship-program.html?cmpid=soc:twcpr0119-power-your-education-2019:dj01&amp;utm_campaign=2019+Power+Your+Education&amp;utm_medium=bitly&amp;utm_source=Twitter"/>
    <hyperlink ref="R196" r:id="rId97" display="https://twitter.com/i/web/status/1091169915543977985"/>
    <hyperlink ref="R197" r:id="rId98" display="https://twitter.com/i/web/status/1091414335681974279"/>
    <hyperlink ref="R198" r:id="rId99" display="https://twitter.com/i/web/status/1091532516824096769"/>
    <hyperlink ref="R199" r:id="rId100" display="https://myemail.constantcontact.com/The-Week-in-Review-from-Private-Equity-Professional.html?soid=1116185134179&amp;aid=YT-VVpiQxkY"/>
    <hyperlink ref="R200" r:id="rId101" display="https://myemail.constantcontact.com/After-Hours-News-from-Private-Equity-Professional.html?soid=1116185134179&amp;aid=yC1cxz37-cs"/>
    <hyperlink ref="R201" r:id="rId102" display="https://myemail.constantcontact.com/Hidden-Harbor-closes-debut-fund-above-target.html?soid=1116185134179&amp;aid=531icZBFijI"/>
    <hyperlink ref="R202" r:id="rId103" display="https://myemail.constantcontact.com/After-Hours-News-from-Private-Equity-Professional.html?soid=1116185134179&amp;aid=cXof0Rf9ees"/>
    <hyperlink ref="R203" r:id="rId104" display="https://myemail.constantcontact.com/Comvest-adds-portable-fan-and-dehumidifier-maker-to-Lasko.html?soid=1116185134179&amp;aid=rCegXiVAWrI"/>
    <hyperlink ref="R204" r:id="rId105" display="https://myemail.constantcontact.com/After-Hours-News-from-Private-Equity-Professional.html?soid=1116185134179&amp;aid=m2IEpkufIrA"/>
    <hyperlink ref="R205" r:id="rId106" display="https://myemail.constantcontact.com/After-8-years-and-27-add-ons--CI-sells-Tech-Air-to-Airgas.html?soid=1116185134179&amp;aid=L_vKEs4WIps"/>
    <hyperlink ref="R206" r:id="rId107" display="https://myemail.constantcontact.com/After-Hours-News-from-Private-Equity-Professional.html?soid=1116185134179&amp;aid=YSaR0qz7q88"/>
    <hyperlink ref="R207" r:id="rId108" display="https://myemail.constantcontact.com/Rockwood-buys-medical-equipment-maker.html?soid=1116185134179&amp;aid=WWRDdQ7Uyvo"/>
    <hyperlink ref="R208" r:id="rId109" display="https://twitter.com/i/web/status/1094069329866432512"/>
    <hyperlink ref="R209" r:id="rId110" display="https://twitter.com/i/web/status/1094633187647602688"/>
    <hyperlink ref="R210" r:id="rId111" display="https://myemail.constantcontact.com/After-Hours-News-from-Private-Equity-Professional.html?soid=1116185134179&amp;aid=CrxHJcTD1OY"/>
    <hyperlink ref="R211" r:id="rId112" display="https://twitter.com/i/web/status/1095415165233913856"/>
    <hyperlink ref="R212" r:id="rId113" display="https://myemail.constantcontact.com/After-Hours-News-from-Private-Equity-Professional.html?soid=1116185134179&amp;aid=vtesOniaAGU"/>
    <hyperlink ref="R213" r:id="rId114" display="https://myemail.constantcontact.com/Arlington-Capital-sells-Endeavor-Robotics-to-FLIR.html?soid=1116185134179&amp;aid=1g1KVUd9JAA"/>
    <hyperlink ref="R214" r:id="rId115" display="https://twitter.com/i/web/status/1095881271098728450"/>
    <hyperlink ref="R215" r:id="rId116" display="https://twitter.com/i/web/status/1096147250298998784"/>
    <hyperlink ref="U13" r:id="rId117" display="https://pbs.twimg.com/media/DyY1O4cVAAIIvRH.jpg"/>
    <hyperlink ref="U19" r:id="rId118" display="https://pbs.twimg.com/media/Dyki2KfW0AE29YK.jpg"/>
    <hyperlink ref="U26" r:id="rId119" display="https://pbs.twimg.com/ext_tw_video_thumb/1089221332691111936/pu/img/Yl7yXJpA_DQVC_Rn.jpg"/>
    <hyperlink ref="U27" r:id="rId120" display="https://pbs.twimg.com/ext_tw_video_thumb/1089221332691111936/pu/img/Yl7yXJpA_DQVC_Rn.jpg"/>
    <hyperlink ref="U29" r:id="rId121" display="https://pbs.twimg.com/media/DyrY11GWsAI6f_a.jpg"/>
    <hyperlink ref="U34" r:id="rId122" display="https://pbs.twimg.com/media/DyvOC3mWwAETsi-.jpg"/>
    <hyperlink ref="U36" r:id="rId123" display="https://pbs.twimg.com/media/DyvOC3mWwAETsi-.jpg"/>
    <hyperlink ref="U38" r:id="rId124" display="https://pbs.twimg.com/media/DyvOC3mWwAETsi-.jpg"/>
    <hyperlink ref="U40" r:id="rId125" display="https://pbs.twimg.com/media/DyvOC3mWwAETsi-.jpg"/>
    <hyperlink ref="U41" r:id="rId126" display="https://pbs.twimg.com/media/DyvOC3mWwAETsi-.jpg"/>
    <hyperlink ref="U49" r:id="rId127" display="https://pbs.twimg.com/media/DxnMGCAXcAExOyF.jpg"/>
    <hyperlink ref="U57" r:id="rId128" display="https://pbs.twimg.com/media/DyR5axpWsAA4wTY.jpg"/>
    <hyperlink ref="U65" r:id="rId129" display="https://pbs.twimg.com/media/DygrqfAXQAEcQBH.jpg"/>
    <hyperlink ref="U66" r:id="rId130" display="https://pbs.twimg.com/media/DygrzQRW0A0nHV_.jpg"/>
    <hyperlink ref="U69" r:id="rId131" display="https://pbs.twimg.com/media/DyuXo50X4AAHzrs.jpg"/>
    <hyperlink ref="U79" r:id="rId132" display="https://pbs.twimg.com/media/DzIfGGBXQAAJcMi.jpg"/>
    <hyperlink ref="U80" r:id="rId133" display="https://pbs.twimg.com/media/DyuxcQKWoAAySkQ.jpg"/>
    <hyperlink ref="U82" r:id="rId134" display="https://pbs.twimg.com/media/DzIfGGBXQAAJcMi.jpg"/>
    <hyperlink ref="U84" r:id="rId135" display="https://pbs.twimg.com/media/DzIfGGBXQAAJcMi.jpg"/>
    <hyperlink ref="U85" r:id="rId136" display="https://pbs.twimg.com/media/DzIfGGBXQAAJcMi.jpg"/>
    <hyperlink ref="U89" r:id="rId137" display="https://pbs.twimg.com/media/DzMoxA4XgAAzKPl.jpg"/>
    <hyperlink ref="U93" r:id="rId138" display="https://pbs.twimg.com/media/DzMoxA4XgAAzKPl.jpg"/>
    <hyperlink ref="U102" r:id="rId139" display="https://pbs.twimg.com/media/DzIgXh8WwAAk8Ie.jpg"/>
    <hyperlink ref="U108" r:id="rId140" display="https://pbs.twimg.com/media/DzS8fRbX0AEMwZ1.png"/>
    <hyperlink ref="U115" r:id="rId141" display="https://pbs.twimg.com/media/DzUKhUZUwAEZ03T.png"/>
    <hyperlink ref="U124" r:id="rId142" display="https://pbs.twimg.com/media/DzS7nuEUcAES3V7.jpg"/>
    <hyperlink ref="U128" r:id="rId143" display="https://pbs.twimg.com/media/Dyl880eW0AANcql.jpg"/>
    <hyperlink ref="U145" r:id="rId144" display="https://pbs.twimg.com/media/DzXb3kpX0AAZKII.jpg"/>
    <hyperlink ref="U150" r:id="rId145" display="https://pbs.twimg.com/media/Dy0_3MBX0AIM4q0.jpg"/>
    <hyperlink ref="U151" r:id="rId146" display="https://pbs.twimg.com/media/Dy0_3MBX0AIM4q0.jpg"/>
    <hyperlink ref="U152" r:id="rId147" display="https://pbs.twimg.com/tweet_video_thumb/DzTC27qW0AA66U6.jpg"/>
    <hyperlink ref="U155" r:id="rId148" display="https://pbs.twimg.com/media/Dybg5eEX4AI92Fl.jpg"/>
    <hyperlink ref="U157" r:id="rId149" display="https://pbs.twimg.com/media/Dy0OeJlXcAAsiyw.jpg"/>
    <hyperlink ref="U159" r:id="rId150" display="https://pbs.twimg.com/media/DzDA5QhWkAEHIpO.jpg"/>
    <hyperlink ref="U167" r:id="rId151" display="https://pbs.twimg.com/media/DyljG0HXQAAP0eb.jpg"/>
    <hyperlink ref="U168" r:id="rId152" display="https://pbs.twimg.com/media/DzXjEy0XQAA2K6H.jpg"/>
    <hyperlink ref="U169" r:id="rId153" display="https://pbs.twimg.com/media/DzXytYiWwAMchRd.jpg"/>
    <hyperlink ref="U176" r:id="rId154" display="https://pbs.twimg.com/media/DyusNwVVsAAwHCT.jpg"/>
    <hyperlink ref="U178" r:id="rId155" display="https://pbs.twimg.com/media/Dy0GrfnVAAEjs-s.jpg"/>
    <hyperlink ref="U179" r:id="rId156" display="https://pbs.twimg.com/media/Dy0GrfnVAAEjs-s.jpg"/>
    <hyperlink ref="U180" r:id="rId157" display="https://pbs.twimg.com/media/DyljG0HXQAAP0eb.jpg"/>
    <hyperlink ref="U181" r:id="rId158" display="https://pbs.twimg.com/media/DzXjEy0XQAA2K6H.jpg"/>
    <hyperlink ref="U182" r:id="rId159" display="https://pbs.twimg.com/media/DzXytYiWwAMchRd.jpg"/>
    <hyperlink ref="U186" r:id="rId160" display="https://pbs.twimg.com/media/DycrRxsXgAEmGP7.jpg"/>
    <hyperlink ref="U187" r:id="rId161" display="https://pbs.twimg.com/ext_tw_video_thumb/1092629022138339328/pu/img/sL4vOVB2F-Nn71JC.jpg"/>
    <hyperlink ref="U188" r:id="rId162" display="https://pbs.twimg.com/media/Dn4FK0rXUAAYEXn.jpg"/>
    <hyperlink ref="U189" r:id="rId163" display="https://pbs.twimg.com/media/DyK9b-kXQAEg4Je.jpg"/>
    <hyperlink ref="U191" r:id="rId164" display="https://pbs.twimg.com/media/Dy-4iUkXcAIEdXP.jpg"/>
    <hyperlink ref="U192" r:id="rId165" display="https://pbs.twimg.com/media/DzFsjeHXQAAjM4K.jpg"/>
    <hyperlink ref="U193" r:id="rId166" display="https://pbs.twimg.com/tweet_video_thumb/DzYpoxVWwAAK5St.jpg"/>
    <hyperlink ref="U199" r:id="rId167" display="https://pbs.twimg.com/media/DyfZSPlXgAEwtCd.png"/>
    <hyperlink ref="U200" r:id="rId168" display="https://pbs.twimg.com/media/DynERcPX0AATk4n.png"/>
    <hyperlink ref="U201" r:id="rId169" display="https://pbs.twimg.com/media/Dyq1dPEWoAA7KZ3.png"/>
    <hyperlink ref="U202" r:id="rId170" display="https://pbs.twimg.com/media/DysNzGaX4AIU3kP.png"/>
    <hyperlink ref="U203" r:id="rId171" display="https://pbs.twimg.com/media/Dyv0PmmX4AARyzB.png"/>
    <hyperlink ref="U204" r:id="rId172" display="https://pbs.twimg.com/media/DyxXtSdWwAATNXn.png"/>
    <hyperlink ref="U205" r:id="rId173" display="https://pbs.twimg.com/media/Dy1MdhWX0AAZDyw.png"/>
    <hyperlink ref="U206" r:id="rId174" display="https://pbs.twimg.com/media/Dy2hFa_X0AASndE.png"/>
    <hyperlink ref="U207" r:id="rId175" display="https://pbs.twimg.com/media/Dy53FwNWkAAHGRr.png"/>
    <hyperlink ref="U210" r:id="rId176" display="https://pbs.twimg.com/media/DzLGlvfX4AAsDSW.png"/>
    <hyperlink ref="U212" r:id="rId177" display="https://pbs.twimg.com/media/DzQQeM2XcAEFS3n.png"/>
    <hyperlink ref="U213" r:id="rId178" display="https://pbs.twimg.com/media/DzTuGA1XQAIYzPr.png"/>
    <hyperlink ref="V3" r:id="rId179" display="http://pbs.twimg.com/profile_images/1435422275/sm__ek1_normal.jpg"/>
    <hyperlink ref="V4" r:id="rId180" display="http://pbs.twimg.com/profile_images/1435422275/sm__ek1_normal.jpg"/>
    <hyperlink ref="V5" r:id="rId181" display="http://pbs.twimg.com/profile_images/658402154898673665/HMIGBGaL_normal.jpg"/>
    <hyperlink ref="V6" r:id="rId182" display="http://pbs.twimg.com/profile_images/1031882320201113600/q6BRMoRY_normal.jpg"/>
    <hyperlink ref="V7" r:id="rId183" display="http://pbs.twimg.com/profile_images/712985794336534528/qC_Jtgq7_normal.jpg"/>
    <hyperlink ref="V8" r:id="rId184" display="http://pbs.twimg.com/profile_images/889492392025268224/D5X6loSj_normal.jpg"/>
    <hyperlink ref="V9" r:id="rId185" display="http://pbs.twimg.com/profile_images/717064143170174976/2sMg3w4x_normal.jpg"/>
    <hyperlink ref="V10" r:id="rId186" display="http://pbs.twimg.com/profile_images/888508468272840704/a4LCimPB_normal.jpg"/>
    <hyperlink ref="V11" r:id="rId187" display="http://pbs.twimg.com/profile_images/888508468272840704/a4LCimPB_normal.jpg"/>
    <hyperlink ref="V12" r:id="rId188" display="http://pbs.twimg.com/profile_images/564613212708950017/dKBKhtQG_normal.jpeg"/>
    <hyperlink ref="V13" r:id="rId189" display="https://pbs.twimg.com/media/DyY1O4cVAAIIvRH.jpg"/>
    <hyperlink ref="V14" r:id="rId190" display="http://pbs.twimg.com/profile_images/1009163297675988992/DeHNv9zb_normal.jpg"/>
    <hyperlink ref="V15" r:id="rId191" display="http://pbs.twimg.com/profile_images/678315815356243970/WeVypjj0_normal.jpg"/>
    <hyperlink ref="V16" r:id="rId192" display="http://pbs.twimg.com/profile_images/797217911303598080/n0hfJ7a__normal.jpg"/>
    <hyperlink ref="V17" r:id="rId193" display="http://pbs.twimg.com/profile_images/671035266598084608/zFF8V1DO_normal.jpg"/>
    <hyperlink ref="V18" r:id="rId194" display="http://pbs.twimg.com/profile_images/914882750552973314/3fzSsdD9_normal.jpg"/>
    <hyperlink ref="V19" r:id="rId195" display="https://pbs.twimg.com/media/Dyki2KfW0AE29YK.jpg"/>
    <hyperlink ref="V20" r:id="rId196" display="http://pbs.twimg.com/profile_images/986943428650065921/fzNgDssk_normal.jpg"/>
    <hyperlink ref="V21" r:id="rId197" display="http://pbs.twimg.com/profile_images/908361507204890626/swdXNZNE_normal.jpg"/>
    <hyperlink ref="V22" r:id="rId198" display="http://pbs.twimg.com/profile_images/83528204/Winter_Park_normal.jpg"/>
    <hyperlink ref="V23" r:id="rId199" display="http://pbs.twimg.com/profile_images/1085222937261731840/c4zDAZkw_normal.jpg"/>
    <hyperlink ref="V24" r:id="rId200" display="http://pbs.twimg.com/profile_images/972581204280168448/5t7mI155_normal.jpg"/>
    <hyperlink ref="V25" r:id="rId201" display="http://pbs.twimg.com/profile_images/972581204280168448/5t7mI155_normal.jpg"/>
    <hyperlink ref="V26" r:id="rId202" display="https://pbs.twimg.com/ext_tw_video_thumb/1089221332691111936/pu/img/Yl7yXJpA_DQVC_Rn.jpg"/>
    <hyperlink ref="V27" r:id="rId203" display="https://pbs.twimg.com/ext_tw_video_thumb/1089221332691111936/pu/img/Yl7yXJpA_DQVC_Rn.jpg"/>
    <hyperlink ref="V28" r:id="rId204" display="http://pbs.twimg.com/profile_images/1065433173415276546/fE8b39P2_normal.jpg"/>
    <hyperlink ref="V29" r:id="rId205" display="https://pbs.twimg.com/media/DyrY11GWsAI6f_a.jpg"/>
    <hyperlink ref="V30" r:id="rId206" display="http://pbs.twimg.com/profile_images/1002390338818854913/cqNNyeYD_normal.jpg"/>
    <hyperlink ref="V31" r:id="rId207" display="http://pbs.twimg.com/profile_images/1002390338818854913/cqNNyeYD_normal.jpg"/>
    <hyperlink ref="V32" r:id="rId208" display="http://pbs.twimg.com/profile_images/523086388913135616/sOmafNRw_normal.png"/>
    <hyperlink ref="V33" r:id="rId209" display="http://pbs.twimg.com/profile_images/531830283130007552/8HojpNzS_normal.jpeg"/>
    <hyperlink ref="V34" r:id="rId210" display="https://pbs.twimg.com/media/DyvOC3mWwAETsi-.jpg"/>
    <hyperlink ref="V35" r:id="rId211" display="http://pbs.twimg.com/profile_images/1091030558078050304/Vhowve7-_normal.jpg"/>
    <hyperlink ref="V36" r:id="rId212" display="https://pbs.twimg.com/media/DyvOC3mWwAETsi-.jpg"/>
    <hyperlink ref="V37" r:id="rId213" display="http://pbs.twimg.com/profile_images/752606385230209024/I2CNl7ro_normal.jpg"/>
    <hyperlink ref="V38" r:id="rId214" display="https://pbs.twimg.com/media/DyvOC3mWwAETsi-.jpg"/>
    <hyperlink ref="V39" r:id="rId215" display="http://pbs.twimg.com/profile_images/752606385230209024/I2CNl7ro_normal.jpg"/>
    <hyperlink ref="V40" r:id="rId216" display="https://pbs.twimg.com/media/DyvOC3mWwAETsi-.jpg"/>
    <hyperlink ref="V41" r:id="rId217" display="https://pbs.twimg.com/media/DyvOC3mWwAETsi-.jpg"/>
    <hyperlink ref="V42" r:id="rId218" display="http://pbs.twimg.com/profile_images/752606385230209024/I2CNl7ro_normal.jpg"/>
    <hyperlink ref="V43" r:id="rId219" display="http://pbs.twimg.com/profile_images/1053310263716466688/ahj6B9aF_normal.jpg"/>
    <hyperlink ref="V44" r:id="rId220" display="http://pbs.twimg.com/profile_images/915260739664855041/FkBjajXf_normal.jpg"/>
    <hyperlink ref="V45" r:id="rId221" display="http://pbs.twimg.com/profile_images/915260739664855041/FkBjajXf_normal.jpg"/>
    <hyperlink ref="V46" r:id="rId222" display="http://pbs.twimg.com/profile_images/915260739664855041/FkBjajXf_normal.jpg"/>
    <hyperlink ref="V47" r:id="rId223" display="http://pbs.twimg.com/profile_images/1093273849154625538/AN34sk_G_normal.jpg"/>
    <hyperlink ref="V48" r:id="rId224" display="http://pbs.twimg.com/profile_images/1042593784410722304/Z1-mR5Yj_normal.jpg"/>
    <hyperlink ref="V49" r:id="rId225" display="https://pbs.twimg.com/media/DxnMGCAXcAExOyF.jpg"/>
    <hyperlink ref="V50" r:id="rId226" display="http://pbs.twimg.com/profile_images/3157218208/c8fb0a1b813c7eeeafde4f17af4d36f1_normal.jpeg"/>
    <hyperlink ref="V51" r:id="rId227" display="http://pbs.twimg.com/profile_images/440905627380903936/5tRtk30R_normal.png"/>
    <hyperlink ref="V52" r:id="rId228" display="http://pbs.twimg.com/profile_images/440905627380903936/5tRtk30R_normal.png"/>
    <hyperlink ref="V53" r:id="rId229" display="http://pbs.twimg.com/profile_images/1049510407650471936/L71hhU13_normal.jpg"/>
    <hyperlink ref="V54" r:id="rId230" display="http://pbs.twimg.com/profile_images/855098238650679296/-sgi-h4t_normal.jpg"/>
    <hyperlink ref="V55" r:id="rId231" display="http://pbs.twimg.com/profile_images/855098238650679296/-sgi-h4t_normal.jpg"/>
    <hyperlink ref="V56" r:id="rId232" display="http://pbs.twimg.com/profile_images/1086624587918573568/hpuojcF3_normal.jpg"/>
    <hyperlink ref="V57" r:id="rId233" display="https://pbs.twimg.com/media/DyR5axpWsAA4wTY.jpg"/>
    <hyperlink ref="V58" r:id="rId234" display="http://pbs.twimg.com/profile_images/476427680049426432/Wxqz9gAw_normal.jpeg"/>
    <hyperlink ref="V59" r:id="rId235" display="http://pbs.twimg.com/profile_images/3383855404/824b472e76a5d11ed73d342921f2218c_normal.jpeg"/>
    <hyperlink ref="V60" r:id="rId236" display="http://abs.twimg.com/sticky/default_profile_images/default_profile_normal.png"/>
    <hyperlink ref="V61" r:id="rId237" display="http://pbs.twimg.com/profile_images/958458509967937536/MFe36qtP_normal.jpg"/>
    <hyperlink ref="V62" r:id="rId238" display="http://pbs.twimg.com/profile_images/1070379029604261889/NbTmB2HJ_normal.jpg"/>
    <hyperlink ref="V63" r:id="rId239" display="http://pbs.twimg.com/profile_images/841641720416763904/ye9ViJgZ_normal.jpg"/>
    <hyperlink ref="V64" r:id="rId240" display="http://pbs.twimg.com/profile_images/878279555303256065/pdowfHeQ_normal.jpg"/>
    <hyperlink ref="V65" r:id="rId241" display="https://pbs.twimg.com/media/DygrqfAXQAEcQBH.jpg"/>
    <hyperlink ref="V66" r:id="rId242" display="https://pbs.twimg.com/media/DygrzQRW0A0nHV_.jpg"/>
    <hyperlink ref="V67" r:id="rId243" display="http://pbs.twimg.com/profile_images/961060314258264064/yrqV72Yt_normal.jpg"/>
    <hyperlink ref="V68" r:id="rId244" display="http://pbs.twimg.com/profile_images/961060314258264064/yrqV72Yt_normal.jpg"/>
    <hyperlink ref="V69" r:id="rId245" display="https://pbs.twimg.com/media/DyuXo50X4AAHzrs.jpg"/>
    <hyperlink ref="V70" r:id="rId246" display="http://pbs.twimg.com/profile_images/961060314258264064/yrqV72Yt_normal.jpg"/>
    <hyperlink ref="V71" r:id="rId247" display="http://pbs.twimg.com/profile_images/961060314258264064/yrqV72Yt_normal.jpg"/>
    <hyperlink ref="V72" r:id="rId248" display="http://pbs.twimg.com/profile_images/961060314258264064/yrqV72Yt_normal.jpg"/>
    <hyperlink ref="V73" r:id="rId249" display="http://pbs.twimg.com/profile_images/961060314258264064/yrqV72Yt_normal.jpg"/>
    <hyperlink ref="V74" r:id="rId250" display="http://pbs.twimg.com/profile_images/961060314258264064/yrqV72Yt_normal.jpg"/>
    <hyperlink ref="V75" r:id="rId251" display="http://pbs.twimg.com/profile_images/598558634243588096/wY-KT5yB_normal.jpg"/>
    <hyperlink ref="V76" r:id="rId252" display="http://pbs.twimg.com/profile_images/1085374132739543043/jLxBU9U5_normal.jpg"/>
    <hyperlink ref="V77" r:id="rId253" display="http://pbs.twimg.com/profile_images/963036618608095233/b1EZE0Ml_normal.jpg"/>
    <hyperlink ref="V78" r:id="rId254" display="http://pbs.twimg.com/profile_images/1012603476075900928/y3g7-RTw_normal.jpg"/>
    <hyperlink ref="V79" r:id="rId255" display="https://pbs.twimg.com/media/DzIfGGBXQAAJcMi.jpg"/>
    <hyperlink ref="V80" r:id="rId256" display="https://pbs.twimg.com/media/DyuxcQKWoAAySkQ.jpg"/>
    <hyperlink ref="V81" r:id="rId257" display="http://pbs.twimg.com/profile_images/763396101110136832/VaY_lv2r_normal.jpg"/>
    <hyperlink ref="V82" r:id="rId258" display="https://pbs.twimg.com/media/DzIfGGBXQAAJcMi.jpg"/>
    <hyperlink ref="V83" r:id="rId259" display="http://pbs.twimg.com/profile_images/953318342965817345/N9xImnCe_normal.jpg"/>
    <hyperlink ref="V84" r:id="rId260" display="https://pbs.twimg.com/media/DzIfGGBXQAAJcMi.jpg"/>
    <hyperlink ref="V85" r:id="rId261" display="https://pbs.twimg.com/media/DzIfGGBXQAAJcMi.jpg"/>
    <hyperlink ref="V86" r:id="rId262" display="http://pbs.twimg.com/profile_images/953318342965817345/N9xImnCe_normal.jpg"/>
    <hyperlink ref="V87" r:id="rId263" display="http://pbs.twimg.com/profile_images/953318342965817345/N9xImnCe_normal.jpg"/>
    <hyperlink ref="V88" r:id="rId264" display="http://pbs.twimg.com/profile_images/803727573985398785/Q49781Ie_normal.jpg"/>
    <hyperlink ref="V89" r:id="rId265" display="https://pbs.twimg.com/media/DzMoxA4XgAAzKPl.jpg"/>
    <hyperlink ref="V90" r:id="rId266" display="http://pbs.twimg.com/profile_images/632123296121790464/SzedljO0_normal.jpg"/>
    <hyperlink ref="V91" r:id="rId267" display="http://pbs.twimg.com/profile_images/632123296121790464/SzedljO0_normal.jpg"/>
    <hyperlink ref="V92" r:id="rId268" display="http://pbs.twimg.com/profile_images/803727573985398785/Q49781Ie_normal.jpg"/>
    <hyperlink ref="V93" r:id="rId269" display="https://pbs.twimg.com/media/DzMoxA4XgAAzKPl.jpg"/>
    <hyperlink ref="V94" r:id="rId270" display="http://pbs.twimg.com/profile_images/632123296121790464/SzedljO0_normal.jpg"/>
    <hyperlink ref="V95" r:id="rId271" display="http://pbs.twimg.com/profile_images/632123296121790464/SzedljO0_normal.jpg"/>
    <hyperlink ref="V96" r:id="rId272" display="http://pbs.twimg.com/profile_images/632123296121790464/SzedljO0_normal.jpg"/>
    <hyperlink ref="V97" r:id="rId273" display="http://pbs.twimg.com/profile_images/771683275786117120/rrHuzYCg_normal.jpg"/>
    <hyperlink ref="V98" r:id="rId274" display="http://pbs.twimg.com/profile_images/771683275786117120/rrHuzYCg_normal.jpg"/>
    <hyperlink ref="V99" r:id="rId275" display="http://pbs.twimg.com/profile_images/771683275786117120/rrHuzYCg_normal.jpg"/>
    <hyperlink ref="V100" r:id="rId276" display="http://pbs.twimg.com/profile_images/742573018325471232/zpAwfa03_normal.jpg"/>
    <hyperlink ref="V101" r:id="rId277" display="http://pbs.twimg.com/profile_images/378800000637954377/c973b18d68e02e3dd7a1b9fe4255911e_normal.jpeg"/>
    <hyperlink ref="V102" r:id="rId278" display="https://pbs.twimg.com/media/DzIgXh8WwAAk8Ie.jpg"/>
    <hyperlink ref="V103" r:id="rId279" display="http://pbs.twimg.com/profile_images/378800000637954377/c973b18d68e02e3dd7a1b9fe4255911e_normal.jpeg"/>
    <hyperlink ref="V104" r:id="rId280" display="http://pbs.twimg.com/profile_images/699628633275564032/hmQKGvnW_normal.png"/>
    <hyperlink ref="V105" r:id="rId281" display="http://pbs.twimg.com/profile_images/699628633275564032/hmQKGvnW_normal.png"/>
    <hyperlink ref="V106" r:id="rId282" display="http://pbs.twimg.com/profile_images/1080545403773300737/HYABzjgc_normal.jpg"/>
    <hyperlink ref="V107" r:id="rId283" display="http://pbs.twimg.com/profile_images/1080545403773300737/HYABzjgc_normal.jpg"/>
    <hyperlink ref="V108" r:id="rId284" display="https://pbs.twimg.com/media/DzS8fRbX0AEMwZ1.png"/>
    <hyperlink ref="V109" r:id="rId285" display="http://pbs.twimg.com/profile_images/378800000465838612/3aae66bfe51e79c944f951e6b0a65889_normal.jpeg"/>
    <hyperlink ref="V110" r:id="rId286" display="http://pbs.twimg.com/profile_images/1054372152009465857/KyH-2J4B_normal.jpg"/>
    <hyperlink ref="V111" r:id="rId287" display="http://pbs.twimg.com/profile_images/969455501472919552/OsjTS-mC_normal.jpg"/>
    <hyperlink ref="V112" r:id="rId288" display="http://pbs.twimg.com/profile_images/589136431706144769/FtiXr1iw_normal.jpg"/>
    <hyperlink ref="V113" r:id="rId289" display="http://pbs.twimg.com/profile_images/1035604579180863488/YSfLiVN4_normal.jpg"/>
    <hyperlink ref="V114" r:id="rId290" display="http://pbs.twimg.com/profile_images/1035604579180863488/YSfLiVN4_normal.jpg"/>
    <hyperlink ref="V115" r:id="rId291" display="https://pbs.twimg.com/media/DzUKhUZUwAEZ03T.png"/>
    <hyperlink ref="V116" r:id="rId292" display="http://pbs.twimg.com/profile_images/699628286515638272/ID8hPfP3_normal.png"/>
    <hyperlink ref="V117" r:id="rId293" display="http://pbs.twimg.com/profile_images/953836212065832961/1Q4vstVN_normal.jpg"/>
    <hyperlink ref="V118" r:id="rId294" display="http://pbs.twimg.com/profile_images/752606385230209024/I2CNl7ro_normal.jpg"/>
    <hyperlink ref="V119" r:id="rId295" display="http://pbs.twimg.com/profile_images/752606385230209024/I2CNl7ro_normal.jpg"/>
    <hyperlink ref="V120" r:id="rId296" display="http://pbs.twimg.com/profile_images/378800000139435230/424bd858a17b0cccf053b7a8b38e0026_normal.png"/>
    <hyperlink ref="V121" r:id="rId297" display="http://pbs.twimg.com/profile_images/378800000139435230/424bd858a17b0cccf053b7a8b38e0026_normal.png"/>
    <hyperlink ref="V122" r:id="rId298" display="http://pbs.twimg.com/profile_images/378800000139435230/424bd858a17b0cccf053b7a8b38e0026_normal.png"/>
    <hyperlink ref="V123" r:id="rId299" display="http://pbs.twimg.com/profile_images/378800000139435230/424bd858a17b0cccf053b7a8b38e0026_normal.png"/>
    <hyperlink ref="V124" r:id="rId300" display="https://pbs.twimg.com/media/DzS7nuEUcAES3V7.jpg"/>
    <hyperlink ref="V125" r:id="rId301" display="http://pbs.twimg.com/profile_images/954198140185399297/CS1C0VWu_normal.jpg"/>
    <hyperlink ref="V126" r:id="rId302" display="http://pbs.twimg.com/profile_images/800717229033684992/AhOvWHDU_normal.jpg"/>
    <hyperlink ref="V127" r:id="rId303" display="http://pbs.twimg.com/profile_images/807546259234050048/WeDAB4gw_normal.jpg"/>
    <hyperlink ref="V128" r:id="rId304" display="https://pbs.twimg.com/media/Dyl880eW0AANcql.jpg"/>
    <hyperlink ref="V129" r:id="rId305" display="http://pbs.twimg.com/profile_images/807546259234050048/WeDAB4gw_normal.jpg"/>
    <hyperlink ref="V130" r:id="rId306" display="http://pbs.twimg.com/profile_images/556114936854638592/wUBiK5hf_normal.jpeg"/>
    <hyperlink ref="V131" r:id="rId307" display="http://pbs.twimg.com/profile_images/807546259234050048/WeDAB4gw_normal.jpg"/>
    <hyperlink ref="V132" r:id="rId308" display="http://pbs.twimg.com/profile_images/594959913874497536/enOiX4LZ_normal.jpg"/>
    <hyperlink ref="V133" r:id="rId309" display="http://pbs.twimg.com/profile_images/807546259234050048/WeDAB4gw_normal.jpg"/>
    <hyperlink ref="V134" r:id="rId310" display="http://pbs.twimg.com/profile_images/807546259234050048/WeDAB4gw_normal.jpg"/>
    <hyperlink ref="V135" r:id="rId311" display="http://pbs.twimg.com/profile_images/807546259234050048/WeDAB4gw_normal.jpg"/>
    <hyperlink ref="V136" r:id="rId312" display="http://pbs.twimg.com/profile_images/807546259234050048/WeDAB4gw_normal.jpg"/>
    <hyperlink ref="V137" r:id="rId313" display="http://pbs.twimg.com/profile_images/807546259234050048/WeDAB4gw_normal.jpg"/>
    <hyperlink ref="V138" r:id="rId314" display="http://pbs.twimg.com/profile_images/807546259234050048/WeDAB4gw_normal.jpg"/>
    <hyperlink ref="V139" r:id="rId315" display="http://pbs.twimg.com/profile_images/807546259234050048/WeDAB4gw_normal.jpg"/>
    <hyperlink ref="V140" r:id="rId316" display="http://pbs.twimg.com/profile_images/807546259234050048/WeDAB4gw_normal.jpg"/>
    <hyperlink ref="V141" r:id="rId317" display="http://pbs.twimg.com/profile_images/807546259234050048/WeDAB4gw_normal.jpg"/>
    <hyperlink ref="V142" r:id="rId318" display="http://pbs.twimg.com/profile_images/807546259234050048/WeDAB4gw_normal.jpg"/>
    <hyperlink ref="V143" r:id="rId319" display="http://pbs.twimg.com/profile_images/1065639647106220032/mu9uTDtQ_normal.jpg"/>
    <hyperlink ref="V144" r:id="rId320" display="http://pbs.twimg.com/profile_images/1065639647106220032/mu9uTDtQ_normal.jpg"/>
    <hyperlink ref="V145" r:id="rId321" display="https://pbs.twimg.com/media/DzXb3kpX0AAZKII.jpg"/>
    <hyperlink ref="V146" r:id="rId322" display="http://pbs.twimg.com/profile_images/932244415464202240/Yzz0WRBw_normal.jpg"/>
    <hyperlink ref="V147" r:id="rId323" display="http://pbs.twimg.com/profile_images/575981208066080768/1IZYLHXU_normal.jpeg"/>
    <hyperlink ref="V148" r:id="rId324" display="http://pbs.twimg.com/profile_images/741014665195606017/335ceWwz_normal.jpg"/>
    <hyperlink ref="V149" r:id="rId325" display="http://pbs.twimg.com/profile_images/683319515355213824/bc_kHxto_normal.jpg"/>
    <hyperlink ref="V150" r:id="rId326" display="https://pbs.twimg.com/media/Dy0_3MBX0AIM4q0.jpg"/>
    <hyperlink ref="V151" r:id="rId327" display="https://pbs.twimg.com/media/Dy0_3MBX0AIM4q0.jpg"/>
    <hyperlink ref="V152" r:id="rId328" display="https://pbs.twimg.com/tweet_video_thumb/DzTC27qW0AA66U6.jpg"/>
    <hyperlink ref="V153" r:id="rId329" display="http://pbs.twimg.com/profile_images/687767480425693186/x61upNpf_normal.jpg"/>
    <hyperlink ref="V154" r:id="rId330" display="http://pbs.twimg.com/profile_images/817088214670286848/YIoVLxmH_normal.jpg"/>
    <hyperlink ref="V155" r:id="rId331" display="https://pbs.twimg.com/media/Dybg5eEX4AI92Fl.jpg"/>
    <hyperlink ref="V156" r:id="rId332" display="http://pbs.twimg.com/profile_images/996778144278310912/tztDUWHi_normal.jpg"/>
    <hyperlink ref="V157" r:id="rId333" display="https://pbs.twimg.com/media/Dy0OeJlXcAAsiyw.jpg"/>
    <hyperlink ref="V158" r:id="rId334" display="http://pbs.twimg.com/profile_images/996778144278310912/tztDUWHi_normal.jpg"/>
    <hyperlink ref="V159" r:id="rId335" display="https://pbs.twimg.com/media/DzDA5QhWkAEHIpO.jpg"/>
    <hyperlink ref="V160" r:id="rId336" display="http://pbs.twimg.com/profile_images/817088214670286848/YIoVLxmH_normal.jpg"/>
    <hyperlink ref="V161" r:id="rId337" display="http://pbs.twimg.com/profile_images/1043501993/Central_Texas_ST_01_normal.jpg"/>
    <hyperlink ref="V162" r:id="rId338" display="http://pbs.twimg.com/profile_images/1043501993/Central_Texas_ST_01_normal.jpg"/>
    <hyperlink ref="V163" r:id="rId339" display="http://pbs.twimg.com/profile_images/474190080714625025/hlYo7l8y_normal.jpeg"/>
    <hyperlink ref="V164" r:id="rId340" display="http://pbs.twimg.com/profile_images/474190080714625025/hlYo7l8y_normal.jpeg"/>
    <hyperlink ref="V165" r:id="rId341" display="http://pbs.twimg.com/profile_images/474190080714625025/hlYo7l8y_normal.jpeg"/>
    <hyperlink ref="V166" r:id="rId342" display="http://pbs.twimg.com/profile_images/474190080714625025/hlYo7l8y_normal.jpeg"/>
    <hyperlink ref="V167" r:id="rId343" display="https://pbs.twimg.com/media/DyljG0HXQAAP0eb.jpg"/>
    <hyperlink ref="V168" r:id="rId344" display="https://pbs.twimg.com/media/DzXjEy0XQAA2K6H.jpg"/>
    <hyperlink ref="V169" r:id="rId345" display="https://pbs.twimg.com/media/DzXytYiWwAMchRd.jpg"/>
    <hyperlink ref="V170" r:id="rId346" display="http://pbs.twimg.com/profile_images/751068325355008001/d1Tt1npE_normal.jpg"/>
    <hyperlink ref="V171" r:id="rId347" display="http://pbs.twimg.com/profile_images/751068325355008001/d1Tt1npE_normal.jpg"/>
    <hyperlink ref="V172" r:id="rId348" display="http://pbs.twimg.com/profile_images/733333406805831680/kl_tTMWo_normal.jpg"/>
    <hyperlink ref="V173" r:id="rId349" display="http://pbs.twimg.com/profile_images/476427680049426432/Wxqz9gAw_normal.jpeg"/>
    <hyperlink ref="V174" r:id="rId350" display="http://pbs.twimg.com/profile_images/751068325355008001/d1Tt1npE_normal.jpg"/>
    <hyperlink ref="V175" r:id="rId351" display="http://pbs.twimg.com/profile_images/476427680049426432/Wxqz9gAw_normal.jpeg"/>
    <hyperlink ref="V176" r:id="rId352" display="https://pbs.twimg.com/media/DyusNwVVsAAwHCT.jpg"/>
    <hyperlink ref="V177" r:id="rId353" display="http://pbs.twimg.com/profile_images/751068325355008001/d1Tt1npE_normal.jpg"/>
    <hyperlink ref="V178" r:id="rId354" display="https://pbs.twimg.com/media/Dy0GrfnVAAEjs-s.jpg"/>
    <hyperlink ref="V179" r:id="rId355" display="https://pbs.twimg.com/media/Dy0GrfnVAAEjs-s.jpg"/>
    <hyperlink ref="V180" r:id="rId356" display="https://pbs.twimg.com/media/DyljG0HXQAAP0eb.jpg"/>
    <hyperlink ref="V181" r:id="rId357" display="https://pbs.twimg.com/media/DzXjEy0XQAA2K6H.jpg"/>
    <hyperlink ref="V182" r:id="rId358" display="https://pbs.twimg.com/media/DzXytYiWwAMchRd.jpg"/>
    <hyperlink ref="V183" r:id="rId359" display="http://pbs.twimg.com/profile_images/751068325355008001/d1Tt1npE_normal.jpg"/>
    <hyperlink ref="V184" r:id="rId360" display="http://pbs.twimg.com/profile_images/751068325355008001/d1Tt1npE_normal.jpg"/>
    <hyperlink ref="V185" r:id="rId361" display="http://pbs.twimg.com/profile_images/1032691214699646976/G4DB0Rkw_normal.jpg"/>
    <hyperlink ref="V186" r:id="rId362" display="https://pbs.twimg.com/media/DycrRxsXgAEmGP7.jpg"/>
    <hyperlink ref="V187" r:id="rId363" display="https://pbs.twimg.com/ext_tw_video_thumb/1092629022138339328/pu/img/sL4vOVB2F-Nn71JC.jpg"/>
    <hyperlink ref="V188" r:id="rId364" display="https://pbs.twimg.com/media/Dn4FK0rXUAAYEXn.jpg"/>
    <hyperlink ref="V189" r:id="rId365" display="https://pbs.twimg.com/media/DyK9b-kXQAEg4Je.jpg"/>
    <hyperlink ref="V190" r:id="rId366" display="http://pbs.twimg.com/profile_images/658567029700599808/Qo7ubLS6_normal.jpg"/>
    <hyperlink ref="V191" r:id="rId367" display="https://pbs.twimg.com/media/Dy-4iUkXcAIEdXP.jpg"/>
    <hyperlink ref="V192" r:id="rId368" display="https://pbs.twimg.com/media/DzFsjeHXQAAjM4K.jpg"/>
    <hyperlink ref="V193" r:id="rId369" display="https://pbs.twimg.com/tweet_video_thumb/DzYpoxVWwAAK5St.jpg"/>
    <hyperlink ref="V194" r:id="rId370" display="http://pbs.twimg.com/profile_images/1075473318902263808/jUIa73Hv_normal.jpg"/>
    <hyperlink ref="V195" r:id="rId371" display="http://pbs.twimg.com/profile_images/1075473318902263808/jUIa73Hv_normal.jpg"/>
    <hyperlink ref="V196" r:id="rId372" display="http://pbs.twimg.com/profile_images/837532154854703106/20f3n0Od_normal.jpg"/>
    <hyperlink ref="V197" r:id="rId373" display="http://pbs.twimg.com/profile_images/837532154854703106/20f3n0Od_normal.jpg"/>
    <hyperlink ref="V198" r:id="rId374" display="http://pbs.twimg.com/profile_images/837532154854703106/20f3n0Od_normal.jpg"/>
    <hyperlink ref="V199" r:id="rId375" display="https://pbs.twimg.com/media/DyfZSPlXgAEwtCd.png"/>
    <hyperlink ref="V200" r:id="rId376" display="https://pbs.twimg.com/media/DynERcPX0AATk4n.png"/>
    <hyperlink ref="V201" r:id="rId377" display="https://pbs.twimg.com/media/Dyq1dPEWoAA7KZ3.png"/>
    <hyperlink ref="V202" r:id="rId378" display="https://pbs.twimg.com/media/DysNzGaX4AIU3kP.png"/>
    <hyperlink ref="V203" r:id="rId379" display="https://pbs.twimg.com/media/Dyv0PmmX4AARyzB.png"/>
    <hyperlink ref="V204" r:id="rId380" display="https://pbs.twimg.com/media/DyxXtSdWwAATNXn.png"/>
    <hyperlink ref="V205" r:id="rId381" display="https://pbs.twimg.com/media/Dy1MdhWX0AAZDyw.png"/>
    <hyperlink ref="V206" r:id="rId382" display="https://pbs.twimg.com/media/Dy2hFa_X0AASndE.png"/>
    <hyperlink ref="V207" r:id="rId383" display="https://pbs.twimg.com/media/Dy53FwNWkAAHGRr.png"/>
    <hyperlink ref="V208" r:id="rId384" display="http://pbs.twimg.com/profile_images/837532154854703106/20f3n0Od_normal.jpg"/>
    <hyperlink ref="V209" r:id="rId385" display="http://pbs.twimg.com/profile_images/837532154854703106/20f3n0Od_normal.jpg"/>
    <hyperlink ref="V210" r:id="rId386" display="https://pbs.twimg.com/media/DzLGlvfX4AAsDSW.png"/>
    <hyperlink ref="V211" r:id="rId387" display="http://pbs.twimg.com/profile_images/837532154854703106/20f3n0Od_normal.jpg"/>
    <hyperlink ref="V212" r:id="rId388" display="https://pbs.twimg.com/media/DzQQeM2XcAEFS3n.png"/>
    <hyperlink ref="V213" r:id="rId389" display="https://pbs.twimg.com/media/DzTuGA1XQAIYzPr.png"/>
    <hyperlink ref="V214" r:id="rId390" display="http://pbs.twimg.com/profile_images/837532154854703106/20f3n0Od_normal.jpg"/>
    <hyperlink ref="V215" r:id="rId391" display="http://pbs.twimg.com/profile_images/837532154854703106/20f3n0Od_normal.jpg"/>
    <hyperlink ref="X3" r:id="rId392" display="https://twitter.com/#!/miroslavpitak/status/1091232226103214080"/>
    <hyperlink ref="X4" r:id="rId393" display="https://twitter.com/#!/miroslavpitak/status/1091232226103214080"/>
    <hyperlink ref="X5" r:id="rId394" display="https://twitter.com/#!/rsm_es/status/1091297674249285633"/>
    <hyperlink ref="X6" r:id="rId395" display="https://twitter.com/#!/middlemcreative/status/1091344281309245440"/>
    <hyperlink ref="X7" r:id="rId396" display="https://twitter.com/#!/plantemorantim/status/1091382740627251200"/>
    <hyperlink ref="X8" r:id="rId397" display="https://twitter.com/#!/ardianzika/status/1091418948543885312"/>
    <hyperlink ref="X9" r:id="rId398" display="https://twitter.com/#!/paularenaexpn/status/1091435784152977410"/>
    <hyperlink ref="X10" r:id="rId399" display="https://twitter.com/#!/acg_losangeles/status/1091441266045407232"/>
    <hyperlink ref="X11" r:id="rId400" display="https://twitter.com/#!/acg_losangeles/status/1091441266045407232"/>
    <hyperlink ref="X12" r:id="rId401" display="https://twitter.com/#!/fuellines/status/1091481345543622656"/>
    <hyperlink ref="X13" r:id="rId402" display="https://twitter.com/#!/gudcapital/status/1091618500895014912"/>
    <hyperlink ref="X14" r:id="rId403" display="https://twitter.com/#!/juliogysels/status/1091748916801011712"/>
    <hyperlink ref="X15" r:id="rId404" display="https://twitter.com/#!/howardsiegal/status/1091894104311631873"/>
    <hyperlink ref="X16" r:id="rId405" display="https://twitter.com/#!/thomasastewart/status/1092124555638902785"/>
    <hyperlink ref="X17" r:id="rId406" display="https://twitter.com/#!/cspencer_tax/status/1092313283195998208"/>
    <hyperlink ref="X18" r:id="rId407" display="https://twitter.com/#!/briankirbybdm/status/1092412520042614787"/>
    <hyperlink ref="X19" r:id="rId408" display="https://twitter.com/#!/acgnyc/status/1092442707887312896"/>
    <hyperlink ref="X20" r:id="rId409" display="https://twitter.com/#!/multplictprtnrs/status/1092673051307716608"/>
    <hyperlink ref="X21" r:id="rId410" display="https://twitter.com/#!/itconnecter/status/1092771137229127682"/>
    <hyperlink ref="X22" r:id="rId411" display="https://twitter.com/#!/one21chuck/status/1092820253468512256"/>
    <hyperlink ref="X23" r:id="rId412" display="https://twitter.com/#!/brandiw25473607/status/1092847649466781697"/>
    <hyperlink ref="X24" r:id="rId413" display="https://twitter.com/#!/estarrcapx/status/1092886756788240385"/>
    <hyperlink ref="X25" r:id="rId414" display="https://twitter.com/#!/estarrcapx/status/1092886756788240385"/>
    <hyperlink ref="X26" r:id="rId415" display="https://twitter.com/#!/amdirectors/status/1089222257124302849"/>
    <hyperlink ref="X27" r:id="rId416" display="https://twitter.com/#!/amdirectors/status/1089222257124302849"/>
    <hyperlink ref="X28" r:id="rId417" display="https://twitter.com/#!/amdirectors/status/1092887813606047744"/>
    <hyperlink ref="X29" r:id="rId418" display="https://twitter.com/#!/relproinc/status/1092924293116280835"/>
    <hyperlink ref="X30" r:id="rId419" display="https://twitter.com/#!/robertlogemann2/status/1093148650274996224"/>
    <hyperlink ref="X31" r:id="rId420" display="https://twitter.com/#!/robertlogemann2/status/1093148650274996224"/>
    <hyperlink ref="X32" r:id="rId421" display="https://twitter.com/#!/sell2smbiz/status/1093183205149163522"/>
    <hyperlink ref="X33" r:id="rId422" display="https://twitter.com/#!/henri_steenkamp/status/1093191402694037504"/>
    <hyperlink ref="X34" r:id="rId423" display="https://twitter.com/#!/smithandcarson/status/1093193885940137984"/>
    <hyperlink ref="X35" r:id="rId424" display="https://twitter.com/#!/auctusgroupinc/status/1093198698824327169"/>
    <hyperlink ref="X36" r:id="rId425" display="https://twitter.com/#!/smithandcarson/status/1093193885940137984"/>
    <hyperlink ref="X37" r:id="rId426" display="https://twitter.com/#!/acgatlanta/status/1093203985039876098"/>
    <hyperlink ref="X38" r:id="rId427" display="https://twitter.com/#!/smithandcarson/status/1093193885940137984"/>
    <hyperlink ref="X39" r:id="rId428" display="https://twitter.com/#!/acgatlanta/status/1093203985039876098"/>
    <hyperlink ref="X40" r:id="rId429" display="https://twitter.com/#!/smithandcarson/status/1093193885940137984"/>
    <hyperlink ref="X41" r:id="rId430" display="https://twitter.com/#!/smithandcarson/status/1093193885940137984"/>
    <hyperlink ref="X42" r:id="rId431" display="https://twitter.com/#!/acgatlanta/status/1093203985039876098"/>
    <hyperlink ref="X43" r:id="rId432" display="https://twitter.com/#!/davisnordell/status/1093217773654700032"/>
    <hyperlink ref="X44" r:id="rId433" display="https://twitter.com/#!/firepowercap/status/1093234054017794048"/>
    <hyperlink ref="X45" r:id="rId434" display="https://twitter.com/#!/firepowercap/status/1093234054017794048"/>
    <hyperlink ref="X46" r:id="rId435" display="https://twitter.com/#!/firepowercap/status/1093234054017794048"/>
    <hyperlink ref="X47" r:id="rId436" display="https://twitter.com/#!/falconplatform/status/1093276286317940736"/>
    <hyperlink ref="X48" r:id="rId437" display="https://twitter.com/#!/kurt_shenk/status/1093281357437038592"/>
    <hyperlink ref="X49" r:id="rId438" display="https://twitter.com/#!/abladvisor/status/1088125208303730689"/>
    <hyperlink ref="X50" r:id="rId439" display="https://twitter.com/#!/abladvisor/status/1092980112667144195"/>
    <hyperlink ref="X51" r:id="rId440" display="https://twitter.com/#!/equipmentfa/status/1093287261737750529"/>
    <hyperlink ref="X52" r:id="rId441" display="https://twitter.com/#!/equipmentfa/status/1093287261737750529"/>
    <hyperlink ref="X53" r:id="rId442" display="https://twitter.com/#!/victorkao4/status/1093522649815240705"/>
    <hyperlink ref="X54" r:id="rId443" display="https://twitter.com/#!/theleadleft/status/1091077509834248193"/>
    <hyperlink ref="X55" r:id="rId444" display="https://twitter.com/#!/theleadleft/status/1093531796518645762"/>
    <hyperlink ref="X56" r:id="rId445" display="https://twitter.com/#!/avi_2107/status/1093557498416644101"/>
    <hyperlink ref="X57" r:id="rId446" display="https://twitter.com/#!/richsmolencfo/status/1091130512192782337"/>
    <hyperlink ref="X58" r:id="rId447" display="https://twitter.com/#!/acgglobal/status/1093595580893413379"/>
    <hyperlink ref="X59" r:id="rId448" display="https://twitter.com/#!/acg_mmg/status/1093595668189450241"/>
    <hyperlink ref="X60" r:id="rId449" display="https://twitter.com/#!/dwopheim/status/1093645456297652224"/>
    <hyperlink ref="X61" r:id="rId450" display="https://twitter.com/#!/dan_prysmgroup/status/1093661914780057601"/>
    <hyperlink ref="X62" r:id="rId451" display="https://twitter.com/#!/ceoshow/status/1093693934382039041"/>
    <hyperlink ref="X63" r:id="rId452" display="https://twitter.com/#!/benchmarkgroup/status/1093892497766563841"/>
    <hyperlink ref="X64" r:id="rId453" display="https://twitter.com/#!/sheetscathy/status/1093944819242713093"/>
    <hyperlink ref="X65" r:id="rId454" display="https://twitter.com/#!/byondma/status/1092170921719357441"/>
    <hyperlink ref="X66" r:id="rId455" display="https://twitter.com/#!/byondma/status/1092171071590146048"/>
    <hyperlink ref="X67" r:id="rId456" display="https://twitter.com/#!/byondma/status/1092911060812738568"/>
    <hyperlink ref="X68" r:id="rId457" display="https://twitter.com/#!/byondma/status/1093122455009443841"/>
    <hyperlink ref="X69" r:id="rId458" display="https://twitter.com/#!/byondma/status/1093134065702764544"/>
    <hyperlink ref="X70" r:id="rId459" display="https://twitter.com/#!/byondma/status/1093662532663951361"/>
    <hyperlink ref="X71" r:id="rId460" display="https://twitter.com/#!/byondma/status/1093768228965355520"/>
    <hyperlink ref="X72" r:id="rId461" display="https://twitter.com/#!/byondma/status/1093873925585551361"/>
    <hyperlink ref="X73" r:id="rId462" display="https://twitter.com/#!/byondma/status/1093979621949952006"/>
    <hyperlink ref="X74" r:id="rId463" display="https://twitter.com/#!/byondma/status/1094085319513788416"/>
    <hyperlink ref="X75" r:id="rId464" display="https://twitter.com/#!/rushstr_capital/status/1094334072833204225"/>
    <hyperlink ref="X76" r:id="rId465" display="https://twitter.com/#!/rockwoodequity/status/1094862313222557696"/>
    <hyperlink ref="X77" r:id="rId466" display="https://twitter.com/#!/johngrimley/status/1094917757240455170"/>
    <hyperlink ref="X78" r:id="rId467" display="https://twitter.com/#!/content_and/status/1094920020356825090"/>
    <hyperlink ref="X79" r:id="rId468" display="https://twitter.com/#!/fti_flc/status/1094971850810109953"/>
    <hyperlink ref="X80" r:id="rId469" display="https://twitter.com/#!/dealforce/status/1093162435362672643"/>
    <hyperlink ref="X81" r:id="rId470" display="https://twitter.com/#!/generationalgrp/status/1094976161296367617"/>
    <hyperlink ref="X82" r:id="rId471" display="https://twitter.com/#!/fti_flc/status/1094971850810109953"/>
    <hyperlink ref="X83" r:id="rId472" display="https://twitter.com/#!/blankromellp/status/1095000517883895809"/>
    <hyperlink ref="X84" r:id="rId473" display="https://twitter.com/#!/fti_flc/status/1094971850810109953"/>
    <hyperlink ref="X85" r:id="rId474" display="https://twitter.com/#!/fti_flc/status/1094971850810109953"/>
    <hyperlink ref="X86" r:id="rId475" display="https://twitter.com/#!/blankromellp/status/1095000517883895809"/>
    <hyperlink ref="X87" r:id="rId476" display="https://twitter.com/#!/blankromellp/status/1095000517883895809"/>
    <hyperlink ref="X88" r:id="rId477" display="https://twitter.com/#!/cre100does/status/1095258666821918721"/>
    <hyperlink ref="X89" r:id="rId478" display="https://twitter.com/#!/cre100does/status/1095263963942735872"/>
    <hyperlink ref="X90" r:id="rId479" display="https://twitter.com/#!/davsamu/status/1095280302488981504"/>
    <hyperlink ref="X91" r:id="rId480" display="https://twitter.com/#!/davsamu/status/1095280334307057664"/>
    <hyperlink ref="X92" r:id="rId481" display="https://twitter.com/#!/cre100does/status/1095258666821918721"/>
    <hyperlink ref="X93" r:id="rId482" display="https://twitter.com/#!/cre100does/status/1095263963942735872"/>
    <hyperlink ref="X94" r:id="rId483" display="https://twitter.com/#!/davsamu/status/1095280302488981504"/>
    <hyperlink ref="X95" r:id="rId484" display="https://twitter.com/#!/davsamu/status/1095280334307057664"/>
    <hyperlink ref="X96" r:id="rId485" display="https://twitter.com/#!/davsamu/status/1095280202903638018"/>
    <hyperlink ref="X97" r:id="rId486" display="https://twitter.com/#!/simonhartrsm/status/1092900944080183297"/>
    <hyperlink ref="X98" r:id="rId487" display="https://twitter.com/#!/simonhartrsm/status/1094516100258250752"/>
    <hyperlink ref="X99" r:id="rId488" display="https://twitter.com/#!/simonhartrsm/status/1095315579622309888"/>
    <hyperlink ref="X100" r:id="rId489" display="https://twitter.com/#!/deloitteprivate/status/1095368687631192066"/>
    <hyperlink ref="X101" r:id="rId490" display="https://twitter.com/#!/mccartycpa/status/1094602022396067840"/>
    <hyperlink ref="X102" r:id="rId491" display="https://twitter.com/#!/mccartycpa/status/1094973254522077184"/>
    <hyperlink ref="X103" r:id="rId492" display="https://twitter.com/#!/mccartycpa/status/1095438905174822912"/>
    <hyperlink ref="X104" r:id="rId493" display="https://twitter.com/#!/board_advisor/status/1091426305512476678"/>
    <hyperlink ref="X105" r:id="rId494" display="https://twitter.com/#!/board_advisor/status/1095442644967272450"/>
    <hyperlink ref="X106" r:id="rId495" display="https://twitter.com/#!/nickleh/status/1095344538238021638"/>
    <hyperlink ref="X107" r:id="rId496" display="https://twitter.com/#!/nickleh/status/1095610743356096514"/>
    <hyperlink ref="X108" r:id="rId497" display="https://twitter.com/#!/acgphilly/status/1095707856593145856"/>
    <hyperlink ref="X109" r:id="rId498" display="https://twitter.com/#!/maulikmsanghavi/status/1095732267278893060"/>
    <hyperlink ref="X110" r:id="rId499" display="https://twitter.com/#!/chrislehnes/status/1095736310587949057"/>
    <hyperlink ref="X111" r:id="rId500" display="https://twitter.com/#!/howardstrauber/status/1095736353332121602"/>
    <hyperlink ref="X112" r:id="rId501" display="https://twitter.com/#!/mike_mcgarry/status/1095737853156442112"/>
    <hyperlink ref="X113" r:id="rId502" display="https://twitter.com/#!/youngamericacap/status/1092868790377988099"/>
    <hyperlink ref="X114" r:id="rId503" display="https://twitter.com/#!/youngamericacap/status/1095745932996550657"/>
    <hyperlink ref="X115" r:id="rId504" display="https://twitter.com/#!/mbbiassociation/status/1095793655779115009"/>
    <hyperlink ref="X116" r:id="rId505" display="https://twitter.com/#!/startup_mentor/status/1095805072993341440"/>
    <hyperlink ref="X117" r:id="rId506" display="https://twitter.com/#!/pranay_1975/status/1095821874569928704"/>
    <hyperlink ref="X118" r:id="rId507" display="https://twitter.com/#!/acgatlanta/status/1092825075642974209"/>
    <hyperlink ref="X119" r:id="rId508" display="https://twitter.com/#!/acgatlanta/status/1092825075642974209"/>
    <hyperlink ref="X120" r:id="rId509" display="https://twitter.com/#!/capxpartners/status/1092823490045140992"/>
    <hyperlink ref="X121" r:id="rId510" display="https://twitter.com/#!/capxpartners/status/1092823490045140992"/>
    <hyperlink ref="X122" r:id="rId511" display="https://twitter.com/#!/capxpartners/status/1092823490045140992"/>
    <hyperlink ref="X123" r:id="rId512" display="https://twitter.com/#!/capxpartners/status/1095835207276613632"/>
    <hyperlink ref="X124" r:id="rId513" display="https://twitter.com/#!/bdoind/status/1095707180152479744"/>
    <hyperlink ref="X125" r:id="rId514" display="https://twitter.com/#!/jigersaiya/status/1095877878003261440"/>
    <hyperlink ref="X126" r:id="rId515" display="https://twitter.com/#!/forex4news/status/1095888229751025664"/>
    <hyperlink ref="X127" r:id="rId516" display="https://twitter.com/#!/terzima/status/1091147088795181056"/>
    <hyperlink ref="X128" r:id="rId517" display="https://twitter.com/#!/acg_mmg/status/1092541770720788480"/>
    <hyperlink ref="X129" r:id="rId518" display="https://twitter.com/#!/terzima/status/1092566434780233728"/>
    <hyperlink ref="X130" r:id="rId519" display="https://twitter.com/#!/optimumadvisors/status/1093548131290103808"/>
    <hyperlink ref="X131" r:id="rId520" display="https://twitter.com/#!/terzima/status/1093562991746912256"/>
    <hyperlink ref="X132" r:id="rId521" display="https://twitter.com/#!/davidacharya/status/1095065395306872835"/>
    <hyperlink ref="X133" r:id="rId522" display="https://twitter.com/#!/terzima/status/1095103138368028672"/>
    <hyperlink ref="X134" r:id="rId523" display="https://twitter.com/#!/terzima/status/1091207490321162241"/>
    <hyperlink ref="X135" r:id="rId524" display="https://twitter.com/#!/terzima/status/1091554771469709312"/>
    <hyperlink ref="X136" r:id="rId525" display="https://twitter.com/#!/terzima/status/1092641927353323520"/>
    <hyperlink ref="X137" r:id="rId526" display="https://twitter.com/#!/terzima/status/1093366711456333824"/>
    <hyperlink ref="X138" r:id="rId527" display="https://twitter.com/#!/terzima/status/1093547900880211969"/>
    <hyperlink ref="X139" r:id="rId528" display="https://twitter.com/#!/terzima/status/1093547900880211969"/>
    <hyperlink ref="X140" r:id="rId529" display="https://twitter.com/#!/terzima/status/1093714000616001536"/>
    <hyperlink ref="X141" r:id="rId530" display="https://twitter.com/#!/terzima/status/1094076381384847360"/>
    <hyperlink ref="X142" r:id="rId531" display="https://twitter.com/#!/terzima/status/1096024217999560704"/>
    <hyperlink ref="X143" r:id="rId532" display="https://twitter.com/#!/bdogsy/status/1095343829899595776"/>
    <hyperlink ref="X144" r:id="rId533" display="https://twitter.com/#!/bdogsy/status/1095607768214589446"/>
    <hyperlink ref="X145" r:id="rId534" display="https://twitter.com/#!/bdogsy/status/1096023835005149184"/>
    <hyperlink ref="X146" r:id="rId535" display="https://twitter.com/#!/heatherpeno/status/1096026098972983298"/>
    <hyperlink ref="X147" r:id="rId536" display="https://twitter.com/#!/bdomalta/status/1096043324144869377"/>
    <hyperlink ref="X148" r:id="rId537" display="https://twitter.com/#!/bdohealth/status/1096048939319676928"/>
    <hyperlink ref="X149" r:id="rId538" display="https://twitter.com/#!/bwgibbo333/status/1094677534292226050"/>
    <hyperlink ref="X150" r:id="rId539" display="https://twitter.com/#!/rsm_canada/status/1093600503886417922"/>
    <hyperlink ref="X151" r:id="rId540" display="https://twitter.com/#!/rsm_canada/status/1093600503886417922"/>
    <hyperlink ref="X152" r:id="rId541" display="https://twitter.com/#!/midmarketcenter/status/1095714862104231936"/>
    <hyperlink ref="X153" r:id="rId542" display="https://twitter.com/#!/chubbna/status/1095717715921256454"/>
    <hyperlink ref="X154" r:id="rId543" display="https://twitter.com/#!/awhilldin/status/1096052909274550272"/>
    <hyperlink ref="X155" r:id="rId544" display="https://twitter.com/#!/midmarketcenter/status/1091807239218884608"/>
    <hyperlink ref="X156" r:id="rId545" display="https://twitter.com/#!/midmarketcenter/status/1092884335886299136"/>
    <hyperlink ref="X157" r:id="rId546" display="https://twitter.com/#!/midmarketcenter/status/1093546197606981633"/>
    <hyperlink ref="X158" r:id="rId547" display="https://twitter.com/#!/midmarketcenter/status/1093928725719199746"/>
    <hyperlink ref="X159" r:id="rId548" display="https://twitter.com/#!/midmarketcenter/status/1094586801086447616"/>
    <hyperlink ref="X160" r:id="rId549" display="https://twitter.com/#!/awhilldin/status/1096052909274550272"/>
    <hyperlink ref="X161" r:id="rId550" display="https://twitter.com/#!/acgcentraltexas/status/1095434873932636160"/>
    <hyperlink ref="X162" r:id="rId551" display="https://twitter.com/#!/acgcentraltexas/status/1096061505668374528"/>
    <hyperlink ref="X163" r:id="rId552" display="https://twitter.com/#!/bdo_usa_tax/status/1091466221734617090"/>
    <hyperlink ref="X164" r:id="rId553" display="https://twitter.com/#!/bdo_usa_tax/status/1092915772899422209"/>
    <hyperlink ref="X165" r:id="rId554" display="https://twitter.com/#!/bdo_usa_tax/status/1093947574388645888"/>
    <hyperlink ref="X166" r:id="rId555" display="https://twitter.com/#!/bdo_usa_tax/status/1096087929703690240"/>
    <hyperlink ref="X167" r:id="rId556" display="https://twitter.com/#!/rsm_canada/status/1092513355150053377"/>
    <hyperlink ref="X168" r:id="rId557" display="https://twitter.com/#!/rsm_canada/status/1096031757655330818"/>
    <hyperlink ref="X169" r:id="rId558" display="https://twitter.com/#!/rsm_canada/status/1096048948094078978"/>
    <hyperlink ref="X170" r:id="rId559" display="https://twitter.com/#!/acg_toronto/status/1092797614330916865"/>
    <hyperlink ref="X171" r:id="rId560" display="https://twitter.com/#!/acg_toronto/status/1093232799904133120"/>
    <hyperlink ref="X172" r:id="rId561" display="https://twitter.com/#!/acgwm/status/1091381151216873473"/>
    <hyperlink ref="X173" r:id="rId562" display="https://twitter.com/#!/acgglobal/status/1091462305357934596"/>
    <hyperlink ref="X174" r:id="rId563" display="https://twitter.com/#!/acg_toronto/status/1093232799904133120"/>
    <hyperlink ref="X175" r:id="rId564" display="https://twitter.com/#!/acgglobal/status/1093205423044333568"/>
    <hyperlink ref="X176" r:id="rId565" display="https://twitter.com/#!/acg_toronto/status/1093157582640988160"/>
    <hyperlink ref="X177" r:id="rId566" display="https://twitter.com/#!/acg_toronto/status/1093232799904133120"/>
    <hyperlink ref="X178" r:id="rId567" display="https://twitter.com/#!/acg_toronto/status/1093537959381557248"/>
    <hyperlink ref="X179" r:id="rId568" display="https://twitter.com/#!/acg_toronto/status/1093537959381557248"/>
    <hyperlink ref="X180" r:id="rId569" display="https://twitter.com/#!/rsm_canada/status/1092513355150053377"/>
    <hyperlink ref="X181" r:id="rId570" display="https://twitter.com/#!/rsm_canada/status/1096031757655330818"/>
    <hyperlink ref="X182" r:id="rId571" display="https://twitter.com/#!/rsm_canada/status/1096048948094078978"/>
    <hyperlink ref="X183" r:id="rId572" display="https://twitter.com/#!/acg_toronto/status/1092797614330916865"/>
    <hyperlink ref="X184" r:id="rId573" display="https://twitter.com/#!/acg_toronto/status/1096098604941565952"/>
    <hyperlink ref="X185" r:id="rId574" display="https://twitter.com/#!/joebrusuelas/status/1091889839874732032"/>
    <hyperlink ref="X186" r:id="rId575" display="https://twitter.com/#!/rsmusllp/status/1091889020769132544"/>
    <hyperlink ref="X187" r:id="rId576" display="https://twitter.com/#!/rsmusllp/status/1092791048345210887"/>
    <hyperlink ref="X188" r:id="rId577" display="https://twitter.com/#!/rsmusllp/status/1044277849115561985"/>
    <hyperlink ref="X189" r:id="rId578" display="https://twitter.com/#!/rsmusllp/status/1090656751534436353"/>
    <hyperlink ref="X190" r:id="rId579" display="https://twitter.com/#!/rsmusllp/status/1091335849302740992"/>
    <hyperlink ref="X191" r:id="rId580" display="https://twitter.com/#!/rsmusllp/status/1094296136117030912"/>
    <hyperlink ref="X192" r:id="rId581" display="https://twitter.com/#!/rsmusllp/status/1094775542631542787"/>
    <hyperlink ref="X193" r:id="rId582" display="https://twitter.com/#!/rsmusllp/status/1096109342305239040"/>
    <hyperlink ref="X194" r:id="rId583" display="https://twitter.com/#!/recruiterkara/status/1092448366687125505"/>
    <hyperlink ref="X195" r:id="rId584" display="https://twitter.com/#!/recruiterkara/status/1096125553520844805"/>
    <hyperlink ref="X196" r:id="rId585" display="https://twitter.com/#!/pepromagazine/status/1091169915543977985"/>
    <hyperlink ref="X197" r:id="rId586" display="https://twitter.com/#!/pepromagazine/status/1091414335681974279"/>
    <hyperlink ref="X198" r:id="rId587" display="https://twitter.com/#!/pepromagazine/status/1091532516824096769"/>
    <hyperlink ref="X199" r:id="rId588" display="https://twitter.com/#!/pepromagazine/status/1092080343488872453"/>
    <hyperlink ref="X200" r:id="rId589" display="https://twitter.com/#!/pepromagazine/status/1092620189844361222"/>
    <hyperlink ref="X201" r:id="rId590" display="https://twitter.com/#!/pepromagazine/status/1092885374752428037"/>
    <hyperlink ref="X202" r:id="rId591" display="https://twitter.com/#!/pepromagazine/status/1092982507501428736"/>
    <hyperlink ref="X203" r:id="rId592" display="https://twitter.com/#!/pepromagazine/status/1093235884944777217"/>
    <hyperlink ref="X204" r:id="rId593" display="https://twitter.com/#!/pepromagazine/status/1093345246371635200"/>
    <hyperlink ref="X205" r:id="rId594" display="https://twitter.com/#!/pepromagazine/status/1093614356032638976"/>
    <hyperlink ref="X206" r:id="rId595" display="https://twitter.com/#!/pepromagazine/status/1093707400308244480"/>
    <hyperlink ref="X207" r:id="rId596" display="https://twitter.com/#!/pepromagazine/status/1093942701584728065"/>
    <hyperlink ref="X208" r:id="rId597" display="https://twitter.com/#!/pepromagazine/status/1094069329866432512"/>
    <hyperlink ref="X209" r:id="rId598" display="https://twitter.com/#!/pepromagazine/status/1094633187647602688"/>
    <hyperlink ref="X210" r:id="rId599" display="https://twitter.com/#!/pepromagazine/status/1095156012313661440"/>
    <hyperlink ref="X211" r:id="rId600" display="https://twitter.com/#!/pepromagazine/status/1095415165233913856"/>
    <hyperlink ref="X212" r:id="rId601" display="https://twitter.com/#!/pepromagazine/status/1095518721630715904"/>
    <hyperlink ref="X213" r:id="rId602" display="https://twitter.com/#!/pepromagazine/status/1095762397841842177"/>
    <hyperlink ref="X214" r:id="rId603" display="https://twitter.com/#!/pepromagazine/status/1095881271098728450"/>
    <hyperlink ref="X215" r:id="rId604" display="https://twitter.com/#!/pepromagazine/status/1096147250298998784"/>
    <hyperlink ref="AZ75" r:id="rId605" display="https://api.twitter.com/1.1/geo/id/5c62ffb0f0f3479d.json"/>
  </hyperlinks>
  <printOptions/>
  <pageMargins left="0.7" right="0.7" top="0.75" bottom="0.75" header="0.3" footer="0.3"/>
  <pageSetup horizontalDpi="600" verticalDpi="600" orientation="portrait" r:id="rId609"/>
  <legacyDrawing r:id="rId607"/>
  <tableParts>
    <tablePart r:id="rId60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2777</v>
      </c>
      <c r="B1" s="13" t="s">
        <v>3084</v>
      </c>
      <c r="C1" s="13" t="s">
        <v>3085</v>
      </c>
      <c r="D1" s="13" t="s">
        <v>144</v>
      </c>
      <c r="E1" s="13" t="s">
        <v>3087</v>
      </c>
      <c r="F1" s="13" t="s">
        <v>3088</v>
      </c>
      <c r="G1" s="13" t="s">
        <v>3089</v>
      </c>
    </row>
    <row r="2" spans="1:7" ht="15">
      <c r="A2" s="78" t="s">
        <v>2236</v>
      </c>
      <c r="B2" s="78">
        <v>104</v>
      </c>
      <c r="C2" s="121">
        <v>0.02948681599092713</v>
      </c>
      <c r="D2" s="78" t="s">
        <v>3086</v>
      </c>
      <c r="E2" s="78"/>
      <c r="F2" s="78"/>
      <c r="G2" s="78"/>
    </row>
    <row r="3" spans="1:7" ht="15">
      <c r="A3" s="78" t="s">
        <v>2237</v>
      </c>
      <c r="B3" s="78">
        <v>30</v>
      </c>
      <c r="C3" s="121">
        <v>0.008505812305075135</v>
      </c>
      <c r="D3" s="78" t="s">
        <v>3086</v>
      </c>
      <c r="E3" s="78"/>
      <c r="F3" s="78"/>
      <c r="G3" s="78"/>
    </row>
    <row r="4" spans="1:7" ht="15">
      <c r="A4" s="78" t="s">
        <v>2238</v>
      </c>
      <c r="B4" s="78">
        <v>0</v>
      </c>
      <c r="C4" s="121">
        <v>0</v>
      </c>
      <c r="D4" s="78" t="s">
        <v>3086</v>
      </c>
      <c r="E4" s="78"/>
      <c r="F4" s="78"/>
      <c r="G4" s="78"/>
    </row>
    <row r="5" spans="1:7" ht="15">
      <c r="A5" s="78" t="s">
        <v>2239</v>
      </c>
      <c r="B5" s="78">
        <v>3393</v>
      </c>
      <c r="C5" s="121">
        <v>0.9620073717039977</v>
      </c>
      <c r="D5" s="78" t="s">
        <v>3086</v>
      </c>
      <c r="E5" s="78"/>
      <c r="F5" s="78"/>
      <c r="G5" s="78"/>
    </row>
    <row r="6" spans="1:7" ht="15">
      <c r="A6" s="78" t="s">
        <v>2240</v>
      </c>
      <c r="B6" s="78">
        <v>3527</v>
      </c>
      <c r="C6" s="121">
        <v>1</v>
      </c>
      <c r="D6" s="78" t="s">
        <v>3086</v>
      </c>
      <c r="E6" s="78"/>
      <c r="F6" s="78"/>
      <c r="G6" s="78"/>
    </row>
    <row r="7" spans="1:7" ht="15">
      <c r="A7" s="84" t="s">
        <v>627</v>
      </c>
      <c r="B7" s="84">
        <v>139</v>
      </c>
      <c r="C7" s="122">
        <v>0.005928170170244579</v>
      </c>
      <c r="D7" s="84" t="s">
        <v>3086</v>
      </c>
      <c r="E7" s="84" t="b">
        <v>0</v>
      </c>
      <c r="F7" s="84" t="b">
        <v>0</v>
      </c>
      <c r="G7" s="84" t="b">
        <v>0</v>
      </c>
    </row>
    <row r="8" spans="1:7" ht="15">
      <c r="A8" s="84" t="s">
        <v>642</v>
      </c>
      <c r="B8" s="84">
        <v>55</v>
      </c>
      <c r="C8" s="122">
        <v>0.011344405415569263</v>
      </c>
      <c r="D8" s="84" t="s">
        <v>3086</v>
      </c>
      <c r="E8" s="84" t="b">
        <v>0</v>
      </c>
      <c r="F8" s="84" t="b">
        <v>0</v>
      </c>
      <c r="G8" s="84" t="b">
        <v>0</v>
      </c>
    </row>
    <row r="9" spans="1:7" ht="15">
      <c r="A9" s="84" t="s">
        <v>2241</v>
      </c>
      <c r="B9" s="84">
        <v>33</v>
      </c>
      <c r="C9" s="122">
        <v>0.012142693751648441</v>
      </c>
      <c r="D9" s="84" t="s">
        <v>3086</v>
      </c>
      <c r="E9" s="84" t="b">
        <v>0</v>
      </c>
      <c r="F9" s="84" t="b">
        <v>0</v>
      </c>
      <c r="G9" s="84" t="b">
        <v>0</v>
      </c>
    </row>
    <row r="10" spans="1:7" ht="15">
      <c r="A10" s="84" t="s">
        <v>2179</v>
      </c>
      <c r="B10" s="84">
        <v>31</v>
      </c>
      <c r="C10" s="122">
        <v>0.009530661823792586</v>
      </c>
      <c r="D10" s="84" t="s">
        <v>3086</v>
      </c>
      <c r="E10" s="84" t="b">
        <v>0</v>
      </c>
      <c r="F10" s="84" t="b">
        <v>0</v>
      </c>
      <c r="G10" s="84" t="b">
        <v>0</v>
      </c>
    </row>
    <row r="11" spans="1:7" ht="15">
      <c r="A11" s="84" t="s">
        <v>2180</v>
      </c>
      <c r="B11" s="84">
        <v>29</v>
      </c>
      <c r="C11" s="122">
        <v>0.009257083618619532</v>
      </c>
      <c r="D11" s="84" t="s">
        <v>3086</v>
      </c>
      <c r="E11" s="84" t="b">
        <v>0</v>
      </c>
      <c r="F11" s="84" t="b">
        <v>0</v>
      </c>
      <c r="G11" s="84" t="b">
        <v>0</v>
      </c>
    </row>
    <row r="12" spans="1:7" ht="15">
      <c r="A12" s="84" t="s">
        <v>2254</v>
      </c>
      <c r="B12" s="84">
        <v>23</v>
      </c>
      <c r="C12" s="122">
        <v>0.008282667573310408</v>
      </c>
      <c r="D12" s="84" t="s">
        <v>3086</v>
      </c>
      <c r="E12" s="84" t="b">
        <v>0</v>
      </c>
      <c r="F12" s="84" t="b">
        <v>0</v>
      </c>
      <c r="G12" s="84" t="b">
        <v>0</v>
      </c>
    </row>
    <row r="13" spans="1:7" ht="15">
      <c r="A13" s="84" t="s">
        <v>2255</v>
      </c>
      <c r="B13" s="84">
        <v>23</v>
      </c>
      <c r="C13" s="122">
        <v>0.008282667573310408</v>
      </c>
      <c r="D13" s="84" t="s">
        <v>3086</v>
      </c>
      <c r="E13" s="84" t="b">
        <v>0</v>
      </c>
      <c r="F13" s="84" t="b">
        <v>0</v>
      </c>
      <c r="G13" s="84" t="b">
        <v>0</v>
      </c>
    </row>
    <row r="14" spans="1:7" ht="15">
      <c r="A14" s="84" t="s">
        <v>2285</v>
      </c>
      <c r="B14" s="84">
        <v>22</v>
      </c>
      <c r="C14" s="122">
        <v>0.008275736438770226</v>
      </c>
      <c r="D14" s="84" t="s">
        <v>3086</v>
      </c>
      <c r="E14" s="84" t="b">
        <v>0</v>
      </c>
      <c r="F14" s="84" t="b">
        <v>0</v>
      </c>
      <c r="G14" s="84" t="b">
        <v>0</v>
      </c>
    </row>
    <row r="15" spans="1:7" ht="15">
      <c r="A15" s="84" t="s">
        <v>2243</v>
      </c>
      <c r="B15" s="84">
        <v>21</v>
      </c>
      <c r="C15" s="122">
        <v>0.0086826538986811</v>
      </c>
      <c r="D15" s="84" t="s">
        <v>3086</v>
      </c>
      <c r="E15" s="84" t="b">
        <v>0</v>
      </c>
      <c r="F15" s="84" t="b">
        <v>0</v>
      </c>
      <c r="G15" s="84" t="b">
        <v>0</v>
      </c>
    </row>
    <row r="16" spans="1:7" ht="15">
      <c r="A16" s="84" t="s">
        <v>2303</v>
      </c>
      <c r="B16" s="84">
        <v>20</v>
      </c>
      <c r="C16" s="122">
        <v>0.007695597486369976</v>
      </c>
      <c r="D16" s="84" t="s">
        <v>3086</v>
      </c>
      <c r="E16" s="84" t="b">
        <v>0</v>
      </c>
      <c r="F16" s="84" t="b">
        <v>0</v>
      </c>
      <c r="G16" s="84" t="b">
        <v>0</v>
      </c>
    </row>
    <row r="17" spans="1:7" ht="15">
      <c r="A17" s="84" t="s">
        <v>2181</v>
      </c>
      <c r="B17" s="84">
        <v>20</v>
      </c>
      <c r="C17" s="122">
        <v>0.007695597486369976</v>
      </c>
      <c r="D17" s="84" t="s">
        <v>3086</v>
      </c>
      <c r="E17" s="84" t="b">
        <v>0</v>
      </c>
      <c r="F17" s="84" t="b">
        <v>0</v>
      </c>
      <c r="G17" s="84" t="b">
        <v>0</v>
      </c>
    </row>
    <row r="18" spans="1:7" ht="15">
      <c r="A18" s="84" t="s">
        <v>2253</v>
      </c>
      <c r="B18" s="84">
        <v>18</v>
      </c>
      <c r="C18" s="122">
        <v>0.007260712597583507</v>
      </c>
      <c r="D18" s="84" t="s">
        <v>3086</v>
      </c>
      <c r="E18" s="84" t="b">
        <v>0</v>
      </c>
      <c r="F18" s="84" t="b">
        <v>0</v>
      </c>
      <c r="G18" s="84" t="b">
        <v>0</v>
      </c>
    </row>
    <row r="19" spans="1:7" ht="15">
      <c r="A19" s="84" t="s">
        <v>2256</v>
      </c>
      <c r="B19" s="84">
        <v>18</v>
      </c>
      <c r="C19" s="122">
        <v>0.007260712597583507</v>
      </c>
      <c r="D19" s="84" t="s">
        <v>3086</v>
      </c>
      <c r="E19" s="84" t="b">
        <v>0</v>
      </c>
      <c r="F19" s="84" t="b">
        <v>0</v>
      </c>
      <c r="G19" s="84" t="b">
        <v>0</v>
      </c>
    </row>
    <row r="20" spans="1:7" ht="15">
      <c r="A20" s="84" t="s">
        <v>2257</v>
      </c>
      <c r="B20" s="84">
        <v>18</v>
      </c>
      <c r="C20" s="122">
        <v>0.007260712597583507</v>
      </c>
      <c r="D20" s="84" t="s">
        <v>3086</v>
      </c>
      <c r="E20" s="84" t="b">
        <v>0</v>
      </c>
      <c r="F20" s="84" t="b">
        <v>0</v>
      </c>
      <c r="G20" s="84" t="b">
        <v>0</v>
      </c>
    </row>
    <row r="21" spans="1:7" ht="15">
      <c r="A21" s="84" t="s">
        <v>2258</v>
      </c>
      <c r="B21" s="84">
        <v>18</v>
      </c>
      <c r="C21" s="122">
        <v>0.007260712597583507</v>
      </c>
      <c r="D21" s="84" t="s">
        <v>3086</v>
      </c>
      <c r="E21" s="84" t="b">
        <v>0</v>
      </c>
      <c r="F21" s="84" t="b">
        <v>0</v>
      </c>
      <c r="G21" s="84" t="b">
        <v>0</v>
      </c>
    </row>
    <row r="22" spans="1:7" ht="15">
      <c r="A22" s="84" t="s">
        <v>2305</v>
      </c>
      <c r="B22" s="84">
        <v>17</v>
      </c>
      <c r="C22" s="122">
        <v>0.007833607695625553</v>
      </c>
      <c r="D22" s="84" t="s">
        <v>3086</v>
      </c>
      <c r="E22" s="84" t="b">
        <v>0</v>
      </c>
      <c r="F22" s="84" t="b">
        <v>0</v>
      </c>
      <c r="G22" s="84" t="b">
        <v>0</v>
      </c>
    </row>
    <row r="23" spans="1:7" ht="15">
      <c r="A23" s="84" t="s">
        <v>2778</v>
      </c>
      <c r="B23" s="84">
        <v>14</v>
      </c>
      <c r="C23" s="122">
        <v>0.006268115899865892</v>
      </c>
      <c r="D23" s="84" t="s">
        <v>3086</v>
      </c>
      <c r="E23" s="84" t="b">
        <v>0</v>
      </c>
      <c r="F23" s="84" t="b">
        <v>0</v>
      </c>
      <c r="G23" s="84" t="b">
        <v>0</v>
      </c>
    </row>
    <row r="24" spans="1:7" ht="15">
      <c r="A24" s="84" t="s">
        <v>2779</v>
      </c>
      <c r="B24" s="84">
        <v>13</v>
      </c>
      <c r="C24" s="122">
        <v>0.006174033427096449</v>
      </c>
      <c r="D24" s="84" t="s">
        <v>3086</v>
      </c>
      <c r="E24" s="84" t="b">
        <v>0</v>
      </c>
      <c r="F24" s="84" t="b">
        <v>0</v>
      </c>
      <c r="G24" s="84" t="b">
        <v>0</v>
      </c>
    </row>
    <row r="25" spans="1:7" ht="15">
      <c r="A25" s="84" t="s">
        <v>2245</v>
      </c>
      <c r="B25" s="84">
        <v>13</v>
      </c>
      <c r="C25" s="122">
        <v>0.00599040588489013</v>
      </c>
      <c r="D25" s="84" t="s">
        <v>3086</v>
      </c>
      <c r="E25" s="84" t="b">
        <v>0</v>
      </c>
      <c r="F25" s="84" t="b">
        <v>0</v>
      </c>
      <c r="G25" s="84" t="b">
        <v>0</v>
      </c>
    </row>
    <row r="26" spans="1:7" ht="15">
      <c r="A26" s="84" t="s">
        <v>2244</v>
      </c>
      <c r="B26" s="84">
        <v>13</v>
      </c>
      <c r="C26" s="122">
        <v>0.00599040588489013</v>
      </c>
      <c r="D26" s="84" t="s">
        <v>3086</v>
      </c>
      <c r="E26" s="84" t="b">
        <v>0</v>
      </c>
      <c r="F26" s="84" t="b">
        <v>0</v>
      </c>
      <c r="G26" s="84" t="b">
        <v>0</v>
      </c>
    </row>
    <row r="27" spans="1:7" ht="15">
      <c r="A27" s="84" t="s">
        <v>2780</v>
      </c>
      <c r="B27" s="84">
        <v>12</v>
      </c>
      <c r="C27" s="122">
        <v>0.005699107778858261</v>
      </c>
      <c r="D27" s="84" t="s">
        <v>3086</v>
      </c>
      <c r="E27" s="84" t="b">
        <v>0</v>
      </c>
      <c r="F27" s="84" t="b">
        <v>0</v>
      </c>
      <c r="G27" s="84" t="b">
        <v>0</v>
      </c>
    </row>
    <row r="28" spans="1:7" ht="15">
      <c r="A28" s="84" t="s">
        <v>2309</v>
      </c>
      <c r="B28" s="84">
        <v>12</v>
      </c>
      <c r="C28" s="122">
        <v>0.005699107778858261</v>
      </c>
      <c r="D28" s="84" t="s">
        <v>3086</v>
      </c>
      <c r="E28" s="84" t="b">
        <v>0</v>
      </c>
      <c r="F28" s="84" t="b">
        <v>0</v>
      </c>
      <c r="G28" s="84" t="b">
        <v>0</v>
      </c>
    </row>
    <row r="29" spans="1:7" ht="15">
      <c r="A29" s="84" t="s">
        <v>2246</v>
      </c>
      <c r="B29" s="84">
        <v>12</v>
      </c>
      <c r="C29" s="122">
        <v>0.005699107778858261</v>
      </c>
      <c r="D29" s="84" t="s">
        <v>3086</v>
      </c>
      <c r="E29" s="84" t="b">
        <v>0</v>
      </c>
      <c r="F29" s="84" t="b">
        <v>0</v>
      </c>
      <c r="G29" s="84" t="b">
        <v>0</v>
      </c>
    </row>
    <row r="30" spans="1:7" ht="15">
      <c r="A30" s="84" t="s">
        <v>2247</v>
      </c>
      <c r="B30" s="84">
        <v>12</v>
      </c>
      <c r="C30" s="122">
        <v>0.005699107778858261</v>
      </c>
      <c r="D30" s="84" t="s">
        <v>3086</v>
      </c>
      <c r="E30" s="84" t="b">
        <v>0</v>
      </c>
      <c r="F30" s="84" t="b">
        <v>0</v>
      </c>
      <c r="G30" s="84" t="b">
        <v>0</v>
      </c>
    </row>
    <row r="31" spans="1:7" ht="15">
      <c r="A31" s="84" t="s">
        <v>2248</v>
      </c>
      <c r="B31" s="84">
        <v>12</v>
      </c>
      <c r="C31" s="122">
        <v>0.005699107778858261</v>
      </c>
      <c r="D31" s="84" t="s">
        <v>3086</v>
      </c>
      <c r="E31" s="84" t="b">
        <v>1</v>
      </c>
      <c r="F31" s="84" t="b">
        <v>0</v>
      </c>
      <c r="G31" s="84" t="b">
        <v>0</v>
      </c>
    </row>
    <row r="32" spans="1:7" ht="15">
      <c r="A32" s="84" t="s">
        <v>2249</v>
      </c>
      <c r="B32" s="84">
        <v>12</v>
      </c>
      <c r="C32" s="122">
        <v>0.005699107778858261</v>
      </c>
      <c r="D32" s="84" t="s">
        <v>3086</v>
      </c>
      <c r="E32" s="84" t="b">
        <v>0</v>
      </c>
      <c r="F32" s="84" t="b">
        <v>0</v>
      </c>
      <c r="G32" s="84" t="b">
        <v>0</v>
      </c>
    </row>
    <row r="33" spans="1:7" ht="15">
      <c r="A33" s="84" t="s">
        <v>2250</v>
      </c>
      <c r="B33" s="84">
        <v>12</v>
      </c>
      <c r="C33" s="122">
        <v>0.005699107778858261</v>
      </c>
      <c r="D33" s="84" t="s">
        <v>3086</v>
      </c>
      <c r="E33" s="84" t="b">
        <v>0</v>
      </c>
      <c r="F33" s="84" t="b">
        <v>0</v>
      </c>
      <c r="G33" s="84" t="b">
        <v>0</v>
      </c>
    </row>
    <row r="34" spans="1:7" ht="15">
      <c r="A34" s="84" t="s">
        <v>2251</v>
      </c>
      <c r="B34" s="84">
        <v>12</v>
      </c>
      <c r="C34" s="122">
        <v>0.005699107778858261</v>
      </c>
      <c r="D34" s="84" t="s">
        <v>3086</v>
      </c>
      <c r="E34" s="84" t="b">
        <v>0</v>
      </c>
      <c r="F34" s="84" t="b">
        <v>0</v>
      </c>
      <c r="G34" s="84" t="b">
        <v>0</v>
      </c>
    </row>
    <row r="35" spans="1:7" ht="15">
      <c r="A35" s="84" t="s">
        <v>2781</v>
      </c>
      <c r="B35" s="84">
        <v>12</v>
      </c>
      <c r="C35" s="122">
        <v>0.005699107778858261</v>
      </c>
      <c r="D35" s="84" t="s">
        <v>3086</v>
      </c>
      <c r="E35" s="84" t="b">
        <v>0</v>
      </c>
      <c r="F35" s="84" t="b">
        <v>0</v>
      </c>
      <c r="G35" s="84" t="b">
        <v>0</v>
      </c>
    </row>
    <row r="36" spans="1:7" ht="15">
      <c r="A36" s="84" t="s">
        <v>2782</v>
      </c>
      <c r="B36" s="84">
        <v>12</v>
      </c>
      <c r="C36" s="122">
        <v>0.005699107778858261</v>
      </c>
      <c r="D36" s="84" t="s">
        <v>3086</v>
      </c>
      <c r="E36" s="84" t="b">
        <v>0</v>
      </c>
      <c r="F36" s="84" t="b">
        <v>0</v>
      </c>
      <c r="G36" s="84" t="b">
        <v>0</v>
      </c>
    </row>
    <row r="37" spans="1:7" ht="15">
      <c r="A37" s="84" t="s">
        <v>2271</v>
      </c>
      <c r="B37" s="84">
        <v>11</v>
      </c>
      <c r="C37" s="122">
        <v>0.005393086709971311</v>
      </c>
      <c r="D37" s="84" t="s">
        <v>3086</v>
      </c>
      <c r="E37" s="84" t="b">
        <v>0</v>
      </c>
      <c r="F37" s="84" t="b">
        <v>0</v>
      </c>
      <c r="G37" s="84" t="b">
        <v>0</v>
      </c>
    </row>
    <row r="38" spans="1:7" ht="15">
      <c r="A38" s="84" t="s">
        <v>2278</v>
      </c>
      <c r="B38" s="84">
        <v>10</v>
      </c>
      <c r="C38" s="122">
        <v>0.005256931153687452</v>
      </c>
      <c r="D38" s="84" t="s">
        <v>3086</v>
      </c>
      <c r="E38" s="84" t="b">
        <v>0</v>
      </c>
      <c r="F38" s="84" t="b">
        <v>0</v>
      </c>
      <c r="G38" s="84" t="b">
        <v>0</v>
      </c>
    </row>
    <row r="39" spans="1:7" ht="15">
      <c r="A39" s="84" t="s">
        <v>2196</v>
      </c>
      <c r="B39" s="84">
        <v>10</v>
      </c>
      <c r="C39" s="122">
        <v>0.005071000675992713</v>
      </c>
      <c r="D39" s="84" t="s">
        <v>3086</v>
      </c>
      <c r="E39" s="84" t="b">
        <v>0</v>
      </c>
      <c r="F39" s="84" t="b">
        <v>0</v>
      </c>
      <c r="G39" s="84" t="b">
        <v>0</v>
      </c>
    </row>
    <row r="40" spans="1:7" ht="15">
      <c r="A40" s="84" t="s">
        <v>2182</v>
      </c>
      <c r="B40" s="84">
        <v>10</v>
      </c>
      <c r="C40" s="122">
        <v>0.005071000675992713</v>
      </c>
      <c r="D40" s="84" t="s">
        <v>3086</v>
      </c>
      <c r="E40" s="84" t="b">
        <v>0</v>
      </c>
      <c r="F40" s="84" t="b">
        <v>0</v>
      </c>
      <c r="G40" s="84" t="b">
        <v>0</v>
      </c>
    </row>
    <row r="41" spans="1:7" ht="15">
      <c r="A41" s="84" t="s">
        <v>2263</v>
      </c>
      <c r="B41" s="84">
        <v>9</v>
      </c>
      <c r="C41" s="122">
        <v>0.004731238038318706</v>
      </c>
      <c r="D41" s="84" t="s">
        <v>3086</v>
      </c>
      <c r="E41" s="84" t="b">
        <v>0</v>
      </c>
      <c r="F41" s="84" t="b">
        <v>0</v>
      </c>
      <c r="G41" s="84" t="b">
        <v>0</v>
      </c>
    </row>
    <row r="42" spans="1:7" ht="15">
      <c r="A42" s="84" t="s">
        <v>2783</v>
      </c>
      <c r="B42" s="84">
        <v>9</v>
      </c>
      <c r="C42" s="122">
        <v>0.005130384818012168</v>
      </c>
      <c r="D42" s="84" t="s">
        <v>3086</v>
      </c>
      <c r="E42" s="84" t="b">
        <v>0</v>
      </c>
      <c r="F42" s="84" t="b">
        <v>0</v>
      </c>
      <c r="G42" s="84" t="b">
        <v>0</v>
      </c>
    </row>
    <row r="43" spans="1:7" ht="15">
      <c r="A43" s="84" t="s">
        <v>2784</v>
      </c>
      <c r="B43" s="84">
        <v>9</v>
      </c>
      <c r="C43" s="122">
        <v>0.004731238038318706</v>
      </c>
      <c r="D43" s="84" t="s">
        <v>3086</v>
      </c>
      <c r="E43" s="84" t="b">
        <v>0</v>
      </c>
      <c r="F43" s="84" t="b">
        <v>0</v>
      </c>
      <c r="G43" s="84" t="b">
        <v>0</v>
      </c>
    </row>
    <row r="44" spans="1:7" ht="15">
      <c r="A44" s="84" t="s">
        <v>689</v>
      </c>
      <c r="B44" s="84">
        <v>9</v>
      </c>
      <c r="C44" s="122">
        <v>0.004731238038318706</v>
      </c>
      <c r="D44" s="84" t="s">
        <v>3086</v>
      </c>
      <c r="E44" s="84" t="b">
        <v>0</v>
      </c>
      <c r="F44" s="84" t="b">
        <v>0</v>
      </c>
      <c r="G44" s="84" t="b">
        <v>0</v>
      </c>
    </row>
    <row r="45" spans="1:7" ht="15">
      <c r="A45" s="84" t="s">
        <v>2282</v>
      </c>
      <c r="B45" s="84">
        <v>9</v>
      </c>
      <c r="C45" s="122">
        <v>0.004731238038318706</v>
      </c>
      <c r="D45" s="84" t="s">
        <v>3086</v>
      </c>
      <c r="E45" s="84" t="b">
        <v>0</v>
      </c>
      <c r="F45" s="84" t="b">
        <v>0</v>
      </c>
      <c r="G45" s="84" t="b">
        <v>0</v>
      </c>
    </row>
    <row r="46" spans="1:7" ht="15">
      <c r="A46" s="84" t="s">
        <v>305</v>
      </c>
      <c r="B46" s="84">
        <v>9</v>
      </c>
      <c r="C46" s="122">
        <v>0.004731238038318706</v>
      </c>
      <c r="D46" s="84" t="s">
        <v>3086</v>
      </c>
      <c r="E46" s="84" t="b">
        <v>0</v>
      </c>
      <c r="F46" s="84" t="b">
        <v>0</v>
      </c>
      <c r="G46" s="84" t="b">
        <v>0</v>
      </c>
    </row>
    <row r="47" spans="1:7" ht="15">
      <c r="A47" s="84" t="s">
        <v>2785</v>
      </c>
      <c r="B47" s="84">
        <v>8</v>
      </c>
      <c r="C47" s="122">
        <v>0.004371826995107234</v>
      </c>
      <c r="D47" s="84" t="s">
        <v>3086</v>
      </c>
      <c r="E47" s="84" t="b">
        <v>0</v>
      </c>
      <c r="F47" s="84" t="b">
        <v>0</v>
      </c>
      <c r="G47" s="84" t="b">
        <v>0</v>
      </c>
    </row>
    <row r="48" spans="1:7" ht="15">
      <c r="A48" s="84" t="s">
        <v>300</v>
      </c>
      <c r="B48" s="84">
        <v>8</v>
      </c>
      <c r="C48" s="122">
        <v>0.004560342060455261</v>
      </c>
      <c r="D48" s="84" t="s">
        <v>3086</v>
      </c>
      <c r="E48" s="84" t="b">
        <v>0</v>
      </c>
      <c r="F48" s="84" t="b">
        <v>0</v>
      </c>
      <c r="G48" s="84" t="b">
        <v>0</v>
      </c>
    </row>
    <row r="49" spans="1:7" ht="15">
      <c r="A49" s="84" t="s">
        <v>2786</v>
      </c>
      <c r="B49" s="84">
        <v>8</v>
      </c>
      <c r="C49" s="122">
        <v>0.004371826995107234</v>
      </c>
      <c r="D49" s="84" t="s">
        <v>3086</v>
      </c>
      <c r="E49" s="84" t="b">
        <v>0</v>
      </c>
      <c r="F49" s="84" t="b">
        <v>0</v>
      </c>
      <c r="G49" s="84" t="b">
        <v>0</v>
      </c>
    </row>
    <row r="50" spans="1:7" ht="15">
      <c r="A50" s="84" t="s">
        <v>2288</v>
      </c>
      <c r="B50" s="84">
        <v>8</v>
      </c>
      <c r="C50" s="122">
        <v>0.004371826995107234</v>
      </c>
      <c r="D50" s="84" t="s">
        <v>3086</v>
      </c>
      <c r="E50" s="84" t="b">
        <v>0</v>
      </c>
      <c r="F50" s="84" t="b">
        <v>0</v>
      </c>
      <c r="G50" s="84" t="b">
        <v>0</v>
      </c>
    </row>
    <row r="51" spans="1:7" ht="15">
      <c r="A51" s="84" t="s">
        <v>2310</v>
      </c>
      <c r="B51" s="84">
        <v>8</v>
      </c>
      <c r="C51" s="122">
        <v>0.004371826995107234</v>
      </c>
      <c r="D51" s="84" t="s">
        <v>3086</v>
      </c>
      <c r="E51" s="84" t="b">
        <v>0</v>
      </c>
      <c r="F51" s="84" t="b">
        <v>0</v>
      </c>
      <c r="G51" s="84" t="b">
        <v>0</v>
      </c>
    </row>
    <row r="52" spans="1:7" ht="15">
      <c r="A52" s="84" t="s">
        <v>2273</v>
      </c>
      <c r="B52" s="84">
        <v>8</v>
      </c>
      <c r="C52" s="122">
        <v>0.004371826995107234</v>
      </c>
      <c r="D52" s="84" t="s">
        <v>3086</v>
      </c>
      <c r="E52" s="84" t="b">
        <v>0</v>
      </c>
      <c r="F52" s="84" t="b">
        <v>0</v>
      </c>
      <c r="G52" s="84" t="b">
        <v>0</v>
      </c>
    </row>
    <row r="53" spans="1:7" ht="15">
      <c r="A53" s="84" t="s">
        <v>2787</v>
      </c>
      <c r="B53" s="84">
        <v>8</v>
      </c>
      <c r="C53" s="122">
        <v>0.004371826995107234</v>
      </c>
      <c r="D53" s="84" t="s">
        <v>3086</v>
      </c>
      <c r="E53" s="84" t="b">
        <v>0</v>
      </c>
      <c r="F53" s="84" t="b">
        <v>0</v>
      </c>
      <c r="G53" s="84" t="b">
        <v>0</v>
      </c>
    </row>
    <row r="54" spans="1:7" ht="15">
      <c r="A54" s="84" t="s">
        <v>2788</v>
      </c>
      <c r="B54" s="84">
        <v>8</v>
      </c>
      <c r="C54" s="122">
        <v>0.004371826995107234</v>
      </c>
      <c r="D54" s="84" t="s">
        <v>3086</v>
      </c>
      <c r="E54" s="84" t="b">
        <v>0</v>
      </c>
      <c r="F54" s="84" t="b">
        <v>0</v>
      </c>
      <c r="G54" s="84" t="b">
        <v>0</v>
      </c>
    </row>
    <row r="55" spans="1:7" ht="15">
      <c r="A55" s="84" t="s">
        <v>2295</v>
      </c>
      <c r="B55" s="84">
        <v>8</v>
      </c>
      <c r="C55" s="122">
        <v>0.004371826995107234</v>
      </c>
      <c r="D55" s="84" t="s">
        <v>3086</v>
      </c>
      <c r="E55" s="84" t="b">
        <v>0</v>
      </c>
      <c r="F55" s="84" t="b">
        <v>0</v>
      </c>
      <c r="G55" s="84" t="b">
        <v>0</v>
      </c>
    </row>
    <row r="56" spans="1:7" ht="15">
      <c r="A56" s="84" t="s">
        <v>2260</v>
      </c>
      <c r="B56" s="84">
        <v>8</v>
      </c>
      <c r="C56" s="122">
        <v>0.0053503885413534145</v>
      </c>
      <c r="D56" s="84" t="s">
        <v>3086</v>
      </c>
      <c r="E56" s="84" t="b">
        <v>0</v>
      </c>
      <c r="F56" s="84" t="b">
        <v>0</v>
      </c>
      <c r="G56" s="84" t="b">
        <v>0</v>
      </c>
    </row>
    <row r="57" spans="1:7" ht="15">
      <c r="A57" s="84" t="s">
        <v>303</v>
      </c>
      <c r="B57" s="84">
        <v>7</v>
      </c>
      <c r="C57" s="122">
        <v>0.003990299302898353</v>
      </c>
      <c r="D57" s="84" t="s">
        <v>3086</v>
      </c>
      <c r="E57" s="84" t="b">
        <v>0</v>
      </c>
      <c r="F57" s="84" t="b">
        <v>0</v>
      </c>
      <c r="G57" s="84" t="b">
        <v>0</v>
      </c>
    </row>
    <row r="58" spans="1:7" ht="15">
      <c r="A58" s="84" t="s">
        <v>2789</v>
      </c>
      <c r="B58" s="84">
        <v>7</v>
      </c>
      <c r="C58" s="122">
        <v>0.003990299302898353</v>
      </c>
      <c r="D58" s="84" t="s">
        <v>3086</v>
      </c>
      <c r="E58" s="84" t="b">
        <v>0</v>
      </c>
      <c r="F58" s="84" t="b">
        <v>0</v>
      </c>
      <c r="G58" s="84" t="b">
        <v>0</v>
      </c>
    </row>
    <row r="59" spans="1:7" ht="15">
      <c r="A59" s="84" t="s">
        <v>2790</v>
      </c>
      <c r="B59" s="84">
        <v>7</v>
      </c>
      <c r="C59" s="122">
        <v>0.003990299302898353</v>
      </c>
      <c r="D59" s="84" t="s">
        <v>3086</v>
      </c>
      <c r="E59" s="84" t="b">
        <v>0</v>
      </c>
      <c r="F59" s="84" t="b">
        <v>0</v>
      </c>
      <c r="G59" s="84" t="b">
        <v>0</v>
      </c>
    </row>
    <row r="60" spans="1:7" ht="15">
      <c r="A60" s="84" t="s">
        <v>2791</v>
      </c>
      <c r="B60" s="84">
        <v>7</v>
      </c>
      <c r="C60" s="122">
        <v>0.003990299302898353</v>
      </c>
      <c r="D60" s="84" t="s">
        <v>3086</v>
      </c>
      <c r="E60" s="84" t="b">
        <v>0</v>
      </c>
      <c r="F60" s="84" t="b">
        <v>0</v>
      </c>
      <c r="G60" s="84" t="b">
        <v>0</v>
      </c>
    </row>
    <row r="61" spans="1:7" ht="15">
      <c r="A61" s="84" t="s">
        <v>2287</v>
      </c>
      <c r="B61" s="84">
        <v>7</v>
      </c>
      <c r="C61" s="122">
        <v>0.004405941826160307</v>
      </c>
      <c r="D61" s="84" t="s">
        <v>3086</v>
      </c>
      <c r="E61" s="84" t="b">
        <v>0</v>
      </c>
      <c r="F61" s="84" t="b">
        <v>0</v>
      </c>
      <c r="G61" s="84" t="b">
        <v>0</v>
      </c>
    </row>
    <row r="62" spans="1:7" ht="15">
      <c r="A62" s="84" t="s">
        <v>2269</v>
      </c>
      <c r="B62" s="84">
        <v>7</v>
      </c>
      <c r="C62" s="122">
        <v>0.003990299302898353</v>
      </c>
      <c r="D62" s="84" t="s">
        <v>3086</v>
      </c>
      <c r="E62" s="84" t="b">
        <v>0</v>
      </c>
      <c r="F62" s="84" t="b">
        <v>0</v>
      </c>
      <c r="G62" s="84" t="b">
        <v>0</v>
      </c>
    </row>
    <row r="63" spans="1:7" ht="15">
      <c r="A63" s="84" t="s">
        <v>2792</v>
      </c>
      <c r="B63" s="84">
        <v>7</v>
      </c>
      <c r="C63" s="122">
        <v>0.003990299302898353</v>
      </c>
      <c r="D63" s="84" t="s">
        <v>3086</v>
      </c>
      <c r="E63" s="84" t="b">
        <v>0</v>
      </c>
      <c r="F63" s="84" t="b">
        <v>0</v>
      </c>
      <c r="G63" s="84" t="b">
        <v>0</v>
      </c>
    </row>
    <row r="64" spans="1:7" ht="15">
      <c r="A64" s="84" t="s">
        <v>257</v>
      </c>
      <c r="B64" s="84">
        <v>7</v>
      </c>
      <c r="C64" s="122">
        <v>0.003990299302898353</v>
      </c>
      <c r="D64" s="84" t="s">
        <v>3086</v>
      </c>
      <c r="E64" s="84" t="b">
        <v>0</v>
      </c>
      <c r="F64" s="84" t="b">
        <v>0</v>
      </c>
      <c r="G64" s="84" t="b">
        <v>0</v>
      </c>
    </row>
    <row r="65" spans="1:7" ht="15">
      <c r="A65" s="84" t="s">
        <v>2793</v>
      </c>
      <c r="B65" s="84">
        <v>7</v>
      </c>
      <c r="C65" s="122">
        <v>0.003990299302898353</v>
      </c>
      <c r="D65" s="84" t="s">
        <v>3086</v>
      </c>
      <c r="E65" s="84" t="b">
        <v>0</v>
      </c>
      <c r="F65" s="84" t="b">
        <v>0</v>
      </c>
      <c r="G65" s="84" t="b">
        <v>0</v>
      </c>
    </row>
    <row r="66" spans="1:7" ht="15">
      <c r="A66" s="84" t="s">
        <v>2794</v>
      </c>
      <c r="B66" s="84">
        <v>6</v>
      </c>
      <c r="C66" s="122">
        <v>0.003776521565280263</v>
      </c>
      <c r="D66" s="84" t="s">
        <v>3086</v>
      </c>
      <c r="E66" s="84" t="b">
        <v>0</v>
      </c>
      <c r="F66" s="84" t="b">
        <v>0</v>
      </c>
      <c r="G66" s="84" t="b">
        <v>0</v>
      </c>
    </row>
    <row r="67" spans="1:7" ht="15">
      <c r="A67" s="84" t="s">
        <v>2265</v>
      </c>
      <c r="B67" s="84">
        <v>6</v>
      </c>
      <c r="C67" s="122">
        <v>0.003583475049113766</v>
      </c>
      <c r="D67" s="84" t="s">
        <v>3086</v>
      </c>
      <c r="E67" s="84" t="b">
        <v>0</v>
      </c>
      <c r="F67" s="84" t="b">
        <v>0</v>
      </c>
      <c r="G67" s="84" t="b">
        <v>0</v>
      </c>
    </row>
    <row r="68" spans="1:7" ht="15">
      <c r="A68" s="84" t="s">
        <v>2261</v>
      </c>
      <c r="B68" s="84">
        <v>6</v>
      </c>
      <c r="C68" s="122">
        <v>0.003583475049113766</v>
      </c>
      <c r="D68" s="84" t="s">
        <v>3086</v>
      </c>
      <c r="E68" s="84" t="b">
        <v>0</v>
      </c>
      <c r="F68" s="84" t="b">
        <v>0</v>
      </c>
      <c r="G68" s="84" t="b">
        <v>0</v>
      </c>
    </row>
    <row r="69" spans="1:7" ht="15">
      <c r="A69" s="84" t="s">
        <v>2266</v>
      </c>
      <c r="B69" s="84">
        <v>6</v>
      </c>
      <c r="C69" s="122">
        <v>0.003583475049113766</v>
      </c>
      <c r="D69" s="84" t="s">
        <v>3086</v>
      </c>
      <c r="E69" s="84" t="b">
        <v>0</v>
      </c>
      <c r="F69" s="84" t="b">
        <v>0</v>
      </c>
      <c r="G69" s="84" t="b">
        <v>0</v>
      </c>
    </row>
    <row r="70" spans="1:7" ht="15">
      <c r="A70" s="84" t="s">
        <v>2795</v>
      </c>
      <c r="B70" s="84">
        <v>6</v>
      </c>
      <c r="C70" s="122">
        <v>0.003583475049113766</v>
      </c>
      <c r="D70" s="84" t="s">
        <v>3086</v>
      </c>
      <c r="E70" s="84" t="b">
        <v>0</v>
      </c>
      <c r="F70" s="84" t="b">
        <v>0</v>
      </c>
      <c r="G70" s="84" t="b">
        <v>0</v>
      </c>
    </row>
    <row r="71" spans="1:7" ht="15">
      <c r="A71" s="84" t="s">
        <v>2187</v>
      </c>
      <c r="B71" s="84">
        <v>6</v>
      </c>
      <c r="C71" s="122">
        <v>0.003583475049113766</v>
      </c>
      <c r="D71" s="84" t="s">
        <v>3086</v>
      </c>
      <c r="E71" s="84" t="b">
        <v>0</v>
      </c>
      <c r="F71" s="84" t="b">
        <v>0</v>
      </c>
      <c r="G71" s="84" t="b">
        <v>0</v>
      </c>
    </row>
    <row r="72" spans="1:7" ht="15">
      <c r="A72" s="84" t="s">
        <v>2279</v>
      </c>
      <c r="B72" s="84">
        <v>6</v>
      </c>
      <c r="C72" s="122">
        <v>0.003776521565280263</v>
      </c>
      <c r="D72" s="84" t="s">
        <v>3086</v>
      </c>
      <c r="E72" s="84" t="b">
        <v>0</v>
      </c>
      <c r="F72" s="84" t="b">
        <v>0</v>
      </c>
      <c r="G72" s="84" t="b">
        <v>0</v>
      </c>
    </row>
    <row r="73" spans="1:7" ht="15">
      <c r="A73" s="84" t="s">
        <v>2796</v>
      </c>
      <c r="B73" s="84">
        <v>6</v>
      </c>
      <c r="C73" s="122">
        <v>0.003776521565280263</v>
      </c>
      <c r="D73" s="84" t="s">
        <v>3086</v>
      </c>
      <c r="E73" s="84" t="b">
        <v>0</v>
      </c>
      <c r="F73" s="84" t="b">
        <v>0</v>
      </c>
      <c r="G73" s="84" t="b">
        <v>0</v>
      </c>
    </row>
    <row r="74" spans="1:7" ht="15">
      <c r="A74" s="84" t="s">
        <v>2797</v>
      </c>
      <c r="B74" s="84">
        <v>6</v>
      </c>
      <c r="C74" s="122">
        <v>0.003583475049113766</v>
      </c>
      <c r="D74" s="84" t="s">
        <v>3086</v>
      </c>
      <c r="E74" s="84" t="b">
        <v>0</v>
      </c>
      <c r="F74" s="84" t="b">
        <v>0</v>
      </c>
      <c r="G74" s="84" t="b">
        <v>0</v>
      </c>
    </row>
    <row r="75" spans="1:7" ht="15">
      <c r="A75" s="84" t="s">
        <v>2183</v>
      </c>
      <c r="B75" s="84">
        <v>6</v>
      </c>
      <c r="C75" s="122">
        <v>0.003583475049113766</v>
      </c>
      <c r="D75" s="84" t="s">
        <v>3086</v>
      </c>
      <c r="E75" s="84" t="b">
        <v>0</v>
      </c>
      <c r="F75" s="84" t="b">
        <v>0</v>
      </c>
      <c r="G75" s="84" t="b">
        <v>0</v>
      </c>
    </row>
    <row r="76" spans="1:7" ht="15">
      <c r="A76" s="84" t="s">
        <v>2188</v>
      </c>
      <c r="B76" s="84">
        <v>6</v>
      </c>
      <c r="C76" s="122">
        <v>0.003583475049113766</v>
      </c>
      <c r="D76" s="84" t="s">
        <v>3086</v>
      </c>
      <c r="E76" s="84" t="b">
        <v>0</v>
      </c>
      <c r="F76" s="84" t="b">
        <v>0</v>
      </c>
      <c r="G76" s="84" t="b">
        <v>0</v>
      </c>
    </row>
    <row r="77" spans="1:7" ht="15">
      <c r="A77" s="84" t="s">
        <v>2798</v>
      </c>
      <c r="B77" s="84">
        <v>6</v>
      </c>
      <c r="C77" s="122">
        <v>0.003583475049113766</v>
      </c>
      <c r="D77" s="84" t="s">
        <v>3086</v>
      </c>
      <c r="E77" s="84" t="b">
        <v>1</v>
      </c>
      <c r="F77" s="84" t="b">
        <v>0</v>
      </c>
      <c r="G77" s="84" t="b">
        <v>0</v>
      </c>
    </row>
    <row r="78" spans="1:7" ht="15">
      <c r="A78" s="84" t="s">
        <v>2268</v>
      </c>
      <c r="B78" s="84">
        <v>6</v>
      </c>
      <c r="C78" s="122">
        <v>0.0043173962087984016</v>
      </c>
      <c r="D78" s="84" t="s">
        <v>3086</v>
      </c>
      <c r="E78" s="84" t="b">
        <v>0</v>
      </c>
      <c r="F78" s="84" t="b">
        <v>0</v>
      </c>
      <c r="G78" s="84" t="b">
        <v>0</v>
      </c>
    </row>
    <row r="79" spans="1:7" ht="15">
      <c r="A79" s="84" t="s">
        <v>2184</v>
      </c>
      <c r="B79" s="84">
        <v>5</v>
      </c>
      <c r="C79" s="122">
        <v>0.0031471013044002192</v>
      </c>
      <c r="D79" s="84" t="s">
        <v>3086</v>
      </c>
      <c r="E79" s="84" t="b">
        <v>0</v>
      </c>
      <c r="F79" s="84" t="b">
        <v>0</v>
      </c>
      <c r="G79" s="84" t="b">
        <v>0</v>
      </c>
    </row>
    <row r="80" spans="1:7" ht="15">
      <c r="A80" s="84" t="s">
        <v>2262</v>
      </c>
      <c r="B80" s="84">
        <v>5</v>
      </c>
      <c r="C80" s="122">
        <v>0.0031471013044002192</v>
      </c>
      <c r="D80" s="84" t="s">
        <v>3086</v>
      </c>
      <c r="E80" s="84" t="b">
        <v>0</v>
      </c>
      <c r="F80" s="84" t="b">
        <v>0</v>
      </c>
      <c r="G80" s="84" t="b">
        <v>0</v>
      </c>
    </row>
    <row r="81" spans="1:7" ht="15">
      <c r="A81" s="84" t="s">
        <v>2264</v>
      </c>
      <c r="B81" s="84">
        <v>5</v>
      </c>
      <c r="C81" s="122">
        <v>0.0031471013044002192</v>
      </c>
      <c r="D81" s="84" t="s">
        <v>3086</v>
      </c>
      <c r="E81" s="84" t="b">
        <v>0</v>
      </c>
      <c r="F81" s="84" t="b">
        <v>0</v>
      </c>
      <c r="G81" s="84" t="b">
        <v>0</v>
      </c>
    </row>
    <row r="82" spans="1:7" ht="15">
      <c r="A82" s="84" t="s">
        <v>2799</v>
      </c>
      <c r="B82" s="84">
        <v>5</v>
      </c>
      <c r="C82" s="122">
        <v>0.0031471013044002192</v>
      </c>
      <c r="D82" s="84" t="s">
        <v>3086</v>
      </c>
      <c r="E82" s="84" t="b">
        <v>0</v>
      </c>
      <c r="F82" s="84" t="b">
        <v>0</v>
      </c>
      <c r="G82" s="84" t="b">
        <v>0</v>
      </c>
    </row>
    <row r="83" spans="1:7" ht="15">
      <c r="A83" s="84" t="s">
        <v>2800</v>
      </c>
      <c r="B83" s="84">
        <v>5</v>
      </c>
      <c r="C83" s="122">
        <v>0.0031471013044002192</v>
      </c>
      <c r="D83" s="84" t="s">
        <v>3086</v>
      </c>
      <c r="E83" s="84" t="b">
        <v>0</v>
      </c>
      <c r="F83" s="84" t="b">
        <v>0</v>
      </c>
      <c r="G83" s="84" t="b">
        <v>0</v>
      </c>
    </row>
    <row r="84" spans="1:7" ht="15">
      <c r="A84" s="84" t="s">
        <v>294</v>
      </c>
      <c r="B84" s="84">
        <v>5</v>
      </c>
      <c r="C84" s="122">
        <v>0.0031471013044002192</v>
      </c>
      <c r="D84" s="84" t="s">
        <v>3086</v>
      </c>
      <c r="E84" s="84" t="b">
        <v>0</v>
      </c>
      <c r="F84" s="84" t="b">
        <v>0</v>
      </c>
      <c r="G84" s="84" t="b">
        <v>0</v>
      </c>
    </row>
    <row r="85" spans="1:7" ht="15">
      <c r="A85" s="84" t="s">
        <v>2801</v>
      </c>
      <c r="B85" s="84">
        <v>5</v>
      </c>
      <c r="C85" s="122">
        <v>0.0031471013044002192</v>
      </c>
      <c r="D85" s="84" t="s">
        <v>3086</v>
      </c>
      <c r="E85" s="84" t="b">
        <v>0</v>
      </c>
      <c r="F85" s="84" t="b">
        <v>0</v>
      </c>
      <c r="G85" s="84" t="b">
        <v>0</v>
      </c>
    </row>
    <row r="86" spans="1:7" ht="15">
      <c r="A86" s="84" t="s">
        <v>2802</v>
      </c>
      <c r="B86" s="84">
        <v>5</v>
      </c>
      <c r="C86" s="122">
        <v>0.0031471013044002192</v>
      </c>
      <c r="D86" s="84" t="s">
        <v>3086</v>
      </c>
      <c r="E86" s="84" t="b">
        <v>0</v>
      </c>
      <c r="F86" s="84" t="b">
        <v>0</v>
      </c>
      <c r="G86" s="84" t="b">
        <v>0</v>
      </c>
    </row>
    <row r="87" spans="1:7" ht="15">
      <c r="A87" s="84" t="s">
        <v>2803</v>
      </c>
      <c r="B87" s="84">
        <v>5</v>
      </c>
      <c r="C87" s="122">
        <v>0.0031471013044002192</v>
      </c>
      <c r="D87" s="84" t="s">
        <v>3086</v>
      </c>
      <c r="E87" s="84" t="b">
        <v>0</v>
      </c>
      <c r="F87" s="84" t="b">
        <v>0</v>
      </c>
      <c r="G87" s="84" t="b">
        <v>0</v>
      </c>
    </row>
    <row r="88" spans="1:7" ht="15">
      <c r="A88" s="84" t="s">
        <v>2804</v>
      </c>
      <c r="B88" s="84">
        <v>5</v>
      </c>
      <c r="C88" s="122">
        <v>0.0031471013044002192</v>
      </c>
      <c r="D88" s="84" t="s">
        <v>3086</v>
      </c>
      <c r="E88" s="84" t="b">
        <v>0</v>
      </c>
      <c r="F88" s="84" t="b">
        <v>0</v>
      </c>
      <c r="G88" s="84" t="b">
        <v>0</v>
      </c>
    </row>
    <row r="89" spans="1:7" ht="15">
      <c r="A89" s="84" t="s">
        <v>2294</v>
      </c>
      <c r="B89" s="84">
        <v>5</v>
      </c>
      <c r="C89" s="122">
        <v>0.0031471013044002192</v>
      </c>
      <c r="D89" s="84" t="s">
        <v>3086</v>
      </c>
      <c r="E89" s="84" t="b">
        <v>0</v>
      </c>
      <c r="F89" s="84" t="b">
        <v>0</v>
      </c>
      <c r="G89" s="84" t="b">
        <v>0</v>
      </c>
    </row>
    <row r="90" spans="1:7" ht="15">
      <c r="A90" s="84" t="s">
        <v>295</v>
      </c>
      <c r="B90" s="84">
        <v>5</v>
      </c>
      <c r="C90" s="122">
        <v>0.0031471013044002192</v>
      </c>
      <c r="D90" s="84" t="s">
        <v>3086</v>
      </c>
      <c r="E90" s="84" t="b">
        <v>0</v>
      </c>
      <c r="F90" s="84" t="b">
        <v>0</v>
      </c>
      <c r="G90" s="84" t="b">
        <v>0</v>
      </c>
    </row>
    <row r="91" spans="1:7" ht="15">
      <c r="A91" s="84" t="s">
        <v>2289</v>
      </c>
      <c r="B91" s="84">
        <v>5</v>
      </c>
      <c r="C91" s="122">
        <v>0.0031471013044002192</v>
      </c>
      <c r="D91" s="84" t="s">
        <v>3086</v>
      </c>
      <c r="E91" s="84" t="b">
        <v>1</v>
      </c>
      <c r="F91" s="84" t="b">
        <v>0</v>
      </c>
      <c r="G91" s="84" t="b">
        <v>0</v>
      </c>
    </row>
    <row r="92" spans="1:7" ht="15">
      <c r="A92" s="84" t="s">
        <v>2280</v>
      </c>
      <c r="B92" s="84">
        <v>5</v>
      </c>
      <c r="C92" s="122">
        <v>0.0031471013044002192</v>
      </c>
      <c r="D92" s="84" t="s">
        <v>3086</v>
      </c>
      <c r="E92" s="84" t="b">
        <v>0</v>
      </c>
      <c r="F92" s="84" t="b">
        <v>0</v>
      </c>
      <c r="G92" s="84" t="b">
        <v>0</v>
      </c>
    </row>
    <row r="93" spans="1:7" ht="15">
      <c r="A93" s="84" t="s">
        <v>2281</v>
      </c>
      <c r="B93" s="84">
        <v>5</v>
      </c>
      <c r="C93" s="122">
        <v>0.0031471013044002192</v>
      </c>
      <c r="D93" s="84" t="s">
        <v>3086</v>
      </c>
      <c r="E93" s="84" t="b">
        <v>0</v>
      </c>
      <c r="F93" s="84" t="b">
        <v>0</v>
      </c>
      <c r="G93" s="84" t="b">
        <v>0</v>
      </c>
    </row>
    <row r="94" spans="1:7" ht="15">
      <c r="A94" s="84" t="s">
        <v>2805</v>
      </c>
      <c r="B94" s="84">
        <v>5</v>
      </c>
      <c r="C94" s="122">
        <v>0.0031471013044002192</v>
      </c>
      <c r="D94" s="84" t="s">
        <v>3086</v>
      </c>
      <c r="E94" s="84" t="b">
        <v>0</v>
      </c>
      <c r="F94" s="84" t="b">
        <v>0</v>
      </c>
      <c r="G94" s="84" t="b">
        <v>0</v>
      </c>
    </row>
    <row r="95" spans="1:7" ht="15">
      <c r="A95" s="84" t="s">
        <v>2197</v>
      </c>
      <c r="B95" s="84">
        <v>5</v>
      </c>
      <c r="C95" s="122">
        <v>0.0031471013044002192</v>
      </c>
      <c r="D95" s="84" t="s">
        <v>3086</v>
      </c>
      <c r="E95" s="84" t="b">
        <v>0</v>
      </c>
      <c r="F95" s="84" t="b">
        <v>0</v>
      </c>
      <c r="G95" s="84" t="b">
        <v>0</v>
      </c>
    </row>
    <row r="96" spans="1:7" ht="15">
      <c r="A96" s="84" t="s">
        <v>2806</v>
      </c>
      <c r="B96" s="84">
        <v>5</v>
      </c>
      <c r="C96" s="122">
        <v>0.0033439928383458845</v>
      </c>
      <c r="D96" s="84" t="s">
        <v>3086</v>
      </c>
      <c r="E96" s="84" t="b">
        <v>0</v>
      </c>
      <c r="F96" s="84" t="b">
        <v>0</v>
      </c>
      <c r="G96" s="84" t="b">
        <v>0</v>
      </c>
    </row>
    <row r="97" spans="1:7" ht="15">
      <c r="A97" s="84" t="s">
        <v>2807</v>
      </c>
      <c r="B97" s="84">
        <v>5</v>
      </c>
      <c r="C97" s="122">
        <v>0.0031471013044002192</v>
      </c>
      <c r="D97" s="84" t="s">
        <v>3086</v>
      </c>
      <c r="E97" s="84" t="b">
        <v>0</v>
      </c>
      <c r="F97" s="84" t="b">
        <v>0</v>
      </c>
      <c r="G97" s="84" t="b">
        <v>0</v>
      </c>
    </row>
    <row r="98" spans="1:7" ht="15">
      <c r="A98" s="84" t="s">
        <v>2808</v>
      </c>
      <c r="B98" s="84">
        <v>5</v>
      </c>
      <c r="C98" s="122">
        <v>0.0031471013044002192</v>
      </c>
      <c r="D98" s="84" t="s">
        <v>3086</v>
      </c>
      <c r="E98" s="84" t="b">
        <v>0</v>
      </c>
      <c r="F98" s="84" t="b">
        <v>0</v>
      </c>
      <c r="G98" s="84" t="b">
        <v>0</v>
      </c>
    </row>
    <row r="99" spans="1:7" ht="15">
      <c r="A99" s="84" t="s">
        <v>691</v>
      </c>
      <c r="B99" s="84">
        <v>5</v>
      </c>
      <c r="C99" s="122">
        <v>0.0031471013044002192</v>
      </c>
      <c r="D99" s="84" t="s">
        <v>3086</v>
      </c>
      <c r="E99" s="84" t="b">
        <v>0</v>
      </c>
      <c r="F99" s="84" t="b">
        <v>0</v>
      </c>
      <c r="G99" s="84" t="b">
        <v>0</v>
      </c>
    </row>
    <row r="100" spans="1:7" ht="15">
      <c r="A100" s="84" t="s">
        <v>2809</v>
      </c>
      <c r="B100" s="84">
        <v>5</v>
      </c>
      <c r="C100" s="122">
        <v>0.0031471013044002192</v>
      </c>
      <c r="D100" s="84" t="s">
        <v>3086</v>
      </c>
      <c r="E100" s="84" t="b">
        <v>0</v>
      </c>
      <c r="F100" s="84" t="b">
        <v>0</v>
      </c>
      <c r="G100" s="84" t="b">
        <v>0</v>
      </c>
    </row>
    <row r="101" spans="1:7" ht="15">
      <c r="A101" s="84" t="s">
        <v>2810</v>
      </c>
      <c r="B101" s="84">
        <v>5</v>
      </c>
      <c r="C101" s="122">
        <v>0.0033439928383458845</v>
      </c>
      <c r="D101" s="84" t="s">
        <v>3086</v>
      </c>
      <c r="E101" s="84" t="b">
        <v>0</v>
      </c>
      <c r="F101" s="84" t="b">
        <v>0</v>
      </c>
      <c r="G101" s="84" t="b">
        <v>0</v>
      </c>
    </row>
    <row r="102" spans="1:7" ht="15">
      <c r="A102" s="84" t="s">
        <v>2811</v>
      </c>
      <c r="B102" s="84">
        <v>5</v>
      </c>
      <c r="C102" s="122">
        <v>0.00456719477115361</v>
      </c>
      <c r="D102" s="84" t="s">
        <v>3086</v>
      </c>
      <c r="E102" s="84" t="b">
        <v>0</v>
      </c>
      <c r="F102" s="84" t="b">
        <v>0</v>
      </c>
      <c r="G102" s="84" t="b">
        <v>0</v>
      </c>
    </row>
    <row r="103" spans="1:7" ht="15">
      <c r="A103" s="84" t="s">
        <v>2812</v>
      </c>
      <c r="B103" s="84">
        <v>4</v>
      </c>
      <c r="C103" s="122">
        <v>0.0026751942706767073</v>
      </c>
      <c r="D103" s="84" t="s">
        <v>3086</v>
      </c>
      <c r="E103" s="84" t="b">
        <v>0</v>
      </c>
      <c r="F103" s="84" t="b">
        <v>0</v>
      </c>
      <c r="G103" s="84" t="b">
        <v>0</v>
      </c>
    </row>
    <row r="104" spans="1:7" ht="15">
      <c r="A104" s="84" t="s">
        <v>2813</v>
      </c>
      <c r="B104" s="84">
        <v>4</v>
      </c>
      <c r="C104" s="122">
        <v>0.0026751942706767073</v>
      </c>
      <c r="D104" s="84" t="s">
        <v>3086</v>
      </c>
      <c r="E104" s="84" t="b">
        <v>0</v>
      </c>
      <c r="F104" s="84" t="b">
        <v>0</v>
      </c>
      <c r="G104" s="84" t="b">
        <v>0</v>
      </c>
    </row>
    <row r="105" spans="1:7" ht="15">
      <c r="A105" s="84" t="s">
        <v>331</v>
      </c>
      <c r="B105" s="84">
        <v>4</v>
      </c>
      <c r="C105" s="122">
        <v>0.0026751942706767073</v>
      </c>
      <c r="D105" s="84" t="s">
        <v>3086</v>
      </c>
      <c r="E105" s="84" t="b">
        <v>0</v>
      </c>
      <c r="F105" s="84" t="b">
        <v>0</v>
      </c>
      <c r="G105" s="84" t="b">
        <v>0</v>
      </c>
    </row>
    <row r="106" spans="1:7" ht="15">
      <c r="A106" s="84" t="s">
        <v>2814</v>
      </c>
      <c r="B106" s="84">
        <v>4</v>
      </c>
      <c r="C106" s="122">
        <v>0.0026751942706767073</v>
      </c>
      <c r="D106" s="84" t="s">
        <v>3086</v>
      </c>
      <c r="E106" s="84" t="b">
        <v>0</v>
      </c>
      <c r="F106" s="84" t="b">
        <v>0</v>
      </c>
      <c r="G106" s="84" t="b">
        <v>0</v>
      </c>
    </row>
    <row r="107" spans="1:7" ht="15">
      <c r="A107" s="84" t="s">
        <v>2815</v>
      </c>
      <c r="B107" s="84">
        <v>4</v>
      </c>
      <c r="C107" s="122">
        <v>0.0026751942706767073</v>
      </c>
      <c r="D107" s="84" t="s">
        <v>3086</v>
      </c>
      <c r="E107" s="84" t="b">
        <v>0</v>
      </c>
      <c r="F107" s="84" t="b">
        <v>0</v>
      </c>
      <c r="G107" s="84" t="b">
        <v>0</v>
      </c>
    </row>
    <row r="108" spans="1:7" ht="15">
      <c r="A108" s="84" t="s">
        <v>2816</v>
      </c>
      <c r="B108" s="84">
        <v>4</v>
      </c>
      <c r="C108" s="122">
        <v>0.0026751942706767073</v>
      </c>
      <c r="D108" s="84" t="s">
        <v>3086</v>
      </c>
      <c r="E108" s="84" t="b">
        <v>0</v>
      </c>
      <c r="F108" s="84" t="b">
        <v>0</v>
      </c>
      <c r="G108" s="84" t="b">
        <v>0</v>
      </c>
    </row>
    <row r="109" spans="1:7" ht="15">
      <c r="A109" s="84" t="s">
        <v>2817</v>
      </c>
      <c r="B109" s="84">
        <v>4</v>
      </c>
      <c r="C109" s="122">
        <v>0.0026751942706767073</v>
      </c>
      <c r="D109" s="84" t="s">
        <v>3086</v>
      </c>
      <c r="E109" s="84" t="b">
        <v>0</v>
      </c>
      <c r="F109" s="84" t="b">
        <v>0</v>
      </c>
      <c r="G109" s="84" t="b">
        <v>0</v>
      </c>
    </row>
    <row r="110" spans="1:7" ht="15">
      <c r="A110" s="84" t="s">
        <v>2818</v>
      </c>
      <c r="B110" s="84">
        <v>4</v>
      </c>
      <c r="C110" s="122">
        <v>0.0026751942706767073</v>
      </c>
      <c r="D110" s="84" t="s">
        <v>3086</v>
      </c>
      <c r="E110" s="84" t="b">
        <v>0</v>
      </c>
      <c r="F110" s="84" t="b">
        <v>0</v>
      </c>
      <c r="G110" s="84" t="b">
        <v>0</v>
      </c>
    </row>
    <row r="111" spans="1:7" ht="15">
      <c r="A111" s="84" t="s">
        <v>2190</v>
      </c>
      <c r="B111" s="84">
        <v>4</v>
      </c>
      <c r="C111" s="122">
        <v>0.0028782641391989342</v>
      </c>
      <c r="D111" s="84" t="s">
        <v>3086</v>
      </c>
      <c r="E111" s="84" t="b">
        <v>0</v>
      </c>
      <c r="F111" s="84" t="b">
        <v>0</v>
      </c>
      <c r="G111" s="84" t="b">
        <v>0</v>
      </c>
    </row>
    <row r="112" spans="1:7" ht="15">
      <c r="A112" s="84" t="s">
        <v>2297</v>
      </c>
      <c r="B112" s="84">
        <v>4</v>
      </c>
      <c r="C112" s="122">
        <v>0.0026751942706767073</v>
      </c>
      <c r="D112" s="84" t="s">
        <v>3086</v>
      </c>
      <c r="E112" s="84" t="b">
        <v>0</v>
      </c>
      <c r="F112" s="84" t="b">
        <v>0</v>
      </c>
      <c r="G112" s="84" t="b">
        <v>0</v>
      </c>
    </row>
    <row r="113" spans="1:7" ht="15">
      <c r="A113" s="84" t="s">
        <v>2819</v>
      </c>
      <c r="B113" s="84">
        <v>4</v>
      </c>
      <c r="C113" s="122">
        <v>0.0026751942706767073</v>
      </c>
      <c r="D113" s="84" t="s">
        <v>3086</v>
      </c>
      <c r="E113" s="84" t="b">
        <v>0</v>
      </c>
      <c r="F113" s="84" t="b">
        <v>0</v>
      </c>
      <c r="G113" s="84" t="b">
        <v>0</v>
      </c>
    </row>
    <row r="114" spans="1:7" ht="15">
      <c r="A114" s="84" t="s">
        <v>2820</v>
      </c>
      <c r="B114" s="84">
        <v>4</v>
      </c>
      <c r="C114" s="122">
        <v>0.0026751942706767073</v>
      </c>
      <c r="D114" s="84" t="s">
        <v>3086</v>
      </c>
      <c r="E114" s="84" t="b">
        <v>0</v>
      </c>
      <c r="F114" s="84" t="b">
        <v>0</v>
      </c>
      <c r="G114" s="84" t="b">
        <v>0</v>
      </c>
    </row>
    <row r="115" spans="1:7" ht="15">
      <c r="A115" s="84" t="s">
        <v>2286</v>
      </c>
      <c r="B115" s="84">
        <v>4</v>
      </c>
      <c r="C115" s="122">
        <v>0.0028782641391989342</v>
      </c>
      <c r="D115" s="84" t="s">
        <v>3086</v>
      </c>
      <c r="E115" s="84" t="b">
        <v>1</v>
      </c>
      <c r="F115" s="84" t="b">
        <v>0</v>
      </c>
      <c r="G115" s="84" t="b">
        <v>0</v>
      </c>
    </row>
    <row r="116" spans="1:7" ht="15">
      <c r="A116" s="84" t="s">
        <v>2821</v>
      </c>
      <c r="B116" s="84">
        <v>4</v>
      </c>
      <c r="C116" s="122">
        <v>0.0026751942706767073</v>
      </c>
      <c r="D116" s="84" t="s">
        <v>3086</v>
      </c>
      <c r="E116" s="84" t="b">
        <v>0</v>
      </c>
      <c r="F116" s="84" t="b">
        <v>0</v>
      </c>
      <c r="G116" s="84" t="b">
        <v>0</v>
      </c>
    </row>
    <row r="117" spans="1:7" ht="15">
      <c r="A117" s="84" t="s">
        <v>2274</v>
      </c>
      <c r="B117" s="84">
        <v>4</v>
      </c>
      <c r="C117" s="122">
        <v>0.0026751942706767073</v>
      </c>
      <c r="D117" s="84" t="s">
        <v>3086</v>
      </c>
      <c r="E117" s="84" t="b">
        <v>0</v>
      </c>
      <c r="F117" s="84" t="b">
        <v>0</v>
      </c>
      <c r="G117" s="84" t="b">
        <v>0</v>
      </c>
    </row>
    <row r="118" spans="1:7" ht="15">
      <c r="A118" s="84" t="s">
        <v>2822</v>
      </c>
      <c r="B118" s="84">
        <v>4</v>
      </c>
      <c r="C118" s="122">
        <v>0.0026751942706767073</v>
      </c>
      <c r="D118" s="84" t="s">
        <v>3086</v>
      </c>
      <c r="E118" s="84" t="b">
        <v>1</v>
      </c>
      <c r="F118" s="84" t="b">
        <v>0</v>
      </c>
      <c r="G118" s="84" t="b">
        <v>0</v>
      </c>
    </row>
    <row r="119" spans="1:7" ht="15">
      <c r="A119" s="84" t="s">
        <v>2283</v>
      </c>
      <c r="B119" s="84">
        <v>4</v>
      </c>
      <c r="C119" s="122">
        <v>0.0026751942706767073</v>
      </c>
      <c r="D119" s="84" t="s">
        <v>3086</v>
      </c>
      <c r="E119" s="84" t="b">
        <v>0</v>
      </c>
      <c r="F119" s="84" t="b">
        <v>0</v>
      </c>
      <c r="G119" s="84" t="b">
        <v>0</v>
      </c>
    </row>
    <row r="120" spans="1:7" ht="15">
      <c r="A120" s="84" t="s">
        <v>2185</v>
      </c>
      <c r="B120" s="84">
        <v>4</v>
      </c>
      <c r="C120" s="122">
        <v>0.0026751942706767073</v>
      </c>
      <c r="D120" s="84" t="s">
        <v>3086</v>
      </c>
      <c r="E120" s="84" t="b">
        <v>0</v>
      </c>
      <c r="F120" s="84" t="b">
        <v>0</v>
      </c>
      <c r="G120" s="84" t="b">
        <v>0</v>
      </c>
    </row>
    <row r="121" spans="1:7" ht="15">
      <c r="A121" s="84" t="s">
        <v>2823</v>
      </c>
      <c r="B121" s="84">
        <v>4</v>
      </c>
      <c r="C121" s="122">
        <v>0.0026751942706767073</v>
      </c>
      <c r="D121" s="84" t="s">
        <v>3086</v>
      </c>
      <c r="E121" s="84" t="b">
        <v>0</v>
      </c>
      <c r="F121" s="84" t="b">
        <v>0</v>
      </c>
      <c r="G121" s="84" t="b">
        <v>0</v>
      </c>
    </row>
    <row r="122" spans="1:7" ht="15">
      <c r="A122" s="84" t="s">
        <v>2824</v>
      </c>
      <c r="B122" s="84">
        <v>4</v>
      </c>
      <c r="C122" s="122">
        <v>0.0026751942706767073</v>
      </c>
      <c r="D122" s="84" t="s">
        <v>3086</v>
      </c>
      <c r="E122" s="84" t="b">
        <v>0</v>
      </c>
      <c r="F122" s="84" t="b">
        <v>0</v>
      </c>
      <c r="G122" s="84" t="b">
        <v>0</v>
      </c>
    </row>
    <row r="123" spans="1:7" ht="15">
      <c r="A123" s="84" t="s">
        <v>2825</v>
      </c>
      <c r="B123" s="84">
        <v>4</v>
      </c>
      <c r="C123" s="122">
        <v>0.0026751942706767073</v>
      </c>
      <c r="D123" s="84" t="s">
        <v>3086</v>
      </c>
      <c r="E123" s="84" t="b">
        <v>0</v>
      </c>
      <c r="F123" s="84" t="b">
        <v>0</v>
      </c>
      <c r="G123" s="84" t="b">
        <v>0</v>
      </c>
    </row>
    <row r="124" spans="1:7" ht="15">
      <c r="A124" s="84" t="s">
        <v>289</v>
      </c>
      <c r="B124" s="84">
        <v>4</v>
      </c>
      <c r="C124" s="122">
        <v>0.0026751942706767073</v>
      </c>
      <c r="D124" s="84" t="s">
        <v>3086</v>
      </c>
      <c r="E124" s="84" t="b">
        <v>0</v>
      </c>
      <c r="F124" s="84" t="b">
        <v>0</v>
      </c>
      <c r="G124" s="84" t="b">
        <v>0</v>
      </c>
    </row>
    <row r="125" spans="1:7" ht="15">
      <c r="A125" s="84" t="s">
        <v>250</v>
      </c>
      <c r="B125" s="84">
        <v>4</v>
      </c>
      <c r="C125" s="122">
        <v>0.0026751942706767073</v>
      </c>
      <c r="D125" s="84" t="s">
        <v>3086</v>
      </c>
      <c r="E125" s="84" t="b">
        <v>0</v>
      </c>
      <c r="F125" s="84" t="b">
        <v>0</v>
      </c>
      <c r="G125" s="84" t="b">
        <v>0</v>
      </c>
    </row>
    <row r="126" spans="1:7" ht="15">
      <c r="A126" s="84" t="s">
        <v>2826</v>
      </c>
      <c r="B126" s="84">
        <v>4</v>
      </c>
      <c r="C126" s="122">
        <v>0.0026751942706767073</v>
      </c>
      <c r="D126" s="84" t="s">
        <v>3086</v>
      </c>
      <c r="E126" s="84" t="b">
        <v>0</v>
      </c>
      <c r="F126" s="84" t="b">
        <v>0</v>
      </c>
      <c r="G126" s="84" t="b">
        <v>0</v>
      </c>
    </row>
    <row r="127" spans="1:7" ht="15">
      <c r="A127" s="84" t="s">
        <v>2827</v>
      </c>
      <c r="B127" s="84">
        <v>4</v>
      </c>
      <c r="C127" s="122">
        <v>0.0026751942706767073</v>
      </c>
      <c r="D127" s="84" t="s">
        <v>3086</v>
      </c>
      <c r="E127" s="84" t="b">
        <v>0</v>
      </c>
      <c r="F127" s="84" t="b">
        <v>0</v>
      </c>
      <c r="G127" s="84" t="b">
        <v>0</v>
      </c>
    </row>
    <row r="128" spans="1:7" ht="15">
      <c r="A128" s="84" t="s">
        <v>2828</v>
      </c>
      <c r="B128" s="84">
        <v>4</v>
      </c>
      <c r="C128" s="122">
        <v>0.0026751942706767073</v>
      </c>
      <c r="D128" s="84" t="s">
        <v>3086</v>
      </c>
      <c r="E128" s="84" t="b">
        <v>0</v>
      </c>
      <c r="F128" s="84" t="b">
        <v>0</v>
      </c>
      <c r="G128" s="84" t="b">
        <v>0</v>
      </c>
    </row>
    <row r="129" spans="1:7" ht="15">
      <c r="A129" s="84" t="s">
        <v>2306</v>
      </c>
      <c r="B129" s="84">
        <v>4</v>
      </c>
      <c r="C129" s="122">
        <v>0.0026751942706767073</v>
      </c>
      <c r="D129" s="84" t="s">
        <v>3086</v>
      </c>
      <c r="E129" s="84" t="b">
        <v>0</v>
      </c>
      <c r="F129" s="84" t="b">
        <v>0</v>
      </c>
      <c r="G129" s="84" t="b">
        <v>0</v>
      </c>
    </row>
    <row r="130" spans="1:7" ht="15">
      <c r="A130" s="84" t="s">
        <v>2307</v>
      </c>
      <c r="B130" s="84">
        <v>4</v>
      </c>
      <c r="C130" s="122">
        <v>0.0026751942706767073</v>
      </c>
      <c r="D130" s="84" t="s">
        <v>3086</v>
      </c>
      <c r="E130" s="84" t="b">
        <v>1</v>
      </c>
      <c r="F130" s="84" t="b">
        <v>0</v>
      </c>
      <c r="G130" s="84" t="b">
        <v>0</v>
      </c>
    </row>
    <row r="131" spans="1:7" ht="15">
      <c r="A131" s="84" t="s">
        <v>2219</v>
      </c>
      <c r="B131" s="84">
        <v>4</v>
      </c>
      <c r="C131" s="122">
        <v>0.0026751942706767073</v>
      </c>
      <c r="D131" s="84" t="s">
        <v>3086</v>
      </c>
      <c r="E131" s="84" t="b">
        <v>0</v>
      </c>
      <c r="F131" s="84" t="b">
        <v>0</v>
      </c>
      <c r="G131" s="84" t="b">
        <v>0</v>
      </c>
    </row>
    <row r="132" spans="1:7" ht="15">
      <c r="A132" s="84" t="s">
        <v>2308</v>
      </c>
      <c r="B132" s="84">
        <v>4</v>
      </c>
      <c r="C132" s="122">
        <v>0.0026751942706767073</v>
      </c>
      <c r="D132" s="84" t="s">
        <v>3086</v>
      </c>
      <c r="E132" s="84" t="b">
        <v>0</v>
      </c>
      <c r="F132" s="84" t="b">
        <v>0</v>
      </c>
      <c r="G132" s="84" t="b">
        <v>0</v>
      </c>
    </row>
    <row r="133" spans="1:7" ht="15">
      <c r="A133" s="84" t="s">
        <v>2829</v>
      </c>
      <c r="B133" s="84">
        <v>4</v>
      </c>
      <c r="C133" s="122">
        <v>0.0026751942706767073</v>
      </c>
      <c r="D133" s="84" t="s">
        <v>3086</v>
      </c>
      <c r="E133" s="84" t="b">
        <v>1</v>
      </c>
      <c r="F133" s="84" t="b">
        <v>0</v>
      </c>
      <c r="G133" s="84" t="b">
        <v>0</v>
      </c>
    </row>
    <row r="134" spans="1:7" ht="15">
      <c r="A134" s="84" t="s">
        <v>2830</v>
      </c>
      <c r="B134" s="84">
        <v>4</v>
      </c>
      <c r="C134" s="122">
        <v>0.0026751942706767073</v>
      </c>
      <c r="D134" s="84" t="s">
        <v>3086</v>
      </c>
      <c r="E134" s="84" t="b">
        <v>0</v>
      </c>
      <c r="F134" s="84" t="b">
        <v>0</v>
      </c>
      <c r="G134" s="84" t="b">
        <v>0</v>
      </c>
    </row>
    <row r="135" spans="1:7" ht="15">
      <c r="A135" s="84" t="s">
        <v>2831</v>
      </c>
      <c r="B135" s="84">
        <v>4</v>
      </c>
      <c r="C135" s="122">
        <v>0.0026751942706767073</v>
      </c>
      <c r="D135" s="84" t="s">
        <v>3086</v>
      </c>
      <c r="E135" s="84" t="b">
        <v>0</v>
      </c>
      <c r="F135" s="84" t="b">
        <v>0</v>
      </c>
      <c r="G135" s="84" t="b">
        <v>0</v>
      </c>
    </row>
    <row r="136" spans="1:7" ht="15">
      <c r="A136" s="84" t="s">
        <v>2832</v>
      </c>
      <c r="B136" s="84">
        <v>4</v>
      </c>
      <c r="C136" s="122">
        <v>0.0026751942706767073</v>
      </c>
      <c r="D136" s="84" t="s">
        <v>3086</v>
      </c>
      <c r="E136" s="84" t="b">
        <v>0</v>
      </c>
      <c r="F136" s="84" t="b">
        <v>1</v>
      </c>
      <c r="G136" s="84" t="b">
        <v>0</v>
      </c>
    </row>
    <row r="137" spans="1:7" ht="15">
      <c r="A137" s="84" t="s">
        <v>2833</v>
      </c>
      <c r="B137" s="84">
        <v>4</v>
      </c>
      <c r="C137" s="122">
        <v>0.0028782641391989342</v>
      </c>
      <c r="D137" s="84" t="s">
        <v>3086</v>
      </c>
      <c r="E137" s="84" t="b">
        <v>0</v>
      </c>
      <c r="F137" s="84" t="b">
        <v>0</v>
      </c>
      <c r="G137" s="84" t="b">
        <v>0</v>
      </c>
    </row>
    <row r="138" spans="1:7" ht="15">
      <c r="A138" s="84" t="s">
        <v>267</v>
      </c>
      <c r="B138" s="84">
        <v>4</v>
      </c>
      <c r="C138" s="122">
        <v>0.0026751942706767073</v>
      </c>
      <c r="D138" s="84" t="s">
        <v>3086</v>
      </c>
      <c r="E138" s="84" t="b">
        <v>0</v>
      </c>
      <c r="F138" s="84" t="b">
        <v>0</v>
      </c>
      <c r="G138" s="84" t="b">
        <v>0</v>
      </c>
    </row>
    <row r="139" spans="1:7" ht="15">
      <c r="A139" s="84" t="s">
        <v>2834</v>
      </c>
      <c r="B139" s="84">
        <v>4</v>
      </c>
      <c r="C139" s="122">
        <v>0.0026751942706767073</v>
      </c>
      <c r="D139" s="84" t="s">
        <v>3086</v>
      </c>
      <c r="E139" s="84" t="b">
        <v>0</v>
      </c>
      <c r="F139" s="84" t="b">
        <v>0</v>
      </c>
      <c r="G139" s="84" t="b">
        <v>0</v>
      </c>
    </row>
    <row r="140" spans="1:7" ht="15">
      <c r="A140" s="84" t="s">
        <v>327</v>
      </c>
      <c r="B140" s="84">
        <v>4</v>
      </c>
      <c r="C140" s="122">
        <v>0.0026751942706767073</v>
      </c>
      <c r="D140" s="84" t="s">
        <v>3086</v>
      </c>
      <c r="E140" s="84" t="b">
        <v>0</v>
      </c>
      <c r="F140" s="84" t="b">
        <v>0</v>
      </c>
      <c r="G140" s="84" t="b">
        <v>0</v>
      </c>
    </row>
    <row r="141" spans="1:7" ht="15">
      <c r="A141" s="84" t="s">
        <v>2835</v>
      </c>
      <c r="B141" s="84">
        <v>4</v>
      </c>
      <c r="C141" s="122">
        <v>0.0026751942706767073</v>
      </c>
      <c r="D141" s="84" t="s">
        <v>3086</v>
      </c>
      <c r="E141" s="84" t="b">
        <v>0</v>
      </c>
      <c r="F141" s="84" t="b">
        <v>0</v>
      </c>
      <c r="G141" s="84" t="b">
        <v>0</v>
      </c>
    </row>
    <row r="142" spans="1:7" ht="15">
      <c r="A142" s="84" t="s">
        <v>2836</v>
      </c>
      <c r="B142" s="84">
        <v>4</v>
      </c>
      <c r="C142" s="122">
        <v>0.0031644750437997975</v>
      </c>
      <c r="D142" s="84" t="s">
        <v>3086</v>
      </c>
      <c r="E142" s="84" t="b">
        <v>0</v>
      </c>
      <c r="F142" s="84" t="b">
        <v>0</v>
      </c>
      <c r="G142" s="84" t="b">
        <v>0</v>
      </c>
    </row>
    <row r="143" spans="1:7" ht="15">
      <c r="A143" s="84" t="s">
        <v>2837</v>
      </c>
      <c r="B143" s="84">
        <v>4</v>
      </c>
      <c r="C143" s="122">
        <v>0.0026751942706767073</v>
      </c>
      <c r="D143" s="84" t="s">
        <v>3086</v>
      </c>
      <c r="E143" s="84" t="b">
        <v>0</v>
      </c>
      <c r="F143" s="84" t="b">
        <v>0</v>
      </c>
      <c r="G143" s="84" t="b">
        <v>0</v>
      </c>
    </row>
    <row r="144" spans="1:7" ht="15">
      <c r="A144" s="84" t="s">
        <v>2838</v>
      </c>
      <c r="B144" s="84">
        <v>4</v>
      </c>
      <c r="C144" s="122">
        <v>0.0026751942706767073</v>
      </c>
      <c r="D144" s="84" t="s">
        <v>3086</v>
      </c>
      <c r="E144" s="84" t="b">
        <v>1</v>
      </c>
      <c r="F144" s="84" t="b">
        <v>0</v>
      </c>
      <c r="G144" s="84" t="b">
        <v>0</v>
      </c>
    </row>
    <row r="145" spans="1:7" ht="15">
      <c r="A145" s="84" t="s">
        <v>2839</v>
      </c>
      <c r="B145" s="84">
        <v>4</v>
      </c>
      <c r="C145" s="122">
        <v>0.0026751942706767073</v>
      </c>
      <c r="D145" s="84" t="s">
        <v>3086</v>
      </c>
      <c r="E145" s="84" t="b">
        <v>0</v>
      </c>
      <c r="F145" s="84" t="b">
        <v>0</v>
      </c>
      <c r="G145" s="84" t="b">
        <v>0</v>
      </c>
    </row>
    <row r="146" spans="1:7" ht="15">
      <c r="A146" s="84" t="s">
        <v>2840</v>
      </c>
      <c r="B146" s="84">
        <v>4</v>
      </c>
      <c r="C146" s="122">
        <v>0.0026751942706767073</v>
      </c>
      <c r="D146" s="84" t="s">
        <v>3086</v>
      </c>
      <c r="E146" s="84" t="b">
        <v>0</v>
      </c>
      <c r="F146" s="84" t="b">
        <v>0</v>
      </c>
      <c r="G146" s="84" t="b">
        <v>0</v>
      </c>
    </row>
    <row r="147" spans="1:7" ht="15">
      <c r="A147" s="84" t="s">
        <v>2841</v>
      </c>
      <c r="B147" s="84">
        <v>4</v>
      </c>
      <c r="C147" s="122">
        <v>0.0026751942706767073</v>
      </c>
      <c r="D147" s="84" t="s">
        <v>3086</v>
      </c>
      <c r="E147" s="84" t="b">
        <v>0</v>
      </c>
      <c r="F147" s="84" t="b">
        <v>0</v>
      </c>
      <c r="G147" s="84" t="b">
        <v>0</v>
      </c>
    </row>
    <row r="148" spans="1:7" ht="15">
      <c r="A148" s="84" t="s">
        <v>2842</v>
      </c>
      <c r="B148" s="84">
        <v>4</v>
      </c>
      <c r="C148" s="122">
        <v>0.0026751942706767073</v>
      </c>
      <c r="D148" s="84" t="s">
        <v>3086</v>
      </c>
      <c r="E148" s="84" t="b">
        <v>1</v>
      </c>
      <c r="F148" s="84" t="b">
        <v>0</v>
      </c>
      <c r="G148" s="84" t="b">
        <v>0</v>
      </c>
    </row>
    <row r="149" spans="1:7" ht="15">
      <c r="A149" s="84" t="s">
        <v>2843</v>
      </c>
      <c r="B149" s="84">
        <v>4</v>
      </c>
      <c r="C149" s="122">
        <v>0.0026751942706767073</v>
      </c>
      <c r="D149" s="84" t="s">
        <v>3086</v>
      </c>
      <c r="E149" s="84" t="b">
        <v>0</v>
      </c>
      <c r="F149" s="84" t="b">
        <v>0</v>
      </c>
      <c r="G149" s="84" t="b">
        <v>0</v>
      </c>
    </row>
    <row r="150" spans="1:7" ht="15">
      <c r="A150" s="84" t="s">
        <v>2844</v>
      </c>
      <c r="B150" s="84">
        <v>4</v>
      </c>
      <c r="C150" s="122">
        <v>0.0026751942706767073</v>
      </c>
      <c r="D150" s="84" t="s">
        <v>3086</v>
      </c>
      <c r="E150" s="84" t="b">
        <v>0</v>
      </c>
      <c r="F150" s="84" t="b">
        <v>0</v>
      </c>
      <c r="G150" s="84" t="b">
        <v>0</v>
      </c>
    </row>
    <row r="151" spans="1:7" ht="15">
      <c r="A151" s="84" t="s">
        <v>2845</v>
      </c>
      <c r="B151" s="84">
        <v>4</v>
      </c>
      <c r="C151" s="122">
        <v>0.0026751942706767073</v>
      </c>
      <c r="D151" s="84" t="s">
        <v>3086</v>
      </c>
      <c r="E151" s="84" t="b">
        <v>0</v>
      </c>
      <c r="F151" s="84" t="b">
        <v>0</v>
      </c>
      <c r="G151" s="84" t="b">
        <v>0</v>
      </c>
    </row>
    <row r="152" spans="1:7" ht="15">
      <c r="A152" s="84" t="s">
        <v>2846</v>
      </c>
      <c r="B152" s="84">
        <v>4</v>
      </c>
      <c r="C152" s="122">
        <v>0.0026751942706767073</v>
      </c>
      <c r="D152" s="84" t="s">
        <v>3086</v>
      </c>
      <c r="E152" s="84" t="b">
        <v>0</v>
      </c>
      <c r="F152" s="84" t="b">
        <v>0</v>
      </c>
      <c r="G152" s="84" t="b">
        <v>0</v>
      </c>
    </row>
    <row r="153" spans="1:7" ht="15">
      <c r="A153" s="84" t="s">
        <v>2847</v>
      </c>
      <c r="B153" s="84">
        <v>4</v>
      </c>
      <c r="C153" s="122">
        <v>0.0026751942706767073</v>
      </c>
      <c r="D153" s="84" t="s">
        <v>3086</v>
      </c>
      <c r="E153" s="84" t="b">
        <v>0</v>
      </c>
      <c r="F153" s="84" t="b">
        <v>0</v>
      </c>
      <c r="G153" s="84" t="b">
        <v>0</v>
      </c>
    </row>
    <row r="154" spans="1:7" ht="15">
      <c r="A154" s="84" t="s">
        <v>311</v>
      </c>
      <c r="B154" s="84">
        <v>4</v>
      </c>
      <c r="C154" s="122">
        <v>0.0026751942706767073</v>
      </c>
      <c r="D154" s="84" t="s">
        <v>3086</v>
      </c>
      <c r="E154" s="84" t="b">
        <v>0</v>
      </c>
      <c r="F154" s="84" t="b">
        <v>0</v>
      </c>
      <c r="G154" s="84" t="b">
        <v>0</v>
      </c>
    </row>
    <row r="155" spans="1:7" ht="15">
      <c r="A155" s="84" t="s">
        <v>2848</v>
      </c>
      <c r="B155" s="84">
        <v>4</v>
      </c>
      <c r="C155" s="122">
        <v>0.0026751942706767073</v>
      </c>
      <c r="D155" s="84" t="s">
        <v>3086</v>
      </c>
      <c r="E155" s="84" t="b">
        <v>0</v>
      </c>
      <c r="F155" s="84" t="b">
        <v>0</v>
      </c>
      <c r="G155" s="84" t="b">
        <v>0</v>
      </c>
    </row>
    <row r="156" spans="1:7" ht="15">
      <c r="A156" s="84" t="s">
        <v>2849</v>
      </c>
      <c r="B156" s="84">
        <v>4</v>
      </c>
      <c r="C156" s="122">
        <v>0.0028782641391989342</v>
      </c>
      <c r="D156" s="84" t="s">
        <v>3086</v>
      </c>
      <c r="E156" s="84" t="b">
        <v>0</v>
      </c>
      <c r="F156" s="84" t="b">
        <v>0</v>
      </c>
      <c r="G156" s="84" t="b">
        <v>0</v>
      </c>
    </row>
    <row r="157" spans="1:7" ht="15">
      <c r="A157" s="84" t="s">
        <v>2850</v>
      </c>
      <c r="B157" s="84">
        <v>4</v>
      </c>
      <c r="C157" s="122">
        <v>0.0026751942706767073</v>
      </c>
      <c r="D157" s="84" t="s">
        <v>3086</v>
      </c>
      <c r="E157" s="84" t="b">
        <v>0</v>
      </c>
      <c r="F157" s="84" t="b">
        <v>0</v>
      </c>
      <c r="G157" s="84" t="b">
        <v>0</v>
      </c>
    </row>
    <row r="158" spans="1:7" ht="15">
      <c r="A158" s="84" t="s">
        <v>2851</v>
      </c>
      <c r="B158" s="84">
        <v>4</v>
      </c>
      <c r="C158" s="122">
        <v>0.0026751942706767073</v>
      </c>
      <c r="D158" s="84" t="s">
        <v>3086</v>
      </c>
      <c r="E158" s="84" t="b">
        <v>0</v>
      </c>
      <c r="F158" s="84" t="b">
        <v>0</v>
      </c>
      <c r="G158" s="84" t="b">
        <v>0</v>
      </c>
    </row>
    <row r="159" spans="1:7" ht="15">
      <c r="A159" s="84" t="s">
        <v>2852</v>
      </c>
      <c r="B159" s="84">
        <v>4</v>
      </c>
      <c r="C159" s="122">
        <v>0.0026751942706767073</v>
      </c>
      <c r="D159" s="84" t="s">
        <v>3086</v>
      </c>
      <c r="E159" s="84" t="b">
        <v>1</v>
      </c>
      <c r="F159" s="84" t="b">
        <v>0</v>
      </c>
      <c r="G159" s="84" t="b">
        <v>0</v>
      </c>
    </row>
    <row r="160" spans="1:7" ht="15">
      <c r="A160" s="84" t="s">
        <v>2853</v>
      </c>
      <c r="B160" s="84">
        <v>4</v>
      </c>
      <c r="C160" s="122">
        <v>0.0026751942706767073</v>
      </c>
      <c r="D160" s="84" t="s">
        <v>3086</v>
      </c>
      <c r="E160" s="84" t="b">
        <v>0</v>
      </c>
      <c r="F160" s="84" t="b">
        <v>0</v>
      </c>
      <c r="G160" s="84" t="b">
        <v>0</v>
      </c>
    </row>
    <row r="161" spans="1:7" ht="15">
      <c r="A161" s="84" t="s">
        <v>647</v>
      </c>
      <c r="B161" s="84">
        <v>4</v>
      </c>
      <c r="C161" s="122">
        <v>0.0026751942706767073</v>
      </c>
      <c r="D161" s="84" t="s">
        <v>3086</v>
      </c>
      <c r="E161" s="84" t="b">
        <v>0</v>
      </c>
      <c r="F161" s="84" t="b">
        <v>0</v>
      </c>
      <c r="G161" s="84" t="b">
        <v>0</v>
      </c>
    </row>
    <row r="162" spans="1:7" ht="15">
      <c r="A162" s="84" t="s">
        <v>2854</v>
      </c>
      <c r="B162" s="84">
        <v>4</v>
      </c>
      <c r="C162" s="122">
        <v>0.0028782641391989342</v>
      </c>
      <c r="D162" s="84" t="s">
        <v>3086</v>
      </c>
      <c r="E162" s="84" t="b">
        <v>0</v>
      </c>
      <c r="F162" s="84" t="b">
        <v>0</v>
      </c>
      <c r="G162" s="84" t="b">
        <v>0</v>
      </c>
    </row>
    <row r="163" spans="1:7" ht="15">
      <c r="A163" s="84" t="s">
        <v>2855</v>
      </c>
      <c r="B163" s="84">
        <v>4</v>
      </c>
      <c r="C163" s="122">
        <v>0.0026751942706767073</v>
      </c>
      <c r="D163" s="84" t="s">
        <v>3086</v>
      </c>
      <c r="E163" s="84" t="b">
        <v>0</v>
      </c>
      <c r="F163" s="84" t="b">
        <v>0</v>
      </c>
      <c r="G163" s="84" t="b">
        <v>0</v>
      </c>
    </row>
    <row r="164" spans="1:7" ht="15">
      <c r="A164" s="84" t="s">
        <v>2856</v>
      </c>
      <c r="B164" s="84">
        <v>4</v>
      </c>
      <c r="C164" s="122">
        <v>0.0028782641391989342</v>
      </c>
      <c r="D164" s="84" t="s">
        <v>3086</v>
      </c>
      <c r="E164" s="84" t="b">
        <v>0</v>
      </c>
      <c r="F164" s="84" t="b">
        <v>0</v>
      </c>
      <c r="G164" s="84" t="b">
        <v>0</v>
      </c>
    </row>
    <row r="165" spans="1:7" ht="15">
      <c r="A165" s="84" t="s">
        <v>2857</v>
      </c>
      <c r="B165" s="84">
        <v>3</v>
      </c>
      <c r="C165" s="122">
        <v>0.0021586981043992008</v>
      </c>
      <c r="D165" s="84" t="s">
        <v>3086</v>
      </c>
      <c r="E165" s="84" t="b">
        <v>0</v>
      </c>
      <c r="F165" s="84" t="b">
        <v>0</v>
      </c>
      <c r="G165" s="84" t="b">
        <v>0</v>
      </c>
    </row>
    <row r="166" spans="1:7" ht="15">
      <c r="A166" s="84" t="s">
        <v>2858</v>
      </c>
      <c r="B166" s="84">
        <v>3</v>
      </c>
      <c r="C166" s="122">
        <v>0.0021586981043992008</v>
      </c>
      <c r="D166" s="84" t="s">
        <v>3086</v>
      </c>
      <c r="E166" s="84" t="b">
        <v>0</v>
      </c>
      <c r="F166" s="84" t="b">
        <v>0</v>
      </c>
      <c r="G166" s="84" t="b">
        <v>0</v>
      </c>
    </row>
    <row r="167" spans="1:7" ht="15">
      <c r="A167" s="84" t="s">
        <v>2859</v>
      </c>
      <c r="B167" s="84">
        <v>3</v>
      </c>
      <c r="C167" s="122">
        <v>0.0021586981043992008</v>
      </c>
      <c r="D167" s="84" t="s">
        <v>3086</v>
      </c>
      <c r="E167" s="84" t="b">
        <v>0</v>
      </c>
      <c r="F167" s="84" t="b">
        <v>0</v>
      </c>
      <c r="G167" s="84" t="b">
        <v>0</v>
      </c>
    </row>
    <row r="168" spans="1:7" ht="15">
      <c r="A168" s="84" t="s">
        <v>2860</v>
      </c>
      <c r="B168" s="84">
        <v>3</v>
      </c>
      <c r="C168" s="122">
        <v>0.0021586981043992008</v>
      </c>
      <c r="D168" s="84" t="s">
        <v>3086</v>
      </c>
      <c r="E168" s="84" t="b">
        <v>0</v>
      </c>
      <c r="F168" s="84" t="b">
        <v>0</v>
      </c>
      <c r="G168" s="84" t="b">
        <v>0</v>
      </c>
    </row>
    <row r="169" spans="1:7" ht="15">
      <c r="A169" s="84" t="s">
        <v>2861</v>
      </c>
      <c r="B169" s="84">
        <v>3</v>
      </c>
      <c r="C169" s="122">
        <v>0.0021586981043992008</v>
      </c>
      <c r="D169" s="84" t="s">
        <v>3086</v>
      </c>
      <c r="E169" s="84" t="b">
        <v>0</v>
      </c>
      <c r="F169" s="84" t="b">
        <v>0</v>
      </c>
      <c r="G169" s="84" t="b">
        <v>0</v>
      </c>
    </row>
    <row r="170" spans="1:7" ht="15">
      <c r="A170" s="84" t="s">
        <v>2862</v>
      </c>
      <c r="B170" s="84">
        <v>3</v>
      </c>
      <c r="C170" s="122">
        <v>0.0021586981043992008</v>
      </c>
      <c r="D170" s="84" t="s">
        <v>3086</v>
      </c>
      <c r="E170" s="84" t="b">
        <v>0</v>
      </c>
      <c r="F170" s="84" t="b">
        <v>0</v>
      </c>
      <c r="G170" s="84" t="b">
        <v>0</v>
      </c>
    </row>
    <row r="171" spans="1:7" ht="15">
      <c r="A171" s="84" t="s">
        <v>2863</v>
      </c>
      <c r="B171" s="84">
        <v>3</v>
      </c>
      <c r="C171" s="122">
        <v>0.0021586981043992008</v>
      </c>
      <c r="D171" s="84" t="s">
        <v>3086</v>
      </c>
      <c r="E171" s="84" t="b">
        <v>0</v>
      </c>
      <c r="F171" s="84" t="b">
        <v>0</v>
      </c>
      <c r="G171" s="84" t="b">
        <v>0</v>
      </c>
    </row>
    <row r="172" spans="1:7" ht="15">
      <c r="A172" s="84" t="s">
        <v>2864</v>
      </c>
      <c r="B172" s="84">
        <v>3</v>
      </c>
      <c r="C172" s="122">
        <v>0.0023733562828498482</v>
      </c>
      <c r="D172" s="84" t="s">
        <v>3086</v>
      </c>
      <c r="E172" s="84" t="b">
        <v>0</v>
      </c>
      <c r="F172" s="84" t="b">
        <v>0</v>
      </c>
      <c r="G172" s="84" t="b">
        <v>0</v>
      </c>
    </row>
    <row r="173" spans="1:7" ht="15">
      <c r="A173" s="84" t="s">
        <v>2865</v>
      </c>
      <c r="B173" s="84">
        <v>3</v>
      </c>
      <c r="C173" s="122">
        <v>0.0021586981043992008</v>
      </c>
      <c r="D173" s="84" t="s">
        <v>3086</v>
      </c>
      <c r="E173" s="84" t="b">
        <v>0</v>
      </c>
      <c r="F173" s="84" t="b">
        <v>0</v>
      </c>
      <c r="G173" s="84" t="b">
        <v>0</v>
      </c>
    </row>
    <row r="174" spans="1:7" ht="15">
      <c r="A174" s="84" t="s">
        <v>2866</v>
      </c>
      <c r="B174" s="84">
        <v>3</v>
      </c>
      <c r="C174" s="122">
        <v>0.0021586981043992008</v>
      </c>
      <c r="D174" s="84" t="s">
        <v>3086</v>
      </c>
      <c r="E174" s="84" t="b">
        <v>0</v>
      </c>
      <c r="F174" s="84" t="b">
        <v>0</v>
      </c>
      <c r="G174" s="84" t="b">
        <v>0</v>
      </c>
    </row>
    <row r="175" spans="1:7" ht="15">
      <c r="A175" s="84" t="s">
        <v>2867</v>
      </c>
      <c r="B175" s="84">
        <v>3</v>
      </c>
      <c r="C175" s="122">
        <v>0.0021586981043992008</v>
      </c>
      <c r="D175" s="84" t="s">
        <v>3086</v>
      </c>
      <c r="E175" s="84" t="b">
        <v>0</v>
      </c>
      <c r="F175" s="84" t="b">
        <v>0</v>
      </c>
      <c r="G175" s="84" t="b">
        <v>0</v>
      </c>
    </row>
    <row r="176" spans="1:7" ht="15">
      <c r="A176" s="84" t="s">
        <v>2868</v>
      </c>
      <c r="B176" s="84">
        <v>3</v>
      </c>
      <c r="C176" s="122">
        <v>0.0021586981043992008</v>
      </c>
      <c r="D176" s="84" t="s">
        <v>3086</v>
      </c>
      <c r="E176" s="84" t="b">
        <v>0</v>
      </c>
      <c r="F176" s="84" t="b">
        <v>0</v>
      </c>
      <c r="G176" s="84" t="b">
        <v>0</v>
      </c>
    </row>
    <row r="177" spans="1:7" ht="15">
      <c r="A177" s="84" t="s">
        <v>2869</v>
      </c>
      <c r="B177" s="84">
        <v>3</v>
      </c>
      <c r="C177" s="122">
        <v>0.0021586981043992008</v>
      </c>
      <c r="D177" s="84" t="s">
        <v>3086</v>
      </c>
      <c r="E177" s="84" t="b">
        <v>0</v>
      </c>
      <c r="F177" s="84" t="b">
        <v>0</v>
      </c>
      <c r="G177" s="84" t="b">
        <v>0</v>
      </c>
    </row>
    <row r="178" spans="1:7" ht="15">
      <c r="A178" s="84" t="s">
        <v>2870</v>
      </c>
      <c r="B178" s="84">
        <v>3</v>
      </c>
      <c r="C178" s="122">
        <v>0.0021586981043992008</v>
      </c>
      <c r="D178" s="84" t="s">
        <v>3086</v>
      </c>
      <c r="E178" s="84" t="b">
        <v>0</v>
      </c>
      <c r="F178" s="84" t="b">
        <v>0</v>
      </c>
      <c r="G178" s="84" t="b">
        <v>0</v>
      </c>
    </row>
    <row r="179" spans="1:7" ht="15">
      <c r="A179" s="84" t="s">
        <v>2290</v>
      </c>
      <c r="B179" s="84">
        <v>3</v>
      </c>
      <c r="C179" s="122">
        <v>0.0021586981043992008</v>
      </c>
      <c r="D179" s="84" t="s">
        <v>3086</v>
      </c>
      <c r="E179" s="84" t="b">
        <v>0</v>
      </c>
      <c r="F179" s="84" t="b">
        <v>0</v>
      </c>
      <c r="G179" s="84" t="b">
        <v>0</v>
      </c>
    </row>
    <row r="180" spans="1:7" ht="15">
      <c r="A180" s="84" t="s">
        <v>2291</v>
      </c>
      <c r="B180" s="84">
        <v>3</v>
      </c>
      <c r="C180" s="122">
        <v>0.0021586981043992008</v>
      </c>
      <c r="D180" s="84" t="s">
        <v>3086</v>
      </c>
      <c r="E180" s="84" t="b">
        <v>0</v>
      </c>
      <c r="F180" s="84" t="b">
        <v>0</v>
      </c>
      <c r="G180" s="84" t="b">
        <v>0</v>
      </c>
    </row>
    <row r="181" spans="1:7" ht="15">
      <c r="A181" s="84" t="s">
        <v>2292</v>
      </c>
      <c r="B181" s="84">
        <v>3</v>
      </c>
      <c r="C181" s="122">
        <v>0.0021586981043992008</v>
      </c>
      <c r="D181" s="84" t="s">
        <v>3086</v>
      </c>
      <c r="E181" s="84" t="b">
        <v>0</v>
      </c>
      <c r="F181" s="84" t="b">
        <v>0</v>
      </c>
      <c r="G181" s="84" t="b">
        <v>0</v>
      </c>
    </row>
    <row r="182" spans="1:7" ht="15">
      <c r="A182" s="84" t="s">
        <v>296</v>
      </c>
      <c r="B182" s="84">
        <v>3</v>
      </c>
      <c r="C182" s="122">
        <v>0.0021586981043992008</v>
      </c>
      <c r="D182" s="84" t="s">
        <v>3086</v>
      </c>
      <c r="E182" s="84" t="b">
        <v>0</v>
      </c>
      <c r="F182" s="84" t="b">
        <v>0</v>
      </c>
      <c r="G182" s="84" t="b">
        <v>0</v>
      </c>
    </row>
    <row r="183" spans="1:7" ht="15">
      <c r="A183" s="84" t="s">
        <v>2871</v>
      </c>
      <c r="B183" s="84">
        <v>3</v>
      </c>
      <c r="C183" s="122">
        <v>0.0021586981043992008</v>
      </c>
      <c r="D183" s="84" t="s">
        <v>3086</v>
      </c>
      <c r="E183" s="84" t="b">
        <v>1</v>
      </c>
      <c r="F183" s="84" t="b">
        <v>0</v>
      </c>
      <c r="G183" s="84" t="b">
        <v>0</v>
      </c>
    </row>
    <row r="184" spans="1:7" ht="15">
      <c r="A184" s="84" t="s">
        <v>2872</v>
      </c>
      <c r="B184" s="84">
        <v>3</v>
      </c>
      <c r="C184" s="122">
        <v>0.0023733562828498482</v>
      </c>
      <c r="D184" s="84" t="s">
        <v>3086</v>
      </c>
      <c r="E184" s="84" t="b">
        <v>0</v>
      </c>
      <c r="F184" s="84" t="b">
        <v>0</v>
      </c>
      <c r="G184" s="84" t="b">
        <v>0</v>
      </c>
    </row>
    <row r="185" spans="1:7" ht="15">
      <c r="A185" s="84" t="s">
        <v>2312</v>
      </c>
      <c r="B185" s="84">
        <v>3</v>
      </c>
      <c r="C185" s="122">
        <v>0.0021586981043992008</v>
      </c>
      <c r="D185" s="84" t="s">
        <v>3086</v>
      </c>
      <c r="E185" s="84" t="b">
        <v>0</v>
      </c>
      <c r="F185" s="84" t="b">
        <v>0</v>
      </c>
      <c r="G185" s="84" t="b">
        <v>0</v>
      </c>
    </row>
    <row r="186" spans="1:7" ht="15">
      <c r="A186" s="84" t="s">
        <v>2313</v>
      </c>
      <c r="B186" s="84">
        <v>3</v>
      </c>
      <c r="C186" s="122">
        <v>0.0021586981043992008</v>
      </c>
      <c r="D186" s="84" t="s">
        <v>3086</v>
      </c>
      <c r="E186" s="84" t="b">
        <v>0</v>
      </c>
      <c r="F186" s="84" t="b">
        <v>0</v>
      </c>
      <c r="G186" s="84" t="b">
        <v>0</v>
      </c>
    </row>
    <row r="187" spans="1:7" ht="15">
      <c r="A187" s="84" t="s">
        <v>2314</v>
      </c>
      <c r="B187" s="84">
        <v>3</v>
      </c>
      <c r="C187" s="122">
        <v>0.0021586981043992008</v>
      </c>
      <c r="D187" s="84" t="s">
        <v>3086</v>
      </c>
      <c r="E187" s="84" t="b">
        <v>0</v>
      </c>
      <c r="F187" s="84" t="b">
        <v>0</v>
      </c>
      <c r="G187" s="84" t="b">
        <v>0</v>
      </c>
    </row>
    <row r="188" spans="1:7" ht="15">
      <c r="A188" s="84" t="s">
        <v>2315</v>
      </c>
      <c r="B188" s="84">
        <v>3</v>
      </c>
      <c r="C188" s="122">
        <v>0.0021586981043992008</v>
      </c>
      <c r="D188" s="84" t="s">
        <v>3086</v>
      </c>
      <c r="E188" s="84" t="b">
        <v>0</v>
      </c>
      <c r="F188" s="84" t="b">
        <v>0</v>
      </c>
      <c r="G188" s="84" t="b">
        <v>0</v>
      </c>
    </row>
    <row r="189" spans="1:7" ht="15">
      <c r="A189" s="84" t="s">
        <v>2873</v>
      </c>
      <c r="B189" s="84">
        <v>3</v>
      </c>
      <c r="C189" s="122">
        <v>0.0021586981043992008</v>
      </c>
      <c r="D189" s="84" t="s">
        <v>3086</v>
      </c>
      <c r="E189" s="84" t="b">
        <v>0</v>
      </c>
      <c r="F189" s="84" t="b">
        <v>0</v>
      </c>
      <c r="G189" s="84" t="b">
        <v>0</v>
      </c>
    </row>
    <row r="190" spans="1:7" ht="15">
      <c r="A190" s="84" t="s">
        <v>2874</v>
      </c>
      <c r="B190" s="84">
        <v>3</v>
      </c>
      <c r="C190" s="122">
        <v>0.0021586981043992008</v>
      </c>
      <c r="D190" s="84" t="s">
        <v>3086</v>
      </c>
      <c r="E190" s="84" t="b">
        <v>0</v>
      </c>
      <c r="F190" s="84" t="b">
        <v>0</v>
      </c>
      <c r="G190" s="84" t="b">
        <v>0</v>
      </c>
    </row>
    <row r="191" spans="1:7" ht="15">
      <c r="A191" s="84" t="s">
        <v>2875</v>
      </c>
      <c r="B191" s="84">
        <v>3</v>
      </c>
      <c r="C191" s="122">
        <v>0.0021586981043992008</v>
      </c>
      <c r="D191" s="84" t="s">
        <v>3086</v>
      </c>
      <c r="E191" s="84" t="b">
        <v>0</v>
      </c>
      <c r="F191" s="84" t="b">
        <v>0</v>
      </c>
      <c r="G191" s="84" t="b">
        <v>0</v>
      </c>
    </row>
    <row r="192" spans="1:7" ht="15">
      <c r="A192" s="84" t="s">
        <v>2876</v>
      </c>
      <c r="B192" s="84">
        <v>3</v>
      </c>
      <c r="C192" s="122">
        <v>0.0021586981043992008</v>
      </c>
      <c r="D192" s="84" t="s">
        <v>3086</v>
      </c>
      <c r="E192" s="84" t="b">
        <v>0</v>
      </c>
      <c r="F192" s="84" t="b">
        <v>0</v>
      </c>
      <c r="G192" s="84" t="b">
        <v>0</v>
      </c>
    </row>
    <row r="193" spans="1:7" ht="15">
      <c r="A193" s="84" t="s">
        <v>2877</v>
      </c>
      <c r="B193" s="84">
        <v>3</v>
      </c>
      <c r="C193" s="122">
        <v>0.0021586981043992008</v>
      </c>
      <c r="D193" s="84" t="s">
        <v>3086</v>
      </c>
      <c r="E193" s="84" t="b">
        <v>0</v>
      </c>
      <c r="F193" s="84" t="b">
        <v>0</v>
      </c>
      <c r="G193" s="84" t="b">
        <v>0</v>
      </c>
    </row>
    <row r="194" spans="1:7" ht="15">
      <c r="A194" s="84" t="s">
        <v>2878</v>
      </c>
      <c r="B194" s="84">
        <v>3</v>
      </c>
      <c r="C194" s="122">
        <v>0.0023733562828498482</v>
      </c>
      <c r="D194" s="84" t="s">
        <v>3086</v>
      </c>
      <c r="E194" s="84" t="b">
        <v>0</v>
      </c>
      <c r="F194" s="84" t="b">
        <v>0</v>
      </c>
      <c r="G194" s="84" t="b">
        <v>0</v>
      </c>
    </row>
    <row r="195" spans="1:7" ht="15">
      <c r="A195" s="84" t="s">
        <v>283</v>
      </c>
      <c r="B195" s="84">
        <v>3</v>
      </c>
      <c r="C195" s="122">
        <v>0.0021586981043992008</v>
      </c>
      <c r="D195" s="84" t="s">
        <v>3086</v>
      </c>
      <c r="E195" s="84" t="b">
        <v>0</v>
      </c>
      <c r="F195" s="84" t="b">
        <v>0</v>
      </c>
      <c r="G195" s="84" t="b">
        <v>0</v>
      </c>
    </row>
    <row r="196" spans="1:7" ht="15">
      <c r="A196" s="84" t="s">
        <v>271</v>
      </c>
      <c r="B196" s="84">
        <v>3</v>
      </c>
      <c r="C196" s="122">
        <v>0.0021586981043992008</v>
      </c>
      <c r="D196" s="84" t="s">
        <v>3086</v>
      </c>
      <c r="E196" s="84" t="b">
        <v>0</v>
      </c>
      <c r="F196" s="84" t="b">
        <v>0</v>
      </c>
      <c r="G196" s="84" t="b">
        <v>0</v>
      </c>
    </row>
    <row r="197" spans="1:7" ht="15">
      <c r="A197" s="84" t="s">
        <v>2879</v>
      </c>
      <c r="B197" s="84">
        <v>3</v>
      </c>
      <c r="C197" s="122">
        <v>0.0021586981043992008</v>
      </c>
      <c r="D197" s="84" t="s">
        <v>3086</v>
      </c>
      <c r="E197" s="84" t="b">
        <v>0</v>
      </c>
      <c r="F197" s="84" t="b">
        <v>0</v>
      </c>
      <c r="G197" s="84" t="b">
        <v>0</v>
      </c>
    </row>
    <row r="198" spans="1:7" ht="15">
      <c r="A198" s="84" t="s">
        <v>2880</v>
      </c>
      <c r="B198" s="84">
        <v>3</v>
      </c>
      <c r="C198" s="122">
        <v>0.0021586981043992008</v>
      </c>
      <c r="D198" s="84" t="s">
        <v>3086</v>
      </c>
      <c r="E198" s="84" t="b">
        <v>0</v>
      </c>
      <c r="F198" s="84" t="b">
        <v>0</v>
      </c>
      <c r="G198" s="84" t="b">
        <v>0</v>
      </c>
    </row>
    <row r="199" spans="1:7" ht="15">
      <c r="A199" s="84" t="s">
        <v>2881</v>
      </c>
      <c r="B199" s="84">
        <v>3</v>
      </c>
      <c r="C199" s="122">
        <v>0.0021586981043992008</v>
      </c>
      <c r="D199" s="84" t="s">
        <v>3086</v>
      </c>
      <c r="E199" s="84" t="b">
        <v>0</v>
      </c>
      <c r="F199" s="84" t="b">
        <v>0</v>
      </c>
      <c r="G199" s="84" t="b">
        <v>0</v>
      </c>
    </row>
    <row r="200" spans="1:7" ht="15">
      <c r="A200" s="84" t="s">
        <v>2882</v>
      </c>
      <c r="B200" s="84">
        <v>3</v>
      </c>
      <c r="C200" s="122">
        <v>0.0021586981043992008</v>
      </c>
      <c r="D200" s="84" t="s">
        <v>3086</v>
      </c>
      <c r="E200" s="84" t="b">
        <v>0</v>
      </c>
      <c r="F200" s="84" t="b">
        <v>0</v>
      </c>
      <c r="G200" s="84" t="b">
        <v>0</v>
      </c>
    </row>
    <row r="201" spans="1:7" ht="15">
      <c r="A201" s="84" t="s">
        <v>2883</v>
      </c>
      <c r="B201" s="84">
        <v>3</v>
      </c>
      <c r="C201" s="122">
        <v>0.0021586981043992008</v>
      </c>
      <c r="D201" s="84" t="s">
        <v>3086</v>
      </c>
      <c r="E201" s="84" t="b">
        <v>0</v>
      </c>
      <c r="F201" s="84" t="b">
        <v>0</v>
      </c>
      <c r="G201" s="84" t="b">
        <v>0</v>
      </c>
    </row>
    <row r="202" spans="1:7" ht="15">
      <c r="A202" s="84" t="s">
        <v>2884</v>
      </c>
      <c r="B202" s="84">
        <v>3</v>
      </c>
      <c r="C202" s="122">
        <v>0.0021586981043992008</v>
      </c>
      <c r="D202" s="84" t="s">
        <v>3086</v>
      </c>
      <c r="E202" s="84" t="b">
        <v>0</v>
      </c>
      <c r="F202" s="84" t="b">
        <v>1</v>
      </c>
      <c r="G202" s="84" t="b">
        <v>0</v>
      </c>
    </row>
    <row r="203" spans="1:7" ht="15">
      <c r="A203" s="84" t="s">
        <v>2885</v>
      </c>
      <c r="B203" s="84">
        <v>3</v>
      </c>
      <c r="C203" s="122">
        <v>0.0021586981043992008</v>
      </c>
      <c r="D203" s="84" t="s">
        <v>3086</v>
      </c>
      <c r="E203" s="84" t="b">
        <v>0</v>
      </c>
      <c r="F203" s="84" t="b">
        <v>0</v>
      </c>
      <c r="G203" s="84" t="b">
        <v>0</v>
      </c>
    </row>
    <row r="204" spans="1:7" ht="15">
      <c r="A204" s="84" t="s">
        <v>2270</v>
      </c>
      <c r="B204" s="84">
        <v>3</v>
      </c>
      <c r="C204" s="122">
        <v>0.0021586981043992008</v>
      </c>
      <c r="D204" s="84" t="s">
        <v>3086</v>
      </c>
      <c r="E204" s="84" t="b">
        <v>0</v>
      </c>
      <c r="F204" s="84" t="b">
        <v>0</v>
      </c>
      <c r="G204" s="84" t="b">
        <v>0</v>
      </c>
    </row>
    <row r="205" spans="1:7" ht="15">
      <c r="A205" s="84" t="s">
        <v>2272</v>
      </c>
      <c r="B205" s="84">
        <v>3</v>
      </c>
      <c r="C205" s="122">
        <v>0.0021586981043992008</v>
      </c>
      <c r="D205" s="84" t="s">
        <v>3086</v>
      </c>
      <c r="E205" s="84" t="b">
        <v>0</v>
      </c>
      <c r="F205" s="84" t="b">
        <v>0</v>
      </c>
      <c r="G205" s="84" t="b">
        <v>0</v>
      </c>
    </row>
    <row r="206" spans="1:7" ht="15">
      <c r="A206" s="84" t="s">
        <v>2275</v>
      </c>
      <c r="B206" s="84">
        <v>3</v>
      </c>
      <c r="C206" s="122">
        <v>0.0021586981043992008</v>
      </c>
      <c r="D206" s="84" t="s">
        <v>3086</v>
      </c>
      <c r="E206" s="84" t="b">
        <v>0</v>
      </c>
      <c r="F206" s="84" t="b">
        <v>0</v>
      </c>
      <c r="G206" s="84" t="b">
        <v>0</v>
      </c>
    </row>
    <row r="207" spans="1:7" ht="15">
      <c r="A207" s="84" t="s">
        <v>2276</v>
      </c>
      <c r="B207" s="84">
        <v>3</v>
      </c>
      <c r="C207" s="122">
        <v>0.0021586981043992008</v>
      </c>
      <c r="D207" s="84" t="s">
        <v>3086</v>
      </c>
      <c r="E207" s="84" t="b">
        <v>0</v>
      </c>
      <c r="F207" s="84" t="b">
        <v>0</v>
      </c>
      <c r="G207" s="84" t="b">
        <v>0</v>
      </c>
    </row>
    <row r="208" spans="1:7" ht="15">
      <c r="A208" s="84" t="s">
        <v>312</v>
      </c>
      <c r="B208" s="84">
        <v>3</v>
      </c>
      <c r="C208" s="122">
        <v>0.0021586981043992008</v>
      </c>
      <c r="D208" s="84" t="s">
        <v>3086</v>
      </c>
      <c r="E208" s="84" t="b">
        <v>0</v>
      </c>
      <c r="F208" s="84" t="b">
        <v>0</v>
      </c>
      <c r="G208" s="84" t="b">
        <v>0</v>
      </c>
    </row>
    <row r="209" spans="1:7" ht="15">
      <c r="A209" s="84" t="s">
        <v>326</v>
      </c>
      <c r="B209" s="84">
        <v>3</v>
      </c>
      <c r="C209" s="122">
        <v>0.0021586981043992008</v>
      </c>
      <c r="D209" s="84" t="s">
        <v>3086</v>
      </c>
      <c r="E209" s="84" t="b">
        <v>0</v>
      </c>
      <c r="F209" s="84" t="b">
        <v>0</v>
      </c>
      <c r="G209" s="84" t="b">
        <v>0</v>
      </c>
    </row>
    <row r="210" spans="1:7" ht="15">
      <c r="A210" s="84" t="s">
        <v>2886</v>
      </c>
      <c r="B210" s="84">
        <v>3</v>
      </c>
      <c r="C210" s="122">
        <v>0.0021586981043992008</v>
      </c>
      <c r="D210" s="84" t="s">
        <v>3086</v>
      </c>
      <c r="E210" s="84" t="b">
        <v>0</v>
      </c>
      <c r="F210" s="84" t="b">
        <v>0</v>
      </c>
      <c r="G210" s="84" t="b">
        <v>0</v>
      </c>
    </row>
    <row r="211" spans="1:7" ht="15">
      <c r="A211" s="84" t="s">
        <v>2887</v>
      </c>
      <c r="B211" s="84">
        <v>3</v>
      </c>
      <c r="C211" s="122">
        <v>0.0021586981043992008</v>
      </c>
      <c r="D211" s="84" t="s">
        <v>3086</v>
      </c>
      <c r="E211" s="84" t="b">
        <v>0</v>
      </c>
      <c r="F211" s="84" t="b">
        <v>0</v>
      </c>
      <c r="G211" s="84" t="b">
        <v>0</v>
      </c>
    </row>
    <row r="212" spans="1:7" ht="15">
      <c r="A212" s="84" t="s">
        <v>2888</v>
      </c>
      <c r="B212" s="84">
        <v>3</v>
      </c>
      <c r="C212" s="122">
        <v>0.0021586981043992008</v>
      </c>
      <c r="D212" s="84" t="s">
        <v>3086</v>
      </c>
      <c r="E212" s="84" t="b">
        <v>0</v>
      </c>
      <c r="F212" s="84" t="b">
        <v>0</v>
      </c>
      <c r="G212" s="84" t="b">
        <v>0</v>
      </c>
    </row>
    <row r="213" spans="1:7" ht="15">
      <c r="A213" s="84" t="s">
        <v>2889</v>
      </c>
      <c r="B213" s="84">
        <v>3</v>
      </c>
      <c r="C213" s="122">
        <v>0.0021586981043992008</v>
      </c>
      <c r="D213" s="84" t="s">
        <v>3086</v>
      </c>
      <c r="E213" s="84" t="b">
        <v>0</v>
      </c>
      <c r="F213" s="84" t="b">
        <v>0</v>
      </c>
      <c r="G213" s="84" t="b">
        <v>0</v>
      </c>
    </row>
    <row r="214" spans="1:7" ht="15">
      <c r="A214" s="84" t="s">
        <v>2890</v>
      </c>
      <c r="B214" s="84">
        <v>3</v>
      </c>
      <c r="C214" s="122">
        <v>0.0021586981043992008</v>
      </c>
      <c r="D214" s="84" t="s">
        <v>3086</v>
      </c>
      <c r="E214" s="84" t="b">
        <v>0</v>
      </c>
      <c r="F214" s="84" t="b">
        <v>0</v>
      </c>
      <c r="G214" s="84" t="b">
        <v>0</v>
      </c>
    </row>
    <row r="215" spans="1:7" ht="15">
      <c r="A215" s="84" t="s">
        <v>2891</v>
      </c>
      <c r="B215" s="84">
        <v>3</v>
      </c>
      <c r="C215" s="122">
        <v>0.0021586981043992008</v>
      </c>
      <c r="D215" s="84" t="s">
        <v>3086</v>
      </c>
      <c r="E215" s="84" t="b">
        <v>1</v>
      </c>
      <c r="F215" s="84" t="b">
        <v>0</v>
      </c>
      <c r="G215" s="84" t="b">
        <v>0</v>
      </c>
    </row>
    <row r="216" spans="1:7" ht="15">
      <c r="A216" s="84" t="s">
        <v>2892</v>
      </c>
      <c r="B216" s="84">
        <v>3</v>
      </c>
      <c r="C216" s="122">
        <v>0.0021586981043992008</v>
      </c>
      <c r="D216" s="84" t="s">
        <v>3086</v>
      </c>
      <c r="E216" s="84" t="b">
        <v>0</v>
      </c>
      <c r="F216" s="84" t="b">
        <v>0</v>
      </c>
      <c r="G216" s="84" t="b">
        <v>0</v>
      </c>
    </row>
    <row r="217" spans="1:7" ht="15">
      <c r="A217" s="84" t="s">
        <v>2893</v>
      </c>
      <c r="B217" s="84">
        <v>3</v>
      </c>
      <c r="C217" s="122">
        <v>0.0021586981043992008</v>
      </c>
      <c r="D217" s="84" t="s">
        <v>3086</v>
      </c>
      <c r="E217" s="84" t="b">
        <v>0</v>
      </c>
      <c r="F217" s="84" t="b">
        <v>0</v>
      </c>
      <c r="G217" s="84" t="b">
        <v>0</v>
      </c>
    </row>
    <row r="218" spans="1:7" ht="15">
      <c r="A218" s="84" t="s">
        <v>2199</v>
      </c>
      <c r="B218" s="84">
        <v>3</v>
      </c>
      <c r="C218" s="122">
        <v>0.0021586981043992008</v>
      </c>
      <c r="D218" s="84" t="s">
        <v>3086</v>
      </c>
      <c r="E218" s="84" t="b">
        <v>0</v>
      </c>
      <c r="F218" s="84" t="b">
        <v>0</v>
      </c>
      <c r="G218" s="84" t="b">
        <v>0</v>
      </c>
    </row>
    <row r="219" spans="1:7" ht="15">
      <c r="A219" s="84" t="s">
        <v>2894</v>
      </c>
      <c r="B219" s="84">
        <v>3</v>
      </c>
      <c r="C219" s="122">
        <v>0.0021586981043992008</v>
      </c>
      <c r="D219" s="84" t="s">
        <v>3086</v>
      </c>
      <c r="E219" s="84" t="b">
        <v>0</v>
      </c>
      <c r="F219" s="84" t="b">
        <v>0</v>
      </c>
      <c r="G219" s="84" t="b">
        <v>0</v>
      </c>
    </row>
    <row r="220" spans="1:7" ht="15">
      <c r="A220" s="84" t="s">
        <v>2895</v>
      </c>
      <c r="B220" s="84">
        <v>3</v>
      </c>
      <c r="C220" s="122">
        <v>0.0021586981043992008</v>
      </c>
      <c r="D220" s="84" t="s">
        <v>3086</v>
      </c>
      <c r="E220" s="84" t="b">
        <v>0</v>
      </c>
      <c r="F220" s="84" t="b">
        <v>0</v>
      </c>
      <c r="G220" s="84" t="b">
        <v>0</v>
      </c>
    </row>
    <row r="221" spans="1:7" ht="15">
      <c r="A221" s="84" t="s">
        <v>2896</v>
      </c>
      <c r="B221" s="84">
        <v>3</v>
      </c>
      <c r="C221" s="122">
        <v>0.0021586981043992008</v>
      </c>
      <c r="D221" s="84" t="s">
        <v>3086</v>
      </c>
      <c r="E221" s="84" t="b">
        <v>0</v>
      </c>
      <c r="F221" s="84" t="b">
        <v>0</v>
      </c>
      <c r="G221" s="84" t="b">
        <v>0</v>
      </c>
    </row>
    <row r="222" spans="1:7" ht="15">
      <c r="A222" s="84" t="s">
        <v>2897</v>
      </c>
      <c r="B222" s="84">
        <v>3</v>
      </c>
      <c r="C222" s="122">
        <v>0.0021586981043992008</v>
      </c>
      <c r="D222" s="84" t="s">
        <v>3086</v>
      </c>
      <c r="E222" s="84" t="b">
        <v>0</v>
      </c>
      <c r="F222" s="84" t="b">
        <v>0</v>
      </c>
      <c r="G222" s="84" t="b">
        <v>0</v>
      </c>
    </row>
    <row r="223" spans="1:7" ht="15">
      <c r="A223" s="84" t="s">
        <v>2898</v>
      </c>
      <c r="B223" s="84">
        <v>3</v>
      </c>
      <c r="C223" s="122">
        <v>0.0021586981043992008</v>
      </c>
      <c r="D223" s="84" t="s">
        <v>3086</v>
      </c>
      <c r="E223" s="84" t="b">
        <v>0</v>
      </c>
      <c r="F223" s="84" t="b">
        <v>0</v>
      </c>
      <c r="G223" s="84" t="b">
        <v>0</v>
      </c>
    </row>
    <row r="224" spans="1:7" ht="15">
      <c r="A224" s="84" t="s">
        <v>322</v>
      </c>
      <c r="B224" s="84">
        <v>3</v>
      </c>
      <c r="C224" s="122">
        <v>0.0021586981043992008</v>
      </c>
      <c r="D224" s="84" t="s">
        <v>3086</v>
      </c>
      <c r="E224" s="84" t="b">
        <v>0</v>
      </c>
      <c r="F224" s="84" t="b">
        <v>0</v>
      </c>
      <c r="G224" s="84" t="b">
        <v>0</v>
      </c>
    </row>
    <row r="225" spans="1:7" ht="15">
      <c r="A225" s="84" t="s">
        <v>301</v>
      </c>
      <c r="B225" s="84">
        <v>3</v>
      </c>
      <c r="C225" s="122">
        <v>0.0021586981043992008</v>
      </c>
      <c r="D225" s="84" t="s">
        <v>3086</v>
      </c>
      <c r="E225" s="84" t="b">
        <v>0</v>
      </c>
      <c r="F225" s="84" t="b">
        <v>0</v>
      </c>
      <c r="G225" s="84" t="b">
        <v>0</v>
      </c>
    </row>
    <row r="226" spans="1:7" ht="15">
      <c r="A226" s="84" t="s">
        <v>2899</v>
      </c>
      <c r="B226" s="84">
        <v>3</v>
      </c>
      <c r="C226" s="122">
        <v>0.0023733562828498482</v>
      </c>
      <c r="D226" s="84" t="s">
        <v>3086</v>
      </c>
      <c r="E226" s="84" t="b">
        <v>0</v>
      </c>
      <c r="F226" s="84" t="b">
        <v>0</v>
      </c>
      <c r="G226" s="84" t="b">
        <v>0</v>
      </c>
    </row>
    <row r="227" spans="1:7" ht="15">
      <c r="A227" s="84" t="s">
        <v>2900</v>
      </c>
      <c r="B227" s="84">
        <v>3</v>
      </c>
      <c r="C227" s="122">
        <v>0.0023733562828498482</v>
      </c>
      <c r="D227" s="84" t="s">
        <v>3086</v>
      </c>
      <c r="E227" s="84" t="b">
        <v>0</v>
      </c>
      <c r="F227" s="84" t="b">
        <v>0</v>
      </c>
      <c r="G227" s="84" t="b">
        <v>0</v>
      </c>
    </row>
    <row r="228" spans="1:7" ht="15">
      <c r="A228" s="84" t="s">
        <v>2901</v>
      </c>
      <c r="B228" s="84">
        <v>3</v>
      </c>
      <c r="C228" s="122">
        <v>0.0021586981043992008</v>
      </c>
      <c r="D228" s="84" t="s">
        <v>3086</v>
      </c>
      <c r="E228" s="84" t="b">
        <v>0</v>
      </c>
      <c r="F228" s="84" t="b">
        <v>0</v>
      </c>
      <c r="G228" s="84" t="b">
        <v>0</v>
      </c>
    </row>
    <row r="229" spans="1:7" ht="15">
      <c r="A229" s="84" t="s">
        <v>2902</v>
      </c>
      <c r="B229" s="84">
        <v>3</v>
      </c>
      <c r="C229" s="122">
        <v>0.0021586981043992008</v>
      </c>
      <c r="D229" s="84" t="s">
        <v>3086</v>
      </c>
      <c r="E229" s="84" t="b">
        <v>0</v>
      </c>
      <c r="F229" s="84" t="b">
        <v>1</v>
      </c>
      <c r="G229" s="84" t="b">
        <v>0</v>
      </c>
    </row>
    <row r="230" spans="1:7" ht="15">
      <c r="A230" s="84" t="s">
        <v>2903</v>
      </c>
      <c r="B230" s="84">
        <v>3</v>
      </c>
      <c r="C230" s="122">
        <v>0.0023733562828498482</v>
      </c>
      <c r="D230" s="84" t="s">
        <v>3086</v>
      </c>
      <c r="E230" s="84" t="b">
        <v>0</v>
      </c>
      <c r="F230" s="84" t="b">
        <v>0</v>
      </c>
      <c r="G230" s="84" t="b">
        <v>0</v>
      </c>
    </row>
    <row r="231" spans="1:7" ht="15">
      <c r="A231" s="84" t="s">
        <v>2904</v>
      </c>
      <c r="B231" s="84">
        <v>3</v>
      </c>
      <c r="C231" s="122">
        <v>0.0023733562828498482</v>
      </c>
      <c r="D231" s="84" t="s">
        <v>3086</v>
      </c>
      <c r="E231" s="84" t="b">
        <v>0</v>
      </c>
      <c r="F231" s="84" t="b">
        <v>0</v>
      </c>
      <c r="G231" s="84" t="b">
        <v>0</v>
      </c>
    </row>
    <row r="232" spans="1:7" ht="15">
      <c r="A232" s="84" t="s">
        <v>2905</v>
      </c>
      <c r="B232" s="84">
        <v>3</v>
      </c>
      <c r="C232" s="122">
        <v>0.0021586981043992008</v>
      </c>
      <c r="D232" s="84" t="s">
        <v>3086</v>
      </c>
      <c r="E232" s="84" t="b">
        <v>0</v>
      </c>
      <c r="F232" s="84" t="b">
        <v>0</v>
      </c>
      <c r="G232" s="84" t="b">
        <v>0</v>
      </c>
    </row>
    <row r="233" spans="1:7" ht="15">
      <c r="A233" s="84" t="s">
        <v>2906</v>
      </c>
      <c r="B233" s="84">
        <v>3</v>
      </c>
      <c r="C233" s="122">
        <v>0.0021586981043992008</v>
      </c>
      <c r="D233" s="84" t="s">
        <v>3086</v>
      </c>
      <c r="E233" s="84" t="b">
        <v>0</v>
      </c>
      <c r="F233" s="84" t="b">
        <v>0</v>
      </c>
      <c r="G233" s="84" t="b">
        <v>0</v>
      </c>
    </row>
    <row r="234" spans="1:7" ht="15">
      <c r="A234" s="84" t="s">
        <v>2907</v>
      </c>
      <c r="B234" s="84">
        <v>3</v>
      </c>
      <c r="C234" s="122">
        <v>0.0021586981043992008</v>
      </c>
      <c r="D234" s="84" t="s">
        <v>3086</v>
      </c>
      <c r="E234" s="84" t="b">
        <v>0</v>
      </c>
      <c r="F234" s="84" t="b">
        <v>0</v>
      </c>
      <c r="G234" s="84" t="b">
        <v>0</v>
      </c>
    </row>
    <row r="235" spans="1:7" ht="15">
      <c r="A235" s="84" t="s">
        <v>302</v>
      </c>
      <c r="B235" s="84">
        <v>3</v>
      </c>
      <c r="C235" s="122">
        <v>0.0021586981043992008</v>
      </c>
      <c r="D235" s="84" t="s">
        <v>3086</v>
      </c>
      <c r="E235" s="84" t="b">
        <v>0</v>
      </c>
      <c r="F235" s="84" t="b">
        <v>0</v>
      </c>
      <c r="G235" s="84" t="b">
        <v>0</v>
      </c>
    </row>
    <row r="236" spans="1:7" ht="15">
      <c r="A236" s="84" t="s">
        <v>2908</v>
      </c>
      <c r="B236" s="84">
        <v>2</v>
      </c>
      <c r="C236" s="122">
        <v>0.0015822375218998987</v>
      </c>
      <c r="D236" s="84" t="s">
        <v>3086</v>
      </c>
      <c r="E236" s="84" t="b">
        <v>1</v>
      </c>
      <c r="F236" s="84" t="b">
        <v>0</v>
      </c>
      <c r="G236" s="84" t="b">
        <v>0</v>
      </c>
    </row>
    <row r="237" spans="1:7" ht="15">
      <c r="A237" s="84" t="s">
        <v>2909</v>
      </c>
      <c r="B237" s="84">
        <v>2</v>
      </c>
      <c r="C237" s="122">
        <v>0.0015822375218998987</v>
      </c>
      <c r="D237" s="84" t="s">
        <v>3086</v>
      </c>
      <c r="E237" s="84" t="b">
        <v>0</v>
      </c>
      <c r="F237" s="84" t="b">
        <v>0</v>
      </c>
      <c r="G237" s="84" t="b">
        <v>0</v>
      </c>
    </row>
    <row r="238" spans="1:7" ht="15">
      <c r="A238" s="84" t="s">
        <v>2910</v>
      </c>
      <c r="B238" s="84">
        <v>2</v>
      </c>
      <c r="C238" s="122">
        <v>0.0015822375218998987</v>
      </c>
      <c r="D238" s="84" t="s">
        <v>3086</v>
      </c>
      <c r="E238" s="84" t="b">
        <v>0</v>
      </c>
      <c r="F238" s="84" t="b">
        <v>0</v>
      </c>
      <c r="G238" s="84" t="b">
        <v>0</v>
      </c>
    </row>
    <row r="239" spans="1:7" ht="15">
      <c r="A239" s="84" t="s">
        <v>2911</v>
      </c>
      <c r="B239" s="84">
        <v>2</v>
      </c>
      <c r="C239" s="122">
        <v>0.0015822375218998987</v>
      </c>
      <c r="D239" s="84" t="s">
        <v>3086</v>
      </c>
      <c r="E239" s="84" t="b">
        <v>0</v>
      </c>
      <c r="F239" s="84" t="b">
        <v>0</v>
      </c>
      <c r="G239" s="84" t="b">
        <v>0</v>
      </c>
    </row>
    <row r="240" spans="1:7" ht="15">
      <c r="A240" s="84" t="s">
        <v>2912</v>
      </c>
      <c r="B240" s="84">
        <v>2</v>
      </c>
      <c r="C240" s="122">
        <v>0.0015822375218998987</v>
      </c>
      <c r="D240" s="84" t="s">
        <v>3086</v>
      </c>
      <c r="E240" s="84" t="b">
        <v>0</v>
      </c>
      <c r="F240" s="84" t="b">
        <v>0</v>
      </c>
      <c r="G240" s="84" t="b">
        <v>0</v>
      </c>
    </row>
    <row r="241" spans="1:7" ht="15">
      <c r="A241" s="84" t="s">
        <v>2200</v>
      </c>
      <c r="B241" s="84">
        <v>2</v>
      </c>
      <c r="C241" s="122">
        <v>0.0015822375218998987</v>
      </c>
      <c r="D241" s="84" t="s">
        <v>3086</v>
      </c>
      <c r="E241" s="84" t="b">
        <v>0</v>
      </c>
      <c r="F241" s="84" t="b">
        <v>0</v>
      </c>
      <c r="G241" s="84" t="b">
        <v>0</v>
      </c>
    </row>
    <row r="242" spans="1:7" ht="15">
      <c r="A242" s="84" t="s">
        <v>2913</v>
      </c>
      <c r="B242" s="84">
        <v>2</v>
      </c>
      <c r="C242" s="122">
        <v>0.0015822375218998987</v>
      </c>
      <c r="D242" s="84" t="s">
        <v>3086</v>
      </c>
      <c r="E242" s="84" t="b">
        <v>0</v>
      </c>
      <c r="F242" s="84" t="b">
        <v>0</v>
      </c>
      <c r="G242" s="84" t="b">
        <v>0</v>
      </c>
    </row>
    <row r="243" spans="1:7" ht="15">
      <c r="A243" s="84" t="s">
        <v>2914</v>
      </c>
      <c r="B243" s="84">
        <v>2</v>
      </c>
      <c r="C243" s="122">
        <v>0.0015822375218998987</v>
      </c>
      <c r="D243" s="84" t="s">
        <v>3086</v>
      </c>
      <c r="E243" s="84" t="b">
        <v>0</v>
      </c>
      <c r="F243" s="84" t="b">
        <v>0</v>
      </c>
      <c r="G243" s="84" t="b">
        <v>0</v>
      </c>
    </row>
    <row r="244" spans="1:7" ht="15">
      <c r="A244" s="84" t="s">
        <v>2915</v>
      </c>
      <c r="B244" s="84">
        <v>2</v>
      </c>
      <c r="C244" s="122">
        <v>0.0015822375218998987</v>
      </c>
      <c r="D244" s="84" t="s">
        <v>3086</v>
      </c>
      <c r="E244" s="84" t="b">
        <v>0</v>
      </c>
      <c r="F244" s="84" t="b">
        <v>0</v>
      </c>
      <c r="G244" s="84" t="b">
        <v>0</v>
      </c>
    </row>
    <row r="245" spans="1:7" ht="15">
      <c r="A245" s="84" t="s">
        <v>2916</v>
      </c>
      <c r="B245" s="84">
        <v>2</v>
      </c>
      <c r="C245" s="122">
        <v>0.0015822375218998987</v>
      </c>
      <c r="D245" s="84" t="s">
        <v>3086</v>
      </c>
      <c r="E245" s="84" t="b">
        <v>0</v>
      </c>
      <c r="F245" s="84" t="b">
        <v>0</v>
      </c>
      <c r="G245" s="84" t="b">
        <v>0</v>
      </c>
    </row>
    <row r="246" spans="1:7" ht="15">
      <c r="A246" s="84" t="s">
        <v>2917</v>
      </c>
      <c r="B246" s="84">
        <v>2</v>
      </c>
      <c r="C246" s="122">
        <v>0.0015822375218998987</v>
      </c>
      <c r="D246" s="84" t="s">
        <v>3086</v>
      </c>
      <c r="E246" s="84" t="b">
        <v>0</v>
      </c>
      <c r="F246" s="84" t="b">
        <v>0</v>
      </c>
      <c r="G246" s="84" t="b">
        <v>0</v>
      </c>
    </row>
    <row r="247" spans="1:7" ht="15">
      <c r="A247" s="84" t="s">
        <v>2918</v>
      </c>
      <c r="B247" s="84">
        <v>2</v>
      </c>
      <c r="C247" s="122">
        <v>0.0015822375218998987</v>
      </c>
      <c r="D247" s="84" t="s">
        <v>3086</v>
      </c>
      <c r="E247" s="84" t="b">
        <v>0</v>
      </c>
      <c r="F247" s="84" t="b">
        <v>0</v>
      </c>
      <c r="G247" s="84" t="b">
        <v>0</v>
      </c>
    </row>
    <row r="248" spans="1:7" ht="15">
      <c r="A248" s="84" t="s">
        <v>2919</v>
      </c>
      <c r="B248" s="84">
        <v>2</v>
      </c>
      <c r="C248" s="122">
        <v>0.0015822375218998987</v>
      </c>
      <c r="D248" s="84" t="s">
        <v>3086</v>
      </c>
      <c r="E248" s="84" t="b">
        <v>0</v>
      </c>
      <c r="F248" s="84" t="b">
        <v>0</v>
      </c>
      <c r="G248" s="84" t="b">
        <v>0</v>
      </c>
    </row>
    <row r="249" spans="1:7" ht="15">
      <c r="A249" s="84" t="s">
        <v>2920</v>
      </c>
      <c r="B249" s="84">
        <v>2</v>
      </c>
      <c r="C249" s="122">
        <v>0.0015822375218998987</v>
      </c>
      <c r="D249" s="84" t="s">
        <v>3086</v>
      </c>
      <c r="E249" s="84" t="b">
        <v>0</v>
      </c>
      <c r="F249" s="84" t="b">
        <v>0</v>
      </c>
      <c r="G249" s="84" t="b">
        <v>0</v>
      </c>
    </row>
    <row r="250" spans="1:7" ht="15">
      <c r="A250" s="84" t="s">
        <v>2921</v>
      </c>
      <c r="B250" s="84">
        <v>2</v>
      </c>
      <c r="C250" s="122">
        <v>0.0015822375218998987</v>
      </c>
      <c r="D250" s="84" t="s">
        <v>3086</v>
      </c>
      <c r="E250" s="84" t="b">
        <v>0</v>
      </c>
      <c r="F250" s="84" t="b">
        <v>0</v>
      </c>
      <c r="G250" s="84" t="b">
        <v>0</v>
      </c>
    </row>
    <row r="251" spans="1:7" ht="15">
      <c r="A251" s="84" t="s">
        <v>2922</v>
      </c>
      <c r="B251" s="84">
        <v>2</v>
      </c>
      <c r="C251" s="122">
        <v>0.0015822375218998987</v>
      </c>
      <c r="D251" s="84" t="s">
        <v>3086</v>
      </c>
      <c r="E251" s="84" t="b">
        <v>0</v>
      </c>
      <c r="F251" s="84" t="b">
        <v>0</v>
      </c>
      <c r="G251" s="84" t="b">
        <v>0</v>
      </c>
    </row>
    <row r="252" spans="1:7" ht="15">
      <c r="A252" s="84" t="s">
        <v>2923</v>
      </c>
      <c r="B252" s="84">
        <v>2</v>
      </c>
      <c r="C252" s="122">
        <v>0.0015822375218998987</v>
      </c>
      <c r="D252" s="84" t="s">
        <v>3086</v>
      </c>
      <c r="E252" s="84" t="b">
        <v>0</v>
      </c>
      <c r="F252" s="84" t="b">
        <v>0</v>
      </c>
      <c r="G252" s="84" t="b">
        <v>0</v>
      </c>
    </row>
    <row r="253" spans="1:7" ht="15">
      <c r="A253" s="84" t="s">
        <v>2924</v>
      </c>
      <c r="B253" s="84">
        <v>2</v>
      </c>
      <c r="C253" s="122">
        <v>0.0015822375218998987</v>
      </c>
      <c r="D253" s="84" t="s">
        <v>3086</v>
      </c>
      <c r="E253" s="84" t="b">
        <v>0</v>
      </c>
      <c r="F253" s="84" t="b">
        <v>0</v>
      </c>
      <c r="G253" s="84" t="b">
        <v>0</v>
      </c>
    </row>
    <row r="254" spans="1:7" ht="15">
      <c r="A254" s="84" t="s">
        <v>2925</v>
      </c>
      <c r="B254" s="84">
        <v>2</v>
      </c>
      <c r="C254" s="122">
        <v>0.0015822375218998987</v>
      </c>
      <c r="D254" s="84" t="s">
        <v>3086</v>
      </c>
      <c r="E254" s="84" t="b">
        <v>0</v>
      </c>
      <c r="F254" s="84" t="b">
        <v>0</v>
      </c>
      <c r="G254" s="84" t="b">
        <v>0</v>
      </c>
    </row>
    <row r="255" spans="1:7" ht="15">
      <c r="A255" s="84" t="s">
        <v>2926</v>
      </c>
      <c r="B255" s="84">
        <v>2</v>
      </c>
      <c r="C255" s="122">
        <v>0.0015822375218998987</v>
      </c>
      <c r="D255" s="84" t="s">
        <v>3086</v>
      </c>
      <c r="E255" s="84" t="b">
        <v>0</v>
      </c>
      <c r="F255" s="84" t="b">
        <v>0</v>
      </c>
      <c r="G255" s="84" t="b">
        <v>0</v>
      </c>
    </row>
    <row r="256" spans="1:7" ht="15">
      <c r="A256" s="84" t="s">
        <v>2927</v>
      </c>
      <c r="B256" s="84">
        <v>2</v>
      </c>
      <c r="C256" s="122">
        <v>0.0015822375218998987</v>
      </c>
      <c r="D256" s="84" t="s">
        <v>3086</v>
      </c>
      <c r="E256" s="84" t="b">
        <v>0</v>
      </c>
      <c r="F256" s="84" t="b">
        <v>0</v>
      </c>
      <c r="G256" s="84" t="b">
        <v>0</v>
      </c>
    </row>
    <row r="257" spans="1:7" ht="15">
      <c r="A257" s="84" t="s">
        <v>2928</v>
      </c>
      <c r="B257" s="84">
        <v>2</v>
      </c>
      <c r="C257" s="122">
        <v>0.0015822375218998987</v>
      </c>
      <c r="D257" s="84" t="s">
        <v>3086</v>
      </c>
      <c r="E257" s="84" t="b">
        <v>0</v>
      </c>
      <c r="F257" s="84" t="b">
        <v>0</v>
      </c>
      <c r="G257" s="84" t="b">
        <v>0</v>
      </c>
    </row>
    <row r="258" spans="1:7" ht="15">
      <c r="A258" s="84" t="s">
        <v>2929</v>
      </c>
      <c r="B258" s="84">
        <v>2</v>
      </c>
      <c r="C258" s="122">
        <v>0.0015822375218998987</v>
      </c>
      <c r="D258" s="84" t="s">
        <v>3086</v>
      </c>
      <c r="E258" s="84" t="b">
        <v>0</v>
      </c>
      <c r="F258" s="84" t="b">
        <v>0</v>
      </c>
      <c r="G258" s="84" t="b">
        <v>0</v>
      </c>
    </row>
    <row r="259" spans="1:7" ht="15">
      <c r="A259" s="84" t="s">
        <v>2930</v>
      </c>
      <c r="B259" s="84">
        <v>2</v>
      </c>
      <c r="C259" s="122">
        <v>0.0015822375218998987</v>
      </c>
      <c r="D259" s="84" t="s">
        <v>3086</v>
      </c>
      <c r="E259" s="84" t="b">
        <v>0</v>
      </c>
      <c r="F259" s="84" t="b">
        <v>0</v>
      </c>
      <c r="G259" s="84" t="b">
        <v>0</v>
      </c>
    </row>
    <row r="260" spans="1:7" ht="15">
      <c r="A260" s="84" t="s">
        <v>2931</v>
      </c>
      <c r="B260" s="84">
        <v>2</v>
      </c>
      <c r="C260" s="122">
        <v>0.0018268779084614438</v>
      </c>
      <c r="D260" s="84" t="s">
        <v>3086</v>
      </c>
      <c r="E260" s="84" t="b">
        <v>1</v>
      </c>
      <c r="F260" s="84" t="b">
        <v>0</v>
      </c>
      <c r="G260" s="84" t="b">
        <v>0</v>
      </c>
    </row>
    <row r="261" spans="1:7" ht="15">
      <c r="A261" s="84" t="s">
        <v>2932</v>
      </c>
      <c r="B261" s="84">
        <v>2</v>
      </c>
      <c r="C261" s="122">
        <v>0.0015822375218998987</v>
      </c>
      <c r="D261" s="84" t="s">
        <v>3086</v>
      </c>
      <c r="E261" s="84" t="b">
        <v>0</v>
      </c>
      <c r="F261" s="84" t="b">
        <v>0</v>
      </c>
      <c r="G261" s="84" t="b">
        <v>0</v>
      </c>
    </row>
    <row r="262" spans="1:7" ht="15">
      <c r="A262" s="84" t="s">
        <v>2933</v>
      </c>
      <c r="B262" s="84">
        <v>2</v>
      </c>
      <c r="C262" s="122">
        <v>0.0015822375218998987</v>
      </c>
      <c r="D262" s="84" t="s">
        <v>3086</v>
      </c>
      <c r="E262" s="84" t="b">
        <v>0</v>
      </c>
      <c r="F262" s="84" t="b">
        <v>0</v>
      </c>
      <c r="G262" s="84" t="b">
        <v>0</v>
      </c>
    </row>
    <row r="263" spans="1:7" ht="15">
      <c r="A263" s="84" t="s">
        <v>2934</v>
      </c>
      <c r="B263" s="84">
        <v>2</v>
      </c>
      <c r="C263" s="122">
        <v>0.0015822375218998987</v>
      </c>
      <c r="D263" s="84" t="s">
        <v>3086</v>
      </c>
      <c r="E263" s="84" t="b">
        <v>0</v>
      </c>
      <c r="F263" s="84" t="b">
        <v>0</v>
      </c>
      <c r="G263" s="84" t="b">
        <v>0</v>
      </c>
    </row>
    <row r="264" spans="1:7" ht="15">
      <c r="A264" s="84" t="s">
        <v>2935</v>
      </c>
      <c r="B264" s="84">
        <v>2</v>
      </c>
      <c r="C264" s="122">
        <v>0.0015822375218998987</v>
      </c>
      <c r="D264" s="84" t="s">
        <v>3086</v>
      </c>
      <c r="E264" s="84" t="b">
        <v>1</v>
      </c>
      <c r="F264" s="84" t="b">
        <v>0</v>
      </c>
      <c r="G264" s="84" t="b">
        <v>0</v>
      </c>
    </row>
    <row r="265" spans="1:7" ht="15">
      <c r="A265" s="84" t="s">
        <v>2209</v>
      </c>
      <c r="B265" s="84">
        <v>2</v>
      </c>
      <c r="C265" s="122">
        <v>0.0018268779084614438</v>
      </c>
      <c r="D265" s="84" t="s">
        <v>3086</v>
      </c>
      <c r="E265" s="84" t="b">
        <v>0</v>
      </c>
      <c r="F265" s="84" t="b">
        <v>0</v>
      </c>
      <c r="G265" s="84" t="b">
        <v>0</v>
      </c>
    </row>
    <row r="266" spans="1:7" ht="15">
      <c r="A266" s="84" t="s">
        <v>2936</v>
      </c>
      <c r="B266" s="84">
        <v>2</v>
      </c>
      <c r="C266" s="122">
        <v>0.0015822375218998987</v>
      </c>
      <c r="D266" s="84" t="s">
        <v>3086</v>
      </c>
      <c r="E266" s="84" t="b">
        <v>0</v>
      </c>
      <c r="F266" s="84" t="b">
        <v>0</v>
      </c>
      <c r="G266" s="84" t="b">
        <v>0</v>
      </c>
    </row>
    <row r="267" spans="1:7" ht="15">
      <c r="A267" s="84" t="s">
        <v>2937</v>
      </c>
      <c r="B267" s="84">
        <v>2</v>
      </c>
      <c r="C267" s="122">
        <v>0.0015822375218998987</v>
      </c>
      <c r="D267" s="84" t="s">
        <v>3086</v>
      </c>
      <c r="E267" s="84" t="b">
        <v>0</v>
      </c>
      <c r="F267" s="84" t="b">
        <v>0</v>
      </c>
      <c r="G267" s="84" t="b">
        <v>0</v>
      </c>
    </row>
    <row r="268" spans="1:7" ht="15">
      <c r="A268" s="84" t="s">
        <v>2938</v>
      </c>
      <c r="B268" s="84">
        <v>2</v>
      </c>
      <c r="C268" s="122">
        <v>0.0015822375218998987</v>
      </c>
      <c r="D268" s="84" t="s">
        <v>3086</v>
      </c>
      <c r="E268" s="84" t="b">
        <v>0</v>
      </c>
      <c r="F268" s="84" t="b">
        <v>0</v>
      </c>
      <c r="G268" s="84" t="b">
        <v>0</v>
      </c>
    </row>
    <row r="269" spans="1:7" ht="15">
      <c r="A269" s="84" t="s">
        <v>2939</v>
      </c>
      <c r="B269" s="84">
        <v>2</v>
      </c>
      <c r="C269" s="122">
        <v>0.0015822375218998987</v>
      </c>
      <c r="D269" s="84" t="s">
        <v>3086</v>
      </c>
      <c r="E269" s="84" t="b">
        <v>0</v>
      </c>
      <c r="F269" s="84" t="b">
        <v>0</v>
      </c>
      <c r="G269" s="84" t="b">
        <v>0</v>
      </c>
    </row>
    <row r="270" spans="1:7" ht="15">
      <c r="A270" s="84" t="s">
        <v>329</v>
      </c>
      <c r="B270" s="84">
        <v>2</v>
      </c>
      <c r="C270" s="122">
        <v>0.0015822375218998987</v>
      </c>
      <c r="D270" s="84" t="s">
        <v>3086</v>
      </c>
      <c r="E270" s="84" t="b">
        <v>0</v>
      </c>
      <c r="F270" s="84" t="b">
        <v>0</v>
      </c>
      <c r="G270" s="84" t="b">
        <v>0</v>
      </c>
    </row>
    <row r="271" spans="1:7" ht="15">
      <c r="A271" s="84" t="s">
        <v>2940</v>
      </c>
      <c r="B271" s="84">
        <v>2</v>
      </c>
      <c r="C271" s="122">
        <v>0.0015822375218998987</v>
      </c>
      <c r="D271" s="84" t="s">
        <v>3086</v>
      </c>
      <c r="E271" s="84" t="b">
        <v>0</v>
      </c>
      <c r="F271" s="84" t="b">
        <v>0</v>
      </c>
      <c r="G271" s="84" t="b">
        <v>0</v>
      </c>
    </row>
    <row r="272" spans="1:7" ht="15">
      <c r="A272" s="84" t="s">
        <v>2941</v>
      </c>
      <c r="B272" s="84">
        <v>2</v>
      </c>
      <c r="C272" s="122">
        <v>0.0015822375218998987</v>
      </c>
      <c r="D272" s="84" t="s">
        <v>3086</v>
      </c>
      <c r="E272" s="84" t="b">
        <v>0</v>
      </c>
      <c r="F272" s="84" t="b">
        <v>0</v>
      </c>
      <c r="G272" s="84" t="b">
        <v>0</v>
      </c>
    </row>
    <row r="273" spans="1:7" ht="15">
      <c r="A273" s="84" t="s">
        <v>2942</v>
      </c>
      <c r="B273" s="84">
        <v>2</v>
      </c>
      <c r="C273" s="122">
        <v>0.0015822375218998987</v>
      </c>
      <c r="D273" s="84" t="s">
        <v>3086</v>
      </c>
      <c r="E273" s="84" t="b">
        <v>0</v>
      </c>
      <c r="F273" s="84" t="b">
        <v>0</v>
      </c>
      <c r="G273" s="84" t="b">
        <v>0</v>
      </c>
    </row>
    <row r="274" spans="1:7" ht="15">
      <c r="A274" s="84" t="s">
        <v>2195</v>
      </c>
      <c r="B274" s="84">
        <v>2</v>
      </c>
      <c r="C274" s="122">
        <v>0.0015822375218998987</v>
      </c>
      <c r="D274" s="84" t="s">
        <v>3086</v>
      </c>
      <c r="E274" s="84" t="b">
        <v>0</v>
      </c>
      <c r="F274" s="84" t="b">
        <v>0</v>
      </c>
      <c r="G274" s="84" t="b">
        <v>0</v>
      </c>
    </row>
    <row r="275" spans="1:7" ht="15">
      <c r="A275" s="84" t="s">
        <v>2943</v>
      </c>
      <c r="B275" s="84">
        <v>2</v>
      </c>
      <c r="C275" s="122">
        <v>0.0015822375218998987</v>
      </c>
      <c r="D275" s="84" t="s">
        <v>3086</v>
      </c>
      <c r="E275" s="84" t="b">
        <v>0</v>
      </c>
      <c r="F275" s="84" t="b">
        <v>0</v>
      </c>
      <c r="G275" s="84" t="b">
        <v>0</v>
      </c>
    </row>
    <row r="276" spans="1:7" ht="15">
      <c r="A276" s="84" t="s">
        <v>2944</v>
      </c>
      <c r="B276" s="84">
        <v>2</v>
      </c>
      <c r="C276" s="122">
        <v>0.0015822375218998987</v>
      </c>
      <c r="D276" s="84" t="s">
        <v>3086</v>
      </c>
      <c r="E276" s="84" t="b">
        <v>0</v>
      </c>
      <c r="F276" s="84" t="b">
        <v>0</v>
      </c>
      <c r="G276" s="84" t="b">
        <v>0</v>
      </c>
    </row>
    <row r="277" spans="1:7" ht="15">
      <c r="A277" s="84" t="s">
        <v>2945</v>
      </c>
      <c r="B277" s="84">
        <v>2</v>
      </c>
      <c r="C277" s="122">
        <v>0.0015822375218998987</v>
      </c>
      <c r="D277" s="84" t="s">
        <v>3086</v>
      </c>
      <c r="E277" s="84" t="b">
        <v>0</v>
      </c>
      <c r="F277" s="84" t="b">
        <v>0</v>
      </c>
      <c r="G277" s="84" t="b">
        <v>0</v>
      </c>
    </row>
    <row r="278" spans="1:7" ht="15">
      <c r="A278" s="84" t="s">
        <v>2946</v>
      </c>
      <c r="B278" s="84">
        <v>2</v>
      </c>
      <c r="C278" s="122">
        <v>0.0015822375218998987</v>
      </c>
      <c r="D278" s="84" t="s">
        <v>3086</v>
      </c>
      <c r="E278" s="84" t="b">
        <v>0</v>
      </c>
      <c r="F278" s="84" t="b">
        <v>1</v>
      </c>
      <c r="G278" s="84" t="b">
        <v>0</v>
      </c>
    </row>
    <row r="279" spans="1:7" ht="15">
      <c r="A279" s="84" t="s">
        <v>2947</v>
      </c>
      <c r="B279" s="84">
        <v>2</v>
      </c>
      <c r="C279" s="122">
        <v>0.0015822375218998987</v>
      </c>
      <c r="D279" s="84" t="s">
        <v>3086</v>
      </c>
      <c r="E279" s="84" t="b">
        <v>0</v>
      </c>
      <c r="F279" s="84" t="b">
        <v>0</v>
      </c>
      <c r="G279" s="84" t="b">
        <v>0</v>
      </c>
    </row>
    <row r="280" spans="1:7" ht="15">
      <c r="A280" s="84" t="s">
        <v>2948</v>
      </c>
      <c r="B280" s="84">
        <v>2</v>
      </c>
      <c r="C280" s="122">
        <v>0.0015822375218998987</v>
      </c>
      <c r="D280" s="84" t="s">
        <v>3086</v>
      </c>
      <c r="E280" s="84" t="b">
        <v>0</v>
      </c>
      <c r="F280" s="84" t="b">
        <v>0</v>
      </c>
      <c r="G280" s="84" t="b">
        <v>0</v>
      </c>
    </row>
    <row r="281" spans="1:7" ht="15">
      <c r="A281" s="84" t="s">
        <v>2949</v>
      </c>
      <c r="B281" s="84">
        <v>2</v>
      </c>
      <c r="C281" s="122">
        <v>0.0015822375218998987</v>
      </c>
      <c r="D281" s="84" t="s">
        <v>3086</v>
      </c>
      <c r="E281" s="84" t="b">
        <v>0</v>
      </c>
      <c r="F281" s="84" t="b">
        <v>1</v>
      </c>
      <c r="G281" s="84" t="b">
        <v>0</v>
      </c>
    </row>
    <row r="282" spans="1:7" ht="15">
      <c r="A282" s="84" t="s">
        <v>2950</v>
      </c>
      <c r="B282" s="84">
        <v>2</v>
      </c>
      <c r="C282" s="122">
        <v>0.0015822375218998987</v>
      </c>
      <c r="D282" s="84" t="s">
        <v>3086</v>
      </c>
      <c r="E282" s="84" t="b">
        <v>1</v>
      </c>
      <c r="F282" s="84" t="b">
        <v>0</v>
      </c>
      <c r="G282" s="84" t="b">
        <v>0</v>
      </c>
    </row>
    <row r="283" spans="1:7" ht="15">
      <c r="A283" s="84" t="s">
        <v>2951</v>
      </c>
      <c r="B283" s="84">
        <v>2</v>
      </c>
      <c r="C283" s="122">
        <v>0.0015822375218998987</v>
      </c>
      <c r="D283" s="84" t="s">
        <v>3086</v>
      </c>
      <c r="E283" s="84" t="b">
        <v>0</v>
      </c>
      <c r="F283" s="84" t="b">
        <v>0</v>
      </c>
      <c r="G283" s="84" t="b">
        <v>0</v>
      </c>
    </row>
    <row r="284" spans="1:7" ht="15">
      <c r="A284" s="84" t="s">
        <v>2952</v>
      </c>
      <c r="B284" s="84">
        <v>2</v>
      </c>
      <c r="C284" s="122">
        <v>0.0015822375218998987</v>
      </c>
      <c r="D284" s="84" t="s">
        <v>3086</v>
      </c>
      <c r="E284" s="84" t="b">
        <v>0</v>
      </c>
      <c r="F284" s="84" t="b">
        <v>0</v>
      </c>
      <c r="G284" s="84" t="b">
        <v>0</v>
      </c>
    </row>
    <row r="285" spans="1:7" ht="15">
      <c r="A285" s="84" t="s">
        <v>2953</v>
      </c>
      <c r="B285" s="84">
        <v>2</v>
      </c>
      <c r="C285" s="122">
        <v>0.0015822375218998987</v>
      </c>
      <c r="D285" s="84" t="s">
        <v>3086</v>
      </c>
      <c r="E285" s="84" t="b">
        <v>0</v>
      </c>
      <c r="F285" s="84" t="b">
        <v>0</v>
      </c>
      <c r="G285" s="84" t="b">
        <v>0</v>
      </c>
    </row>
    <row r="286" spans="1:7" ht="15">
      <c r="A286" s="84" t="s">
        <v>2954</v>
      </c>
      <c r="B286" s="84">
        <v>2</v>
      </c>
      <c r="C286" s="122">
        <v>0.0015822375218998987</v>
      </c>
      <c r="D286" s="84" t="s">
        <v>3086</v>
      </c>
      <c r="E286" s="84" t="b">
        <v>0</v>
      </c>
      <c r="F286" s="84" t="b">
        <v>0</v>
      </c>
      <c r="G286" s="84" t="b">
        <v>0</v>
      </c>
    </row>
    <row r="287" spans="1:7" ht="15">
      <c r="A287" s="84" t="s">
        <v>2955</v>
      </c>
      <c r="B287" s="84">
        <v>2</v>
      </c>
      <c r="C287" s="122">
        <v>0.0015822375218998987</v>
      </c>
      <c r="D287" s="84" t="s">
        <v>3086</v>
      </c>
      <c r="E287" s="84" t="b">
        <v>0</v>
      </c>
      <c r="F287" s="84" t="b">
        <v>0</v>
      </c>
      <c r="G287" s="84" t="b">
        <v>0</v>
      </c>
    </row>
    <row r="288" spans="1:7" ht="15">
      <c r="A288" s="84" t="s">
        <v>2956</v>
      </c>
      <c r="B288" s="84">
        <v>2</v>
      </c>
      <c r="C288" s="122">
        <v>0.0015822375218998987</v>
      </c>
      <c r="D288" s="84" t="s">
        <v>3086</v>
      </c>
      <c r="E288" s="84" t="b">
        <v>0</v>
      </c>
      <c r="F288" s="84" t="b">
        <v>0</v>
      </c>
      <c r="G288" s="84" t="b">
        <v>0</v>
      </c>
    </row>
    <row r="289" spans="1:7" ht="15">
      <c r="A289" s="84" t="s">
        <v>2957</v>
      </c>
      <c r="B289" s="84">
        <v>2</v>
      </c>
      <c r="C289" s="122">
        <v>0.0015822375218998987</v>
      </c>
      <c r="D289" s="84" t="s">
        <v>3086</v>
      </c>
      <c r="E289" s="84" t="b">
        <v>0</v>
      </c>
      <c r="F289" s="84" t="b">
        <v>0</v>
      </c>
      <c r="G289" s="84" t="b">
        <v>0</v>
      </c>
    </row>
    <row r="290" spans="1:7" ht="15">
      <c r="A290" s="84" t="s">
        <v>2958</v>
      </c>
      <c r="B290" s="84">
        <v>2</v>
      </c>
      <c r="C290" s="122">
        <v>0.0015822375218998987</v>
      </c>
      <c r="D290" s="84" t="s">
        <v>3086</v>
      </c>
      <c r="E290" s="84" t="b">
        <v>0</v>
      </c>
      <c r="F290" s="84" t="b">
        <v>0</v>
      </c>
      <c r="G290" s="84" t="b">
        <v>0</v>
      </c>
    </row>
    <row r="291" spans="1:7" ht="15">
      <c r="A291" s="84" t="s">
        <v>2959</v>
      </c>
      <c r="B291" s="84">
        <v>2</v>
      </c>
      <c r="C291" s="122">
        <v>0.0015822375218998987</v>
      </c>
      <c r="D291" s="84" t="s">
        <v>3086</v>
      </c>
      <c r="E291" s="84" t="b">
        <v>0</v>
      </c>
      <c r="F291" s="84" t="b">
        <v>0</v>
      </c>
      <c r="G291" s="84" t="b">
        <v>0</v>
      </c>
    </row>
    <row r="292" spans="1:7" ht="15">
      <c r="A292" s="84" t="s">
        <v>2960</v>
      </c>
      <c r="B292" s="84">
        <v>2</v>
      </c>
      <c r="C292" s="122">
        <v>0.0015822375218998987</v>
      </c>
      <c r="D292" s="84" t="s">
        <v>3086</v>
      </c>
      <c r="E292" s="84" t="b">
        <v>0</v>
      </c>
      <c r="F292" s="84" t="b">
        <v>0</v>
      </c>
      <c r="G292" s="84" t="b">
        <v>0</v>
      </c>
    </row>
    <row r="293" spans="1:7" ht="15">
      <c r="A293" s="84" t="s">
        <v>2961</v>
      </c>
      <c r="B293" s="84">
        <v>2</v>
      </c>
      <c r="C293" s="122">
        <v>0.0015822375218998987</v>
      </c>
      <c r="D293" s="84" t="s">
        <v>3086</v>
      </c>
      <c r="E293" s="84" t="b">
        <v>0</v>
      </c>
      <c r="F293" s="84" t="b">
        <v>0</v>
      </c>
      <c r="G293" s="84" t="b">
        <v>0</v>
      </c>
    </row>
    <row r="294" spans="1:7" ht="15">
      <c r="A294" s="84" t="s">
        <v>2962</v>
      </c>
      <c r="B294" s="84">
        <v>2</v>
      </c>
      <c r="C294" s="122">
        <v>0.0015822375218998987</v>
      </c>
      <c r="D294" s="84" t="s">
        <v>3086</v>
      </c>
      <c r="E294" s="84" t="b">
        <v>0</v>
      </c>
      <c r="F294" s="84" t="b">
        <v>0</v>
      </c>
      <c r="G294" s="84" t="b">
        <v>0</v>
      </c>
    </row>
    <row r="295" spans="1:7" ht="15">
      <c r="A295" s="84" t="s">
        <v>2963</v>
      </c>
      <c r="B295" s="84">
        <v>2</v>
      </c>
      <c r="C295" s="122">
        <v>0.0015822375218998987</v>
      </c>
      <c r="D295" s="84" t="s">
        <v>3086</v>
      </c>
      <c r="E295" s="84" t="b">
        <v>0</v>
      </c>
      <c r="F295" s="84" t="b">
        <v>1</v>
      </c>
      <c r="G295" s="84" t="b">
        <v>0</v>
      </c>
    </row>
    <row r="296" spans="1:7" ht="15">
      <c r="A296" s="84" t="s">
        <v>2964</v>
      </c>
      <c r="B296" s="84">
        <v>2</v>
      </c>
      <c r="C296" s="122">
        <v>0.0015822375218998987</v>
      </c>
      <c r="D296" s="84" t="s">
        <v>3086</v>
      </c>
      <c r="E296" s="84" t="b">
        <v>0</v>
      </c>
      <c r="F296" s="84" t="b">
        <v>0</v>
      </c>
      <c r="G296" s="84" t="b">
        <v>0</v>
      </c>
    </row>
    <row r="297" spans="1:7" ht="15">
      <c r="A297" s="84" t="s">
        <v>2965</v>
      </c>
      <c r="B297" s="84">
        <v>2</v>
      </c>
      <c r="C297" s="122">
        <v>0.0015822375218998987</v>
      </c>
      <c r="D297" s="84" t="s">
        <v>3086</v>
      </c>
      <c r="E297" s="84" t="b">
        <v>0</v>
      </c>
      <c r="F297" s="84" t="b">
        <v>0</v>
      </c>
      <c r="G297" s="84" t="b">
        <v>0</v>
      </c>
    </row>
    <row r="298" spans="1:7" ht="15">
      <c r="A298" s="84" t="s">
        <v>2966</v>
      </c>
      <c r="B298" s="84">
        <v>2</v>
      </c>
      <c r="C298" s="122">
        <v>0.0018268779084614438</v>
      </c>
      <c r="D298" s="84" t="s">
        <v>3086</v>
      </c>
      <c r="E298" s="84" t="b">
        <v>0</v>
      </c>
      <c r="F298" s="84" t="b">
        <v>0</v>
      </c>
      <c r="G298" s="84" t="b">
        <v>0</v>
      </c>
    </row>
    <row r="299" spans="1:7" ht="15">
      <c r="A299" s="84" t="s">
        <v>2967</v>
      </c>
      <c r="B299" s="84">
        <v>2</v>
      </c>
      <c r="C299" s="122">
        <v>0.0015822375218998987</v>
      </c>
      <c r="D299" s="84" t="s">
        <v>3086</v>
      </c>
      <c r="E299" s="84" t="b">
        <v>0</v>
      </c>
      <c r="F299" s="84" t="b">
        <v>0</v>
      </c>
      <c r="G299" s="84" t="b">
        <v>0</v>
      </c>
    </row>
    <row r="300" spans="1:7" ht="15">
      <c r="A300" s="84" t="s">
        <v>2968</v>
      </c>
      <c r="B300" s="84">
        <v>2</v>
      </c>
      <c r="C300" s="122">
        <v>0.0015822375218998987</v>
      </c>
      <c r="D300" s="84" t="s">
        <v>3086</v>
      </c>
      <c r="E300" s="84" t="b">
        <v>0</v>
      </c>
      <c r="F300" s="84" t="b">
        <v>0</v>
      </c>
      <c r="G300" s="84" t="b">
        <v>0</v>
      </c>
    </row>
    <row r="301" spans="1:7" ht="15">
      <c r="A301" s="84" t="s">
        <v>2969</v>
      </c>
      <c r="B301" s="84">
        <v>2</v>
      </c>
      <c r="C301" s="122">
        <v>0.0015822375218998987</v>
      </c>
      <c r="D301" s="84" t="s">
        <v>3086</v>
      </c>
      <c r="E301" s="84" t="b">
        <v>0</v>
      </c>
      <c r="F301" s="84" t="b">
        <v>0</v>
      </c>
      <c r="G301" s="84" t="b">
        <v>0</v>
      </c>
    </row>
    <row r="302" spans="1:7" ht="15">
      <c r="A302" s="84" t="s">
        <v>2970</v>
      </c>
      <c r="B302" s="84">
        <v>2</v>
      </c>
      <c r="C302" s="122">
        <v>0.0015822375218998987</v>
      </c>
      <c r="D302" s="84" t="s">
        <v>3086</v>
      </c>
      <c r="E302" s="84" t="b">
        <v>0</v>
      </c>
      <c r="F302" s="84" t="b">
        <v>0</v>
      </c>
      <c r="G302" s="84" t="b">
        <v>0</v>
      </c>
    </row>
    <row r="303" spans="1:7" ht="15">
      <c r="A303" s="84" t="s">
        <v>2971</v>
      </c>
      <c r="B303" s="84">
        <v>2</v>
      </c>
      <c r="C303" s="122">
        <v>0.0015822375218998987</v>
      </c>
      <c r="D303" s="84" t="s">
        <v>3086</v>
      </c>
      <c r="E303" s="84" t="b">
        <v>0</v>
      </c>
      <c r="F303" s="84" t="b">
        <v>0</v>
      </c>
      <c r="G303" s="84" t="b">
        <v>0</v>
      </c>
    </row>
    <row r="304" spans="1:7" ht="15">
      <c r="A304" s="84" t="s">
        <v>2972</v>
      </c>
      <c r="B304" s="84">
        <v>2</v>
      </c>
      <c r="C304" s="122">
        <v>0.0015822375218998987</v>
      </c>
      <c r="D304" s="84" t="s">
        <v>3086</v>
      </c>
      <c r="E304" s="84" t="b">
        <v>0</v>
      </c>
      <c r="F304" s="84" t="b">
        <v>0</v>
      </c>
      <c r="G304" s="84" t="b">
        <v>0</v>
      </c>
    </row>
    <row r="305" spans="1:7" ht="15">
      <c r="A305" s="84" t="s">
        <v>2973</v>
      </c>
      <c r="B305" s="84">
        <v>2</v>
      </c>
      <c r="C305" s="122">
        <v>0.0015822375218998987</v>
      </c>
      <c r="D305" s="84" t="s">
        <v>3086</v>
      </c>
      <c r="E305" s="84" t="b">
        <v>0</v>
      </c>
      <c r="F305" s="84" t="b">
        <v>0</v>
      </c>
      <c r="G305" s="84" t="b">
        <v>0</v>
      </c>
    </row>
    <row r="306" spans="1:7" ht="15">
      <c r="A306" s="84" t="s">
        <v>2974</v>
      </c>
      <c r="B306" s="84">
        <v>2</v>
      </c>
      <c r="C306" s="122">
        <v>0.0015822375218998987</v>
      </c>
      <c r="D306" s="84" t="s">
        <v>3086</v>
      </c>
      <c r="E306" s="84" t="b">
        <v>0</v>
      </c>
      <c r="F306" s="84" t="b">
        <v>0</v>
      </c>
      <c r="G306" s="84" t="b">
        <v>0</v>
      </c>
    </row>
    <row r="307" spans="1:7" ht="15">
      <c r="A307" s="84" t="s">
        <v>2975</v>
      </c>
      <c r="B307" s="84">
        <v>2</v>
      </c>
      <c r="C307" s="122">
        <v>0.0015822375218998987</v>
      </c>
      <c r="D307" s="84" t="s">
        <v>3086</v>
      </c>
      <c r="E307" s="84" t="b">
        <v>0</v>
      </c>
      <c r="F307" s="84" t="b">
        <v>0</v>
      </c>
      <c r="G307" s="84" t="b">
        <v>0</v>
      </c>
    </row>
    <row r="308" spans="1:7" ht="15">
      <c r="A308" s="84" t="s">
        <v>2976</v>
      </c>
      <c r="B308" s="84">
        <v>2</v>
      </c>
      <c r="C308" s="122">
        <v>0.0015822375218998987</v>
      </c>
      <c r="D308" s="84" t="s">
        <v>3086</v>
      </c>
      <c r="E308" s="84" t="b">
        <v>0</v>
      </c>
      <c r="F308" s="84" t="b">
        <v>0</v>
      </c>
      <c r="G308" s="84" t="b">
        <v>0</v>
      </c>
    </row>
    <row r="309" spans="1:7" ht="15">
      <c r="A309" s="84" t="s">
        <v>2977</v>
      </c>
      <c r="B309" s="84">
        <v>2</v>
      </c>
      <c r="C309" s="122">
        <v>0.0015822375218998987</v>
      </c>
      <c r="D309" s="84" t="s">
        <v>3086</v>
      </c>
      <c r="E309" s="84" t="b">
        <v>0</v>
      </c>
      <c r="F309" s="84" t="b">
        <v>0</v>
      </c>
      <c r="G309" s="84" t="b">
        <v>0</v>
      </c>
    </row>
    <row r="310" spans="1:7" ht="15">
      <c r="A310" s="84" t="s">
        <v>2978</v>
      </c>
      <c r="B310" s="84">
        <v>2</v>
      </c>
      <c r="C310" s="122">
        <v>0.0015822375218998987</v>
      </c>
      <c r="D310" s="84" t="s">
        <v>3086</v>
      </c>
      <c r="E310" s="84" t="b">
        <v>0</v>
      </c>
      <c r="F310" s="84" t="b">
        <v>0</v>
      </c>
      <c r="G310" s="84" t="b">
        <v>0</v>
      </c>
    </row>
    <row r="311" spans="1:7" ht="15">
      <c r="A311" s="84" t="s">
        <v>2979</v>
      </c>
      <c r="B311" s="84">
        <v>2</v>
      </c>
      <c r="C311" s="122">
        <v>0.0015822375218998987</v>
      </c>
      <c r="D311" s="84" t="s">
        <v>3086</v>
      </c>
      <c r="E311" s="84" t="b">
        <v>0</v>
      </c>
      <c r="F311" s="84" t="b">
        <v>0</v>
      </c>
      <c r="G311" s="84" t="b">
        <v>0</v>
      </c>
    </row>
    <row r="312" spans="1:7" ht="15">
      <c r="A312" s="84" t="s">
        <v>2980</v>
      </c>
      <c r="B312" s="84">
        <v>2</v>
      </c>
      <c r="C312" s="122">
        <v>0.0015822375218998987</v>
      </c>
      <c r="D312" s="84" t="s">
        <v>3086</v>
      </c>
      <c r="E312" s="84" t="b">
        <v>0</v>
      </c>
      <c r="F312" s="84" t="b">
        <v>0</v>
      </c>
      <c r="G312" s="84" t="b">
        <v>0</v>
      </c>
    </row>
    <row r="313" spans="1:7" ht="15">
      <c r="A313" s="84" t="s">
        <v>2981</v>
      </c>
      <c r="B313" s="84">
        <v>2</v>
      </c>
      <c r="C313" s="122">
        <v>0.0015822375218998987</v>
      </c>
      <c r="D313" s="84" t="s">
        <v>3086</v>
      </c>
      <c r="E313" s="84" t="b">
        <v>0</v>
      </c>
      <c r="F313" s="84" t="b">
        <v>0</v>
      </c>
      <c r="G313" s="84" t="b">
        <v>0</v>
      </c>
    </row>
    <row r="314" spans="1:7" ht="15">
      <c r="A314" s="84" t="s">
        <v>2982</v>
      </c>
      <c r="B314" s="84">
        <v>2</v>
      </c>
      <c r="C314" s="122">
        <v>0.0015822375218998987</v>
      </c>
      <c r="D314" s="84" t="s">
        <v>3086</v>
      </c>
      <c r="E314" s="84" t="b">
        <v>0</v>
      </c>
      <c r="F314" s="84" t="b">
        <v>0</v>
      </c>
      <c r="G314" s="84" t="b">
        <v>0</v>
      </c>
    </row>
    <row r="315" spans="1:7" ht="15">
      <c r="A315" s="84" t="s">
        <v>2983</v>
      </c>
      <c r="B315" s="84">
        <v>2</v>
      </c>
      <c r="C315" s="122">
        <v>0.0015822375218998987</v>
      </c>
      <c r="D315" s="84" t="s">
        <v>3086</v>
      </c>
      <c r="E315" s="84" t="b">
        <v>0</v>
      </c>
      <c r="F315" s="84" t="b">
        <v>0</v>
      </c>
      <c r="G315" s="84" t="b">
        <v>0</v>
      </c>
    </row>
    <row r="316" spans="1:7" ht="15">
      <c r="A316" s="84" t="s">
        <v>2984</v>
      </c>
      <c r="B316" s="84">
        <v>2</v>
      </c>
      <c r="C316" s="122">
        <v>0.0015822375218998987</v>
      </c>
      <c r="D316" s="84" t="s">
        <v>3086</v>
      </c>
      <c r="E316" s="84" t="b">
        <v>0</v>
      </c>
      <c r="F316" s="84" t="b">
        <v>1</v>
      </c>
      <c r="G316" s="84" t="b">
        <v>0</v>
      </c>
    </row>
    <row r="317" spans="1:7" ht="15">
      <c r="A317" s="84" t="s">
        <v>2985</v>
      </c>
      <c r="B317" s="84">
        <v>2</v>
      </c>
      <c r="C317" s="122">
        <v>0.0015822375218998987</v>
      </c>
      <c r="D317" s="84" t="s">
        <v>3086</v>
      </c>
      <c r="E317" s="84" t="b">
        <v>0</v>
      </c>
      <c r="F317" s="84" t="b">
        <v>0</v>
      </c>
      <c r="G317" s="84" t="b">
        <v>0</v>
      </c>
    </row>
    <row r="318" spans="1:7" ht="15">
      <c r="A318" s="84" t="s">
        <v>328</v>
      </c>
      <c r="B318" s="84">
        <v>2</v>
      </c>
      <c r="C318" s="122">
        <v>0.0015822375218998987</v>
      </c>
      <c r="D318" s="84" t="s">
        <v>3086</v>
      </c>
      <c r="E318" s="84" t="b">
        <v>0</v>
      </c>
      <c r="F318" s="84" t="b">
        <v>0</v>
      </c>
      <c r="G318" s="84" t="b">
        <v>0</v>
      </c>
    </row>
    <row r="319" spans="1:7" ht="15">
      <c r="A319" s="84" t="s">
        <v>2191</v>
      </c>
      <c r="B319" s="84">
        <v>2</v>
      </c>
      <c r="C319" s="122">
        <v>0.0015822375218998987</v>
      </c>
      <c r="D319" s="84" t="s">
        <v>3086</v>
      </c>
      <c r="E319" s="84" t="b">
        <v>0</v>
      </c>
      <c r="F319" s="84" t="b">
        <v>0</v>
      </c>
      <c r="G319" s="84" t="b">
        <v>0</v>
      </c>
    </row>
    <row r="320" spans="1:7" ht="15">
      <c r="A320" s="84" t="s">
        <v>2986</v>
      </c>
      <c r="B320" s="84">
        <v>2</v>
      </c>
      <c r="C320" s="122">
        <v>0.0015822375218998987</v>
      </c>
      <c r="D320" s="84" t="s">
        <v>3086</v>
      </c>
      <c r="E320" s="84" t="b">
        <v>0</v>
      </c>
      <c r="F320" s="84" t="b">
        <v>0</v>
      </c>
      <c r="G320" s="84" t="b">
        <v>0</v>
      </c>
    </row>
    <row r="321" spans="1:7" ht="15">
      <c r="A321" s="84" t="s">
        <v>2987</v>
      </c>
      <c r="B321" s="84">
        <v>2</v>
      </c>
      <c r="C321" s="122">
        <v>0.0015822375218998987</v>
      </c>
      <c r="D321" s="84" t="s">
        <v>3086</v>
      </c>
      <c r="E321" s="84" t="b">
        <v>0</v>
      </c>
      <c r="F321" s="84" t="b">
        <v>0</v>
      </c>
      <c r="G321" s="84" t="b">
        <v>0</v>
      </c>
    </row>
    <row r="322" spans="1:7" ht="15">
      <c r="A322" s="84" t="s">
        <v>2988</v>
      </c>
      <c r="B322" s="84">
        <v>2</v>
      </c>
      <c r="C322" s="122">
        <v>0.0015822375218998987</v>
      </c>
      <c r="D322" s="84" t="s">
        <v>3086</v>
      </c>
      <c r="E322" s="84" t="b">
        <v>0</v>
      </c>
      <c r="F322" s="84" t="b">
        <v>0</v>
      </c>
      <c r="G322" s="84" t="b">
        <v>0</v>
      </c>
    </row>
    <row r="323" spans="1:7" ht="15">
      <c r="A323" s="84" t="s">
        <v>2989</v>
      </c>
      <c r="B323" s="84">
        <v>2</v>
      </c>
      <c r="C323" s="122">
        <v>0.0015822375218998987</v>
      </c>
      <c r="D323" s="84" t="s">
        <v>3086</v>
      </c>
      <c r="E323" s="84" t="b">
        <v>1</v>
      </c>
      <c r="F323" s="84" t="b">
        <v>0</v>
      </c>
      <c r="G323" s="84" t="b">
        <v>0</v>
      </c>
    </row>
    <row r="324" spans="1:7" ht="15">
      <c r="A324" s="84" t="s">
        <v>2990</v>
      </c>
      <c r="B324" s="84">
        <v>2</v>
      </c>
      <c r="C324" s="122">
        <v>0.0015822375218998987</v>
      </c>
      <c r="D324" s="84" t="s">
        <v>3086</v>
      </c>
      <c r="E324" s="84" t="b">
        <v>0</v>
      </c>
      <c r="F324" s="84" t="b">
        <v>0</v>
      </c>
      <c r="G324" s="84" t="b">
        <v>0</v>
      </c>
    </row>
    <row r="325" spans="1:7" ht="15">
      <c r="A325" s="84" t="s">
        <v>266</v>
      </c>
      <c r="B325" s="84">
        <v>2</v>
      </c>
      <c r="C325" s="122">
        <v>0.0015822375218998987</v>
      </c>
      <c r="D325" s="84" t="s">
        <v>3086</v>
      </c>
      <c r="E325" s="84" t="b">
        <v>0</v>
      </c>
      <c r="F325" s="84" t="b">
        <v>0</v>
      </c>
      <c r="G325" s="84" t="b">
        <v>0</v>
      </c>
    </row>
    <row r="326" spans="1:7" ht="15">
      <c r="A326" s="84" t="s">
        <v>2991</v>
      </c>
      <c r="B326" s="84">
        <v>2</v>
      </c>
      <c r="C326" s="122">
        <v>0.0015822375218998987</v>
      </c>
      <c r="D326" s="84" t="s">
        <v>3086</v>
      </c>
      <c r="E326" s="84" t="b">
        <v>0</v>
      </c>
      <c r="F326" s="84" t="b">
        <v>0</v>
      </c>
      <c r="G326" s="84" t="b">
        <v>0</v>
      </c>
    </row>
    <row r="327" spans="1:7" ht="15">
      <c r="A327" s="84" t="s">
        <v>2992</v>
      </c>
      <c r="B327" s="84">
        <v>2</v>
      </c>
      <c r="C327" s="122">
        <v>0.0015822375218998987</v>
      </c>
      <c r="D327" s="84" t="s">
        <v>3086</v>
      </c>
      <c r="E327" s="84" t="b">
        <v>0</v>
      </c>
      <c r="F327" s="84" t="b">
        <v>0</v>
      </c>
      <c r="G327" s="84" t="b">
        <v>0</v>
      </c>
    </row>
    <row r="328" spans="1:7" ht="15">
      <c r="A328" s="84" t="s">
        <v>2993</v>
      </c>
      <c r="B328" s="84">
        <v>2</v>
      </c>
      <c r="C328" s="122">
        <v>0.0015822375218998987</v>
      </c>
      <c r="D328" s="84" t="s">
        <v>3086</v>
      </c>
      <c r="E328" s="84" t="b">
        <v>0</v>
      </c>
      <c r="F328" s="84" t="b">
        <v>0</v>
      </c>
      <c r="G328" s="84" t="b">
        <v>0</v>
      </c>
    </row>
    <row r="329" spans="1:7" ht="15">
      <c r="A329" s="84" t="s">
        <v>2994</v>
      </c>
      <c r="B329" s="84">
        <v>2</v>
      </c>
      <c r="C329" s="122">
        <v>0.0015822375218998987</v>
      </c>
      <c r="D329" s="84" t="s">
        <v>3086</v>
      </c>
      <c r="E329" s="84" t="b">
        <v>0</v>
      </c>
      <c r="F329" s="84" t="b">
        <v>0</v>
      </c>
      <c r="G329" s="84" t="b">
        <v>0</v>
      </c>
    </row>
    <row r="330" spans="1:7" ht="15">
      <c r="A330" s="84" t="s">
        <v>2995</v>
      </c>
      <c r="B330" s="84">
        <v>2</v>
      </c>
      <c r="C330" s="122">
        <v>0.0015822375218998987</v>
      </c>
      <c r="D330" s="84" t="s">
        <v>3086</v>
      </c>
      <c r="E330" s="84" t="b">
        <v>0</v>
      </c>
      <c r="F330" s="84" t="b">
        <v>0</v>
      </c>
      <c r="G330" s="84" t="b">
        <v>0</v>
      </c>
    </row>
    <row r="331" spans="1:7" ht="15">
      <c r="A331" s="84" t="s">
        <v>2996</v>
      </c>
      <c r="B331" s="84">
        <v>2</v>
      </c>
      <c r="C331" s="122">
        <v>0.0015822375218998987</v>
      </c>
      <c r="D331" s="84" t="s">
        <v>3086</v>
      </c>
      <c r="E331" s="84" t="b">
        <v>0</v>
      </c>
      <c r="F331" s="84" t="b">
        <v>0</v>
      </c>
      <c r="G331" s="84" t="b">
        <v>0</v>
      </c>
    </row>
    <row r="332" spans="1:7" ht="15">
      <c r="A332" s="84" t="s">
        <v>2997</v>
      </c>
      <c r="B332" s="84">
        <v>2</v>
      </c>
      <c r="C332" s="122">
        <v>0.0015822375218998987</v>
      </c>
      <c r="D332" s="84" t="s">
        <v>3086</v>
      </c>
      <c r="E332" s="84" t="b">
        <v>0</v>
      </c>
      <c r="F332" s="84" t="b">
        <v>0</v>
      </c>
      <c r="G332" s="84" t="b">
        <v>0</v>
      </c>
    </row>
    <row r="333" spans="1:7" ht="15">
      <c r="A333" s="84" t="s">
        <v>2998</v>
      </c>
      <c r="B333" s="84">
        <v>2</v>
      </c>
      <c r="C333" s="122">
        <v>0.0015822375218998987</v>
      </c>
      <c r="D333" s="84" t="s">
        <v>3086</v>
      </c>
      <c r="E333" s="84" t="b">
        <v>0</v>
      </c>
      <c r="F333" s="84" t="b">
        <v>0</v>
      </c>
      <c r="G333" s="84" t="b">
        <v>0</v>
      </c>
    </row>
    <row r="334" spans="1:7" ht="15">
      <c r="A334" s="84" t="s">
        <v>2999</v>
      </c>
      <c r="B334" s="84">
        <v>2</v>
      </c>
      <c r="C334" s="122">
        <v>0.0015822375218998987</v>
      </c>
      <c r="D334" s="84" t="s">
        <v>3086</v>
      </c>
      <c r="E334" s="84" t="b">
        <v>0</v>
      </c>
      <c r="F334" s="84" t="b">
        <v>0</v>
      </c>
      <c r="G334" s="84" t="b">
        <v>0</v>
      </c>
    </row>
    <row r="335" spans="1:7" ht="15">
      <c r="A335" s="84" t="s">
        <v>3000</v>
      </c>
      <c r="B335" s="84">
        <v>2</v>
      </c>
      <c r="C335" s="122">
        <v>0.0015822375218998987</v>
      </c>
      <c r="D335" s="84" t="s">
        <v>3086</v>
      </c>
      <c r="E335" s="84" t="b">
        <v>0</v>
      </c>
      <c r="F335" s="84" t="b">
        <v>0</v>
      </c>
      <c r="G335" s="84" t="b">
        <v>0</v>
      </c>
    </row>
    <row r="336" spans="1:7" ht="15">
      <c r="A336" s="84" t="s">
        <v>239</v>
      </c>
      <c r="B336" s="84">
        <v>2</v>
      </c>
      <c r="C336" s="122">
        <v>0.0015822375218998987</v>
      </c>
      <c r="D336" s="84" t="s">
        <v>3086</v>
      </c>
      <c r="E336" s="84" t="b">
        <v>0</v>
      </c>
      <c r="F336" s="84" t="b">
        <v>0</v>
      </c>
      <c r="G336" s="84" t="b">
        <v>0</v>
      </c>
    </row>
    <row r="337" spans="1:7" ht="15">
      <c r="A337" s="84" t="s">
        <v>325</v>
      </c>
      <c r="B337" s="84">
        <v>2</v>
      </c>
      <c r="C337" s="122">
        <v>0.0015822375218998987</v>
      </c>
      <c r="D337" s="84" t="s">
        <v>3086</v>
      </c>
      <c r="E337" s="84" t="b">
        <v>0</v>
      </c>
      <c r="F337" s="84" t="b">
        <v>0</v>
      </c>
      <c r="G337" s="84" t="b">
        <v>0</v>
      </c>
    </row>
    <row r="338" spans="1:7" ht="15">
      <c r="A338" s="84" t="s">
        <v>2296</v>
      </c>
      <c r="B338" s="84">
        <v>2</v>
      </c>
      <c r="C338" s="122">
        <v>0.0015822375218998987</v>
      </c>
      <c r="D338" s="84" t="s">
        <v>3086</v>
      </c>
      <c r="E338" s="84" t="b">
        <v>0</v>
      </c>
      <c r="F338" s="84" t="b">
        <v>0</v>
      </c>
      <c r="G338" s="84" t="b">
        <v>0</v>
      </c>
    </row>
    <row r="339" spans="1:7" ht="15">
      <c r="A339" s="84" t="s">
        <v>2298</v>
      </c>
      <c r="B339" s="84">
        <v>2</v>
      </c>
      <c r="C339" s="122">
        <v>0.0015822375218998987</v>
      </c>
      <c r="D339" s="84" t="s">
        <v>3086</v>
      </c>
      <c r="E339" s="84" t="b">
        <v>0</v>
      </c>
      <c r="F339" s="84" t="b">
        <v>0</v>
      </c>
      <c r="G339" s="84" t="b">
        <v>0</v>
      </c>
    </row>
    <row r="340" spans="1:7" ht="15">
      <c r="A340" s="84" t="s">
        <v>2299</v>
      </c>
      <c r="B340" s="84">
        <v>2</v>
      </c>
      <c r="C340" s="122">
        <v>0.0015822375218998987</v>
      </c>
      <c r="D340" s="84" t="s">
        <v>3086</v>
      </c>
      <c r="E340" s="84" t="b">
        <v>0</v>
      </c>
      <c r="F340" s="84" t="b">
        <v>0</v>
      </c>
      <c r="G340" s="84" t="b">
        <v>0</v>
      </c>
    </row>
    <row r="341" spans="1:7" ht="15">
      <c r="A341" s="84" t="s">
        <v>2300</v>
      </c>
      <c r="B341" s="84">
        <v>2</v>
      </c>
      <c r="C341" s="122">
        <v>0.0015822375218998987</v>
      </c>
      <c r="D341" s="84" t="s">
        <v>3086</v>
      </c>
      <c r="E341" s="84" t="b">
        <v>0</v>
      </c>
      <c r="F341" s="84" t="b">
        <v>0</v>
      </c>
      <c r="G341" s="84" t="b">
        <v>0</v>
      </c>
    </row>
    <row r="342" spans="1:7" ht="15">
      <c r="A342" s="84" t="s">
        <v>2301</v>
      </c>
      <c r="B342" s="84">
        <v>2</v>
      </c>
      <c r="C342" s="122">
        <v>0.0015822375218998987</v>
      </c>
      <c r="D342" s="84" t="s">
        <v>3086</v>
      </c>
      <c r="E342" s="84" t="b">
        <v>0</v>
      </c>
      <c r="F342" s="84" t="b">
        <v>0</v>
      </c>
      <c r="G342" s="84" t="b">
        <v>0</v>
      </c>
    </row>
    <row r="343" spans="1:7" ht="15">
      <c r="A343" s="84" t="s">
        <v>265</v>
      </c>
      <c r="B343" s="84">
        <v>2</v>
      </c>
      <c r="C343" s="122">
        <v>0.0015822375218998987</v>
      </c>
      <c r="D343" s="84" t="s">
        <v>3086</v>
      </c>
      <c r="E343" s="84" t="b">
        <v>0</v>
      </c>
      <c r="F343" s="84" t="b">
        <v>0</v>
      </c>
      <c r="G343" s="84" t="b">
        <v>0</v>
      </c>
    </row>
    <row r="344" spans="1:7" ht="15">
      <c r="A344" s="84" t="s">
        <v>263</v>
      </c>
      <c r="B344" s="84">
        <v>2</v>
      </c>
      <c r="C344" s="122">
        <v>0.0015822375218998987</v>
      </c>
      <c r="D344" s="84" t="s">
        <v>3086</v>
      </c>
      <c r="E344" s="84" t="b">
        <v>0</v>
      </c>
      <c r="F344" s="84" t="b">
        <v>0</v>
      </c>
      <c r="G344" s="84" t="b">
        <v>0</v>
      </c>
    </row>
    <row r="345" spans="1:7" ht="15">
      <c r="A345" s="84" t="s">
        <v>3001</v>
      </c>
      <c r="B345" s="84">
        <v>2</v>
      </c>
      <c r="C345" s="122">
        <v>0.0015822375218998987</v>
      </c>
      <c r="D345" s="84" t="s">
        <v>3086</v>
      </c>
      <c r="E345" s="84" t="b">
        <v>0</v>
      </c>
      <c r="F345" s="84" t="b">
        <v>0</v>
      </c>
      <c r="G345" s="84" t="b">
        <v>0</v>
      </c>
    </row>
    <row r="346" spans="1:7" ht="15">
      <c r="A346" s="84" t="s">
        <v>3002</v>
      </c>
      <c r="B346" s="84">
        <v>2</v>
      </c>
      <c r="C346" s="122">
        <v>0.0015822375218998987</v>
      </c>
      <c r="D346" s="84" t="s">
        <v>3086</v>
      </c>
      <c r="E346" s="84" t="b">
        <v>0</v>
      </c>
      <c r="F346" s="84" t="b">
        <v>0</v>
      </c>
      <c r="G346" s="84" t="b">
        <v>0</v>
      </c>
    </row>
    <row r="347" spans="1:7" ht="15">
      <c r="A347" s="84" t="s">
        <v>3003</v>
      </c>
      <c r="B347" s="84">
        <v>2</v>
      </c>
      <c r="C347" s="122">
        <v>0.0015822375218998987</v>
      </c>
      <c r="D347" s="84" t="s">
        <v>3086</v>
      </c>
      <c r="E347" s="84" t="b">
        <v>0</v>
      </c>
      <c r="F347" s="84" t="b">
        <v>0</v>
      </c>
      <c r="G347" s="84" t="b">
        <v>0</v>
      </c>
    </row>
    <row r="348" spans="1:7" ht="15">
      <c r="A348" s="84" t="s">
        <v>3004</v>
      </c>
      <c r="B348" s="84">
        <v>2</v>
      </c>
      <c r="C348" s="122">
        <v>0.0015822375218998987</v>
      </c>
      <c r="D348" s="84" t="s">
        <v>3086</v>
      </c>
      <c r="E348" s="84" t="b">
        <v>0</v>
      </c>
      <c r="F348" s="84" t="b">
        <v>0</v>
      </c>
      <c r="G348" s="84" t="b">
        <v>0</v>
      </c>
    </row>
    <row r="349" spans="1:7" ht="15">
      <c r="A349" s="84" t="s">
        <v>3005</v>
      </c>
      <c r="B349" s="84">
        <v>2</v>
      </c>
      <c r="C349" s="122">
        <v>0.0015822375218998987</v>
      </c>
      <c r="D349" s="84" t="s">
        <v>3086</v>
      </c>
      <c r="E349" s="84" t="b">
        <v>0</v>
      </c>
      <c r="F349" s="84" t="b">
        <v>0</v>
      </c>
      <c r="G349" s="84" t="b">
        <v>0</v>
      </c>
    </row>
    <row r="350" spans="1:7" ht="15">
      <c r="A350" s="84" t="s">
        <v>3006</v>
      </c>
      <c r="B350" s="84">
        <v>2</v>
      </c>
      <c r="C350" s="122">
        <v>0.0015822375218998987</v>
      </c>
      <c r="D350" s="84" t="s">
        <v>3086</v>
      </c>
      <c r="E350" s="84" t="b">
        <v>0</v>
      </c>
      <c r="F350" s="84" t="b">
        <v>0</v>
      </c>
      <c r="G350" s="84" t="b">
        <v>0</v>
      </c>
    </row>
    <row r="351" spans="1:7" ht="15">
      <c r="A351" s="84" t="s">
        <v>3007</v>
      </c>
      <c r="B351" s="84">
        <v>2</v>
      </c>
      <c r="C351" s="122">
        <v>0.0015822375218998987</v>
      </c>
      <c r="D351" s="84" t="s">
        <v>3086</v>
      </c>
      <c r="E351" s="84" t="b">
        <v>0</v>
      </c>
      <c r="F351" s="84" t="b">
        <v>0</v>
      </c>
      <c r="G351" s="84" t="b">
        <v>0</v>
      </c>
    </row>
    <row r="352" spans="1:7" ht="15">
      <c r="A352" s="84" t="s">
        <v>3008</v>
      </c>
      <c r="B352" s="84">
        <v>2</v>
      </c>
      <c r="C352" s="122">
        <v>0.0015822375218998987</v>
      </c>
      <c r="D352" s="84" t="s">
        <v>3086</v>
      </c>
      <c r="E352" s="84" t="b">
        <v>0</v>
      </c>
      <c r="F352" s="84" t="b">
        <v>0</v>
      </c>
      <c r="G352" s="84" t="b">
        <v>0</v>
      </c>
    </row>
    <row r="353" spans="1:7" ht="15">
      <c r="A353" s="84" t="s">
        <v>3009</v>
      </c>
      <c r="B353" s="84">
        <v>2</v>
      </c>
      <c r="C353" s="122">
        <v>0.0015822375218998987</v>
      </c>
      <c r="D353" s="84" t="s">
        <v>3086</v>
      </c>
      <c r="E353" s="84" t="b">
        <v>0</v>
      </c>
      <c r="F353" s="84" t="b">
        <v>0</v>
      </c>
      <c r="G353" s="84" t="b">
        <v>0</v>
      </c>
    </row>
    <row r="354" spans="1:7" ht="15">
      <c r="A354" s="84" t="s">
        <v>3010</v>
      </c>
      <c r="B354" s="84">
        <v>2</v>
      </c>
      <c r="C354" s="122">
        <v>0.0015822375218998987</v>
      </c>
      <c r="D354" s="84" t="s">
        <v>3086</v>
      </c>
      <c r="E354" s="84" t="b">
        <v>0</v>
      </c>
      <c r="F354" s="84" t="b">
        <v>0</v>
      </c>
      <c r="G354" s="84" t="b">
        <v>0</v>
      </c>
    </row>
    <row r="355" spans="1:7" ht="15">
      <c r="A355" s="84" t="s">
        <v>323</v>
      </c>
      <c r="B355" s="84">
        <v>2</v>
      </c>
      <c r="C355" s="122">
        <v>0.0015822375218998987</v>
      </c>
      <c r="D355" s="84" t="s">
        <v>3086</v>
      </c>
      <c r="E355" s="84" t="b">
        <v>0</v>
      </c>
      <c r="F355" s="84" t="b">
        <v>0</v>
      </c>
      <c r="G355" s="84" t="b">
        <v>0</v>
      </c>
    </row>
    <row r="356" spans="1:7" ht="15">
      <c r="A356" s="84" t="s">
        <v>3011</v>
      </c>
      <c r="B356" s="84">
        <v>2</v>
      </c>
      <c r="C356" s="122">
        <v>0.0015822375218998987</v>
      </c>
      <c r="D356" s="84" t="s">
        <v>3086</v>
      </c>
      <c r="E356" s="84" t="b">
        <v>0</v>
      </c>
      <c r="F356" s="84" t="b">
        <v>0</v>
      </c>
      <c r="G356" s="84" t="b">
        <v>0</v>
      </c>
    </row>
    <row r="357" spans="1:7" ht="15">
      <c r="A357" s="84" t="s">
        <v>3012</v>
      </c>
      <c r="B357" s="84">
        <v>2</v>
      </c>
      <c r="C357" s="122">
        <v>0.0015822375218998987</v>
      </c>
      <c r="D357" s="84" t="s">
        <v>3086</v>
      </c>
      <c r="E357" s="84" t="b">
        <v>0</v>
      </c>
      <c r="F357" s="84" t="b">
        <v>0</v>
      </c>
      <c r="G357" s="84" t="b">
        <v>0</v>
      </c>
    </row>
    <row r="358" spans="1:7" ht="15">
      <c r="A358" s="84" t="s">
        <v>3013</v>
      </c>
      <c r="B358" s="84">
        <v>2</v>
      </c>
      <c r="C358" s="122">
        <v>0.0015822375218998987</v>
      </c>
      <c r="D358" s="84" t="s">
        <v>3086</v>
      </c>
      <c r="E358" s="84" t="b">
        <v>0</v>
      </c>
      <c r="F358" s="84" t="b">
        <v>0</v>
      </c>
      <c r="G358" s="84" t="b">
        <v>0</v>
      </c>
    </row>
    <row r="359" spans="1:7" ht="15">
      <c r="A359" s="84" t="s">
        <v>3014</v>
      </c>
      <c r="B359" s="84">
        <v>2</v>
      </c>
      <c r="C359" s="122">
        <v>0.0018268779084614438</v>
      </c>
      <c r="D359" s="84" t="s">
        <v>3086</v>
      </c>
      <c r="E359" s="84" t="b">
        <v>0</v>
      </c>
      <c r="F359" s="84" t="b">
        <v>0</v>
      </c>
      <c r="G359" s="84" t="b">
        <v>0</v>
      </c>
    </row>
    <row r="360" spans="1:7" ht="15">
      <c r="A360" s="84" t="s">
        <v>2189</v>
      </c>
      <c r="B360" s="84">
        <v>2</v>
      </c>
      <c r="C360" s="122">
        <v>0.0015822375218998987</v>
      </c>
      <c r="D360" s="84" t="s">
        <v>3086</v>
      </c>
      <c r="E360" s="84" t="b">
        <v>0</v>
      </c>
      <c r="F360" s="84" t="b">
        <v>1</v>
      </c>
      <c r="G360" s="84" t="b">
        <v>0</v>
      </c>
    </row>
    <row r="361" spans="1:7" ht="15">
      <c r="A361" s="84" t="s">
        <v>3015</v>
      </c>
      <c r="B361" s="84">
        <v>2</v>
      </c>
      <c r="C361" s="122">
        <v>0.0015822375218998987</v>
      </c>
      <c r="D361" s="84" t="s">
        <v>3086</v>
      </c>
      <c r="E361" s="84" t="b">
        <v>0</v>
      </c>
      <c r="F361" s="84" t="b">
        <v>0</v>
      </c>
      <c r="G361" s="84" t="b">
        <v>0</v>
      </c>
    </row>
    <row r="362" spans="1:7" ht="15">
      <c r="A362" s="84" t="s">
        <v>3016</v>
      </c>
      <c r="B362" s="84">
        <v>2</v>
      </c>
      <c r="C362" s="122">
        <v>0.0015822375218998987</v>
      </c>
      <c r="D362" s="84" t="s">
        <v>3086</v>
      </c>
      <c r="E362" s="84" t="b">
        <v>0</v>
      </c>
      <c r="F362" s="84" t="b">
        <v>0</v>
      </c>
      <c r="G362" s="84" t="b">
        <v>0</v>
      </c>
    </row>
    <row r="363" spans="1:7" ht="15">
      <c r="A363" s="84" t="s">
        <v>3017</v>
      </c>
      <c r="B363" s="84">
        <v>2</v>
      </c>
      <c r="C363" s="122">
        <v>0.0015822375218998987</v>
      </c>
      <c r="D363" s="84" t="s">
        <v>3086</v>
      </c>
      <c r="E363" s="84" t="b">
        <v>0</v>
      </c>
      <c r="F363" s="84" t="b">
        <v>0</v>
      </c>
      <c r="G363" s="84" t="b">
        <v>0</v>
      </c>
    </row>
    <row r="364" spans="1:7" ht="15">
      <c r="A364" s="84" t="s">
        <v>3018</v>
      </c>
      <c r="B364" s="84">
        <v>2</v>
      </c>
      <c r="C364" s="122">
        <v>0.0015822375218998987</v>
      </c>
      <c r="D364" s="84" t="s">
        <v>3086</v>
      </c>
      <c r="E364" s="84" t="b">
        <v>0</v>
      </c>
      <c r="F364" s="84" t="b">
        <v>0</v>
      </c>
      <c r="G364" s="84" t="b">
        <v>0</v>
      </c>
    </row>
    <row r="365" spans="1:7" ht="15">
      <c r="A365" s="84" t="s">
        <v>3019</v>
      </c>
      <c r="B365" s="84">
        <v>2</v>
      </c>
      <c r="C365" s="122">
        <v>0.0015822375218998987</v>
      </c>
      <c r="D365" s="84" t="s">
        <v>3086</v>
      </c>
      <c r="E365" s="84" t="b">
        <v>0</v>
      </c>
      <c r="F365" s="84" t="b">
        <v>0</v>
      </c>
      <c r="G365" s="84" t="b">
        <v>0</v>
      </c>
    </row>
    <row r="366" spans="1:7" ht="15">
      <c r="A366" s="84" t="s">
        <v>3020</v>
      </c>
      <c r="B366" s="84">
        <v>2</v>
      </c>
      <c r="C366" s="122">
        <v>0.0015822375218998987</v>
      </c>
      <c r="D366" s="84" t="s">
        <v>3086</v>
      </c>
      <c r="E366" s="84" t="b">
        <v>0</v>
      </c>
      <c r="F366" s="84" t="b">
        <v>0</v>
      </c>
      <c r="G366" s="84" t="b">
        <v>0</v>
      </c>
    </row>
    <row r="367" spans="1:7" ht="15">
      <c r="A367" s="84" t="s">
        <v>3021</v>
      </c>
      <c r="B367" s="84">
        <v>2</v>
      </c>
      <c r="C367" s="122">
        <v>0.0015822375218998987</v>
      </c>
      <c r="D367" s="84" t="s">
        <v>3086</v>
      </c>
      <c r="E367" s="84" t="b">
        <v>0</v>
      </c>
      <c r="F367" s="84" t="b">
        <v>0</v>
      </c>
      <c r="G367" s="84" t="b">
        <v>0</v>
      </c>
    </row>
    <row r="368" spans="1:7" ht="15">
      <c r="A368" s="84" t="s">
        <v>3022</v>
      </c>
      <c r="B368" s="84">
        <v>2</v>
      </c>
      <c r="C368" s="122">
        <v>0.0015822375218998987</v>
      </c>
      <c r="D368" s="84" t="s">
        <v>3086</v>
      </c>
      <c r="E368" s="84" t="b">
        <v>0</v>
      </c>
      <c r="F368" s="84" t="b">
        <v>0</v>
      </c>
      <c r="G368" s="84" t="b">
        <v>0</v>
      </c>
    </row>
    <row r="369" spans="1:7" ht="15">
      <c r="A369" s="84" t="s">
        <v>3023</v>
      </c>
      <c r="B369" s="84">
        <v>2</v>
      </c>
      <c r="C369" s="122">
        <v>0.0015822375218998987</v>
      </c>
      <c r="D369" s="84" t="s">
        <v>3086</v>
      </c>
      <c r="E369" s="84" t="b">
        <v>0</v>
      </c>
      <c r="F369" s="84" t="b">
        <v>0</v>
      </c>
      <c r="G369" s="84" t="b">
        <v>0</v>
      </c>
    </row>
    <row r="370" spans="1:7" ht="15">
      <c r="A370" s="84" t="s">
        <v>3024</v>
      </c>
      <c r="B370" s="84">
        <v>2</v>
      </c>
      <c r="C370" s="122">
        <v>0.0015822375218998987</v>
      </c>
      <c r="D370" s="84" t="s">
        <v>3086</v>
      </c>
      <c r="E370" s="84" t="b">
        <v>0</v>
      </c>
      <c r="F370" s="84" t="b">
        <v>0</v>
      </c>
      <c r="G370" s="84" t="b">
        <v>0</v>
      </c>
    </row>
    <row r="371" spans="1:7" ht="15">
      <c r="A371" s="84" t="s">
        <v>3025</v>
      </c>
      <c r="B371" s="84">
        <v>2</v>
      </c>
      <c r="C371" s="122">
        <v>0.0015822375218998987</v>
      </c>
      <c r="D371" s="84" t="s">
        <v>3086</v>
      </c>
      <c r="E371" s="84" t="b">
        <v>0</v>
      </c>
      <c r="F371" s="84" t="b">
        <v>0</v>
      </c>
      <c r="G371" s="84" t="b">
        <v>0</v>
      </c>
    </row>
    <row r="372" spans="1:7" ht="15">
      <c r="A372" s="84" t="s">
        <v>3026</v>
      </c>
      <c r="B372" s="84">
        <v>2</v>
      </c>
      <c r="C372" s="122">
        <v>0.0015822375218998987</v>
      </c>
      <c r="D372" s="84" t="s">
        <v>3086</v>
      </c>
      <c r="E372" s="84" t="b">
        <v>0</v>
      </c>
      <c r="F372" s="84" t="b">
        <v>0</v>
      </c>
      <c r="G372" s="84" t="b">
        <v>0</v>
      </c>
    </row>
    <row r="373" spans="1:7" ht="15">
      <c r="A373" s="84" t="s">
        <v>3027</v>
      </c>
      <c r="B373" s="84">
        <v>2</v>
      </c>
      <c r="C373" s="122">
        <v>0.0015822375218998987</v>
      </c>
      <c r="D373" s="84" t="s">
        <v>3086</v>
      </c>
      <c r="E373" s="84" t="b">
        <v>0</v>
      </c>
      <c r="F373" s="84" t="b">
        <v>0</v>
      </c>
      <c r="G373" s="84" t="b">
        <v>0</v>
      </c>
    </row>
    <row r="374" spans="1:7" ht="15">
      <c r="A374" s="84" t="s">
        <v>3028</v>
      </c>
      <c r="B374" s="84">
        <v>2</v>
      </c>
      <c r="C374" s="122">
        <v>0.0015822375218998987</v>
      </c>
      <c r="D374" s="84" t="s">
        <v>3086</v>
      </c>
      <c r="E374" s="84" t="b">
        <v>0</v>
      </c>
      <c r="F374" s="84" t="b">
        <v>0</v>
      </c>
      <c r="G374" s="84" t="b">
        <v>0</v>
      </c>
    </row>
    <row r="375" spans="1:7" ht="15">
      <c r="A375" s="84" t="s">
        <v>3029</v>
      </c>
      <c r="B375" s="84">
        <v>2</v>
      </c>
      <c r="C375" s="122">
        <v>0.0015822375218998987</v>
      </c>
      <c r="D375" s="84" t="s">
        <v>3086</v>
      </c>
      <c r="E375" s="84" t="b">
        <v>1</v>
      </c>
      <c r="F375" s="84" t="b">
        <v>0</v>
      </c>
      <c r="G375" s="84" t="b">
        <v>0</v>
      </c>
    </row>
    <row r="376" spans="1:7" ht="15">
      <c r="A376" s="84" t="s">
        <v>244</v>
      </c>
      <c r="B376" s="84">
        <v>2</v>
      </c>
      <c r="C376" s="122">
        <v>0.0015822375218998987</v>
      </c>
      <c r="D376" s="84" t="s">
        <v>3086</v>
      </c>
      <c r="E376" s="84" t="b">
        <v>0</v>
      </c>
      <c r="F376" s="84" t="b">
        <v>0</v>
      </c>
      <c r="G376" s="84" t="b">
        <v>0</v>
      </c>
    </row>
    <row r="377" spans="1:7" ht="15">
      <c r="A377" s="84" t="s">
        <v>3030</v>
      </c>
      <c r="B377" s="84">
        <v>2</v>
      </c>
      <c r="C377" s="122">
        <v>0.0015822375218998987</v>
      </c>
      <c r="D377" s="84" t="s">
        <v>3086</v>
      </c>
      <c r="E377" s="84" t="b">
        <v>0</v>
      </c>
      <c r="F377" s="84" t="b">
        <v>0</v>
      </c>
      <c r="G377" s="84" t="b">
        <v>0</v>
      </c>
    </row>
    <row r="378" spans="1:7" ht="15">
      <c r="A378" s="84" t="s">
        <v>3031</v>
      </c>
      <c r="B378" s="84">
        <v>2</v>
      </c>
      <c r="C378" s="122">
        <v>0.0015822375218998987</v>
      </c>
      <c r="D378" s="84" t="s">
        <v>3086</v>
      </c>
      <c r="E378" s="84" t="b">
        <v>0</v>
      </c>
      <c r="F378" s="84" t="b">
        <v>0</v>
      </c>
      <c r="G378" s="84" t="b">
        <v>0</v>
      </c>
    </row>
    <row r="379" spans="1:7" ht="15">
      <c r="A379" s="84" t="s">
        <v>2192</v>
      </c>
      <c r="B379" s="84">
        <v>2</v>
      </c>
      <c r="C379" s="122">
        <v>0.0015822375218998987</v>
      </c>
      <c r="D379" s="84" t="s">
        <v>3086</v>
      </c>
      <c r="E379" s="84" t="b">
        <v>1</v>
      </c>
      <c r="F379" s="84" t="b">
        <v>0</v>
      </c>
      <c r="G379" s="84" t="b">
        <v>0</v>
      </c>
    </row>
    <row r="380" spans="1:7" ht="15">
      <c r="A380" s="84" t="s">
        <v>3032</v>
      </c>
      <c r="B380" s="84">
        <v>2</v>
      </c>
      <c r="C380" s="122">
        <v>0.0015822375218998987</v>
      </c>
      <c r="D380" s="84" t="s">
        <v>3086</v>
      </c>
      <c r="E380" s="84" t="b">
        <v>0</v>
      </c>
      <c r="F380" s="84" t="b">
        <v>0</v>
      </c>
      <c r="G380" s="84" t="b">
        <v>0</v>
      </c>
    </row>
    <row r="381" spans="1:7" ht="15">
      <c r="A381" s="84" t="s">
        <v>321</v>
      </c>
      <c r="B381" s="84">
        <v>2</v>
      </c>
      <c r="C381" s="122">
        <v>0.0015822375218998987</v>
      </c>
      <c r="D381" s="84" t="s">
        <v>3086</v>
      </c>
      <c r="E381" s="84" t="b">
        <v>0</v>
      </c>
      <c r="F381" s="84" t="b">
        <v>0</v>
      </c>
      <c r="G381" s="84" t="b">
        <v>0</v>
      </c>
    </row>
    <row r="382" spans="1:7" ht="15">
      <c r="A382" s="84" t="s">
        <v>3033</v>
      </c>
      <c r="B382" s="84">
        <v>2</v>
      </c>
      <c r="C382" s="122">
        <v>0.0015822375218998987</v>
      </c>
      <c r="D382" s="84" t="s">
        <v>3086</v>
      </c>
      <c r="E382" s="84" t="b">
        <v>0</v>
      </c>
      <c r="F382" s="84" t="b">
        <v>0</v>
      </c>
      <c r="G382" s="84" t="b">
        <v>0</v>
      </c>
    </row>
    <row r="383" spans="1:7" ht="15">
      <c r="A383" s="84" t="s">
        <v>3034</v>
      </c>
      <c r="B383" s="84">
        <v>2</v>
      </c>
      <c r="C383" s="122">
        <v>0.0015822375218998987</v>
      </c>
      <c r="D383" s="84" t="s">
        <v>3086</v>
      </c>
      <c r="E383" s="84" t="b">
        <v>0</v>
      </c>
      <c r="F383" s="84" t="b">
        <v>0</v>
      </c>
      <c r="G383" s="84" t="b">
        <v>0</v>
      </c>
    </row>
    <row r="384" spans="1:7" ht="15">
      <c r="A384" s="84" t="s">
        <v>3035</v>
      </c>
      <c r="B384" s="84">
        <v>2</v>
      </c>
      <c r="C384" s="122">
        <v>0.0015822375218998987</v>
      </c>
      <c r="D384" s="84" t="s">
        <v>3086</v>
      </c>
      <c r="E384" s="84" t="b">
        <v>0</v>
      </c>
      <c r="F384" s="84" t="b">
        <v>0</v>
      </c>
      <c r="G384" s="84" t="b">
        <v>0</v>
      </c>
    </row>
    <row r="385" spans="1:7" ht="15">
      <c r="A385" s="84" t="s">
        <v>693</v>
      </c>
      <c r="B385" s="84">
        <v>2</v>
      </c>
      <c r="C385" s="122">
        <v>0.0015822375218998987</v>
      </c>
      <c r="D385" s="84" t="s">
        <v>3086</v>
      </c>
      <c r="E385" s="84" t="b">
        <v>0</v>
      </c>
      <c r="F385" s="84" t="b">
        <v>0</v>
      </c>
      <c r="G385" s="84" t="b">
        <v>0</v>
      </c>
    </row>
    <row r="386" spans="1:7" ht="15">
      <c r="A386" s="84" t="s">
        <v>3036</v>
      </c>
      <c r="B386" s="84">
        <v>2</v>
      </c>
      <c r="C386" s="122">
        <v>0.0015822375218998987</v>
      </c>
      <c r="D386" s="84" t="s">
        <v>3086</v>
      </c>
      <c r="E386" s="84" t="b">
        <v>0</v>
      </c>
      <c r="F386" s="84" t="b">
        <v>0</v>
      </c>
      <c r="G386" s="84" t="b">
        <v>0</v>
      </c>
    </row>
    <row r="387" spans="1:7" ht="15">
      <c r="A387" s="84" t="s">
        <v>3037</v>
      </c>
      <c r="B387" s="84">
        <v>2</v>
      </c>
      <c r="C387" s="122">
        <v>0.0015822375218998987</v>
      </c>
      <c r="D387" s="84" t="s">
        <v>3086</v>
      </c>
      <c r="E387" s="84" t="b">
        <v>0</v>
      </c>
      <c r="F387" s="84" t="b">
        <v>0</v>
      </c>
      <c r="G387" s="84" t="b">
        <v>0</v>
      </c>
    </row>
    <row r="388" spans="1:7" ht="15">
      <c r="A388" s="84" t="s">
        <v>3038</v>
      </c>
      <c r="B388" s="84">
        <v>2</v>
      </c>
      <c r="C388" s="122">
        <v>0.0015822375218998987</v>
      </c>
      <c r="D388" s="84" t="s">
        <v>3086</v>
      </c>
      <c r="E388" s="84" t="b">
        <v>0</v>
      </c>
      <c r="F388" s="84" t="b">
        <v>0</v>
      </c>
      <c r="G388" s="84" t="b">
        <v>0</v>
      </c>
    </row>
    <row r="389" spans="1:7" ht="15">
      <c r="A389" s="84" t="s">
        <v>3039</v>
      </c>
      <c r="B389" s="84">
        <v>2</v>
      </c>
      <c r="C389" s="122">
        <v>0.0015822375218998987</v>
      </c>
      <c r="D389" s="84" t="s">
        <v>3086</v>
      </c>
      <c r="E389" s="84" t="b">
        <v>0</v>
      </c>
      <c r="F389" s="84" t="b">
        <v>0</v>
      </c>
      <c r="G389" s="84" t="b">
        <v>0</v>
      </c>
    </row>
    <row r="390" spans="1:7" ht="15">
      <c r="A390" s="84" t="s">
        <v>3040</v>
      </c>
      <c r="B390" s="84">
        <v>2</v>
      </c>
      <c r="C390" s="122">
        <v>0.0015822375218998987</v>
      </c>
      <c r="D390" s="84" t="s">
        <v>3086</v>
      </c>
      <c r="E390" s="84" t="b">
        <v>0</v>
      </c>
      <c r="F390" s="84" t="b">
        <v>0</v>
      </c>
      <c r="G390" s="84" t="b">
        <v>0</v>
      </c>
    </row>
    <row r="391" spans="1:7" ht="15">
      <c r="A391" s="84" t="s">
        <v>3041</v>
      </c>
      <c r="B391" s="84">
        <v>2</v>
      </c>
      <c r="C391" s="122">
        <v>0.0015822375218998987</v>
      </c>
      <c r="D391" s="84" t="s">
        <v>3086</v>
      </c>
      <c r="E391" s="84" t="b">
        <v>0</v>
      </c>
      <c r="F391" s="84" t="b">
        <v>0</v>
      </c>
      <c r="G391" s="84" t="b">
        <v>0</v>
      </c>
    </row>
    <row r="392" spans="1:7" ht="15">
      <c r="A392" s="84" t="s">
        <v>320</v>
      </c>
      <c r="B392" s="84">
        <v>2</v>
      </c>
      <c r="C392" s="122">
        <v>0.0015822375218998987</v>
      </c>
      <c r="D392" s="84" t="s">
        <v>3086</v>
      </c>
      <c r="E392" s="84" t="b">
        <v>0</v>
      </c>
      <c r="F392" s="84" t="b">
        <v>0</v>
      </c>
      <c r="G392" s="84" t="b">
        <v>0</v>
      </c>
    </row>
    <row r="393" spans="1:7" ht="15">
      <c r="A393" s="84" t="s">
        <v>3042</v>
      </c>
      <c r="B393" s="84">
        <v>2</v>
      </c>
      <c r="C393" s="122">
        <v>0.0015822375218998987</v>
      </c>
      <c r="D393" s="84" t="s">
        <v>3086</v>
      </c>
      <c r="E393" s="84" t="b">
        <v>0</v>
      </c>
      <c r="F393" s="84" t="b">
        <v>0</v>
      </c>
      <c r="G393" s="84" t="b">
        <v>0</v>
      </c>
    </row>
    <row r="394" spans="1:7" ht="15">
      <c r="A394" s="84" t="s">
        <v>3043</v>
      </c>
      <c r="B394" s="84">
        <v>2</v>
      </c>
      <c r="C394" s="122">
        <v>0.0015822375218998987</v>
      </c>
      <c r="D394" s="84" t="s">
        <v>3086</v>
      </c>
      <c r="E394" s="84" t="b">
        <v>0</v>
      </c>
      <c r="F394" s="84" t="b">
        <v>0</v>
      </c>
      <c r="G394" s="84" t="b">
        <v>0</v>
      </c>
    </row>
    <row r="395" spans="1:7" ht="15">
      <c r="A395" s="84" t="s">
        <v>3044</v>
      </c>
      <c r="B395" s="84">
        <v>2</v>
      </c>
      <c r="C395" s="122">
        <v>0.0015822375218998987</v>
      </c>
      <c r="D395" s="84" t="s">
        <v>3086</v>
      </c>
      <c r="E395" s="84" t="b">
        <v>0</v>
      </c>
      <c r="F395" s="84" t="b">
        <v>0</v>
      </c>
      <c r="G395" s="84" t="b">
        <v>0</v>
      </c>
    </row>
    <row r="396" spans="1:7" ht="15">
      <c r="A396" s="84" t="s">
        <v>319</v>
      </c>
      <c r="B396" s="84">
        <v>2</v>
      </c>
      <c r="C396" s="122">
        <v>0.0015822375218998987</v>
      </c>
      <c r="D396" s="84" t="s">
        <v>3086</v>
      </c>
      <c r="E396" s="84" t="b">
        <v>0</v>
      </c>
      <c r="F396" s="84" t="b">
        <v>0</v>
      </c>
      <c r="G396" s="84" t="b">
        <v>0</v>
      </c>
    </row>
    <row r="397" spans="1:7" ht="15">
      <c r="A397" s="84" t="s">
        <v>3045</v>
      </c>
      <c r="B397" s="84">
        <v>2</v>
      </c>
      <c r="C397" s="122">
        <v>0.0015822375218998987</v>
      </c>
      <c r="D397" s="84" t="s">
        <v>3086</v>
      </c>
      <c r="E397" s="84" t="b">
        <v>0</v>
      </c>
      <c r="F397" s="84" t="b">
        <v>0</v>
      </c>
      <c r="G397" s="84" t="b">
        <v>0</v>
      </c>
    </row>
    <row r="398" spans="1:7" ht="15">
      <c r="A398" s="84" t="s">
        <v>3046</v>
      </c>
      <c r="B398" s="84">
        <v>2</v>
      </c>
      <c r="C398" s="122">
        <v>0.0015822375218998987</v>
      </c>
      <c r="D398" s="84" t="s">
        <v>3086</v>
      </c>
      <c r="E398" s="84" t="b">
        <v>0</v>
      </c>
      <c r="F398" s="84" t="b">
        <v>0</v>
      </c>
      <c r="G398" s="84" t="b">
        <v>0</v>
      </c>
    </row>
    <row r="399" spans="1:7" ht="15">
      <c r="A399" s="84" t="s">
        <v>3047</v>
      </c>
      <c r="B399" s="84">
        <v>2</v>
      </c>
      <c r="C399" s="122">
        <v>0.0015822375218998987</v>
      </c>
      <c r="D399" s="84" t="s">
        <v>3086</v>
      </c>
      <c r="E399" s="84" t="b">
        <v>0</v>
      </c>
      <c r="F399" s="84" t="b">
        <v>0</v>
      </c>
      <c r="G399" s="84" t="b">
        <v>0</v>
      </c>
    </row>
    <row r="400" spans="1:7" ht="15">
      <c r="A400" s="84" t="s">
        <v>3048</v>
      </c>
      <c r="B400" s="84">
        <v>2</v>
      </c>
      <c r="C400" s="122">
        <v>0.0015822375218998987</v>
      </c>
      <c r="D400" s="84" t="s">
        <v>3086</v>
      </c>
      <c r="E400" s="84" t="b">
        <v>0</v>
      </c>
      <c r="F400" s="84" t="b">
        <v>0</v>
      </c>
      <c r="G400" s="84" t="b">
        <v>0</v>
      </c>
    </row>
    <row r="401" spans="1:7" ht="15">
      <c r="A401" s="84" t="s">
        <v>282</v>
      </c>
      <c r="B401" s="84">
        <v>2</v>
      </c>
      <c r="C401" s="122">
        <v>0.0015822375218998987</v>
      </c>
      <c r="D401" s="84" t="s">
        <v>3086</v>
      </c>
      <c r="E401" s="84" t="b">
        <v>0</v>
      </c>
      <c r="F401" s="84" t="b">
        <v>0</v>
      </c>
      <c r="G401" s="84" t="b">
        <v>0</v>
      </c>
    </row>
    <row r="402" spans="1:7" ht="15">
      <c r="A402" s="84" t="s">
        <v>3049</v>
      </c>
      <c r="B402" s="84">
        <v>2</v>
      </c>
      <c r="C402" s="122">
        <v>0.0015822375218998987</v>
      </c>
      <c r="D402" s="84" t="s">
        <v>3086</v>
      </c>
      <c r="E402" s="84" t="b">
        <v>0</v>
      </c>
      <c r="F402" s="84" t="b">
        <v>0</v>
      </c>
      <c r="G402" s="84" t="b">
        <v>0</v>
      </c>
    </row>
    <row r="403" spans="1:7" ht="15">
      <c r="A403" s="84" t="s">
        <v>3050</v>
      </c>
      <c r="B403" s="84">
        <v>2</v>
      </c>
      <c r="C403" s="122">
        <v>0.0015822375218998987</v>
      </c>
      <c r="D403" s="84" t="s">
        <v>3086</v>
      </c>
      <c r="E403" s="84" t="b">
        <v>0</v>
      </c>
      <c r="F403" s="84" t="b">
        <v>0</v>
      </c>
      <c r="G403" s="84" t="b">
        <v>0</v>
      </c>
    </row>
    <row r="404" spans="1:7" ht="15">
      <c r="A404" s="84" t="s">
        <v>3051</v>
      </c>
      <c r="B404" s="84">
        <v>2</v>
      </c>
      <c r="C404" s="122">
        <v>0.0015822375218998987</v>
      </c>
      <c r="D404" s="84" t="s">
        <v>3086</v>
      </c>
      <c r="E404" s="84" t="b">
        <v>0</v>
      </c>
      <c r="F404" s="84" t="b">
        <v>0</v>
      </c>
      <c r="G404" s="84" t="b">
        <v>0</v>
      </c>
    </row>
    <row r="405" spans="1:7" ht="15">
      <c r="A405" s="84" t="s">
        <v>3052</v>
      </c>
      <c r="B405" s="84">
        <v>2</v>
      </c>
      <c r="C405" s="122">
        <v>0.0015822375218998987</v>
      </c>
      <c r="D405" s="84" t="s">
        <v>3086</v>
      </c>
      <c r="E405" s="84" t="b">
        <v>0</v>
      </c>
      <c r="F405" s="84" t="b">
        <v>0</v>
      </c>
      <c r="G405" s="84" t="b">
        <v>0</v>
      </c>
    </row>
    <row r="406" spans="1:7" ht="15">
      <c r="A406" s="84" t="s">
        <v>3053</v>
      </c>
      <c r="B406" s="84">
        <v>2</v>
      </c>
      <c r="C406" s="122">
        <v>0.0015822375218998987</v>
      </c>
      <c r="D406" s="84" t="s">
        <v>3086</v>
      </c>
      <c r="E406" s="84" t="b">
        <v>0</v>
      </c>
      <c r="F406" s="84" t="b">
        <v>0</v>
      </c>
      <c r="G406" s="84" t="b">
        <v>0</v>
      </c>
    </row>
    <row r="407" spans="1:7" ht="15">
      <c r="A407" s="84" t="s">
        <v>3054</v>
      </c>
      <c r="B407" s="84">
        <v>2</v>
      </c>
      <c r="C407" s="122">
        <v>0.0018268779084614438</v>
      </c>
      <c r="D407" s="84" t="s">
        <v>3086</v>
      </c>
      <c r="E407" s="84" t="b">
        <v>0</v>
      </c>
      <c r="F407" s="84" t="b">
        <v>0</v>
      </c>
      <c r="G407" s="84" t="b">
        <v>0</v>
      </c>
    </row>
    <row r="408" spans="1:7" ht="15">
      <c r="A408" s="84" t="s">
        <v>3055</v>
      </c>
      <c r="B408" s="84">
        <v>2</v>
      </c>
      <c r="C408" s="122">
        <v>0.0015822375218998987</v>
      </c>
      <c r="D408" s="84" t="s">
        <v>3086</v>
      </c>
      <c r="E408" s="84" t="b">
        <v>1</v>
      </c>
      <c r="F408" s="84" t="b">
        <v>0</v>
      </c>
      <c r="G408" s="84" t="b">
        <v>0</v>
      </c>
    </row>
    <row r="409" spans="1:7" ht="15">
      <c r="A409" s="84" t="s">
        <v>3056</v>
      </c>
      <c r="B409" s="84">
        <v>2</v>
      </c>
      <c r="C409" s="122">
        <v>0.0015822375218998987</v>
      </c>
      <c r="D409" s="84" t="s">
        <v>3086</v>
      </c>
      <c r="E409" s="84" t="b">
        <v>0</v>
      </c>
      <c r="F409" s="84" t="b">
        <v>0</v>
      </c>
      <c r="G409" s="84" t="b">
        <v>0</v>
      </c>
    </row>
    <row r="410" spans="1:7" ht="15">
      <c r="A410" s="84" t="s">
        <v>3057</v>
      </c>
      <c r="B410" s="84">
        <v>2</v>
      </c>
      <c r="C410" s="122">
        <v>0.0015822375218998987</v>
      </c>
      <c r="D410" s="84" t="s">
        <v>3086</v>
      </c>
      <c r="E410" s="84" t="b">
        <v>0</v>
      </c>
      <c r="F410" s="84" t="b">
        <v>1</v>
      </c>
      <c r="G410" s="84" t="b">
        <v>0</v>
      </c>
    </row>
    <row r="411" spans="1:7" ht="15">
      <c r="A411" s="84" t="s">
        <v>3058</v>
      </c>
      <c r="B411" s="84">
        <v>2</v>
      </c>
      <c r="C411" s="122">
        <v>0.0015822375218998987</v>
      </c>
      <c r="D411" s="84" t="s">
        <v>3086</v>
      </c>
      <c r="E411" s="84" t="b">
        <v>0</v>
      </c>
      <c r="F411" s="84" t="b">
        <v>0</v>
      </c>
      <c r="G411" s="84" t="b">
        <v>0</v>
      </c>
    </row>
    <row r="412" spans="1:7" ht="15">
      <c r="A412" s="84" t="s">
        <v>3059</v>
      </c>
      <c r="B412" s="84">
        <v>2</v>
      </c>
      <c r="C412" s="122">
        <v>0.0015822375218998987</v>
      </c>
      <c r="D412" s="84" t="s">
        <v>3086</v>
      </c>
      <c r="E412" s="84" t="b">
        <v>0</v>
      </c>
      <c r="F412" s="84" t="b">
        <v>0</v>
      </c>
      <c r="G412" s="84" t="b">
        <v>0</v>
      </c>
    </row>
    <row r="413" spans="1:7" ht="15">
      <c r="A413" s="84" t="s">
        <v>232</v>
      </c>
      <c r="B413" s="84">
        <v>2</v>
      </c>
      <c r="C413" s="122">
        <v>0.0015822375218998987</v>
      </c>
      <c r="D413" s="84" t="s">
        <v>3086</v>
      </c>
      <c r="E413" s="84" t="b">
        <v>0</v>
      </c>
      <c r="F413" s="84" t="b">
        <v>0</v>
      </c>
      <c r="G413" s="84" t="b">
        <v>0</v>
      </c>
    </row>
    <row r="414" spans="1:7" ht="15">
      <c r="A414" s="84" t="s">
        <v>3060</v>
      </c>
      <c r="B414" s="84">
        <v>2</v>
      </c>
      <c r="C414" s="122">
        <v>0.0015822375218998987</v>
      </c>
      <c r="D414" s="84" t="s">
        <v>3086</v>
      </c>
      <c r="E414" s="84" t="b">
        <v>0</v>
      </c>
      <c r="F414" s="84" t="b">
        <v>0</v>
      </c>
      <c r="G414" s="84" t="b">
        <v>0</v>
      </c>
    </row>
    <row r="415" spans="1:7" ht="15">
      <c r="A415" s="84" t="s">
        <v>3061</v>
      </c>
      <c r="B415" s="84">
        <v>2</v>
      </c>
      <c r="C415" s="122">
        <v>0.0015822375218998987</v>
      </c>
      <c r="D415" s="84" t="s">
        <v>3086</v>
      </c>
      <c r="E415" s="84" t="b">
        <v>0</v>
      </c>
      <c r="F415" s="84" t="b">
        <v>0</v>
      </c>
      <c r="G415" s="84" t="b">
        <v>0</v>
      </c>
    </row>
    <row r="416" spans="1:7" ht="15">
      <c r="A416" s="84" t="s">
        <v>3062</v>
      </c>
      <c r="B416" s="84">
        <v>2</v>
      </c>
      <c r="C416" s="122">
        <v>0.0015822375218998987</v>
      </c>
      <c r="D416" s="84" t="s">
        <v>3086</v>
      </c>
      <c r="E416" s="84" t="b">
        <v>0</v>
      </c>
      <c r="F416" s="84" t="b">
        <v>0</v>
      </c>
      <c r="G416" s="84" t="b">
        <v>0</v>
      </c>
    </row>
    <row r="417" spans="1:7" ht="15">
      <c r="A417" s="84" t="s">
        <v>3063</v>
      </c>
      <c r="B417" s="84">
        <v>2</v>
      </c>
      <c r="C417" s="122">
        <v>0.0015822375218998987</v>
      </c>
      <c r="D417" s="84" t="s">
        <v>3086</v>
      </c>
      <c r="E417" s="84" t="b">
        <v>0</v>
      </c>
      <c r="F417" s="84" t="b">
        <v>0</v>
      </c>
      <c r="G417" s="84" t="b">
        <v>0</v>
      </c>
    </row>
    <row r="418" spans="1:7" ht="15">
      <c r="A418" s="84" t="s">
        <v>3064</v>
      </c>
      <c r="B418" s="84">
        <v>2</v>
      </c>
      <c r="C418" s="122">
        <v>0.0015822375218998987</v>
      </c>
      <c r="D418" s="84" t="s">
        <v>3086</v>
      </c>
      <c r="E418" s="84" t="b">
        <v>0</v>
      </c>
      <c r="F418" s="84" t="b">
        <v>0</v>
      </c>
      <c r="G418" s="84" t="b">
        <v>0</v>
      </c>
    </row>
    <row r="419" spans="1:7" ht="15">
      <c r="A419" s="84" t="s">
        <v>2201</v>
      </c>
      <c r="B419" s="84">
        <v>2</v>
      </c>
      <c r="C419" s="122">
        <v>0.0015822375218998987</v>
      </c>
      <c r="D419" s="84" t="s">
        <v>3086</v>
      </c>
      <c r="E419" s="84" t="b">
        <v>0</v>
      </c>
      <c r="F419" s="84" t="b">
        <v>0</v>
      </c>
      <c r="G419" s="84" t="b">
        <v>0</v>
      </c>
    </row>
    <row r="420" spans="1:7" ht="15">
      <c r="A420" s="84" t="s">
        <v>3065</v>
      </c>
      <c r="B420" s="84">
        <v>2</v>
      </c>
      <c r="C420" s="122">
        <v>0.0015822375218998987</v>
      </c>
      <c r="D420" s="84" t="s">
        <v>3086</v>
      </c>
      <c r="E420" s="84" t="b">
        <v>0</v>
      </c>
      <c r="F420" s="84" t="b">
        <v>0</v>
      </c>
      <c r="G420" s="84" t="b">
        <v>0</v>
      </c>
    </row>
    <row r="421" spans="1:7" ht="15">
      <c r="A421" s="84" t="s">
        <v>3066</v>
      </c>
      <c r="B421" s="84">
        <v>2</v>
      </c>
      <c r="C421" s="122">
        <v>0.0015822375218998987</v>
      </c>
      <c r="D421" s="84" t="s">
        <v>3086</v>
      </c>
      <c r="E421" s="84" t="b">
        <v>0</v>
      </c>
      <c r="F421" s="84" t="b">
        <v>0</v>
      </c>
      <c r="G421" s="84" t="b">
        <v>0</v>
      </c>
    </row>
    <row r="422" spans="1:7" ht="15">
      <c r="A422" s="84" t="s">
        <v>3067</v>
      </c>
      <c r="B422" s="84">
        <v>2</v>
      </c>
      <c r="C422" s="122">
        <v>0.0015822375218998987</v>
      </c>
      <c r="D422" s="84" t="s">
        <v>3086</v>
      </c>
      <c r="E422" s="84" t="b">
        <v>0</v>
      </c>
      <c r="F422" s="84" t="b">
        <v>0</v>
      </c>
      <c r="G422" s="84" t="b">
        <v>0</v>
      </c>
    </row>
    <row r="423" spans="1:7" ht="15">
      <c r="A423" s="84" t="s">
        <v>3068</v>
      </c>
      <c r="B423" s="84">
        <v>2</v>
      </c>
      <c r="C423" s="122">
        <v>0.0015822375218998987</v>
      </c>
      <c r="D423" s="84" t="s">
        <v>3086</v>
      </c>
      <c r="E423" s="84" t="b">
        <v>0</v>
      </c>
      <c r="F423" s="84" t="b">
        <v>0</v>
      </c>
      <c r="G423" s="84" t="b">
        <v>0</v>
      </c>
    </row>
    <row r="424" spans="1:7" ht="15">
      <c r="A424" s="84" t="s">
        <v>3069</v>
      </c>
      <c r="B424" s="84">
        <v>2</v>
      </c>
      <c r="C424" s="122">
        <v>0.0015822375218998987</v>
      </c>
      <c r="D424" s="84" t="s">
        <v>3086</v>
      </c>
      <c r="E424" s="84" t="b">
        <v>0</v>
      </c>
      <c r="F424" s="84" t="b">
        <v>0</v>
      </c>
      <c r="G424" s="84" t="b">
        <v>0</v>
      </c>
    </row>
    <row r="425" spans="1:7" ht="15">
      <c r="A425" s="84" t="s">
        <v>3070</v>
      </c>
      <c r="B425" s="84">
        <v>2</v>
      </c>
      <c r="C425" s="122">
        <v>0.0015822375218998987</v>
      </c>
      <c r="D425" s="84" t="s">
        <v>3086</v>
      </c>
      <c r="E425" s="84" t="b">
        <v>0</v>
      </c>
      <c r="F425" s="84" t="b">
        <v>0</v>
      </c>
      <c r="G425" s="84" t="b">
        <v>0</v>
      </c>
    </row>
    <row r="426" spans="1:7" ht="15">
      <c r="A426" s="84" t="s">
        <v>3071</v>
      </c>
      <c r="B426" s="84">
        <v>2</v>
      </c>
      <c r="C426" s="122">
        <v>0.0015822375218998987</v>
      </c>
      <c r="D426" s="84" t="s">
        <v>3086</v>
      </c>
      <c r="E426" s="84" t="b">
        <v>0</v>
      </c>
      <c r="F426" s="84" t="b">
        <v>0</v>
      </c>
      <c r="G426" s="84" t="b">
        <v>0</v>
      </c>
    </row>
    <row r="427" spans="1:7" ht="15">
      <c r="A427" s="84" t="s">
        <v>3072</v>
      </c>
      <c r="B427" s="84">
        <v>2</v>
      </c>
      <c r="C427" s="122">
        <v>0.0018268779084614438</v>
      </c>
      <c r="D427" s="84" t="s">
        <v>3086</v>
      </c>
      <c r="E427" s="84" t="b">
        <v>1</v>
      </c>
      <c r="F427" s="84" t="b">
        <v>0</v>
      </c>
      <c r="G427" s="84" t="b">
        <v>0</v>
      </c>
    </row>
    <row r="428" spans="1:7" ht="15">
      <c r="A428" s="84" t="s">
        <v>3073</v>
      </c>
      <c r="B428" s="84">
        <v>2</v>
      </c>
      <c r="C428" s="122">
        <v>0.0015822375218998987</v>
      </c>
      <c r="D428" s="84" t="s">
        <v>3086</v>
      </c>
      <c r="E428" s="84" t="b">
        <v>0</v>
      </c>
      <c r="F428" s="84" t="b">
        <v>0</v>
      </c>
      <c r="G428" s="84" t="b">
        <v>0</v>
      </c>
    </row>
    <row r="429" spans="1:7" ht="15">
      <c r="A429" s="84" t="s">
        <v>3074</v>
      </c>
      <c r="B429" s="84">
        <v>2</v>
      </c>
      <c r="C429" s="122">
        <v>0.0015822375218998987</v>
      </c>
      <c r="D429" s="84" t="s">
        <v>3086</v>
      </c>
      <c r="E429" s="84" t="b">
        <v>0</v>
      </c>
      <c r="F429" s="84" t="b">
        <v>0</v>
      </c>
      <c r="G429" s="84" t="b">
        <v>0</v>
      </c>
    </row>
    <row r="430" spans="1:7" ht="15">
      <c r="A430" s="84" t="s">
        <v>3075</v>
      </c>
      <c r="B430" s="84">
        <v>2</v>
      </c>
      <c r="C430" s="122">
        <v>0.0015822375218998987</v>
      </c>
      <c r="D430" s="84" t="s">
        <v>3086</v>
      </c>
      <c r="E430" s="84" t="b">
        <v>0</v>
      </c>
      <c r="F430" s="84" t="b">
        <v>0</v>
      </c>
      <c r="G430" s="84" t="b">
        <v>0</v>
      </c>
    </row>
    <row r="431" spans="1:7" ht="15">
      <c r="A431" s="84" t="s">
        <v>3076</v>
      </c>
      <c r="B431" s="84">
        <v>2</v>
      </c>
      <c r="C431" s="122">
        <v>0.0015822375218998987</v>
      </c>
      <c r="D431" s="84" t="s">
        <v>3086</v>
      </c>
      <c r="E431" s="84" t="b">
        <v>0</v>
      </c>
      <c r="F431" s="84" t="b">
        <v>0</v>
      </c>
      <c r="G431" s="84" t="b">
        <v>0</v>
      </c>
    </row>
    <row r="432" spans="1:7" ht="15">
      <c r="A432" s="84" t="s">
        <v>3077</v>
      </c>
      <c r="B432" s="84">
        <v>2</v>
      </c>
      <c r="C432" s="122">
        <v>0.0015822375218998987</v>
      </c>
      <c r="D432" s="84" t="s">
        <v>3086</v>
      </c>
      <c r="E432" s="84" t="b">
        <v>1</v>
      </c>
      <c r="F432" s="84" t="b">
        <v>0</v>
      </c>
      <c r="G432" s="84" t="b">
        <v>0</v>
      </c>
    </row>
    <row r="433" spans="1:7" ht="15">
      <c r="A433" s="84" t="s">
        <v>3078</v>
      </c>
      <c r="B433" s="84">
        <v>2</v>
      </c>
      <c r="C433" s="122">
        <v>0.0015822375218998987</v>
      </c>
      <c r="D433" s="84" t="s">
        <v>3086</v>
      </c>
      <c r="E433" s="84" t="b">
        <v>1</v>
      </c>
      <c r="F433" s="84" t="b">
        <v>0</v>
      </c>
      <c r="G433" s="84" t="b">
        <v>0</v>
      </c>
    </row>
    <row r="434" spans="1:7" ht="15">
      <c r="A434" s="84" t="s">
        <v>3079</v>
      </c>
      <c r="B434" s="84">
        <v>2</v>
      </c>
      <c r="C434" s="122">
        <v>0.0015822375218998987</v>
      </c>
      <c r="D434" s="84" t="s">
        <v>3086</v>
      </c>
      <c r="E434" s="84" t="b">
        <v>0</v>
      </c>
      <c r="F434" s="84" t="b">
        <v>0</v>
      </c>
      <c r="G434" s="84" t="b">
        <v>0</v>
      </c>
    </row>
    <row r="435" spans="1:7" ht="15">
      <c r="A435" s="84" t="s">
        <v>3080</v>
      </c>
      <c r="B435" s="84">
        <v>2</v>
      </c>
      <c r="C435" s="122">
        <v>0.0015822375218998987</v>
      </c>
      <c r="D435" s="84" t="s">
        <v>3086</v>
      </c>
      <c r="E435" s="84" t="b">
        <v>0</v>
      </c>
      <c r="F435" s="84" t="b">
        <v>0</v>
      </c>
      <c r="G435" s="84" t="b">
        <v>0</v>
      </c>
    </row>
    <row r="436" spans="1:7" ht="15">
      <c r="A436" s="84" t="s">
        <v>3081</v>
      </c>
      <c r="B436" s="84">
        <v>2</v>
      </c>
      <c r="C436" s="122">
        <v>0.0015822375218998987</v>
      </c>
      <c r="D436" s="84" t="s">
        <v>3086</v>
      </c>
      <c r="E436" s="84" t="b">
        <v>0</v>
      </c>
      <c r="F436" s="84" t="b">
        <v>1</v>
      </c>
      <c r="G436" s="84" t="b">
        <v>0</v>
      </c>
    </row>
    <row r="437" spans="1:7" ht="15">
      <c r="A437" s="84" t="s">
        <v>3082</v>
      </c>
      <c r="B437" s="84">
        <v>2</v>
      </c>
      <c r="C437" s="122">
        <v>0.0015822375218998987</v>
      </c>
      <c r="D437" s="84" t="s">
        <v>3086</v>
      </c>
      <c r="E437" s="84" t="b">
        <v>0</v>
      </c>
      <c r="F437" s="84" t="b">
        <v>0</v>
      </c>
      <c r="G437" s="84" t="b">
        <v>0</v>
      </c>
    </row>
    <row r="438" spans="1:7" ht="15">
      <c r="A438" s="84" t="s">
        <v>3083</v>
      </c>
      <c r="B438" s="84">
        <v>2</v>
      </c>
      <c r="C438" s="122">
        <v>0.0015822375218998987</v>
      </c>
      <c r="D438" s="84" t="s">
        <v>3086</v>
      </c>
      <c r="E438" s="84" t="b">
        <v>0</v>
      </c>
      <c r="F438" s="84" t="b">
        <v>0</v>
      </c>
      <c r="G438" s="84" t="b">
        <v>0</v>
      </c>
    </row>
    <row r="439" spans="1:7" ht="15">
      <c r="A439" s="84" t="s">
        <v>306</v>
      </c>
      <c r="B439" s="84">
        <v>2</v>
      </c>
      <c r="C439" s="122">
        <v>0.0015822375218998987</v>
      </c>
      <c r="D439" s="84" t="s">
        <v>3086</v>
      </c>
      <c r="E439" s="84" t="b">
        <v>0</v>
      </c>
      <c r="F439" s="84" t="b">
        <v>0</v>
      </c>
      <c r="G439" s="84" t="b">
        <v>0</v>
      </c>
    </row>
    <row r="440" spans="1:7" ht="15">
      <c r="A440" s="84" t="s">
        <v>627</v>
      </c>
      <c r="B440" s="84">
        <v>39</v>
      </c>
      <c r="C440" s="122">
        <v>0.004620316937806302</v>
      </c>
      <c r="D440" s="84" t="s">
        <v>2077</v>
      </c>
      <c r="E440" s="84" t="b">
        <v>0</v>
      </c>
      <c r="F440" s="84" t="b">
        <v>0</v>
      </c>
      <c r="G440" s="84" t="b">
        <v>0</v>
      </c>
    </row>
    <row r="441" spans="1:7" ht="15">
      <c r="A441" s="84" t="s">
        <v>2243</v>
      </c>
      <c r="B441" s="84">
        <v>13</v>
      </c>
      <c r="C441" s="122">
        <v>0.012773789697608666</v>
      </c>
      <c r="D441" s="84" t="s">
        <v>2077</v>
      </c>
      <c r="E441" s="84" t="b">
        <v>0</v>
      </c>
      <c r="F441" s="84" t="b">
        <v>0</v>
      </c>
      <c r="G441" s="84" t="b">
        <v>0</v>
      </c>
    </row>
    <row r="442" spans="1:7" ht="15">
      <c r="A442" s="84" t="s">
        <v>2244</v>
      </c>
      <c r="B442" s="84">
        <v>11</v>
      </c>
      <c r="C442" s="122">
        <v>0.01014291944525207</v>
      </c>
      <c r="D442" s="84" t="s">
        <v>2077</v>
      </c>
      <c r="E442" s="84" t="b">
        <v>0</v>
      </c>
      <c r="F442" s="84" t="b">
        <v>0</v>
      </c>
      <c r="G442" s="84" t="b">
        <v>0</v>
      </c>
    </row>
    <row r="443" spans="1:7" ht="15">
      <c r="A443" s="84" t="s">
        <v>2245</v>
      </c>
      <c r="B443" s="84">
        <v>11</v>
      </c>
      <c r="C443" s="122">
        <v>0.01014291944525207</v>
      </c>
      <c r="D443" s="84" t="s">
        <v>2077</v>
      </c>
      <c r="E443" s="84" t="b">
        <v>0</v>
      </c>
      <c r="F443" s="84" t="b">
        <v>0</v>
      </c>
      <c r="G443" s="84" t="b">
        <v>0</v>
      </c>
    </row>
    <row r="444" spans="1:7" ht="15">
      <c r="A444" s="84" t="s">
        <v>2246</v>
      </c>
      <c r="B444" s="84">
        <v>10</v>
      </c>
      <c r="C444" s="122">
        <v>0.009825992075083589</v>
      </c>
      <c r="D444" s="84" t="s">
        <v>2077</v>
      </c>
      <c r="E444" s="84" t="b">
        <v>0</v>
      </c>
      <c r="F444" s="84" t="b">
        <v>0</v>
      </c>
      <c r="G444" s="84" t="b">
        <v>0</v>
      </c>
    </row>
    <row r="445" spans="1:7" ht="15">
      <c r="A445" s="84" t="s">
        <v>2247</v>
      </c>
      <c r="B445" s="84">
        <v>10</v>
      </c>
      <c r="C445" s="122">
        <v>0.009825992075083589</v>
      </c>
      <c r="D445" s="84" t="s">
        <v>2077</v>
      </c>
      <c r="E445" s="84" t="b">
        <v>0</v>
      </c>
      <c r="F445" s="84" t="b">
        <v>0</v>
      </c>
      <c r="G445" s="84" t="b">
        <v>0</v>
      </c>
    </row>
    <row r="446" spans="1:7" ht="15">
      <c r="A446" s="84" t="s">
        <v>2248</v>
      </c>
      <c r="B446" s="84">
        <v>10</v>
      </c>
      <c r="C446" s="122">
        <v>0.009825992075083589</v>
      </c>
      <c r="D446" s="84" t="s">
        <v>2077</v>
      </c>
      <c r="E446" s="84" t="b">
        <v>1</v>
      </c>
      <c r="F446" s="84" t="b">
        <v>0</v>
      </c>
      <c r="G446" s="84" t="b">
        <v>0</v>
      </c>
    </row>
    <row r="447" spans="1:7" ht="15">
      <c r="A447" s="84" t="s">
        <v>2249</v>
      </c>
      <c r="B447" s="84">
        <v>10</v>
      </c>
      <c r="C447" s="122">
        <v>0.009825992075083589</v>
      </c>
      <c r="D447" s="84" t="s">
        <v>2077</v>
      </c>
      <c r="E447" s="84" t="b">
        <v>0</v>
      </c>
      <c r="F447" s="84" t="b">
        <v>0</v>
      </c>
      <c r="G447" s="84" t="b">
        <v>0</v>
      </c>
    </row>
    <row r="448" spans="1:7" ht="15">
      <c r="A448" s="84" t="s">
        <v>2250</v>
      </c>
      <c r="B448" s="84">
        <v>10</v>
      </c>
      <c r="C448" s="122">
        <v>0.009825992075083589</v>
      </c>
      <c r="D448" s="84" t="s">
        <v>2077</v>
      </c>
      <c r="E448" s="84" t="b">
        <v>0</v>
      </c>
      <c r="F448" s="84" t="b">
        <v>0</v>
      </c>
      <c r="G448" s="84" t="b">
        <v>0</v>
      </c>
    </row>
    <row r="449" spans="1:7" ht="15">
      <c r="A449" s="84" t="s">
        <v>2251</v>
      </c>
      <c r="B449" s="84">
        <v>10</v>
      </c>
      <c r="C449" s="122">
        <v>0.009825992075083589</v>
      </c>
      <c r="D449" s="84" t="s">
        <v>2077</v>
      </c>
      <c r="E449" s="84" t="b">
        <v>0</v>
      </c>
      <c r="F449" s="84" t="b">
        <v>0</v>
      </c>
      <c r="G449" s="84" t="b">
        <v>0</v>
      </c>
    </row>
    <row r="450" spans="1:7" ht="15">
      <c r="A450" s="84" t="s">
        <v>2781</v>
      </c>
      <c r="B450" s="84">
        <v>10</v>
      </c>
      <c r="C450" s="122">
        <v>0.009825992075083589</v>
      </c>
      <c r="D450" s="84" t="s">
        <v>2077</v>
      </c>
      <c r="E450" s="84" t="b">
        <v>0</v>
      </c>
      <c r="F450" s="84" t="b">
        <v>0</v>
      </c>
      <c r="G450" s="84" t="b">
        <v>0</v>
      </c>
    </row>
    <row r="451" spans="1:7" ht="15">
      <c r="A451" s="84" t="s">
        <v>2782</v>
      </c>
      <c r="B451" s="84">
        <v>10</v>
      </c>
      <c r="C451" s="122">
        <v>0.009825992075083589</v>
      </c>
      <c r="D451" s="84" t="s">
        <v>2077</v>
      </c>
      <c r="E451" s="84" t="b">
        <v>0</v>
      </c>
      <c r="F451" s="84" t="b">
        <v>0</v>
      </c>
      <c r="G451" s="84" t="b">
        <v>0</v>
      </c>
    </row>
    <row r="452" spans="1:7" ht="15">
      <c r="A452" s="84" t="s">
        <v>2780</v>
      </c>
      <c r="B452" s="84">
        <v>10</v>
      </c>
      <c r="C452" s="122">
        <v>0.009825992075083589</v>
      </c>
      <c r="D452" s="84" t="s">
        <v>2077</v>
      </c>
      <c r="E452" s="84" t="b">
        <v>0</v>
      </c>
      <c r="F452" s="84" t="b">
        <v>0</v>
      </c>
      <c r="G452" s="84" t="b">
        <v>0</v>
      </c>
    </row>
    <row r="453" spans="1:7" ht="15">
      <c r="A453" s="84" t="s">
        <v>2285</v>
      </c>
      <c r="B453" s="84">
        <v>9</v>
      </c>
      <c r="C453" s="122">
        <v>0.00944546511179464</v>
      </c>
      <c r="D453" s="84" t="s">
        <v>2077</v>
      </c>
      <c r="E453" s="84" t="b">
        <v>0</v>
      </c>
      <c r="F453" s="84" t="b">
        <v>0</v>
      </c>
      <c r="G453" s="84" t="b">
        <v>0</v>
      </c>
    </row>
    <row r="454" spans="1:7" ht="15">
      <c r="A454" s="84" t="s">
        <v>2778</v>
      </c>
      <c r="B454" s="84">
        <v>9</v>
      </c>
      <c r="C454" s="122">
        <v>0.00944546511179464</v>
      </c>
      <c r="D454" s="84" t="s">
        <v>2077</v>
      </c>
      <c r="E454" s="84" t="b">
        <v>0</v>
      </c>
      <c r="F454" s="84" t="b">
        <v>0</v>
      </c>
      <c r="G454" s="84" t="b">
        <v>0</v>
      </c>
    </row>
    <row r="455" spans="1:7" ht="15">
      <c r="A455" s="84" t="s">
        <v>257</v>
      </c>
      <c r="B455" s="84">
        <v>7</v>
      </c>
      <c r="C455" s="122">
        <v>0.008463448429020795</v>
      </c>
      <c r="D455" s="84" t="s">
        <v>2077</v>
      </c>
      <c r="E455" s="84" t="b">
        <v>0</v>
      </c>
      <c r="F455" s="84" t="b">
        <v>0</v>
      </c>
      <c r="G455" s="84" t="b">
        <v>0</v>
      </c>
    </row>
    <row r="456" spans="1:7" ht="15">
      <c r="A456" s="84" t="s">
        <v>2793</v>
      </c>
      <c r="B456" s="84">
        <v>7</v>
      </c>
      <c r="C456" s="122">
        <v>0.008463448429020795</v>
      </c>
      <c r="D456" s="84" t="s">
        <v>2077</v>
      </c>
      <c r="E456" s="84" t="b">
        <v>0</v>
      </c>
      <c r="F456" s="84" t="b">
        <v>0</v>
      </c>
      <c r="G456" s="84" t="b">
        <v>0</v>
      </c>
    </row>
    <row r="457" spans="1:7" ht="15">
      <c r="A457" s="84" t="s">
        <v>2788</v>
      </c>
      <c r="B457" s="84">
        <v>6</v>
      </c>
      <c r="C457" s="122">
        <v>0.007841636908351523</v>
      </c>
      <c r="D457" s="84" t="s">
        <v>2077</v>
      </c>
      <c r="E457" s="84" t="b">
        <v>0</v>
      </c>
      <c r="F457" s="84" t="b">
        <v>0</v>
      </c>
      <c r="G457" s="84" t="b">
        <v>0</v>
      </c>
    </row>
    <row r="458" spans="1:7" ht="15">
      <c r="A458" s="84" t="s">
        <v>2241</v>
      </c>
      <c r="B458" s="84">
        <v>6</v>
      </c>
      <c r="C458" s="122">
        <v>0.008536209242102619</v>
      </c>
      <c r="D458" s="84" t="s">
        <v>2077</v>
      </c>
      <c r="E458" s="84" t="b">
        <v>0</v>
      </c>
      <c r="F458" s="84" t="b">
        <v>0</v>
      </c>
      <c r="G458" s="84" t="b">
        <v>0</v>
      </c>
    </row>
    <row r="459" spans="1:7" ht="15">
      <c r="A459" s="84" t="s">
        <v>2779</v>
      </c>
      <c r="B459" s="84">
        <v>6</v>
      </c>
      <c r="C459" s="122">
        <v>0.008536209242102619</v>
      </c>
      <c r="D459" s="84" t="s">
        <v>2077</v>
      </c>
      <c r="E459" s="84" t="b">
        <v>0</v>
      </c>
      <c r="F459" s="84" t="b">
        <v>0</v>
      </c>
      <c r="G459" s="84" t="b">
        <v>0</v>
      </c>
    </row>
    <row r="460" spans="1:7" ht="15">
      <c r="A460" s="84" t="s">
        <v>2811</v>
      </c>
      <c r="B460" s="84">
        <v>5</v>
      </c>
      <c r="C460" s="122">
        <v>0.01222293755800963</v>
      </c>
      <c r="D460" s="84" t="s">
        <v>2077</v>
      </c>
      <c r="E460" s="84" t="b">
        <v>0</v>
      </c>
      <c r="F460" s="84" t="b">
        <v>0</v>
      </c>
      <c r="G460" s="84" t="b">
        <v>0</v>
      </c>
    </row>
    <row r="461" spans="1:7" ht="15">
      <c r="A461" s="84" t="s">
        <v>2784</v>
      </c>
      <c r="B461" s="84">
        <v>5</v>
      </c>
      <c r="C461" s="122">
        <v>0.007113507701752183</v>
      </c>
      <c r="D461" s="84" t="s">
        <v>2077</v>
      </c>
      <c r="E461" s="84" t="b">
        <v>0</v>
      </c>
      <c r="F461" s="84" t="b">
        <v>0</v>
      </c>
      <c r="G461" s="84" t="b">
        <v>0</v>
      </c>
    </row>
    <row r="462" spans="1:7" ht="15">
      <c r="A462" s="84" t="s">
        <v>2792</v>
      </c>
      <c r="B462" s="84">
        <v>4</v>
      </c>
      <c r="C462" s="122">
        <v>0.006257531383671081</v>
      </c>
      <c r="D462" s="84" t="s">
        <v>2077</v>
      </c>
      <c r="E462" s="84" t="b">
        <v>0</v>
      </c>
      <c r="F462" s="84" t="b">
        <v>0</v>
      </c>
      <c r="G462" s="84" t="b">
        <v>0</v>
      </c>
    </row>
    <row r="463" spans="1:7" ht="15">
      <c r="A463" s="84" t="s">
        <v>642</v>
      </c>
      <c r="B463" s="84">
        <v>4</v>
      </c>
      <c r="C463" s="122">
        <v>0.006257531383671081</v>
      </c>
      <c r="D463" s="84" t="s">
        <v>2077</v>
      </c>
      <c r="E463" s="84" t="b">
        <v>0</v>
      </c>
      <c r="F463" s="84" t="b">
        <v>0</v>
      </c>
      <c r="G463" s="84" t="b">
        <v>0</v>
      </c>
    </row>
    <row r="464" spans="1:7" ht="15">
      <c r="A464" s="84" t="s">
        <v>2190</v>
      </c>
      <c r="B464" s="84">
        <v>4</v>
      </c>
      <c r="C464" s="122">
        <v>0.006988167270269327</v>
      </c>
      <c r="D464" s="84" t="s">
        <v>2077</v>
      </c>
      <c r="E464" s="84" t="b">
        <v>0</v>
      </c>
      <c r="F464" s="84" t="b">
        <v>0</v>
      </c>
      <c r="G464" s="84" t="b">
        <v>0</v>
      </c>
    </row>
    <row r="465" spans="1:7" ht="15">
      <c r="A465" s="84" t="s">
        <v>2797</v>
      </c>
      <c r="B465" s="84">
        <v>4</v>
      </c>
      <c r="C465" s="122">
        <v>0.006257531383671081</v>
      </c>
      <c r="D465" s="84" t="s">
        <v>2077</v>
      </c>
      <c r="E465" s="84" t="b">
        <v>0</v>
      </c>
      <c r="F465" s="84" t="b">
        <v>0</v>
      </c>
      <c r="G465" s="84" t="b">
        <v>0</v>
      </c>
    </row>
    <row r="466" spans="1:7" ht="15">
      <c r="A466" s="84" t="s">
        <v>2786</v>
      </c>
      <c r="B466" s="84">
        <v>4</v>
      </c>
      <c r="C466" s="122">
        <v>0.006257531383671081</v>
      </c>
      <c r="D466" s="84" t="s">
        <v>2077</v>
      </c>
      <c r="E466" s="84" t="b">
        <v>0</v>
      </c>
      <c r="F466" s="84" t="b">
        <v>0</v>
      </c>
      <c r="G466" s="84" t="b">
        <v>0</v>
      </c>
    </row>
    <row r="467" spans="1:7" ht="15">
      <c r="A467" s="84" t="s">
        <v>2783</v>
      </c>
      <c r="B467" s="84">
        <v>4</v>
      </c>
      <c r="C467" s="122">
        <v>0.008017940715039393</v>
      </c>
      <c r="D467" s="84" t="s">
        <v>2077</v>
      </c>
      <c r="E467" s="84" t="b">
        <v>0</v>
      </c>
      <c r="F467" s="84" t="b">
        <v>0</v>
      </c>
      <c r="G467" s="84" t="b">
        <v>0</v>
      </c>
    </row>
    <row r="468" spans="1:7" ht="15">
      <c r="A468" s="84" t="s">
        <v>2187</v>
      </c>
      <c r="B468" s="84">
        <v>3</v>
      </c>
      <c r="C468" s="122">
        <v>0.005241125452701995</v>
      </c>
      <c r="D468" s="84" t="s">
        <v>2077</v>
      </c>
      <c r="E468" s="84" t="b">
        <v>0</v>
      </c>
      <c r="F468" s="84" t="b">
        <v>0</v>
      </c>
      <c r="G468" s="84" t="b">
        <v>0</v>
      </c>
    </row>
    <row r="469" spans="1:7" ht="15">
      <c r="A469" s="84" t="s">
        <v>2282</v>
      </c>
      <c r="B469" s="84">
        <v>3</v>
      </c>
      <c r="C469" s="122">
        <v>0.005241125452701995</v>
      </c>
      <c r="D469" s="84" t="s">
        <v>2077</v>
      </c>
      <c r="E469" s="84" t="b">
        <v>0</v>
      </c>
      <c r="F469" s="84" t="b">
        <v>0</v>
      </c>
      <c r="G469" s="84" t="b">
        <v>0</v>
      </c>
    </row>
    <row r="470" spans="1:7" ht="15">
      <c r="A470" s="84" t="s">
        <v>2253</v>
      </c>
      <c r="B470" s="84">
        <v>3</v>
      </c>
      <c r="C470" s="122">
        <v>0.005241125452701995</v>
      </c>
      <c r="D470" s="84" t="s">
        <v>2077</v>
      </c>
      <c r="E470" s="84" t="b">
        <v>0</v>
      </c>
      <c r="F470" s="84" t="b">
        <v>0</v>
      </c>
      <c r="G470" s="84" t="b">
        <v>0</v>
      </c>
    </row>
    <row r="471" spans="1:7" ht="15">
      <c r="A471" s="84" t="s">
        <v>2864</v>
      </c>
      <c r="B471" s="84">
        <v>3</v>
      </c>
      <c r="C471" s="122">
        <v>0.006013455536279545</v>
      </c>
      <c r="D471" s="84" t="s">
        <v>2077</v>
      </c>
      <c r="E471" s="84" t="b">
        <v>0</v>
      </c>
      <c r="F471" s="84" t="b">
        <v>0</v>
      </c>
      <c r="G471" s="84" t="b">
        <v>0</v>
      </c>
    </row>
    <row r="472" spans="1:7" ht="15">
      <c r="A472" s="84" t="s">
        <v>2804</v>
      </c>
      <c r="B472" s="84">
        <v>3</v>
      </c>
      <c r="C472" s="122">
        <v>0.005241125452701995</v>
      </c>
      <c r="D472" s="84" t="s">
        <v>2077</v>
      </c>
      <c r="E472" s="84" t="b">
        <v>0</v>
      </c>
      <c r="F472" s="84" t="b">
        <v>0</v>
      </c>
      <c r="G472" s="84" t="b">
        <v>0</v>
      </c>
    </row>
    <row r="473" spans="1:7" ht="15">
      <c r="A473" s="84" t="s">
        <v>2785</v>
      </c>
      <c r="B473" s="84">
        <v>3</v>
      </c>
      <c r="C473" s="122">
        <v>0.005241125452701995</v>
      </c>
      <c r="D473" s="84" t="s">
        <v>2077</v>
      </c>
      <c r="E473" s="84" t="b">
        <v>0</v>
      </c>
      <c r="F473" s="84" t="b">
        <v>0</v>
      </c>
      <c r="G473" s="84" t="b">
        <v>0</v>
      </c>
    </row>
    <row r="474" spans="1:7" ht="15">
      <c r="A474" s="84" t="s">
        <v>2798</v>
      </c>
      <c r="B474" s="84">
        <v>3</v>
      </c>
      <c r="C474" s="122">
        <v>0.005241125452701995</v>
      </c>
      <c r="D474" s="84" t="s">
        <v>2077</v>
      </c>
      <c r="E474" s="84" t="b">
        <v>1</v>
      </c>
      <c r="F474" s="84" t="b">
        <v>0</v>
      </c>
      <c r="G474" s="84" t="b">
        <v>0</v>
      </c>
    </row>
    <row r="475" spans="1:7" ht="15">
      <c r="A475" s="84" t="s">
        <v>2806</v>
      </c>
      <c r="B475" s="84">
        <v>3</v>
      </c>
      <c r="C475" s="122">
        <v>0.006013455536279545</v>
      </c>
      <c r="D475" s="84" t="s">
        <v>2077</v>
      </c>
      <c r="E475" s="84" t="b">
        <v>0</v>
      </c>
      <c r="F475" s="84" t="b">
        <v>0</v>
      </c>
      <c r="G475" s="84" t="b">
        <v>0</v>
      </c>
    </row>
    <row r="476" spans="1:7" ht="15">
      <c r="A476" s="84" t="s">
        <v>2866</v>
      </c>
      <c r="B476" s="84">
        <v>3</v>
      </c>
      <c r="C476" s="122">
        <v>0.005241125452701995</v>
      </c>
      <c r="D476" s="84" t="s">
        <v>2077</v>
      </c>
      <c r="E476" s="84" t="b">
        <v>0</v>
      </c>
      <c r="F476" s="84" t="b">
        <v>0</v>
      </c>
      <c r="G476" s="84" t="b">
        <v>0</v>
      </c>
    </row>
    <row r="477" spans="1:7" ht="15">
      <c r="A477" s="84" t="s">
        <v>2809</v>
      </c>
      <c r="B477" s="84">
        <v>3</v>
      </c>
      <c r="C477" s="122">
        <v>0.005241125452701995</v>
      </c>
      <c r="D477" s="84" t="s">
        <v>2077</v>
      </c>
      <c r="E477" s="84" t="b">
        <v>0</v>
      </c>
      <c r="F477" s="84" t="b">
        <v>0</v>
      </c>
      <c r="G477" s="84" t="b">
        <v>0</v>
      </c>
    </row>
    <row r="478" spans="1:7" ht="15">
      <c r="A478" s="84" t="s">
        <v>2838</v>
      </c>
      <c r="B478" s="84">
        <v>3</v>
      </c>
      <c r="C478" s="122">
        <v>0.005241125452701995</v>
      </c>
      <c r="D478" s="84" t="s">
        <v>2077</v>
      </c>
      <c r="E478" s="84" t="b">
        <v>1</v>
      </c>
      <c r="F478" s="84" t="b">
        <v>0</v>
      </c>
      <c r="G478" s="84" t="b">
        <v>0</v>
      </c>
    </row>
    <row r="479" spans="1:7" ht="15">
      <c r="A479" s="84" t="s">
        <v>2839</v>
      </c>
      <c r="B479" s="84">
        <v>3</v>
      </c>
      <c r="C479" s="122">
        <v>0.005241125452701995</v>
      </c>
      <c r="D479" s="84" t="s">
        <v>2077</v>
      </c>
      <c r="E479" s="84" t="b">
        <v>0</v>
      </c>
      <c r="F479" s="84" t="b">
        <v>0</v>
      </c>
      <c r="G479" s="84" t="b">
        <v>0</v>
      </c>
    </row>
    <row r="480" spans="1:7" ht="15">
      <c r="A480" s="84" t="s">
        <v>2840</v>
      </c>
      <c r="B480" s="84">
        <v>3</v>
      </c>
      <c r="C480" s="122">
        <v>0.005241125452701995</v>
      </c>
      <c r="D480" s="84" t="s">
        <v>2077</v>
      </c>
      <c r="E480" s="84" t="b">
        <v>0</v>
      </c>
      <c r="F480" s="84" t="b">
        <v>0</v>
      </c>
      <c r="G480" s="84" t="b">
        <v>0</v>
      </c>
    </row>
    <row r="481" spans="1:7" ht="15">
      <c r="A481" s="84" t="s">
        <v>2841</v>
      </c>
      <c r="B481" s="84">
        <v>3</v>
      </c>
      <c r="C481" s="122">
        <v>0.005241125452701995</v>
      </c>
      <c r="D481" s="84" t="s">
        <v>2077</v>
      </c>
      <c r="E481" s="84" t="b">
        <v>0</v>
      </c>
      <c r="F481" s="84" t="b">
        <v>0</v>
      </c>
      <c r="G481" s="84" t="b">
        <v>0</v>
      </c>
    </row>
    <row r="482" spans="1:7" ht="15">
      <c r="A482" s="84" t="s">
        <v>2842</v>
      </c>
      <c r="B482" s="84">
        <v>3</v>
      </c>
      <c r="C482" s="122">
        <v>0.005241125452701995</v>
      </c>
      <c r="D482" s="84" t="s">
        <v>2077</v>
      </c>
      <c r="E482" s="84" t="b">
        <v>1</v>
      </c>
      <c r="F482" s="84" t="b">
        <v>0</v>
      </c>
      <c r="G482" s="84" t="b">
        <v>0</v>
      </c>
    </row>
    <row r="483" spans="1:7" ht="15">
      <c r="A483" s="84" t="s">
        <v>2843</v>
      </c>
      <c r="B483" s="84">
        <v>3</v>
      </c>
      <c r="C483" s="122">
        <v>0.005241125452701995</v>
      </c>
      <c r="D483" s="84" t="s">
        <v>2077</v>
      </c>
      <c r="E483" s="84" t="b">
        <v>0</v>
      </c>
      <c r="F483" s="84" t="b">
        <v>0</v>
      </c>
      <c r="G483" s="84" t="b">
        <v>0</v>
      </c>
    </row>
    <row r="484" spans="1:7" ht="15">
      <c r="A484" s="84" t="s">
        <v>2844</v>
      </c>
      <c r="B484" s="84">
        <v>3</v>
      </c>
      <c r="C484" s="122">
        <v>0.005241125452701995</v>
      </c>
      <c r="D484" s="84" t="s">
        <v>2077</v>
      </c>
      <c r="E484" s="84" t="b">
        <v>0</v>
      </c>
      <c r="F484" s="84" t="b">
        <v>0</v>
      </c>
      <c r="G484" s="84" t="b">
        <v>0</v>
      </c>
    </row>
    <row r="485" spans="1:7" ht="15">
      <c r="A485" s="84" t="s">
        <v>2845</v>
      </c>
      <c r="B485" s="84">
        <v>3</v>
      </c>
      <c r="C485" s="122">
        <v>0.005241125452701995</v>
      </c>
      <c r="D485" s="84" t="s">
        <v>2077</v>
      </c>
      <c r="E485" s="84" t="b">
        <v>0</v>
      </c>
      <c r="F485" s="84" t="b">
        <v>0</v>
      </c>
      <c r="G485" s="84" t="b">
        <v>0</v>
      </c>
    </row>
    <row r="486" spans="1:7" ht="15">
      <c r="A486" s="84" t="s">
        <v>2271</v>
      </c>
      <c r="B486" s="84">
        <v>3</v>
      </c>
      <c r="C486" s="122">
        <v>0.005241125452701995</v>
      </c>
      <c r="D486" s="84" t="s">
        <v>2077</v>
      </c>
      <c r="E486" s="84" t="b">
        <v>0</v>
      </c>
      <c r="F486" s="84" t="b">
        <v>0</v>
      </c>
      <c r="G486" s="84" t="b">
        <v>0</v>
      </c>
    </row>
    <row r="487" spans="1:7" ht="15">
      <c r="A487" s="84" t="s">
        <v>2812</v>
      </c>
      <c r="B487" s="84">
        <v>2</v>
      </c>
      <c r="C487" s="122">
        <v>0.004008970357519697</v>
      </c>
      <c r="D487" s="84" t="s">
        <v>2077</v>
      </c>
      <c r="E487" s="84" t="b">
        <v>0</v>
      </c>
      <c r="F487" s="84" t="b">
        <v>0</v>
      </c>
      <c r="G487" s="84" t="b">
        <v>0</v>
      </c>
    </row>
    <row r="488" spans="1:7" ht="15">
      <c r="A488" s="84" t="s">
        <v>2192</v>
      </c>
      <c r="B488" s="84">
        <v>2</v>
      </c>
      <c r="C488" s="122">
        <v>0.004008970357519697</v>
      </c>
      <c r="D488" s="84" t="s">
        <v>2077</v>
      </c>
      <c r="E488" s="84" t="b">
        <v>1</v>
      </c>
      <c r="F488" s="84" t="b">
        <v>0</v>
      </c>
      <c r="G488" s="84" t="b">
        <v>0</v>
      </c>
    </row>
    <row r="489" spans="1:7" ht="15">
      <c r="A489" s="84" t="s">
        <v>2888</v>
      </c>
      <c r="B489" s="84">
        <v>2</v>
      </c>
      <c r="C489" s="122">
        <v>0.004008970357519697</v>
      </c>
      <c r="D489" s="84" t="s">
        <v>2077</v>
      </c>
      <c r="E489" s="84" t="b">
        <v>0</v>
      </c>
      <c r="F489" s="84" t="b">
        <v>0</v>
      </c>
      <c r="G489" s="84" t="b">
        <v>0</v>
      </c>
    </row>
    <row r="490" spans="1:7" ht="15">
      <c r="A490" s="84" t="s">
        <v>2188</v>
      </c>
      <c r="B490" s="84">
        <v>2</v>
      </c>
      <c r="C490" s="122">
        <v>0.004008970357519697</v>
      </c>
      <c r="D490" s="84" t="s">
        <v>2077</v>
      </c>
      <c r="E490" s="84" t="b">
        <v>0</v>
      </c>
      <c r="F490" s="84" t="b">
        <v>0</v>
      </c>
      <c r="G490" s="84" t="b">
        <v>0</v>
      </c>
    </row>
    <row r="491" spans="1:7" ht="15">
      <c r="A491" s="84" t="s">
        <v>2889</v>
      </c>
      <c r="B491" s="84">
        <v>2</v>
      </c>
      <c r="C491" s="122">
        <v>0.004008970357519697</v>
      </c>
      <c r="D491" s="84" t="s">
        <v>2077</v>
      </c>
      <c r="E491" s="84" t="b">
        <v>0</v>
      </c>
      <c r="F491" s="84" t="b">
        <v>0</v>
      </c>
      <c r="G491" s="84" t="b">
        <v>0</v>
      </c>
    </row>
    <row r="492" spans="1:7" ht="15">
      <c r="A492" s="84" t="s">
        <v>2890</v>
      </c>
      <c r="B492" s="84">
        <v>2</v>
      </c>
      <c r="C492" s="122">
        <v>0.004008970357519697</v>
      </c>
      <c r="D492" s="84" t="s">
        <v>2077</v>
      </c>
      <c r="E492" s="84" t="b">
        <v>0</v>
      </c>
      <c r="F492" s="84" t="b">
        <v>0</v>
      </c>
      <c r="G492" s="84" t="b">
        <v>0</v>
      </c>
    </row>
    <row r="493" spans="1:7" ht="15">
      <c r="A493" s="84" t="s">
        <v>2891</v>
      </c>
      <c r="B493" s="84">
        <v>2</v>
      </c>
      <c r="C493" s="122">
        <v>0.004008970357519697</v>
      </c>
      <c r="D493" s="84" t="s">
        <v>2077</v>
      </c>
      <c r="E493" s="84" t="b">
        <v>1</v>
      </c>
      <c r="F493" s="84" t="b">
        <v>0</v>
      </c>
      <c r="G493" s="84" t="b">
        <v>0</v>
      </c>
    </row>
    <row r="494" spans="1:7" ht="15">
      <c r="A494" s="84" t="s">
        <v>2892</v>
      </c>
      <c r="B494" s="84">
        <v>2</v>
      </c>
      <c r="C494" s="122">
        <v>0.004008970357519697</v>
      </c>
      <c r="D494" s="84" t="s">
        <v>2077</v>
      </c>
      <c r="E494" s="84" t="b">
        <v>0</v>
      </c>
      <c r="F494" s="84" t="b">
        <v>0</v>
      </c>
      <c r="G494" s="84" t="b">
        <v>0</v>
      </c>
    </row>
    <row r="495" spans="1:7" ht="15">
      <c r="A495" s="84" t="s">
        <v>2837</v>
      </c>
      <c r="B495" s="84">
        <v>2</v>
      </c>
      <c r="C495" s="122">
        <v>0.004008970357519697</v>
      </c>
      <c r="D495" s="84" t="s">
        <v>2077</v>
      </c>
      <c r="E495" s="84" t="b">
        <v>0</v>
      </c>
      <c r="F495" s="84" t="b">
        <v>0</v>
      </c>
      <c r="G495" s="84" t="b">
        <v>0</v>
      </c>
    </row>
    <row r="496" spans="1:7" ht="15">
      <c r="A496" s="84" t="s">
        <v>2848</v>
      </c>
      <c r="B496" s="84">
        <v>2</v>
      </c>
      <c r="C496" s="122">
        <v>0.004008970357519697</v>
      </c>
      <c r="D496" s="84" t="s">
        <v>2077</v>
      </c>
      <c r="E496" s="84" t="b">
        <v>0</v>
      </c>
      <c r="F496" s="84" t="b">
        <v>0</v>
      </c>
      <c r="G496" s="84" t="b">
        <v>0</v>
      </c>
    </row>
    <row r="497" spans="1:7" ht="15">
      <c r="A497" s="84" t="s">
        <v>2989</v>
      </c>
      <c r="B497" s="84">
        <v>2</v>
      </c>
      <c r="C497" s="122">
        <v>0.004008970357519697</v>
      </c>
      <c r="D497" s="84" t="s">
        <v>2077</v>
      </c>
      <c r="E497" s="84" t="b">
        <v>1</v>
      </c>
      <c r="F497" s="84" t="b">
        <v>0</v>
      </c>
      <c r="G497" s="84" t="b">
        <v>0</v>
      </c>
    </row>
    <row r="498" spans="1:7" ht="15">
      <c r="A498" s="84" t="s">
        <v>2256</v>
      </c>
      <c r="B498" s="84">
        <v>2</v>
      </c>
      <c r="C498" s="122">
        <v>0.004008970357519697</v>
      </c>
      <c r="D498" s="84" t="s">
        <v>2077</v>
      </c>
      <c r="E498" s="84" t="b">
        <v>0</v>
      </c>
      <c r="F498" s="84" t="b">
        <v>0</v>
      </c>
      <c r="G498" s="84" t="b">
        <v>0</v>
      </c>
    </row>
    <row r="499" spans="1:7" ht="15">
      <c r="A499" s="84" t="s">
        <v>2189</v>
      </c>
      <c r="B499" s="84">
        <v>2</v>
      </c>
      <c r="C499" s="122">
        <v>0.004008970357519697</v>
      </c>
      <c r="D499" s="84" t="s">
        <v>2077</v>
      </c>
      <c r="E499" s="84" t="b">
        <v>0</v>
      </c>
      <c r="F499" s="84" t="b">
        <v>1</v>
      </c>
      <c r="G499" s="84" t="b">
        <v>0</v>
      </c>
    </row>
    <row r="500" spans="1:7" ht="15">
      <c r="A500" s="84" t="s">
        <v>2978</v>
      </c>
      <c r="B500" s="84">
        <v>2</v>
      </c>
      <c r="C500" s="122">
        <v>0.004008970357519697</v>
      </c>
      <c r="D500" s="84" t="s">
        <v>2077</v>
      </c>
      <c r="E500" s="84" t="b">
        <v>0</v>
      </c>
      <c r="F500" s="84" t="b">
        <v>0</v>
      </c>
      <c r="G500" s="84" t="b">
        <v>0</v>
      </c>
    </row>
    <row r="501" spans="1:7" ht="15">
      <c r="A501" s="84" t="s">
        <v>2830</v>
      </c>
      <c r="B501" s="84">
        <v>2</v>
      </c>
      <c r="C501" s="122">
        <v>0.004008970357519697</v>
      </c>
      <c r="D501" s="84" t="s">
        <v>2077</v>
      </c>
      <c r="E501" s="84" t="b">
        <v>0</v>
      </c>
      <c r="F501" s="84" t="b">
        <v>0</v>
      </c>
      <c r="G501" s="84" t="b">
        <v>0</v>
      </c>
    </row>
    <row r="502" spans="1:7" ht="15">
      <c r="A502" s="84" t="s">
        <v>2926</v>
      </c>
      <c r="B502" s="84">
        <v>2</v>
      </c>
      <c r="C502" s="122">
        <v>0.004008970357519697</v>
      </c>
      <c r="D502" s="84" t="s">
        <v>2077</v>
      </c>
      <c r="E502" s="84" t="b">
        <v>0</v>
      </c>
      <c r="F502" s="84" t="b">
        <v>0</v>
      </c>
      <c r="G502" s="84" t="b">
        <v>0</v>
      </c>
    </row>
    <row r="503" spans="1:7" ht="15">
      <c r="A503" s="84" t="s">
        <v>2979</v>
      </c>
      <c r="B503" s="84">
        <v>2</v>
      </c>
      <c r="C503" s="122">
        <v>0.004008970357519697</v>
      </c>
      <c r="D503" s="84" t="s">
        <v>2077</v>
      </c>
      <c r="E503" s="84" t="b">
        <v>0</v>
      </c>
      <c r="F503" s="84" t="b">
        <v>0</v>
      </c>
      <c r="G503" s="84" t="b">
        <v>0</v>
      </c>
    </row>
    <row r="504" spans="1:7" ht="15">
      <c r="A504" s="84" t="s">
        <v>3054</v>
      </c>
      <c r="B504" s="84">
        <v>2</v>
      </c>
      <c r="C504" s="122">
        <v>0.004889175023203852</v>
      </c>
      <c r="D504" s="84" t="s">
        <v>2077</v>
      </c>
      <c r="E504" s="84" t="b">
        <v>0</v>
      </c>
      <c r="F504" s="84" t="b">
        <v>0</v>
      </c>
      <c r="G504" s="84" t="b">
        <v>0</v>
      </c>
    </row>
    <row r="505" spans="1:7" ht="15">
      <c r="A505" s="84" t="s">
        <v>2929</v>
      </c>
      <c r="B505" s="84">
        <v>2</v>
      </c>
      <c r="C505" s="122">
        <v>0.004008970357519697</v>
      </c>
      <c r="D505" s="84" t="s">
        <v>2077</v>
      </c>
      <c r="E505" s="84" t="b">
        <v>0</v>
      </c>
      <c r="F505" s="84" t="b">
        <v>0</v>
      </c>
      <c r="G505" s="84" t="b">
        <v>0</v>
      </c>
    </row>
    <row r="506" spans="1:7" ht="15">
      <c r="A506" s="84" t="s">
        <v>3031</v>
      </c>
      <c r="B506" s="84">
        <v>2</v>
      </c>
      <c r="C506" s="122">
        <v>0.004008970357519697</v>
      </c>
      <c r="D506" s="84" t="s">
        <v>2077</v>
      </c>
      <c r="E506" s="84" t="b">
        <v>0</v>
      </c>
      <c r="F506" s="84" t="b">
        <v>0</v>
      </c>
      <c r="G506" s="84" t="b">
        <v>0</v>
      </c>
    </row>
    <row r="507" spans="1:7" ht="15">
      <c r="A507" s="84" t="s">
        <v>2851</v>
      </c>
      <c r="B507" s="84">
        <v>2</v>
      </c>
      <c r="C507" s="122">
        <v>0.004008970357519697</v>
      </c>
      <c r="D507" s="84" t="s">
        <v>2077</v>
      </c>
      <c r="E507" s="84" t="b">
        <v>0</v>
      </c>
      <c r="F507" s="84" t="b">
        <v>0</v>
      </c>
      <c r="G507" s="84" t="b">
        <v>0</v>
      </c>
    </row>
    <row r="508" spans="1:7" ht="15">
      <c r="A508" s="84" t="s">
        <v>2831</v>
      </c>
      <c r="B508" s="84">
        <v>2</v>
      </c>
      <c r="C508" s="122">
        <v>0.004008970357519697</v>
      </c>
      <c r="D508" s="84" t="s">
        <v>2077</v>
      </c>
      <c r="E508" s="84" t="b">
        <v>0</v>
      </c>
      <c r="F508" s="84" t="b">
        <v>0</v>
      </c>
      <c r="G508" s="84" t="b">
        <v>0</v>
      </c>
    </row>
    <row r="509" spans="1:7" ht="15">
      <c r="A509" s="84" t="s">
        <v>3014</v>
      </c>
      <c r="B509" s="84">
        <v>2</v>
      </c>
      <c r="C509" s="122">
        <v>0.004889175023203852</v>
      </c>
      <c r="D509" s="84" t="s">
        <v>2077</v>
      </c>
      <c r="E509" s="84" t="b">
        <v>0</v>
      </c>
      <c r="F509" s="84" t="b">
        <v>0</v>
      </c>
      <c r="G509" s="84" t="b">
        <v>0</v>
      </c>
    </row>
    <row r="510" spans="1:7" ht="15">
      <c r="A510" s="84" t="s">
        <v>2813</v>
      </c>
      <c r="B510" s="84">
        <v>2</v>
      </c>
      <c r="C510" s="122">
        <v>0.004008970357519697</v>
      </c>
      <c r="D510" s="84" t="s">
        <v>2077</v>
      </c>
      <c r="E510" s="84" t="b">
        <v>0</v>
      </c>
      <c r="F510" s="84" t="b">
        <v>0</v>
      </c>
      <c r="G510" s="84" t="b">
        <v>0</v>
      </c>
    </row>
    <row r="511" spans="1:7" ht="15">
      <c r="A511" s="84" t="s">
        <v>2988</v>
      </c>
      <c r="B511" s="84">
        <v>2</v>
      </c>
      <c r="C511" s="122">
        <v>0.004008970357519697</v>
      </c>
      <c r="D511" s="84" t="s">
        <v>2077</v>
      </c>
      <c r="E511" s="84" t="b">
        <v>0</v>
      </c>
      <c r="F511" s="84" t="b">
        <v>0</v>
      </c>
      <c r="G511" s="84" t="b">
        <v>0</v>
      </c>
    </row>
    <row r="512" spans="1:7" ht="15">
      <c r="A512" s="84" t="s">
        <v>2191</v>
      </c>
      <c r="B512" s="84">
        <v>2</v>
      </c>
      <c r="C512" s="122">
        <v>0.004008970357519697</v>
      </c>
      <c r="D512" s="84" t="s">
        <v>2077</v>
      </c>
      <c r="E512" s="84" t="b">
        <v>0</v>
      </c>
      <c r="F512" s="84" t="b">
        <v>0</v>
      </c>
      <c r="G512" s="84" t="b">
        <v>0</v>
      </c>
    </row>
    <row r="513" spans="1:7" ht="15">
      <c r="A513" s="84" t="s">
        <v>2932</v>
      </c>
      <c r="B513" s="84">
        <v>2</v>
      </c>
      <c r="C513" s="122">
        <v>0.004008970357519697</v>
      </c>
      <c r="D513" s="84" t="s">
        <v>2077</v>
      </c>
      <c r="E513" s="84" t="b">
        <v>0</v>
      </c>
      <c r="F513" s="84" t="b">
        <v>0</v>
      </c>
      <c r="G513" s="84" t="b">
        <v>0</v>
      </c>
    </row>
    <row r="514" spans="1:7" ht="15">
      <c r="A514" s="84" t="s">
        <v>2965</v>
      </c>
      <c r="B514" s="84">
        <v>2</v>
      </c>
      <c r="C514" s="122">
        <v>0.004008970357519697</v>
      </c>
      <c r="D514" s="84" t="s">
        <v>2077</v>
      </c>
      <c r="E514" s="84" t="b">
        <v>0</v>
      </c>
      <c r="F514" s="84" t="b">
        <v>0</v>
      </c>
      <c r="G514" s="84" t="b">
        <v>0</v>
      </c>
    </row>
    <row r="515" spans="1:7" ht="15">
      <c r="A515" s="84" t="s">
        <v>2183</v>
      </c>
      <c r="B515" s="84">
        <v>2</v>
      </c>
      <c r="C515" s="122">
        <v>0.004008970357519697</v>
      </c>
      <c r="D515" s="84" t="s">
        <v>2077</v>
      </c>
      <c r="E515" s="84" t="b">
        <v>0</v>
      </c>
      <c r="F515" s="84" t="b">
        <v>0</v>
      </c>
      <c r="G515" s="84" t="b">
        <v>0</v>
      </c>
    </row>
    <row r="516" spans="1:7" ht="15">
      <c r="A516" s="84" t="s">
        <v>2969</v>
      </c>
      <c r="B516" s="84">
        <v>2</v>
      </c>
      <c r="C516" s="122">
        <v>0.004008970357519697</v>
      </c>
      <c r="D516" s="84" t="s">
        <v>2077</v>
      </c>
      <c r="E516" s="84" t="b">
        <v>0</v>
      </c>
      <c r="F516" s="84" t="b">
        <v>0</v>
      </c>
      <c r="G516" s="84" t="b">
        <v>0</v>
      </c>
    </row>
    <row r="517" spans="1:7" ht="15">
      <c r="A517" s="84" t="s">
        <v>2970</v>
      </c>
      <c r="B517" s="84">
        <v>2</v>
      </c>
      <c r="C517" s="122">
        <v>0.004008970357519697</v>
      </c>
      <c r="D517" s="84" t="s">
        <v>2077</v>
      </c>
      <c r="E517" s="84" t="b">
        <v>0</v>
      </c>
      <c r="F517" s="84" t="b">
        <v>0</v>
      </c>
      <c r="G517" s="84" t="b">
        <v>0</v>
      </c>
    </row>
    <row r="518" spans="1:7" ht="15">
      <c r="A518" s="84" t="s">
        <v>2971</v>
      </c>
      <c r="B518" s="84">
        <v>2</v>
      </c>
      <c r="C518" s="122">
        <v>0.004008970357519697</v>
      </c>
      <c r="D518" s="84" t="s">
        <v>2077</v>
      </c>
      <c r="E518" s="84" t="b">
        <v>0</v>
      </c>
      <c r="F518" s="84" t="b">
        <v>0</v>
      </c>
      <c r="G518" s="84" t="b">
        <v>0</v>
      </c>
    </row>
    <row r="519" spans="1:7" ht="15">
      <c r="A519" s="84" t="s">
        <v>2972</v>
      </c>
      <c r="B519" s="84">
        <v>2</v>
      </c>
      <c r="C519" s="122">
        <v>0.004008970357519697</v>
      </c>
      <c r="D519" s="84" t="s">
        <v>2077</v>
      </c>
      <c r="E519" s="84" t="b">
        <v>0</v>
      </c>
      <c r="F519" s="84" t="b">
        <v>0</v>
      </c>
      <c r="G519" s="84" t="b">
        <v>0</v>
      </c>
    </row>
    <row r="520" spans="1:7" ht="15">
      <c r="A520" s="84" t="s">
        <v>2973</v>
      </c>
      <c r="B520" s="84">
        <v>2</v>
      </c>
      <c r="C520" s="122">
        <v>0.004008970357519697</v>
      </c>
      <c r="D520" s="84" t="s">
        <v>2077</v>
      </c>
      <c r="E520" s="84" t="b">
        <v>0</v>
      </c>
      <c r="F520" s="84" t="b">
        <v>0</v>
      </c>
      <c r="G520" s="84" t="b">
        <v>0</v>
      </c>
    </row>
    <row r="521" spans="1:7" ht="15">
      <c r="A521" s="84" t="s">
        <v>2881</v>
      </c>
      <c r="B521" s="84">
        <v>2</v>
      </c>
      <c r="C521" s="122">
        <v>0.004008970357519697</v>
      </c>
      <c r="D521" s="84" t="s">
        <v>2077</v>
      </c>
      <c r="E521" s="84" t="b">
        <v>0</v>
      </c>
      <c r="F521" s="84" t="b">
        <v>0</v>
      </c>
      <c r="G521" s="84" t="b">
        <v>0</v>
      </c>
    </row>
    <row r="522" spans="1:7" ht="15">
      <c r="A522" s="84" t="s">
        <v>2974</v>
      </c>
      <c r="B522" s="84">
        <v>2</v>
      </c>
      <c r="C522" s="122">
        <v>0.004008970357519697</v>
      </c>
      <c r="D522" s="84" t="s">
        <v>2077</v>
      </c>
      <c r="E522" s="84" t="b">
        <v>0</v>
      </c>
      <c r="F522" s="84" t="b">
        <v>0</v>
      </c>
      <c r="G522" s="84" t="b">
        <v>0</v>
      </c>
    </row>
    <row r="523" spans="1:7" ht="15">
      <c r="A523" s="84" t="s">
        <v>2937</v>
      </c>
      <c r="B523" s="84">
        <v>2</v>
      </c>
      <c r="C523" s="122">
        <v>0.004008970357519697</v>
      </c>
      <c r="D523" s="84" t="s">
        <v>2077</v>
      </c>
      <c r="E523" s="84" t="b">
        <v>0</v>
      </c>
      <c r="F523" s="84" t="b">
        <v>0</v>
      </c>
      <c r="G523" s="84" t="b">
        <v>0</v>
      </c>
    </row>
    <row r="524" spans="1:7" ht="15">
      <c r="A524" s="84" t="s">
        <v>2966</v>
      </c>
      <c r="B524" s="84">
        <v>2</v>
      </c>
      <c r="C524" s="122">
        <v>0.004889175023203852</v>
      </c>
      <c r="D524" s="84" t="s">
        <v>2077</v>
      </c>
      <c r="E524" s="84" t="b">
        <v>0</v>
      </c>
      <c r="F524" s="84" t="b">
        <v>0</v>
      </c>
      <c r="G524" s="84" t="b">
        <v>0</v>
      </c>
    </row>
    <row r="525" spans="1:7" ht="15">
      <c r="A525" s="84" t="s">
        <v>2820</v>
      </c>
      <c r="B525" s="84">
        <v>2</v>
      </c>
      <c r="C525" s="122">
        <v>0.004008970357519697</v>
      </c>
      <c r="D525" s="84" t="s">
        <v>2077</v>
      </c>
      <c r="E525" s="84" t="b">
        <v>0</v>
      </c>
      <c r="F525" s="84" t="b">
        <v>0</v>
      </c>
      <c r="G525" s="84" t="b">
        <v>0</v>
      </c>
    </row>
    <row r="526" spans="1:7" ht="15">
      <c r="A526" s="84" t="s">
        <v>2305</v>
      </c>
      <c r="B526" s="84">
        <v>2</v>
      </c>
      <c r="C526" s="122">
        <v>0.004008970357519697</v>
      </c>
      <c r="D526" s="84" t="s">
        <v>2077</v>
      </c>
      <c r="E526" s="84" t="b">
        <v>0</v>
      </c>
      <c r="F526" s="84" t="b">
        <v>0</v>
      </c>
      <c r="G526" s="84" t="b">
        <v>0</v>
      </c>
    </row>
    <row r="527" spans="1:7" ht="15">
      <c r="A527" s="84" t="s">
        <v>2931</v>
      </c>
      <c r="B527" s="84">
        <v>2</v>
      </c>
      <c r="C527" s="122">
        <v>0.004889175023203852</v>
      </c>
      <c r="D527" s="84" t="s">
        <v>2077</v>
      </c>
      <c r="E527" s="84" t="b">
        <v>1</v>
      </c>
      <c r="F527" s="84" t="b">
        <v>0</v>
      </c>
      <c r="G527" s="84" t="b">
        <v>0</v>
      </c>
    </row>
    <row r="528" spans="1:7" ht="15">
      <c r="A528" s="84" t="s">
        <v>2803</v>
      </c>
      <c r="B528" s="84">
        <v>2</v>
      </c>
      <c r="C528" s="122">
        <v>0.004008970357519697</v>
      </c>
      <c r="D528" s="84" t="s">
        <v>2077</v>
      </c>
      <c r="E528" s="84" t="b">
        <v>0</v>
      </c>
      <c r="F528" s="84" t="b">
        <v>0</v>
      </c>
      <c r="G528" s="84" t="b">
        <v>0</v>
      </c>
    </row>
    <row r="529" spans="1:7" ht="15">
      <c r="A529" s="84" t="s">
        <v>2297</v>
      </c>
      <c r="B529" s="84">
        <v>2</v>
      </c>
      <c r="C529" s="122">
        <v>0.004008970357519697</v>
      </c>
      <c r="D529" s="84" t="s">
        <v>2077</v>
      </c>
      <c r="E529" s="84" t="b">
        <v>0</v>
      </c>
      <c r="F529" s="84" t="b">
        <v>0</v>
      </c>
      <c r="G529" s="84" t="b">
        <v>0</v>
      </c>
    </row>
    <row r="530" spans="1:7" ht="15">
      <c r="A530" s="84" t="s">
        <v>2865</v>
      </c>
      <c r="B530" s="84">
        <v>2</v>
      </c>
      <c r="C530" s="122">
        <v>0.004008970357519697</v>
      </c>
      <c r="D530" s="84" t="s">
        <v>2077</v>
      </c>
      <c r="E530" s="84" t="b">
        <v>0</v>
      </c>
      <c r="F530" s="84" t="b">
        <v>0</v>
      </c>
      <c r="G530" s="84" t="b">
        <v>0</v>
      </c>
    </row>
    <row r="531" spans="1:7" ht="15">
      <c r="A531" s="84" t="s">
        <v>627</v>
      </c>
      <c r="B531" s="84">
        <v>18</v>
      </c>
      <c r="C531" s="122">
        <v>0.008924908197158752</v>
      </c>
      <c r="D531" s="84" t="s">
        <v>2078</v>
      </c>
      <c r="E531" s="84" t="b">
        <v>0</v>
      </c>
      <c r="F531" s="84" t="b">
        <v>0</v>
      </c>
      <c r="G531" s="84" t="b">
        <v>0</v>
      </c>
    </row>
    <row r="532" spans="1:7" ht="15">
      <c r="A532" s="84" t="s">
        <v>642</v>
      </c>
      <c r="B532" s="84">
        <v>14</v>
      </c>
      <c r="C532" s="122">
        <v>0.010889974003348157</v>
      </c>
      <c r="D532" s="84" t="s">
        <v>2078</v>
      </c>
      <c r="E532" s="84" t="b">
        <v>0</v>
      </c>
      <c r="F532" s="84" t="b">
        <v>0</v>
      </c>
      <c r="G532" s="84" t="b">
        <v>0</v>
      </c>
    </row>
    <row r="533" spans="1:7" ht="15">
      <c r="A533" s="84" t="s">
        <v>2253</v>
      </c>
      <c r="B533" s="84">
        <v>10</v>
      </c>
      <c r="C533" s="122">
        <v>0.01155447109411419</v>
      </c>
      <c r="D533" s="84" t="s">
        <v>2078</v>
      </c>
      <c r="E533" s="84" t="b">
        <v>0</v>
      </c>
      <c r="F533" s="84" t="b">
        <v>0</v>
      </c>
      <c r="G533" s="84" t="b">
        <v>0</v>
      </c>
    </row>
    <row r="534" spans="1:7" ht="15">
      <c r="A534" s="84" t="s">
        <v>2254</v>
      </c>
      <c r="B534" s="84">
        <v>8</v>
      </c>
      <c r="C534" s="122">
        <v>0.011246884637731797</v>
      </c>
      <c r="D534" s="84" t="s">
        <v>2078</v>
      </c>
      <c r="E534" s="84" t="b">
        <v>0</v>
      </c>
      <c r="F534" s="84" t="b">
        <v>0</v>
      </c>
      <c r="G534" s="84" t="b">
        <v>0</v>
      </c>
    </row>
    <row r="535" spans="1:7" ht="15">
      <c r="A535" s="84" t="s">
        <v>2255</v>
      </c>
      <c r="B535" s="84">
        <v>8</v>
      </c>
      <c r="C535" s="122">
        <v>0.011246884637731797</v>
      </c>
      <c r="D535" s="84" t="s">
        <v>2078</v>
      </c>
      <c r="E535" s="84" t="b">
        <v>0</v>
      </c>
      <c r="F535" s="84" t="b">
        <v>0</v>
      </c>
      <c r="G535" s="84" t="b">
        <v>0</v>
      </c>
    </row>
    <row r="536" spans="1:7" ht="15">
      <c r="A536" s="84" t="s">
        <v>2256</v>
      </c>
      <c r="B536" s="84">
        <v>8</v>
      </c>
      <c r="C536" s="122">
        <v>0.011246884637731797</v>
      </c>
      <c r="D536" s="84" t="s">
        <v>2078</v>
      </c>
      <c r="E536" s="84" t="b">
        <v>0</v>
      </c>
      <c r="F536" s="84" t="b">
        <v>0</v>
      </c>
      <c r="G536" s="84" t="b">
        <v>0</v>
      </c>
    </row>
    <row r="537" spans="1:7" ht="15">
      <c r="A537" s="84" t="s">
        <v>300</v>
      </c>
      <c r="B537" s="84">
        <v>6</v>
      </c>
      <c r="C537" s="122">
        <v>0.011599814372189153</v>
      </c>
      <c r="D537" s="84" t="s">
        <v>2078</v>
      </c>
      <c r="E537" s="84" t="b">
        <v>0</v>
      </c>
      <c r="F537" s="84" t="b">
        <v>0</v>
      </c>
      <c r="G537" s="84" t="b">
        <v>0</v>
      </c>
    </row>
    <row r="538" spans="1:7" ht="15">
      <c r="A538" s="84" t="s">
        <v>305</v>
      </c>
      <c r="B538" s="84">
        <v>6</v>
      </c>
      <c r="C538" s="122">
        <v>0.01037219815439652</v>
      </c>
      <c r="D538" s="84" t="s">
        <v>2078</v>
      </c>
      <c r="E538" s="84" t="b">
        <v>0</v>
      </c>
      <c r="F538" s="84" t="b">
        <v>0</v>
      </c>
      <c r="G538" s="84" t="b">
        <v>0</v>
      </c>
    </row>
    <row r="539" spans="1:7" ht="15">
      <c r="A539" s="84" t="s">
        <v>2257</v>
      </c>
      <c r="B539" s="84">
        <v>6</v>
      </c>
      <c r="C539" s="122">
        <v>0.01037219815439652</v>
      </c>
      <c r="D539" s="84" t="s">
        <v>2078</v>
      </c>
      <c r="E539" s="84" t="b">
        <v>0</v>
      </c>
      <c r="F539" s="84" t="b">
        <v>0</v>
      </c>
      <c r="G539" s="84" t="b">
        <v>0</v>
      </c>
    </row>
    <row r="540" spans="1:7" ht="15">
      <c r="A540" s="84" t="s">
        <v>2258</v>
      </c>
      <c r="B540" s="84">
        <v>6</v>
      </c>
      <c r="C540" s="122">
        <v>0.01037219815439652</v>
      </c>
      <c r="D540" s="84" t="s">
        <v>2078</v>
      </c>
      <c r="E540" s="84" t="b">
        <v>0</v>
      </c>
      <c r="F540" s="84" t="b">
        <v>0</v>
      </c>
      <c r="G540" s="84" t="b">
        <v>0</v>
      </c>
    </row>
    <row r="541" spans="1:7" ht="15">
      <c r="A541" s="84" t="s">
        <v>2303</v>
      </c>
      <c r="B541" s="84">
        <v>6</v>
      </c>
      <c r="C541" s="122">
        <v>0.01037219815439652</v>
      </c>
      <c r="D541" s="84" t="s">
        <v>2078</v>
      </c>
      <c r="E541" s="84" t="b">
        <v>0</v>
      </c>
      <c r="F541" s="84" t="b">
        <v>0</v>
      </c>
      <c r="G541" s="84" t="b">
        <v>0</v>
      </c>
    </row>
    <row r="542" spans="1:7" ht="15">
      <c r="A542" s="84" t="s">
        <v>2180</v>
      </c>
      <c r="B542" s="84">
        <v>6</v>
      </c>
      <c r="C542" s="122">
        <v>0.01037219815439652</v>
      </c>
      <c r="D542" s="84" t="s">
        <v>2078</v>
      </c>
      <c r="E542" s="84" t="b">
        <v>0</v>
      </c>
      <c r="F542" s="84" t="b">
        <v>0</v>
      </c>
      <c r="G542" s="84" t="b">
        <v>0</v>
      </c>
    </row>
    <row r="543" spans="1:7" ht="15">
      <c r="A543" s="84" t="s">
        <v>2179</v>
      </c>
      <c r="B543" s="84">
        <v>6</v>
      </c>
      <c r="C543" s="122">
        <v>0.01037219815439652</v>
      </c>
      <c r="D543" s="84" t="s">
        <v>2078</v>
      </c>
      <c r="E543" s="84" t="b">
        <v>0</v>
      </c>
      <c r="F543" s="84" t="b">
        <v>0</v>
      </c>
      <c r="G543" s="84" t="b">
        <v>0</v>
      </c>
    </row>
    <row r="544" spans="1:7" ht="15">
      <c r="A544" s="84" t="s">
        <v>2197</v>
      </c>
      <c r="B544" s="84">
        <v>5</v>
      </c>
      <c r="C544" s="122">
        <v>0.009666511976824294</v>
      </c>
      <c r="D544" s="84" t="s">
        <v>2078</v>
      </c>
      <c r="E544" s="84" t="b">
        <v>0</v>
      </c>
      <c r="F544" s="84" t="b">
        <v>0</v>
      </c>
      <c r="G544" s="84" t="b">
        <v>0</v>
      </c>
    </row>
    <row r="545" spans="1:7" ht="15">
      <c r="A545" s="84" t="s">
        <v>2853</v>
      </c>
      <c r="B545" s="84">
        <v>4</v>
      </c>
      <c r="C545" s="122">
        <v>0.008734863462679657</v>
      </c>
      <c r="D545" s="84" t="s">
        <v>2078</v>
      </c>
      <c r="E545" s="84" t="b">
        <v>0</v>
      </c>
      <c r="F545" s="84" t="b">
        <v>0</v>
      </c>
      <c r="G545" s="84" t="b">
        <v>0</v>
      </c>
    </row>
    <row r="546" spans="1:7" ht="15">
      <c r="A546" s="84" t="s">
        <v>2271</v>
      </c>
      <c r="B546" s="84">
        <v>4</v>
      </c>
      <c r="C546" s="122">
        <v>0.008734863462679657</v>
      </c>
      <c r="D546" s="84" t="s">
        <v>2078</v>
      </c>
      <c r="E546" s="84" t="b">
        <v>0</v>
      </c>
      <c r="F546" s="84" t="b">
        <v>0</v>
      </c>
      <c r="G546" s="84" t="b">
        <v>0</v>
      </c>
    </row>
    <row r="547" spans="1:7" ht="15">
      <c r="A547" s="84" t="s">
        <v>2801</v>
      </c>
      <c r="B547" s="84">
        <v>4</v>
      </c>
      <c r="C547" s="122">
        <v>0.008734863462679657</v>
      </c>
      <c r="D547" s="84" t="s">
        <v>2078</v>
      </c>
      <c r="E547" s="84" t="b">
        <v>0</v>
      </c>
      <c r="F547" s="84" t="b">
        <v>0</v>
      </c>
      <c r="G547" s="84" t="b">
        <v>0</v>
      </c>
    </row>
    <row r="548" spans="1:7" ht="15">
      <c r="A548" s="84" t="s">
        <v>2181</v>
      </c>
      <c r="B548" s="84">
        <v>4</v>
      </c>
      <c r="C548" s="122">
        <v>0.008734863462679657</v>
      </c>
      <c r="D548" s="84" t="s">
        <v>2078</v>
      </c>
      <c r="E548" s="84" t="b">
        <v>0</v>
      </c>
      <c r="F548" s="84" t="b">
        <v>0</v>
      </c>
      <c r="G548" s="84" t="b">
        <v>0</v>
      </c>
    </row>
    <row r="549" spans="1:7" ht="15">
      <c r="A549" s="84" t="s">
        <v>2196</v>
      </c>
      <c r="B549" s="84">
        <v>4</v>
      </c>
      <c r="C549" s="122">
        <v>0.008734863462679657</v>
      </c>
      <c r="D549" s="84" t="s">
        <v>2078</v>
      </c>
      <c r="E549" s="84" t="b">
        <v>0</v>
      </c>
      <c r="F549" s="84" t="b">
        <v>0</v>
      </c>
      <c r="G549" s="84" t="b">
        <v>0</v>
      </c>
    </row>
    <row r="550" spans="1:7" ht="15">
      <c r="A550" s="84" t="s">
        <v>2790</v>
      </c>
      <c r="B550" s="84">
        <v>4</v>
      </c>
      <c r="C550" s="122">
        <v>0.008734863462679657</v>
      </c>
      <c r="D550" s="84" t="s">
        <v>2078</v>
      </c>
      <c r="E550" s="84" t="b">
        <v>0</v>
      </c>
      <c r="F550" s="84" t="b">
        <v>0</v>
      </c>
      <c r="G550" s="84" t="b">
        <v>0</v>
      </c>
    </row>
    <row r="551" spans="1:7" ht="15">
      <c r="A551" s="84" t="s">
        <v>311</v>
      </c>
      <c r="B551" s="84">
        <v>4</v>
      </c>
      <c r="C551" s="122">
        <v>0.008734863462679657</v>
      </c>
      <c r="D551" s="84" t="s">
        <v>2078</v>
      </c>
      <c r="E551" s="84" t="b">
        <v>0</v>
      </c>
      <c r="F551" s="84" t="b">
        <v>0</v>
      </c>
      <c r="G551" s="84" t="b">
        <v>0</v>
      </c>
    </row>
    <row r="552" spans="1:7" ht="15">
      <c r="A552" s="84" t="s">
        <v>2784</v>
      </c>
      <c r="B552" s="84">
        <v>3</v>
      </c>
      <c r="C552" s="122">
        <v>0.00751966493505858</v>
      </c>
      <c r="D552" s="84" t="s">
        <v>2078</v>
      </c>
      <c r="E552" s="84" t="b">
        <v>0</v>
      </c>
      <c r="F552" s="84" t="b">
        <v>0</v>
      </c>
      <c r="G552" s="84" t="b">
        <v>0</v>
      </c>
    </row>
    <row r="553" spans="1:7" ht="15">
      <c r="A553" s="84" t="s">
        <v>2779</v>
      </c>
      <c r="B553" s="84">
        <v>3</v>
      </c>
      <c r="C553" s="122">
        <v>0.00751966493505858</v>
      </c>
      <c r="D553" s="84" t="s">
        <v>2078</v>
      </c>
      <c r="E553" s="84" t="b">
        <v>0</v>
      </c>
      <c r="F553" s="84" t="b">
        <v>0</v>
      </c>
      <c r="G553" s="84" t="b">
        <v>0</v>
      </c>
    </row>
    <row r="554" spans="1:7" ht="15">
      <c r="A554" s="84" t="s">
        <v>2807</v>
      </c>
      <c r="B554" s="84">
        <v>3</v>
      </c>
      <c r="C554" s="122">
        <v>0.00751966493505858</v>
      </c>
      <c r="D554" s="84" t="s">
        <v>2078</v>
      </c>
      <c r="E554" s="84" t="b">
        <v>0</v>
      </c>
      <c r="F554" s="84" t="b">
        <v>0</v>
      </c>
      <c r="G554" s="84" t="b">
        <v>0</v>
      </c>
    </row>
    <row r="555" spans="1:7" ht="15">
      <c r="A555" s="84" t="s">
        <v>250</v>
      </c>
      <c r="B555" s="84">
        <v>3</v>
      </c>
      <c r="C555" s="122">
        <v>0.00751966493505858</v>
      </c>
      <c r="D555" s="84" t="s">
        <v>2078</v>
      </c>
      <c r="E555" s="84" t="b">
        <v>0</v>
      </c>
      <c r="F555" s="84" t="b">
        <v>0</v>
      </c>
      <c r="G555" s="84" t="b">
        <v>0</v>
      </c>
    </row>
    <row r="556" spans="1:7" ht="15">
      <c r="A556" s="84" t="s">
        <v>301</v>
      </c>
      <c r="B556" s="84">
        <v>3</v>
      </c>
      <c r="C556" s="122">
        <v>0.00751966493505858</v>
      </c>
      <c r="D556" s="84" t="s">
        <v>2078</v>
      </c>
      <c r="E556" s="84" t="b">
        <v>0</v>
      </c>
      <c r="F556" s="84" t="b">
        <v>0</v>
      </c>
      <c r="G556" s="84" t="b">
        <v>0</v>
      </c>
    </row>
    <row r="557" spans="1:7" ht="15">
      <c r="A557" s="84" t="s">
        <v>2899</v>
      </c>
      <c r="B557" s="84">
        <v>3</v>
      </c>
      <c r="C557" s="122">
        <v>0.00888471345487006</v>
      </c>
      <c r="D557" s="84" t="s">
        <v>2078</v>
      </c>
      <c r="E557" s="84" t="b">
        <v>0</v>
      </c>
      <c r="F557" s="84" t="b">
        <v>0</v>
      </c>
      <c r="G557" s="84" t="b">
        <v>0</v>
      </c>
    </row>
    <row r="558" spans="1:7" ht="15">
      <c r="A558" s="84" t="s">
        <v>2900</v>
      </c>
      <c r="B558" s="84">
        <v>3</v>
      </c>
      <c r="C558" s="122">
        <v>0.00888471345487006</v>
      </c>
      <c r="D558" s="84" t="s">
        <v>2078</v>
      </c>
      <c r="E558" s="84" t="b">
        <v>0</v>
      </c>
      <c r="F558" s="84" t="b">
        <v>0</v>
      </c>
      <c r="G558" s="84" t="b">
        <v>0</v>
      </c>
    </row>
    <row r="559" spans="1:7" ht="15">
      <c r="A559" s="84" t="s">
        <v>2875</v>
      </c>
      <c r="B559" s="84">
        <v>3</v>
      </c>
      <c r="C559" s="122">
        <v>0.00751966493505858</v>
      </c>
      <c r="D559" s="84" t="s">
        <v>2078</v>
      </c>
      <c r="E559" s="84" t="b">
        <v>0</v>
      </c>
      <c r="F559" s="84" t="b">
        <v>0</v>
      </c>
      <c r="G559" s="84" t="b">
        <v>0</v>
      </c>
    </row>
    <row r="560" spans="1:7" ht="15">
      <c r="A560" s="84" t="s">
        <v>2278</v>
      </c>
      <c r="B560" s="84">
        <v>3</v>
      </c>
      <c r="C560" s="122">
        <v>0.00888471345487006</v>
      </c>
      <c r="D560" s="84" t="s">
        <v>2078</v>
      </c>
      <c r="E560" s="84" t="b">
        <v>0</v>
      </c>
      <c r="F560" s="84" t="b">
        <v>0</v>
      </c>
      <c r="G560" s="84" t="b">
        <v>0</v>
      </c>
    </row>
    <row r="561" spans="1:7" ht="15">
      <c r="A561" s="84" t="s">
        <v>2816</v>
      </c>
      <c r="B561" s="84">
        <v>3</v>
      </c>
      <c r="C561" s="122">
        <v>0.00751966493505858</v>
      </c>
      <c r="D561" s="84" t="s">
        <v>2078</v>
      </c>
      <c r="E561" s="84" t="b">
        <v>0</v>
      </c>
      <c r="F561" s="84" t="b">
        <v>0</v>
      </c>
      <c r="G561" s="84" t="b">
        <v>0</v>
      </c>
    </row>
    <row r="562" spans="1:7" ht="15">
      <c r="A562" s="84" t="s">
        <v>2873</v>
      </c>
      <c r="B562" s="84">
        <v>3</v>
      </c>
      <c r="C562" s="122">
        <v>0.00751966493505858</v>
      </c>
      <c r="D562" s="84" t="s">
        <v>2078</v>
      </c>
      <c r="E562" s="84" t="b">
        <v>0</v>
      </c>
      <c r="F562" s="84" t="b">
        <v>0</v>
      </c>
      <c r="G562" s="84" t="b">
        <v>0</v>
      </c>
    </row>
    <row r="563" spans="1:7" ht="15">
      <c r="A563" s="84" t="s">
        <v>2878</v>
      </c>
      <c r="B563" s="84">
        <v>3</v>
      </c>
      <c r="C563" s="122">
        <v>0.00888471345487006</v>
      </c>
      <c r="D563" s="84" t="s">
        <v>2078</v>
      </c>
      <c r="E563" s="84" t="b">
        <v>0</v>
      </c>
      <c r="F563" s="84" t="b">
        <v>0</v>
      </c>
      <c r="G563" s="84" t="b">
        <v>0</v>
      </c>
    </row>
    <row r="564" spans="1:7" ht="15">
      <c r="A564" s="84" t="s">
        <v>2794</v>
      </c>
      <c r="B564" s="84">
        <v>3</v>
      </c>
      <c r="C564" s="122">
        <v>0.00888471345487006</v>
      </c>
      <c r="D564" s="84" t="s">
        <v>2078</v>
      </c>
      <c r="E564" s="84" t="b">
        <v>0</v>
      </c>
      <c r="F564" s="84" t="b">
        <v>0</v>
      </c>
      <c r="G564" s="84" t="b">
        <v>0</v>
      </c>
    </row>
    <row r="565" spans="1:7" ht="15">
      <c r="A565" s="84" t="s">
        <v>294</v>
      </c>
      <c r="B565" s="84">
        <v>2</v>
      </c>
      <c r="C565" s="122">
        <v>0.005923142303246708</v>
      </c>
      <c r="D565" s="84" t="s">
        <v>2078</v>
      </c>
      <c r="E565" s="84" t="b">
        <v>0</v>
      </c>
      <c r="F565" s="84" t="b">
        <v>0</v>
      </c>
      <c r="G565" s="84" t="b">
        <v>0</v>
      </c>
    </row>
    <row r="566" spans="1:7" ht="15">
      <c r="A566" s="84" t="s">
        <v>689</v>
      </c>
      <c r="B566" s="84">
        <v>2</v>
      </c>
      <c r="C566" s="122">
        <v>0.005923142303246708</v>
      </c>
      <c r="D566" s="84" t="s">
        <v>2078</v>
      </c>
      <c r="E566" s="84" t="b">
        <v>0</v>
      </c>
      <c r="F566" s="84" t="b">
        <v>0</v>
      </c>
      <c r="G566" s="84" t="b">
        <v>0</v>
      </c>
    </row>
    <row r="567" spans="1:7" ht="15">
      <c r="A567" s="84" t="s">
        <v>2882</v>
      </c>
      <c r="B567" s="84">
        <v>2</v>
      </c>
      <c r="C567" s="122">
        <v>0.005923142303246708</v>
      </c>
      <c r="D567" s="84" t="s">
        <v>2078</v>
      </c>
      <c r="E567" s="84" t="b">
        <v>0</v>
      </c>
      <c r="F567" s="84" t="b">
        <v>0</v>
      </c>
      <c r="G567" s="84" t="b">
        <v>0</v>
      </c>
    </row>
    <row r="568" spans="1:7" ht="15">
      <c r="A568" s="84" t="s">
        <v>2830</v>
      </c>
      <c r="B568" s="84">
        <v>2</v>
      </c>
      <c r="C568" s="122">
        <v>0.005923142303246708</v>
      </c>
      <c r="D568" s="84" t="s">
        <v>2078</v>
      </c>
      <c r="E568" s="84" t="b">
        <v>0</v>
      </c>
      <c r="F568" s="84" t="b">
        <v>0</v>
      </c>
      <c r="G568" s="84" t="b">
        <v>0</v>
      </c>
    </row>
    <row r="569" spans="1:7" ht="15">
      <c r="A569" s="84" t="s">
        <v>3034</v>
      </c>
      <c r="B569" s="84">
        <v>2</v>
      </c>
      <c r="C569" s="122">
        <v>0.005923142303246708</v>
      </c>
      <c r="D569" s="84" t="s">
        <v>2078</v>
      </c>
      <c r="E569" s="84" t="b">
        <v>0</v>
      </c>
      <c r="F569" s="84" t="b">
        <v>0</v>
      </c>
      <c r="G569" s="84" t="b">
        <v>0</v>
      </c>
    </row>
    <row r="570" spans="1:7" ht="15">
      <c r="A570" s="84" t="s">
        <v>3035</v>
      </c>
      <c r="B570" s="84">
        <v>2</v>
      </c>
      <c r="C570" s="122">
        <v>0.005923142303246708</v>
      </c>
      <c r="D570" s="84" t="s">
        <v>2078</v>
      </c>
      <c r="E570" s="84" t="b">
        <v>0</v>
      </c>
      <c r="F570" s="84" t="b">
        <v>0</v>
      </c>
      <c r="G570" s="84" t="b">
        <v>0</v>
      </c>
    </row>
    <row r="571" spans="1:7" ht="15">
      <c r="A571" s="84" t="s">
        <v>693</v>
      </c>
      <c r="B571" s="84">
        <v>2</v>
      </c>
      <c r="C571" s="122">
        <v>0.005923142303246708</v>
      </c>
      <c r="D571" s="84" t="s">
        <v>2078</v>
      </c>
      <c r="E571" s="84" t="b">
        <v>0</v>
      </c>
      <c r="F571" s="84" t="b">
        <v>0</v>
      </c>
      <c r="G571" s="84" t="b">
        <v>0</v>
      </c>
    </row>
    <row r="572" spans="1:7" ht="15">
      <c r="A572" s="84" t="s">
        <v>3036</v>
      </c>
      <c r="B572" s="84">
        <v>2</v>
      </c>
      <c r="C572" s="122">
        <v>0.005923142303246708</v>
      </c>
      <c r="D572" s="84" t="s">
        <v>2078</v>
      </c>
      <c r="E572" s="84" t="b">
        <v>0</v>
      </c>
      <c r="F572" s="84" t="b">
        <v>0</v>
      </c>
      <c r="G572" s="84" t="b">
        <v>0</v>
      </c>
    </row>
    <row r="573" spans="1:7" ht="15">
      <c r="A573" s="84" t="s">
        <v>3037</v>
      </c>
      <c r="B573" s="84">
        <v>2</v>
      </c>
      <c r="C573" s="122">
        <v>0.005923142303246708</v>
      </c>
      <c r="D573" s="84" t="s">
        <v>2078</v>
      </c>
      <c r="E573" s="84" t="b">
        <v>0</v>
      </c>
      <c r="F573" s="84" t="b">
        <v>0</v>
      </c>
      <c r="G573" s="84" t="b">
        <v>0</v>
      </c>
    </row>
    <row r="574" spans="1:7" ht="15">
      <c r="A574" s="84" t="s">
        <v>2883</v>
      </c>
      <c r="B574" s="84">
        <v>2</v>
      </c>
      <c r="C574" s="122">
        <v>0.005923142303246708</v>
      </c>
      <c r="D574" s="84" t="s">
        <v>2078</v>
      </c>
      <c r="E574" s="84" t="b">
        <v>0</v>
      </c>
      <c r="F574" s="84" t="b">
        <v>0</v>
      </c>
      <c r="G574" s="84" t="b">
        <v>0</v>
      </c>
    </row>
    <row r="575" spans="1:7" ht="15">
      <c r="A575" s="84" t="s">
        <v>2195</v>
      </c>
      <c r="B575" s="84">
        <v>2</v>
      </c>
      <c r="C575" s="122">
        <v>0.005923142303246708</v>
      </c>
      <c r="D575" s="84" t="s">
        <v>2078</v>
      </c>
      <c r="E575" s="84" t="b">
        <v>0</v>
      </c>
      <c r="F575" s="84" t="b">
        <v>0</v>
      </c>
      <c r="G575" s="84" t="b">
        <v>0</v>
      </c>
    </row>
    <row r="576" spans="1:7" ht="15">
      <c r="A576" s="84" t="s">
        <v>2289</v>
      </c>
      <c r="B576" s="84">
        <v>2</v>
      </c>
      <c r="C576" s="122">
        <v>0.005923142303246708</v>
      </c>
      <c r="D576" s="84" t="s">
        <v>2078</v>
      </c>
      <c r="E576" s="84" t="b">
        <v>1</v>
      </c>
      <c r="F576" s="84" t="b">
        <v>0</v>
      </c>
      <c r="G576" s="84" t="b">
        <v>0</v>
      </c>
    </row>
    <row r="577" spans="1:7" ht="15">
      <c r="A577" s="84" t="s">
        <v>3032</v>
      </c>
      <c r="B577" s="84">
        <v>2</v>
      </c>
      <c r="C577" s="122">
        <v>0.005923142303246708</v>
      </c>
      <c r="D577" s="84" t="s">
        <v>2078</v>
      </c>
      <c r="E577" s="84" t="b">
        <v>0</v>
      </c>
      <c r="F577" s="84" t="b">
        <v>0</v>
      </c>
      <c r="G577" s="84" t="b">
        <v>0</v>
      </c>
    </row>
    <row r="578" spans="1:7" ht="15">
      <c r="A578" s="84" t="s">
        <v>321</v>
      </c>
      <c r="B578" s="84">
        <v>2</v>
      </c>
      <c r="C578" s="122">
        <v>0.005923142303246708</v>
      </c>
      <c r="D578" s="84" t="s">
        <v>2078</v>
      </c>
      <c r="E578" s="84" t="b">
        <v>0</v>
      </c>
      <c r="F578" s="84" t="b">
        <v>0</v>
      </c>
      <c r="G578" s="84" t="b">
        <v>0</v>
      </c>
    </row>
    <row r="579" spans="1:7" ht="15">
      <c r="A579" s="84" t="s">
        <v>3033</v>
      </c>
      <c r="B579" s="84">
        <v>2</v>
      </c>
      <c r="C579" s="122">
        <v>0.005923142303246708</v>
      </c>
      <c r="D579" s="84" t="s">
        <v>2078</v>
      </c>
      <c r="E579" s="84" t="b">
        <v>0</v>
      </c>
      <c r="F579" s="84" t="b">
        <v>0</v>
      </c>
      <c r="G579" s="84" t="b">
        <v>0</v>
      </c>
    </row>
    <row r="580" spans="1:7" ht="15">
      <c r="A580" s="84" t="s">
        <v>2294</v>
      </c>
      <c r="B580" s="84">
        <v>2</v>
      </c>
      <c r="C580" s="122">
        <v>0.005923142303246708</v>
      </c>
      <c r="D580" s="84" t="s">
        <v>2078</v>
      </c>
      <c r="E580" s="84" t="b">
        <v>0</v>
      </c>
      <c r="F580" s="84" t="b">
        <v>0</v>
      </c>
      <c r="G580" s="84" t="b">
        <v>0</v>
      </c>
    </row>
    <row r="581" spans="1:7" ht="15">
      <c r="A581" s="84" t="s">
        <v>2263</v>
      </c>
      <c r="B581" s="84">
        <v>2</v>
      </c>
      <c r="C581" s="122">
        <v>0.005923142303246708</v>
      </c>
      <c r="D581" s="84" t="s">
        <v>2078</v>
      </c>
      <c r="E581" s="84" t="b">
        <v>0</v>
      </c>
      <c r="F581" s="84" t="b">
        <v>0</v>
      </c>
      <c r="G581" s="84" t="b">
        <v>0</v>
      </c>
    </row>
    <row r="582" spans="1:7" ht="15">
      <c r="A582" s="84" t="s">
        <v>2295</v>
      </c>
      <c r="B582" s="84">
        <v>2</v>
      </c>
      <c r="C582" s="122">
        <v>0.005923142303246708</v>
      </c>
      <c r="D582" s="84" t="s">
        <v>2078</v>
      </c>
      <c r="E582" s="84" t="b">
        <v>0</v>
      </c>
      <c r="F582" s="84" t="b">
        <v>0</v>
      </c>
      <c r="G582" s="84" t="b">
        <v>0</v>
      </c>
    </row>
    <row r="583" spans="1:7" ht="15">
      <c r="A583" s="84" t="s">
        <v>2241</v>
      </c>
      <c r="B583" s="84">
        <v>2</v>
      </c>
      <c r="C583" s="122">
        <v>0.005923142303246708</v>
      </c>
      <c r="D583" s="84" t="s">
        <v>2078</v>
      </c>
      <c r="E583" s="84" t="b">
        <v>0</v>
      </c>
      <c r="F583" s="84" t="b">
        <v>0</v>
      </c>
      <c r="G583" s="84" t="b">
        <v>0</v>
      </c>
    </row>
    <row r="584" spans="1:7" ht="15">
      <c r="A584" s="84" t="s">
        <v>2862</v>
      </c>
      <c r="B584" s="84">
        <v>2</v>
      </c>
      <c r="C584" s="122">
        <v>0.005923142303246708</v>
      </c>
      <c r="D584" s="84" t="s">
        <v>2078</v>
      </c>
      <c r="E584" s="84" t="b">
        <v>0</v>
      </c>
      <c r="F584" s="84" t="b">
        <v>0</v>
      </c>
      <c r="G584" s="84" t="b">
        <v>0</v>
      </c>
    </row>
    <row r="585" spans="1:7" ht="15">
      <c r="A585" s="84" t="s">
        <v>2938</v>
      </c>
      <c r="B585" s="84">
        <v>2</v>
      </c>
      <c r="C585" s="122">
        <v>0.005923142303246708</v>
      </c>
      <c r="D585" s="84" t="s">
        <v>2078</v>
      </c>
      <c r="E585" s="84" t="b">
        <v>0</v>
      </c>
      <c r="F585" s="84" t="b">
        <v>0</v>
      </c>
      <c r="G585" s="84" t="b">
        <v>0</v>
      </c>
    </row>
    <row r="586" spans="1:7" ht="15">
      <c r="A586" s="84" t="s">
        <v>2273</v>
      </c>
      <c r="B586" s="84">
        <v>2</v>
      </c>
      <c r="C586" s="122">
        <v>0.005923142303246708</v>
      </c>
      <c r="D586" s="84" t="s">
        <v>2078</v>
      </c>
      <c r="E586" s="84" t="b">
        <v>0</v>
      </c>
      <c r="F586" s="84" t="b">
        <v>0</v>
      </c>
      <c r="G586" s="84" t="b">
        <v>0</v>
      </c>
    </row>
    <row r="587" spans="1:7" ht="15">
      <c r="A587" s="84" t="s">
        <v>2939</v>
      </c>
      <c r="B587" s="84">
        <v>2</v>
      </c>
      <c r="C587" s="122">
        <v>0.005923142303246708</v>
      </c>
      <c r="D587" s="84" t="s">
        <v>2078</v>
      </c>
      <c r="E587" s="84" t="b">
        <v>0</v>
      </c>
      <c r="F587" s="84" t="b">
        <v>0</v>
      </c>
      <c r="G587" s="84" t="b">
        <v>0</v>
      </c>
    </row>
    <row r="588" spans="1:7" ht="15">
      <c r="A588" s="84" t="s">
        <v>329</v>
      </c>
      <c r="B588" s="84">
        <v>2</v>
      </c>
      <c r="C588" s="122">
        <v>0.005923142303246708</v>
      </c>
      <c r="D588" s="84" t="s">
        <v>2078</v>
      </c>
      <c r="E588" s="84" t="b">
        <v>0</v>
      </c>
      <c r="F588" s="84" t="b">
        <v>0</v>
      </c>
      <c r="G588" s="84" t="b">
        <v>0</v>
      </c>
    </row>
    <row r="589" spans="1:7" ht="15">
      <c r="A589" s="84" t="s">
        <v>2869</v>
      </c>
      <c r="B589" s="84">
        <v>2</v>
      </c>
      <c r="C589" s="122">
        <v>0.005923142303246708</v>
      </c>
      <c r="D589" s="84" t="s">
        <v>2078</v>
      </c>
      <c r="E589" s="84" t="b">
        <v>0</v>
      </c>
      <c r="F589" s="84" t="b">
        <v>0</v>
      </c>
      <c r="G589" s="84" t="b">
        <v>0</v>
      </c>
    </row>
    <row r="590" spans="1:7" ht="15">
      <c r="A590" s="84" t="s">
        <v>2940</v>
      </c>
      <c r="B590" s="84">
        <v>2</v>
      </c>
      <c r="C590" s="122">
        <v>0.005923142303246708</v>
      </c>
      <c r="D590" s="84" t="s">
        <v>2078</v>
      </c>
      <c r="E590" s="84" t="b">
        <v>0</v>
      </c>
      <c r="F590" s="84" t="b">
        <v>0</v>
      </c>
      <c r="G590" s="84" t="b">
        <v>0</v>
      </c>
    </row>
    <row r="591" spans="1:7" ht="15">
      <c r="A591" s="84" t="s">
        <v>2941</v>
      </c>
      <c r="B591" s="84">
        <v>2</v>
      </c>
      <c r="C591" s="122">
        <v>0.005923142303246708</v>
      </c>
      <c r="D591" s="84" t="s">
        <v>2078</v>
      </c>
      <c r="E591" s="84" t="b">
        <v>0</v>
      </c>
      <c r="F591" s="84" t="b">
        <v>0</v>
      </c>
      <c r="G591" s="84" t="b">
        <v>0</v>
      </c>
    </row>
    <row r="592" spans="1:7" ht="15">
      <c r="A592" s="84" t="s">
        <v>2874</v>
      </c>
      <c r="B592" s="84">
        <v>2</v>
      </c>
      <c r="C592" s="122">
        <v>0.005923142303246708</v>
      </c>
      <c r="D592" s="84" t="s">
        <v>2078</v>
      </c>
      <c r="E592" s="84" t="b">
        <v>0</v>
      </c>
      <c r="F592" s="84" t="b">
        <v>0</v>
      </c>
      <c r="G592" s="84" t="b">
        <v>0</v>
      </c>
    </row>
    <row r="593" spans="1:7" ht="15">
      <c r="A593" s="84" t="s">
        <v>2942</v>
      </c>
      <c r="B593" s="84">
        <v>2</v>
      </c>
      <c r="C593" s="122">
        <v>0.005923142303246708</v>
      </c>
      <c r="D593" s="84" t="s">
        <v>2078</v>
      </c>
      <c r="E593" s="84" t="b">
        <v>0</v>
      </c>
      <c r="F593" s="84" t="b">
        <v>0</v>
      </c>
      <c r="G593" s="84" t="b">
        <v>0</v>
      </c>
    </row>
    <row r="594" spans="1:7" ht="15">
      <c r="A594" s="84" t="s">
        <v>2804</v>
      </c>
      <c r="B594" s="84">
        <v>2</v>
      </c>
      <c r="C594" s="122">
        <v>0.005923142303246708</v>
      </c>
      <c r="D594" s="84" t="s">
        <v>2078</v>
      </c>
      <c r="E594" s="84" t="b">
        <v>0</v>
      </c>
      <c r="F594" s="84" t="b">
        <v>0</v>
      </c>
      <c r="G594" s="84" t="b">
        <v>0</v>
      </c>
    </row>
    <row r="595" spans="1:7" ht="15">
      <c r="A595" s="84" t="s">
        <v>2962</v>
      </c>
      <c r="B595" s="84">
        <v>2</v>
      </c>
      <c r="C595" s="122">
        <v>0.005923142303246708</v>
      </c>
      <c r="D595" s="84" t="s">
        <v>2078</v>
      </c>
      <c r="E595" s="84" t="b">
        <v>0</v>
      </c>
      <c r="F595" s="84" t="b">
        <v>0</v>
      </c>
      <c r="G595" s="84" t="b">
        <v>0</v>
      </c>
    </row>
    <row r="596" spans="1:7" ht="15">
      <c r="A596" s="84" t="s">
        <v>2868</v>
      </c>
      <c r="B596" s="84">
        <v>2</v>
      </c>
      <c r="C596" s="122">
        <v>0.005923142303246708</v>
      </c>
      <c r="D596" s="84" t="s">
        <v>2078</v>
      </c>
      <c r="E596" s="84" t="b">
        <v>0</v>
      </c>
      <c r="F596" s="84" t="b">
        <v>0</v>
      </c>
      <c r="G596" s="84" t="b">
        <v>0</v>
      </c>
    </row>
    <row r="597" spans="1:7" ht="15">
      <c r="A597" s="84" t="s">
        <v>2963</v>
      </c>
      <c r="B597" s="84">
        <v>2</v>
      </c>
      <c r="C597" s="122">
        <v>0.005923142303246708</v>
      </c>
      <c r="D597" s="84" t="s">
        <v>2078</v>
      </c>
      <c r="E597" s="84" t="b">
        <v>0</v>
      </c>
      <c r="F597" s="84" t="b">
        <v>1</v>
      </c>
      <c r="G597" s="84" t="b">
        <v>0</v>
      </c>
    </row>
    <row r="598" spans="1:7" ht="15">
      <c r="A598" s="84" t="s">
        <v>2876</v>
      </c>
      <c r="B598" s="84">
        <v>2</v>
      </c>
      <c r="C598" s="122">
        <v>0.005923142303246708</v>
      </c>
      <c r="D598" s="84" t="s">
        <v>2078</v>
      </c>
      <c r="E598" s="84" t="b">
        <v>0</v>
      </c>
      <c r="F598" s="84" t="b">
        <v>0</v>
      </c>
      <c r="G598" s="84" t="b">
        <v>0</v>
      </c>
    </row>
    <row r="599" spans="1:7" ht="15">
      <c r="A599" s="84" t="s">
        <v>2956</v>
      </c>
      <c r="B599" s="84">
        <v>2</v>
      </c>
      <c r="C599" s="122">
        <v>0.005923142303246708</v>
      </c>
      <c r="D599" s="84" t="s">
        <v>2078</v>
      </c>
      <c r="E599" s="84" t="b">
        <v>0</v>
      </c>
      <c r="F599" s="84" t="b">
        <v>0</v>
      </c>
      <c r="G599" s="84" t="b">
        <v>0</v>
      </c>
    </row>
    <row r="600" spans="1:7" ht="15">
      <c r="A600" s="84" t="s">
        <v>2269</v>
      </c>
      <c r="B600" s="84">
        <v>2</v>
      </c>
      <c r="C600" s="122">
        <v>0.005923142303246708</v>
      </c>
      <c r="D600" s="84" t="s">
        <v>2078</v>
      </c>
      <c r="E600" s="84" t="b">
        <v>0</v>
      </c>
      <c r="F600" s="84" t="b">
        <v>0</v>
      </c>
      <c r="G600" s="84" t="b">
        <v>0</v>
      </c>
    </row>
    <row r="601" spans="1:7" ht="15">
      <c r="A601" s="84" t="s">
        <v>2957</v>
      </c>
      <c r="B601" s="84">
        <v>2</v>
      </c>
      <c r="C601" s="122">
        <v>0.005923142303246708</v>
      </c>
      <c r="D601" s="84" t="s">
        <v>2078</v>
      </c>
      <c r="E601" s="84" t="b">
        <v>0</v>
      </c>
      <c r="F601" s="84" t="b">
        <v>0</v>
      </c>
      <c r="G601" s="84" t="b">
        <v>0</v>
      </c>
    </row>
    <row r="602" spans="1:7" ht="15">
      <c r="A602" s="84" t="s">
        <v>2828</v>
      </c>
      <c r="B602" s="84">
        <v>2</v>
      </c>
      <c r="C602" s="122">
        <v>0.005923142303246708</v>
      </c>
      <c r="D602" s="84" t="s">
        <v>2078</v>
      </c>
      <c r="E602" s="84" t="b">
        <v>0</v>
      </c>
      <c r="F602" s="84" t="b">
        <v>0</v>
      </c>
      <c r="G602" s="84" t="b">
        <v>0</v>
      </c>
    </row>
    <row r="603" spans="1:7" ht="15">
      <c r="A603" s="84" t="s">
        <v>2958</v>
      </c>
      <c r="B603" s="84">
        <v>2</v>
      </c>
      <c r="C603" s="122">
        <v>0.005923142303246708</v>
      </c>
      <c r="D603" s="84" t="s">
        <v>2078</v>
      </c>
      <c r="E603" s="84" t="b">
        <v>0</v>
      </c>
      <c r="F603" s="84" t="b">
        <v>0</v>
      </c>
      <c r="G603" s="84" t="b">
        <v>0</v>
      </c>
    </row>
    <row r="604" spans="1:7" ht="15">
      <c r="A604" s="84" t="s">
        <v>2959</v>
      </c>
      <c r="B604" s="84">
        <v>2</v>
      </c>
      <c r="C604" s="122">
        <v>0.005923142303246708</v>
      </c>
      <c r="D604" s="84" t="s">
        <v>2078</v>
      </c>
      <c r="E604" s="84" t="b">
        <v>0</v>
      </c>
      <c r="F604" s="84" t="b">
        <v>0</v>
      </c>
      <c r="G604" s="84" t="b">
        <v>0</v>
      </c>
    </row>
    <row r="605" spans="1:7" ht="15">
      <c r="A605" s="84" t="s">
        <v>2877</v>
      </c>
      <c r="B605" s="84">
        <v>2</v>
      </c>
      <c r="C605" s="122">
        <v>0.005923142303246708</v>
      </c>
      <c r="D605" s="84" t="s">
        <v>2078</v>
      </c>
      <c r="E605" s="84" t="b">
        <v>0</v>
      </c>
      <c r="F605" s="84" t="b">
        <v>0</v>
      </c>
      <c r="G605" s="84" t="b">
        <v>0</v>
      </c>
    </row>
    <row r="606" spans="1:7" ht="15">
      <c r="A606" s="84" t="s">
        <v>2960</v>
      </c>
      <c r="B606" s="84">
        <v>2</v>
      </c>
      <c r="C606" s="122">
        <v>0.005923142303246708</v>
      </c>
      <c r="D606" s="84" t="s">
        <v>2078</v>
      </c>
      <c r="E606" s="84" t="b">
        <v>0</v>
      </c>
      <c r="F606" s="84" t="b">
        <v>0</v>
      </c>
      <c r="G606" s="84" t="b">
        <v>0</v>
      </c>
    </row>
    <row r="607" spans="1:7" ht="15">
      <c r="A607" s="84" t="s">
        <v>2961</v>
      </c>
      <c r="B607" s="84">
        <v>2</v>
      </c>
      <c r="C607" s="122">
        <v>0.005923142303246708</v>
      </c>
      <c r="D607" s="84" t="s">
        <v>2078</v>
      </c>
      <c r="E607" s="84" t="b">
        <v>0</v>
      </c>
      <c r="F607" s="84" t="b">
        <v>0</v>
      </c>
      <c r="G607" s="84" t="b">
        <v>0</v>
      </c>
    </row>
    <row r="608" spans="1:7" ht="15">
      <c r="A608" s="84" t="s">
        <v>2946</v>
      </c>
      <c r="B608" s="84">
        <v>2</v>
      </c>
      <c r="C608" s="122">
        <v>0.005923142303246708</v>
      </c>
      <c r="D608" s="84" t="s">
        <v>2078</v>
      </c>
      <c r="E608" s="84" t="b">
        <v>0</v>
      </c>
      <c r="F608" s="84" t="b">
        <v>1</v>
      </c>
      <c r="G608" s="84" t="b">
        <v>0</v>
      </c>
    </row>
    <row r="609" spans="1:7" ht="15">
      <c r="A609" s="84" t="s">
        <v>2285</v>
      </c>
      <c r="B609" s="84">
        <v>2</v>
      </c>
      <c r="C609" s="122">
        <v>0.005923142303246708</v>
      </c>
      <c r="D609" s="84" t="s">
        <v>2078</v>
      </c>
      <c r="E609" s="84" t="b">
        <v>0</v>
      </c>
      <c r="F609" s="84" t="b">
        <v>0</v>
      </c>
      <c r="G609" s="84" t="b">
        <v>0</v>
      </c>
    </row>
    <row r="610" spans="1:7" ht="15">
      <c r="A610" s="84" t="s">
        <v>2947</v>
      </c>
      <c r="B610" s="84">
        <v>2</v>
      </c>
      <c r="C610" s="122">
        <v>0.005923142303246708</v>
      </c>
      <c r="D610" s="84" t="s">
        <v>2078</v>
      </c>
      <c r="E610" s="84" t="b">
        <v>0</v>
      </c>
      <c r="F610" s="84" t="b">
        <v>0</v>
      </c>
      <c r="G610" s="84" t="b">
        <v>0</v>
      </c>
    </row>
    <row r="611" spans="1:7" ht="15">
      <c r="A611" s="84" t="s">
        <v>2948</v>
      </c>
      <c r="B611" s="84">
        <v>2</v>
      </c>
      <c r="C611" s="122">
        <v>0.005923142303246708</v>
      </c>
      <c r="D611" s="84" t="s">
        <v>2078</v>
      </c>
      <c r="E611" s="84" t="b">
        <v>0</v>
      </c>
      <c r="F611" s="84" t="b">
        <v>0</v>
      </c>
      <c r="G611" s="84" t="b">
        <v>0</v>
      </c>
    </row>
    <row r="612" spans="1:7" ht="15">
      <c r="A612" s="84" t="s">
        <v>2949</v>
      </c>
      <c r="B612" s="84">
        <v>2</v>
      </c>
      <c r="C612" s="122">
        <v>0.005923142303246708</v>
      </c>
      <c r="D612" s="84" t="s">
        <v>2078</v>
      </c>
      <c r="E612" s="84" t="b">
        <v>0</v>
      </c>
      <c r="F612" s="84" t="b">
        <v>1</v>
      </c>
      <c r="G612" s="84" t="b">
        <v>0</v>
      </c>
    </row>
    <row r="613" spans="1:7" ht="15">
      <c r="A613" s="84" t="s">
        <v>2950</v>
      </c>
      <c r="B613" s="84">
        <v>2</v>
      </c>
      <c r="C613" s="122">
        <v>0.005923142303246708</v>
      </c>
      <c r="D613" s="84" t="s">
        <v>2078</v>
      </c>
      <c r="E613" s="84" t="b">
        <v>1</v>
      </c>
      <c r="F613" s="84" t="b">
        <v>0</v>
      </c>
      <c r="G613" s="84" t="b">
        <v>0</v>
      </c>
    </row>
    <row r="614" spans="1:7" ht="15">
      <c r="A614" s="84" t="s">
        <v>2951</v>
      </c>
      <c r="B614" s="84">
        <v>2</v>
      </c>
      <c r="C614" s="122">
        <v>0.005923142303246708</v>
      </c>
      <c r="D614" s="84" t="s">
        <v>2078</v>
      </c>
      <c r="E614" s="84" t="b">
        <v>0</v>
      </c>
      <c r="F614" s="84" t="b">
        <v>0</v>
      </c>
      <c r="G614" s="84" t="b">
        <v>0</v>
      </c>
    </row>
    <row r="615" spans="1:7" ht="15">
      <c r="A615" s="84" t="s">
        <v>2952</v>
      </c>
      <c r="B615" s="84">
        <v>2</v>
      </c>
      <c r="C615" s="122">
        <v>0.005923142303246708</v>
      </c>
      <c r="D615" s="84" t="s">
        <v>2078</v>
      </c>
      <c r="E615" s="84" t="b">
        <v>0</v>
      </c>
      <c r="F615" s="84" t="b">
        <v>0</v>
      </c>
      <c r="G615" s="84" t="b">
        <v>0</v>
      </c>
    </row>
    <row r="616" spans="1:7" ht="15">
      <c r="A616" s="84" t="s">
        <v>2953</v>
      </c>
      <c r="B616" s="84">
        <v>2</v>
      </c>
      <c r="C616" s="122">
        <v>0.005923142303246708</v>
      </c>
      <c r="D616" s="84" t="s">
        <v>2078</v>
      </c>
      <c r="E616" s="84" t="b">
        <v>0</v>
      </c>
      <c r="F616" s="84" t="b">
        <v>0</v>
      </c>
      <c r="G616" s="84" t="b">
        <v>0</v>
      </c>
    </row>
    <row r="617" spans="1:7" ht="15">
      <c r="A617" s="84" t="s">
        <v>2791</v>
      </c>
      <c r="B617" s="84">
        <v>2</v>
      </c>
      <c r="C617" s="122">
        <v>0.005923142303246708</v>
      </c>
      <c r="D617" s="84" t="s">
        <v>2078</v>
      </c>
      <c r="E617" s="84" t="b">
        <v>0</v>
      </c>
      <c r="F617" s="84" t="b">
        <v>0</v>
      </c>
      <c r="G617" s="84" t="b">
        <v>0</v>
      </c>
    </row>
    <row r="618" spans="1:7" ht="15">
      <c r="A618" s="84" t="s">
        <v>2789</v>
      </c>
      <c r="B618" s="84">
        <v>2</v>
      </c>
      <c r="C618" s="122">
        <v>0.005923142303246708</v>
      </c>
      <c r="D618" s="84" t="s">
        <v>2078</v>
      </c>
      <c r="E618" s="84" t="b">
        <v>0</v>
      </c>
      <c r="F618" s="84" t="b">
        <v>0</v>
      </c>
      <c r="G618" s="84" t="b">
        <v>0</v>
      </c>
    </row>
    <row r="619" spans="1:7" ht="15">
      <c r="A619" s="84" t="s">
        <v>2787</v>
      </c>
      <c r="B619" s="84">
        <v>2</v>
      </c>
      <c r="C619" s="122">
        <v>0.005923142303246708</v>
      </c>
      <c r="D619" s="84" t="s">
        <v>2078</v>
      </c>
      <c r="E619" s="84" t="b">
        <v>0</v>
      </c>
      <c r="F619" s="84" t="b">
        <v>0</v>
      </c>
      <c r="G619" s="84" t="b">
        <v>0</v>
      </c>
    </row>
    <row r="620" spans="1:7" ht="15">
      <c r="A620" s="84" t="s">
        <v>2826</v>
      </c>
      <c r="B620" s="84">
        <v>2</v>
      </c>
      <c r="C620" s="122">
        <v>0.005923142303246708</v>
      </c>
      <c r="D620" s="84" t="s">
        <v>2078</v>
      </c>
      <c r="E620" s="84" t="b">
        <v>0</v>
      </c>
      <c r="F620" s="84" t="b">
        <v>0</v>
      </c>
      <c r="G620" s="84" t="b">
        <v>0</v>
      </c>
    </row>
    <row r="621" spans="1:7" ht="15">
      <c r="A621" s="84" t="s">
        <v>2287</v>
      </c>
      <c r="B621" s="84">
        <v>2</v>
      </c>
      <c r="C621" s="122">
        <v>0.005923142303246708</v>
      </c>
      <c r="D621" s="84" t="s">
        <v>2078</v>
      </c>
      <c r="E621" s="84" t="b">
        <v>0</v>
      </c>
      <c r="F621" s="84" t="b">
        <v>0</v>
      </c>
      <c r="G621" s="84" t="b">
        <v>0</v>
      </c>
    </row>
    <row r="622" spans="1:7" ht="15">
      <c r="A622" s="84" t="s">
        <v>2867</v>
      </c>
      <c r="B622" s="84">
        <v>2</v>
      </c>
      <c r="C622" s="122">
        <v>0.005923142303246708</v>
      </c>
      <c r="D622" s="84" t="s">
        <v>2078</v>
      </c>
      <c r="E622" s="84" t="b">
        <v>0</v>
      </c>
      <c r="F622" s="84" t="b">
        <v>0</v>
      </c>
      <c r="G622" s="84" t="b">
        <v>0</v>
      </c>
    </row>
    <row r="623" spans="1:7" ht="15">
      <c r="A623" s="84" t="s">
        <v>2943</v>
      </c>
      <c r="B623" s="84">
        <v>2</v>
      </c>
      <c r="C623" s="122">
        <v>0.005923142303246708</v>
      </c>
      <c r="D623" s="84" t="s">
        <v>2078</v>
      </c>
      <c r="E623" s="84" t="b">
        <v>0</v>
      </c>
      <c r="F623" s="84" t="b">
        <v>0</v>
      </c>
      <c r="G623" s="84" t="b">
        <v>0</v>
      </c>
    </row>
    <row r="624" spans="1:7" ht="15">
      <c r="A624" s="84" t="s">
        <v>2944</v>
      </c>
      <c r="B624" s="84">
        <v>2</v>
      </c>
      <c r="C624" s="122">
        <v>0.005923142303246708</v>
      </c>
      <c r="D624" s="84" t="s">
        <v>2078</v>
      </c>
      <c r="E624" s="84" t="b">
        <v>0</v>
      </c>
      <c r="F624" s="84" t="b">
        <v>0</v>
      </c>
      <c r="G624" s="84" t="b">
        <v>0</v>
      </c>
    </row>
    <row r="625" spans="1:7" ht="15">
      <c r="A625" s="84" t="s">
        <v>2827</v>
      </c>
      <c r="B625" s="84">
        <v>2</v>
      </c>
      <c r="C625" s="122">
        <v>0.005923142303246708</v>
      </c>
      <c r="D625" s="84" t="s">
        <v>2078</v>
      </c>
      <c r="E625" s="84" t="b">
        <v>0</v>
      </c>
      <c r="F625" s="84" t="b">
        <v>0</v>
      </c>
      <c r="G625" s="84" t="b">
        <v>0</v>
      </c>
    </row>
    <row r="626" spans="1:7" ht="15">
      <c r="A626" s="84" t="s">
        <v>3020</v>
      </c>
      <c r="B626" s="84">
        <v>2</v>
      </c>
      <c r="C626" s="122">
        <v>0.005923142303246708</v>
      </c>
      <c r="D626" s="84" t="s">
        <v>2078</v>
      </c>
      <c r="E626" s="84" t="b">
        <v>0</v>
      </c>
      <c r="F626" s="84" t="b">
        <v>0</v>
      </c>
      <c r="G626" s="84" t="b">
        <v>0</v>
      </c>
    </row>
    <row r="627" spans="1:7" ht="15">
      <c r="A627" s="84" t="s">
        <v>3021</v>
      </c>
      <c r="B627" s="84">
        <v>2</v>
      </c>
      <c r="C627" s="122">
        <v>0.005923142303246708</v>
      </c>
      <c r="D627" s="84" t="s">
        <v>2078</v>
      </c>
      <c r="E627" s="84" t="b">
        <v>0</v>
      </c>
      <c r="F627" s="84" t="b">
        <v>0</v>
      </c>
      <c r="G627" s="84" t="b">
        <v>0</v>
      </c>
    </row>
    <row r="628" spans="1:7" ht="15">
      <c r="A628" s="84" t="s">
        <v>3022</v>
      </c>
      <c r="B628" s="84">
        <v>2</v>
      </c>
      <c r="C628" s="122">
        <v>0.005923142303246708</v>
      </c>
      <c r="D628" s="84" t="s">
        <v>2078</v>
      </c>
      <c r="E628" s="84" t="b">
        <v>0</v>
      </c>
      <c r="F628" s="84" t="b">
        <v>0</v>
      </c>
      <c r="G628" s="84" t="b">
        <v>0</v>
      </c>
    </row>
    <row r="629" spans="1:7" ht="15">
      <c r="A629" s="84" t="s">
        <v>3038</v>
      </c>
      <c r="B629" s="84">
        <v>2</v>
      </c>
      <c r="C629" s="122">
        <v>0.005923142303246708</v>
      </c>
      <c r="D629" s="84" t="s">
        <v>2078</v>
      </c>
      <c r="E629" s="84" t="b">
        <v>0</v>
      </c>
      <c r="F629" s="84" t="b">
        <v>0</v>
      </c>
      <c r="G629" s="84" t="b">
        <v>0</v>
      </c>
    </row>
    <row r="630" spans="1:7" ht="15">
      <c r="A630" s="84" t="s">
        <v>2870</v>
      </c>
      <c r="B630" s="84">
        <v>2</v>
      </c>
      <c r="C630" s="122">
        <v>0.005923142303246708</v>
      </c>
      <c r="D630" s="84" t="s">
        <v>2078</v>
      </c>
      <c r="E630" s="84" t="b">
        <v>0</v>
      </c>
      <c r="F630" s="84" t="b">
        <v>0</v>
      </c>
      <c r="G630" s="84" t="b">
        <v>0</v>
      </c>
    </row>
    <row r="631" spans="1:7" ht="15">
      <c r="A631" s="84" t="s">
        <v>2901</v>
      </c>
      <c r="B631" s="84">
        <v>2</v>
      </c>
      <c r="C631" s="122">
        <v>0.005923142303246708</v>
      </c>
      <c r="D631" s="84" t="s">
        <v>2078</v>
      </c>
      <c r="E631" s="84" t="b">
        <v>0</v>
      </c>
      <c r="F631" s="84" t="b">
        <v>0</v>
      </c>
      <c r="G631" s="84" t="b">
        <v>0</v>
      </c>
    </row>
    <row r="632" spans="1:7" ht="15">
      <c r="A632" s="84" t="s">
        <v>2902</v>
      </c>
      <c r="B632" s="84">
        <v>2</v>
      </c>
      <c r="C632" s="122">
        <v>0.005923142303246708</v>
      </c>
      <c r="D632" s="84" t="s">
        <v>2078</v>
      </c>
      <c r="E632" s="84" t="b">
        <v>0</v>
      </c>
      <c r="F632" s="84" t="b">
        <v>1</v>
      </c>
      <c r="G632" s="84" t="b">
        <v>0</v>
      </c>
    </row>
    <row r="633" spans="1:7" ht="15">
      <c r="A633" s="84" t="s">
        <v>691</v>
      </c>
      <c r="B633" s="84">
        <v>2</v>
      </c>
      <c r="C633" s="122">
        <v>0.005923142303246708</v>
      </c>
      <c r="D633" s="84" t="s">
        <v>2078</v>
      </c>
      <c r="E633" s="84" t="b">
        <v>0</v>
      </c>
      <c r="F633" s="84" t="b">
        <v>0</v>
      </c>
      <c r="G633" s="84" t="b">
        <v>0</v>
      </c>
    </row>
    <row r="634" spans="1:7" ht="15">
      <c r="A634" s="84" t="s">
        <v>627</v>
      </c>
      <c r="B634" s="84">
        <v>15</v>
      </c>
      <c r="C634" s="122">
        <v>0.0016683764047764008</v>
      </c>
      <c r="D634" s="84" t="s">
        <v>2079</v>
      </c>
      <c r="E634" s="84" t="b">
        <v>0</v>
      </c>
      <c r="F634" s="84" t="b">
        <v>0</v>
      </c>
      <c r="G634" s="84" t="b">
        <v>0</v>
      </c>
    </row>
    <row r="635" spans="1:7" ht="15">
      <c r="A635" s="84" t="s">
        <v>2260</v>
      </c>
      <c r="B635" s="84">
        <v>8</v>
      </c>
      <c r="C635" s="122">
        <v>0.01911301559771309</v>
      </c>
      <c r="D635" s="84" t="s">
        <v>2079</v>
      </c>
      <c r="E635" s="84" t="b">
        <v>0</v>
      </c>
      <c r="F635" s="84" t="b">
        <v>0</v>
      </c>
      <c r="G635" s="84" t="b">
        <v>0</v>
      </c>
    </row>
    <row r="636" spans="1:7" ht="15">
      <c r="A636" s="84" t="s">
        <v>303</v>
      </c>
      <c r="B636" s="84">
        <v>7</v>
      </c>
      <c r="C636" s="122">
        <v>0.009972831740046331</v>
      </c>
      <c r="D636" s="84" t="s">
        <v>2079</v>
      </c>
      <c r="E636" s="84" t="b">
        <v>0</v>
      </c>
      <c r="F636" s="84" t="b">
        <v>0</v>
      </c>
      <c r="G636" s="84" t="b">
        <v>0</v>
      </c>
    </row>
    <row r="637" spans="1:7" ht="15">
      <c r="A637" s="84" t="s">
        <v>2261</v>
      </c>
      <c r="B637" s="84">
        <v>6</v>
      </c>
      <c r="C637" s="122">
        <v>0.01014211267314955</v>
      </c>
      <c r="D637" s="84" t="s">
        <v>2079</v>
      </c>
      <c r="E637" s="84" t="b">
        <v>0</v>
      </c>
      <c r="F637" s="84" t="b">
        <v>0</v>
      </c>
      <c r="G637" s="84" t="b">
        <v>0</v>
      </c>
    </row>
    <row r="638" spans="1:7" ht="15">
      <c r="A638" s="84" t="s">
        <v>2184</v>
      </c>
      <c r="B638" s="84">
        <v>5</v>
      </c>
      <c r="C638" s="122">
        <v>0.010022817030156865</v>
      </c>
      <c r="D638" s="84" t="s">
        <v>2079</v>
      </c>
      <c r="E638" s="84" t="b">
        <v>0</v>
      </c>
      <c r="F638" s="84" t="b">
        <v>0</v>
      </c>
      <c r="G638" s="84" t="b">
        <v>0</v>
      </c>
    </row>
    <row r="639" spans="1:7" ht="15">
      <c r="A639" s="84" t="s">
        <v>2262</v>
      </c>
      <c r="B639" s="84">
        <v>5</v>
      </c>
      <c r="C639" s="122">
        <v>0.010022817030156865</v>
      </c>
      <c r="D639" s="84" t="s">
        <v>2079</v>
      </c>
      <c r="E639" s="84" t="b">
        <v>0</v>
      </c>
      <c r="F639" s="84" t="b">
        <v>0</v>
      </c>
      <c r="G639" s="84" t="b">
        <v>0</v>
      </c>
    </row>
    <row r="640" spans="1:7" ht="15">
      <c r="A640" s="84" t="s">
        <v>2263</v>
      </c>
      <c r="B640" s="84">
        <v>5</v>
      </c>
      <c r="C640" s="122">
        <v>0.010022817030156865</v>
      </c>
      <c r="D640" s="84" t="s">
        <v>2079</v>
      </c>
      <c r="E640" s="84" t="b">
        <v>0</v>
      </c>
      <c r="F640" s="84" t="b">
        <v>0</v>
      </c>
      <c r="G640" s="84" t="b">
        <v>0</v>
      </c>
    </row>
    <row r="641" spans="1:7" ht="15">
      <c r="A641" s="84" t="s">
        <v>2264</v>
      </c>
      <c r="B641" s="84">
        <v>5</v>
      </c>
      <c r="C641" s="122">
        <v>0.010022817030156865</v>
      </c>
      <c r="D641" s="84" t="s">
        <v>2079</v>
      </c>
      <c r="E641" s="84" t="b">
        <v>0</v>
      </c>
      <c r="F641" s="84" t="b">
        <v>0</v>
      </c>
      <c r="G641" s="84" t="b">
        <v>0</v>
      </c>
    </row>
    <row r="642" spans="1:7" ht="15">
      <c r="A642" s="84" t="s">
        <v>2265</v>
      </c>
      <c r="B642" s="84">
        <v>5</v>
      </c>
      <c r="C642" s="122">
        <v>0.010022817030156865</v>
      </c>
      <c r="D642" s="84" t="s">
        <v>2079</v>
      </c>
      <c r="E642" s="84" t="b">
        <v>0</v>
      </c>
      <c r="F642" s="84" t="b">
        <v>0</v>
      </c>
      <c r="G642" s="84" t="b">
        <v>0</v>
      </c>
    </row>
    <row r="643" spans="1:7" ht="15">
      <c r="A643" s="84" t="s">
        <v>2266</v>
      </c>
      <c r="B643" s="84">
        <v>5</v>
      </c>
      <c r="C643" s="122">
        <v>0.010022817030156865</v>
      </c>
      <c r="D643" s="84" t="s">
        <v>2079</v>
      </c>
      <c r="E643" s="84" t="b">
        <v>0</v>
      </c>
      <c r="F643" s="84" t="b">
        <v>0</v>
      </c>
      <c r="G643" s="84" t="b">
        <v>0</v>
      </c>
    </row>
    <row r="644" spans="1:7" ht="15">
      <c r="A644" s="84" t="s">
        <v>2783</v>
      </c>
      <c r="B644" s="84">
        <v>5</v>
      </c>
      <c r="C644" s="122">
        <v>0.010022817030156865</v>
      </c>
      <c r="D644" s="84" t="s">
        <v>2079</v>
      </c>
      <c r="E644" s="84" t="b">
        <v>0</v>
      </c>
      <c r="F644" s="84" t="b">
        <v>0</v>
      </c>
      <c r="G644" s="84" t="b">
        <v>0</v>
      </c>
    </row>
    <row r="645" spans="1:7" ht="15">
      <c r="A645" s="84" t="s">
        <v>2795</v>
      </c>
      <c r="B645" s="84">
        <v>5</v>
      </c>
      <c r="C645" s="122">
        <v>0.010022817030156865</v>
      </c>
      <c r="D645" s="84" t="s">
        <v>2079</v>
      </c>
      <c r="E645" s="84" t="b">
        <v>0</v>
      </c>
      <c r="F645" s="84" t="b">
        <v>0</v>
      </c>
      <c r="G645" s="84" t="b">
        <v>0</v>
      </c>
    </row>
    <row r="646" spans="1:7" ht="15">
      <c r="A646" s="84" t="s">
        <v>2799</v>
      </c>
      <c r="B646" s="84">
        <v>5</v>
      </c>
      <c r="C646" s="122">
        <v>0.010022817030156865</v>
      </c>
      <c r="D646" s="84" t="s">
        <v>2079</v>
      </c>
      <c r="E646" s="84" t="b">
        <v>0</v>
      </c>
      <c r="F646" s="84" t="b">
        <v>0</v>
      </c>
      <c r="G646" s="84" t="b">
        <v>0</v>
      </c>
    </row>
    <row r="647" spans="1:7" ht="15">
      <c r="A647" s="84" t="s">
        <v>2800</v>
      </c>
      <c r="B647" s="84">
        <v>5</v>
      </c>
      <c r="C647" s="122">
        <v>0.010022817030156865</v>
      </c>
      <c r="D647" s="84" t="s">
        <v>2079</v>
      </c>
      <c r="E647" s="84" t="b">
        <v>0</v>
      </c>
      <c r="F647" s="84" t="b">
        <v>0</v>
      </c>
      <c r="G647" s="84" t="b">
        <v>0</v>
      </c>
    </row>
    <row r="648" spans="1:7" ht="15">
      <c r="A648" s="84" t="s">
        <v>2810</v>
      </c>
      <c r="B648" s="84">
        <v>5</v>
      </c>
      <c r="C648" s="122">
        <v>0.011945634748570681</v>
      </c>
      <c r="D648" s="84" t="s">
        <v>2079</v>
      </c>
      <c r="E648" s="84" t="b">
        <v>0</v>
      </c>
      <c r="F648" s="84" t="b">
        <v>0</v>
      </c>
      <c r="G648" s="84" t="b">
        <v>0</v>
      </c>
    </row>
    <row r="649" spans="1:7" ht="15">
      <c r="A649" s="84" t="s">
        <v>2846</v>
      </c>
      <c r="B649" s="84">
        <v>4</v>
      </c>
      <c r="C649" s="122">
        <v>0.009556507798856546</v>
      </c>
      <c r="D649" s="84" t="s">
        <v>2079</v>
      </c>
      <c r="E649" s="84" t="b">
        <v>0</v>
      </c>
      <c r="F649" s="84" t="b">
        <v>0</v>
      </c>
      <c r="G649" s="84" t="b">
        <v>0</v>
      </c>
    </row>
    <row r="650" spans="1:7" ht="15">
      <c r="A650" s="84" t="s">
        <v>2847</v>
      </c>
      <c r="B650" s="84">
        <v>4</v>
      </c>
      <c r="C650" s="122">
        <v>0.009556507798856546</v>
      </c>
      <c r="D650" s="84" t="s">
        <v>2079</v>
      </c>
      <c r="E650" s="84" t="b">
        <v>0</v>
      </c>
      <c r="F650" s="84" t="b">
        <v>0</v>
      </c>
      <c r="G650" s="84" t="b">
        <v>0</v>
      </c>
    </row>
    <row r="651" spans="1:7" ht="15">
      <c r="A651" s="84" t="s">
        <v>2849</v>
      </c>
      <c r="B651" s="84">
        <v>4</v>
      </c>
      <c r="C651" s="122">
        <v>0.011539662348194639</v>
      </c>
      <c r="D651" s="84" t="s">
        <v>2079</v>
      </c>
      <c r="E651" s="84" t="b">
        <v>0</v>
      </c>
      <c r="F651" s="84" t="b">
        <v>0</v>
      </c>
      <c r="G651" s="84" t="b">
        <v>0</v>
      </c>
    </row>
    <row r="652" spans="1:7" ht="15">
      <c r="A652" s="84" t="s">
        <v>2859</v>
      </c>
      <c r="B652" s="84">
        <v>3</v>
      </c>
      <c r="C652" s="122">
        <v>0.00865474676114598</v>
      </c>
      <c r="D652" s="84" t="s">
        <v>2079</v>
      </c>
      <c r="E652" s="84" t="b">
        <v>0</v>
      </c>
      <c r="F652" s="84" t="b">
        <v>0</v>
      </c>
      <c r="G652" s="84" t="b">
        <v>0</v>
      </c>
    </row>
    <row r="653" spans="1:7" ht="15">
      <c r="A653" s="84" t="s">
        <v>2199</v>
      </c>
      <c r="B653" s="84">
        <v>3</v>
      </c>
      <c r="C653" s="122">
        <v>0.00865474676114598</v>
      </c>
      <c r="D653" s="84" t="s">
        <v>2079</v>
      </c>
      <c r="E653" s="84" t="b">
        <v>0</v>
      </c>
      <c r="F653" s="84" t="b">
        <v>0</v>
      </c>
      <c r="G653" s="84" t="b">
        <v>0</v>
      </c>
    </row>
    <row r="654" spans="1:7" ht="15">
      <c r="A654" s="84" t="s">
        <v>2906</v>
      </c>
      <c r="B654" s="84">
        <v>3</v>
      </c>
      <c r="C654" s="122">
        <v>0.00865474676114598</v>
      </c>
      <c r="D654" s="84" t="s">
        <v>2079</v>
      </c>
      <c r="E654" s="84" t="b">
        <v>0</v>
      </c>
      <c r="F654" s="84" t="b">
        <v>0</v>
      </c>
      <c r="G654" s="84" t="b">
        <v>0</v>
      </c>
    </row>
    <row r="655" spans="1:7" ht="15">
      <c r="A655" s="84" t="s">
        <v>2907</v>
      </c>
      <c r="B655" s="84">
        <v>3</v>
      </c>
      <c r="C655" s="122">
        <v>0.00865474676114598</v>
      </c>
      <c r="D655" s="84" t="s">
        <v>2079</v>
      </c>
      <c r="E655" s="84" t="b">
        <v>0</v>
      </c>
      <c r="F655" s="84" t="b">
        <v>0</v>
      </c>
      <c r="G655" s="84" t="b">
        <v>0</v>
      </c>
    </row>
    <row r="656" spans="1:7" ht="15">
      <c r="A656" s="84" t="s">
        <v>302</v>
      </c>
      <c r="B656" s="84">
        <v>3</v>
      </c>
      <c r="C656" s="122">
        <v>0.00865474676114598</v>
      </c>
      <c r="D656" s="84" t="s">
        <v>2079</v>
      </c>
      <c r="E656" s="84" t="b">
        <v>0</v>
      </c>
      <c r="F656" s="84" t="b">
        <v>0</v>
      </c>
      <c r="G656" s="84" t="b">
        <v>0</v>
      </c>
    </row>
    <row r="657" spans="1:7" ht="15">
      <c r="A657" s="84" t="s">
        <v>2779</v>
      </c>
      <c r="B657" s="84">
        <v>3</v>
      </c>
      <c r="C657" s="122">
        <v>0.00865474676114598</v>
      </c>
      <c r="D657" s="84" t="s">
        <v>2079</v>
      </c>
      <c r="E657" s="84" t="b">
        <v>0</v>
      </c>
      <c r="F657" s="84" t="b">
        <v>0</v>
      </c>
      <c r="G657" s="84" t="b">
        <v>0</v>
      </c>
    </row>
    <row r="658" spans="1:7" ht="15">
      <c r="A658" s="84" t="s">
        <v>2852</v>
      </c>
      <c r="B658" s="84">
        <v>3</v>
      </c>
      <c r="C658" s="122">
        <v>0.00865474676114598</v>
      </c>
      <c r="D658" s="84" t="s">
        <v>2079</v>
      </c>
      <c r="E658" s="84" t="b">
        <v>1</v>
      </c>
      <c r="F658" s="84" t="b">
        <v>0</v>
      </c>
      <c r="G658" s="84" t="b">
        <v>0</v>
      </c>
    </row>
    <row r="659" spans="1:7" ht="15">
      <c r="A659" s="84" t="s">
        <v>2857</v>
      </c>
      <c r="B659" s="84">
        <v>2</v>
      </c>
      <c r="C659" s="122">
        <v>0.007167380849142408</v>
      </c>
      <c r="D659" s="84" t="s">
        <v>2079</v>
      </c>
      <c r="E659" s="84" t="b">
        <v>0</v>
      </c>
      <c r="F659" s="84" t="b">
        <v>0</v>
      </c>
      <c r="G659" s="84" t="b">
        <v>0</v>
      </c>
    </row>
    <row r="660" spans="1:7" ht="15">
      <c r="A660" s="84" t="s">
        <v>2908</v>
      </c>
      <c r="B660" s="84">
        <v>2</v>
      </c>
      <c r="C660" s="122">
        <v>0.007167380849142408</v>
      </c>
      <c r="D660" s="84" t="s">
        <v>2079</v>
      </c>
      <c r="E660" s="84" t="b">
        <v>1</v>
      </c>
      <c r="F660" s="84" t="b">
        <v>0</v>
      </c>
      <c r="G660" s="84" t="b">
        <v>0</v>
      </c>
    </row>
    <row r="661" spans="1:7" ht="15">
      <c r="A661" s="84" t="s">
        <v>2785</v>
      </c>
      <c r="B661" s="84">
        <v>2</v>
      </c>
      <c r="C661" s="122">
        <v>0.007167380849142408</v>
      </c>
      <c r="D661" s="84" t="s">
        <v>2079</v>
      </c>
      <c r="E661" s="84" t="b">
        <v>0</v>
      </c>
      <c r="F661" s="84" t="b">
        <v>0</v>
      </c>
      <c r="G661" s="84" t="b">
        <v>0</v>
      </c>
    </row>
    <row r="662" spans="1:7" ht="15">
      <c r="A662" s="84" t="s">
        <v>2794</v>
      </c>
      <c r="B662" s="84">
        <v>2</v>
      </c>
      <c r="C662" s="122">
        <v>0.007167380849142408</v>
      </c>
      <c r="D662" s="84" t="s">
        <v>2079</v>
      </c>
      <c r="E662" s="84" t="b">
        <v>0</v>
      </c>
      <c r="F662" s="84" t="b">
        <v>0</v>
      </c>
      <c r="G662" s="84" t="b">
        <v>0</v>
      </c>
    </row>
    <row r="663" spans="1:7" ht="15">
      <c r="A663" s="84" t="s">
        <v>2909</v>
      </c>
      <c r="B663" s="84">
        <v>2</v>
      </c>
      <c r="C663" s="122">
        <v>0.007167380849142408</v>
      </c>
      <c r="D663" s="84" t="s">
        <v>2079</v>
      </c>
      <c r="E663" s="84" t="b">
        <v>0</v>
      </c>
      <c r="F663" s="84" t="b">
        <v>0</v>
      </c>
      <c r="G663" s="84" t="b">
        <v>0</v>
      </c>
    </row>
    <row r="664" spans="1:7" ht="15">
      <c r="A664" s="84" t="s">
        <v>2858</v>
      </c>
      <c r="B664" s="84">
        <v>2</v>
      </c>
      <c r="C664" s="122">
        <v>0.007167380849142408</v>
      </c>
      <c r="D664" s="84" t="s">
        <v>2079</v>
      </c>
      <c r="E664" s="84" t="b">
        <v>0</v>
      </c>
      <c r="F664" s="84" t="b">
        <v>0</v>
      </c>
      <c r="G664" s="84" t="b">
        <v>0</v>
      </c>
    </row>
    <row r="665" spans="1:7" ht="15">
      <c r="A665" s="84" t="s">
        <v>2910</v>
      </c>
      <c r="B665" s="84">
        <v>2</v>
      </c>
      <c r="C665" s="122">
        <v>0.007167380849142408</v>
      </c>
      <c r="D665" s="84" t="s">
        <v>2079</v>
      </c>
      <c r="E665" s="84" t="b">
        <v>0</v>
      </c>
      <c r="F665" s="84" t="b">
        <v>0</v>
      </c>
      <c r="G665" s="84" t="b">
        <v>0</v>
      </c>
    </row>
    <row r="666" spans="1:7" ht="15">
      <c r="A666" s="84" t="s">
        <v>2911</v>
      </c>
      <c r="B666" s="84">
        <v>2</v>
      </c>
      <c r="C666" s="122">
        <v>0.007167380849142408</v>
      </c>
      <c r="D666" s="84" t="s">
        <v>2079</v>
      </c>
      <c r="E666" s="84" t="b">
        <v>0</v>
      </c>
      <c r="F666" s="84" t="b">
        <v>0</v>
      </c>
      <c r="G666" s="84" t="b">
        <v>0</v>
      </c>
    </row>
    <row r="667" spans="1:7" ht="15">
      <c r="A667" s="84" t="s">
        <v>2912</v>
      </c>
      <c r="B667" s="84">
        <v>2</v>
      </c>
      <c r="C667" s="122">
        <v>0.007167380849142408</v>
      </c>
      <c r="D667" s="84" t="s">
        <v>2079</v>
      </c>
      <c r="E667" s="84" t="b">
        <v>0</v>
      </c>
      <c r="F667" s="84" t="b">
        <v>0</v>
      </c>
      <c r="G667" s="84" t="b">
        <v>0</v>
      </c>
    </row>
    <row r="668" spans="1:7" ht="15">
      <c r="A668" s="84" t="s">
        <v>2200</v>
      </c>
      <c r="B668" s="84">
        <v>2</v>
      </c>
      <c r="C668" s="122">
        <v>0.007167380849142408</v>
      </c>
      <c r="D668" s="84" t="s">
        <v>2079</v>
      </c>
      <c r="E668" s="84" t="b">
        <v>0</v>
      </c>
      <c r="F668" s="84" t="b">
        <v>0</v>
      </c>
      <c r="G668" s="84" t="b">
        <v>0</v>
      </c>
    </row>
    <row r="669" spans="1:7" ht="15">
      <c r="A669" s="84" t="s">
        <v>2812</v>
      </c>
      <c r="B669" s="84">
        <v>2</v>
      </c>
      <c r="C669" s="122">
        <v>0.007167380849142408</v>
      </c>
      <c r="D669" s="84" t="s">
        <v>2079</v>
      </c>
      <c r="E669" s="84" t="b">
        <v>0</v>
      </c>
      <c r="F669" s="84" t="b">
        <v>0</v>
      </c>
      <c r="G669" s="84" t="b">
        <v>0</v>
      </c>
    </row>
    <row r="670" spans="1:7" ht="15">
      <c r="A670" s="84" t="s">
        <v>2913</v>
      </c>
      <c r="B670" s="84">
        <v>2</v>
      </c>
      <c r="C670" s="122">
        <v>0.007167380849142408</v>
      </c>
      <c r="D670" s="84" t="s">
        <v>2079</v>
      </c>
      <c r="E670" s="84" t="b">
        <v>0</v>
      </c>
      <c r="F670" s="84" t="b">
        <v>0</v>
      </c>
      <c r="G670" s="84" t="b">
        <v>0</v>
      </c>
    </row>
    <row r="671" spans="1:7" ht="15">
      <c r="A671" s="84" t="s">
        <v>3028</v>
      </c>
      <c r="B671" s="84">
        <v>2</v>
      </c>
      <c r="C671" s="122">
        <v>0.007167380849142408</v>
      </c>
      <c r="D671" s="84" t="s">
        <v>2079</v>
      </c>
      <c r="E671" s="84" t="b">
        <v>0</v>
      </c>
      <c r="F671" s="84" t="b">
        <v>0</v>
      </c>
      <c r="G671" s="84" t="b">
        <v>0</v>
      </c>
    </row>
    <row r="672" spans="1:7" ht="15">
      <c r="A672" s="84" t="s">
        <v>3029</v>
      </c>
      <c r="B672" s="84">
        <v>2</v>
      </c>
      <c r="C672" s="122">
        <v>0.007167380849142408</v>
      </c>
      <c r="D672" s="84" t="s">
        <v>2079</v>
      </c>
      <c r="E672" s="84" t="b">
        <v>1</v>
      </c>
      <c r="F672" s="84" t="b">
        <v>0</v>
      </c>
      <c r="G672" s="84" t="b">
        <v>0</v>
      </c>
    </row>
    <row r="673" spans="1:7" ht="15">
      <c r="A673" s="84" t="s">
        <v>3062</v>
      </c>
      <c r="B673" s="84">
        <v>2</v>
      </c>
      <c r="C673" s="122">
        <v>0.007167380849142408</v>
      </c>
      <c r="D673" s="84" t="s">
        <v>2079</v>
      </c>
      <c r="E673" s="84" t="b">
        <v>0</v>
      </c>
      <c r="F673" s="84" t="b">
        <v>0</v>
      </c>
      <c r="G673" s="84" t="b">
        <v>0</v>
      </c>
    </row>
    <row r="674" spans="1:7" ht="15">
      <c r="A674" s="84" t="s">
        <v>3063</v>
      </c>
      <c r="B674" s="84">
        <v>2</v>
      </c>
      <c r="C674" s="122">
        <v>0.007167380849142408</v>
      </c>
      <c r="D674" s="84" t="s">
        <v>2079</v>
      </c>
      <c r="E674" s="84" t="b">
        <v>0</v>
      </c>
      <c r="F674" s="84" t="b">
        <v>0</v>
      </c>
      <c r="G674" s="84" t="b">
        <v>0</v>
      </c>
    </row>
    <row r="675" spans="1:7" ht="15">
      <c r="A675" s="84" t="s">
        <v>3064</v>
      </c>
      <c r="B675" s="84">
        <v>2</v>
      </c>
      <c r="C675" s="122">
        <v>0.007167380849142408</v>
      </c>
      <c r="D675" s="84" t="s">
        <v>2079</v>
      </c>
      <c r="E675" s="84" t="b">
        <v>0</v>
      </c>
      <c r="F675" s="84" t="b">
        <v>0</v>
      </c>
      <c r="G675" s="84" t="b">
        <v>0</v>
      </c>
    </row>
    <row r="676" spans="1:7" ht="15">
      <c r="A676" s="84" t="s">
        <v>2201</v>
      </c>
      <c r="B676" s="84">
        <v>2</v>
      </c>
      <c r="C676" s="122">
        <v>0.007167380849142408</v>
      </c>
      <c r="D676" s="84" t="s">
        <v>2079</v>
      </c>
      <c r="E676" s="84" t="b">
        <v>0</v>
      </c>
      <c r="F676" s="84" t="b">
        <v>0</v>
      </c>
      <c r="G676" s="84" t="b">
        <v>0</v>
      </c>
    </row>
    <row r="677" spans="1:7" ht="15">
      <c r="A677" s="84" t="s">
        <v>2791</v>
      </c>
      <c r="B677" s="84">
        <v>2</v>
      </c>
      <c r="C677" s="122">
        <v>0.007167380849142408</v>
      </c>
      <c r="D677" s="84" t="s">
        <v>2079</v>
      </c>
      <c r="E677" s="84" t="b">
        <v>0</v>
      </c>
      <c r="F677" s="84" t="b">
        <v>0</v>
      </c>
      <c r="G677" s="84" t="b">
        <v>0</v>
      </c>
    </row>
    <row r="678" spans="1:7" ht="15">
      <c r="A678" s="84" t="s">
        <v>3065</v>
      </c>
      <c r="B678" s="84">
        <v>2</v>
      </c>
      <c r="C678" s="122">
        <v>0.007167380849142408</v>
      </c>
      <c r="D678" s="84" t="s">
        <v>2079</v>
      </c>
      <c r="E678" s="84" t="b">
        <v>0</v>
      </c>
      <c r="F678" s="84" t="b">
        <v>0</v>
      </c>
      <c r="G678" s="84" t="b">
        <v>0</v>
      </c>
    </row>
    <row r="679" spans="1:7" ht="15">
      <c r="A679" s="84" t="s">
        <v>3016</v>
      </c>
      <c r="B679" s="84">
        <v>2</v>
      </c>
      <c r="C679" s="122">
        <v>0.007167380849142408</v>
      </c>
      <c r="D679" s="84" t="s">
        <v>2079</v>
      </c>
      <c r="E679" s="84" t="b">
        <v>0</v>
      </c>
      <c r="F679" s="84" t="b">
        <v>0</v>
      </c>
      <c r="G679" s="84" t="b">
        <v>0</v>
      </c>
    </row>
    <row r="680" spans="1:7" ht="15">
      <c r="A680" s="84" t="s">
        <v>2837</v>
      </c>
      <c r="B680" s="84">
        <v>2</v>
      </c>
      <c r="C680" s="122">
        <v>0.007167380849142408</v>
      </c>
      <c r="D680" s="84" t="s">
        <v>2079</v>
      </c>
      <c r="E680" s="84" t="b">
        <v>0</v>
      </c>
      <c r="F680" s="84" t="b">
        <v>0</v>
      </c>
      <c r="G680" s="84" t="b">
        <v>0</v>
      </c>
    </row>
    <row r="681" spans="1:7" ht="15">
      <c r="A681" s="84" t="s">
        <v>3017</v>
      </c>
      <c r="B681" s="84">
        <v>2</v>
      </c>
      <c r="C681" s="122">
        <v>0.007167380849142408</v>
      </c>
      <c r="D681" s="84" t="s">
        <v>2079</v>
      </c>
      <c r="E681" s="84" t="b">
        <v>0</v>
      </c>
      <c r="F681" s="84" t="b">
        <v>0</v>
      </c>
      <c r="G681" s="84" t="b">
        <v>0</v>
      </c>
    </row>
    <row r="682" spans="1:7" ht="15">
      <c r="A682" s="84" t="s">
        <v>3018</v>
      </c>
      <c r="B682" s="84">
        <v>2</v>
      </c>
      <c r="C682" s="122">
        <v>0.007167380849142408</v>
      </c>
      <c r="D682" s="84" t="s">
        <v>2079</v>
      </c>
      <c r="E682" s="84" t="b">
        <v>0</v>
      </c>
      <c r="F682" s="84" t="b">
        <v>0</v>
      </c>
      <c r="G682" s="84" t="b">
        <v>0</v>
      </c>
    </row>
    <row r="683" spans="1:7" ht="15">
      <c r="A683" s="84" t="s">
        <v>2819</v>
      </c>
      <c r="B683" s="84">
        <v>2</v>
      </c>
      <c r="C683" s="122">
        <v>0.007167380849142408</v>
      </c>
      <c r="D683" s="84" t="s">
        <v>2079</v>
      </c>
      <c r="E683" s="84" t="b">
        <v>0</v>
      </c>
      <c r="F683" s="84" t="b">
        <v>0</v>
      </c>
      <c r="G683" s="84" t="b">
        <v>0</v>
      </c>
    </row>
    <row r="684" spans="1:7" ht="15">
      <c r="A684" s="84" t="s">
        <v>3019</v>
      </c>
      <c r="B684" s="84">
        <v>2</v>
      </c>
      <c r="C684" s="122">
        <v>0.007167380849142408</v>
      </c>
      <c r="D684" s="84" t="s">
        <v>2079</v>
      </c>
      <c r="E684" s="84" t="b">
        <v>0</v>
      </c>
      <c r="F684" s="84" t="b">
        <v>0</v>
      </c>
      <c r="G684" s="84" t="b">
        <v>0</v>
      </c>
    </row>
    <row r="685" spans="1:7" ht="15">
      <c r="A685" s="84" t="s">
        <v>2893</v>
      </c>
      <c r="B685" s="84">
        <v>2</v>
      </c>
      <c r="C685" s="122">
        <v>0.007167380849142408</v>
      </c>
      <c r="D685" s="84" t="s">
        <v>2079</v>
      </c>
      <c r="E685" s="84" t="b">
        <v>0</v>
      </c>
      <c r="F685" s="84" t="b">
        <v>0</v>
      </c>
      <c r="G685" s="84" t="b">
        <v>0</v>
      </c>
    </row>
    <row r="686" spans="1:7" ht="15">
      <c r="A686" s="84" t="s">
        <v>2288</v>
      </c>
      <c r="B686" s="84">
        <v>2</v>
      </c>
      <c r="C686" s="122">
        <v>0.007167380849142408</v>
      </c>
      <c r="D686" s="84" t="s">
        <v>2079</v>
      </c>
      <c r="E686" s="84" t="b">
        <v>0</v>
      </c>
      <c r="F686" s="84" t="b">
        <v>0</v>
      </c>
      <c r="G686" s="84" t="b">
        <v>0</v>
      </c>
    </row>
    <row r="687" spans="1:7" ht="15">
      <c r="A687" s="84" t="s">
        <v>2241</v>
      </c>
      <c r="B687" s="84">
        <v>2</v>
      </c>
      <c r="C687" s="122">
        <v>0.007167380849142408</v>
      </c>
      <c r="D687" s="84" t="s">
        <v>2079</v>
      </c>
      <c r="E687" s="84" t="b">
        <v>0</v>
      </c>
      <c r="F687" s="84" t="b">
        <v>0</v>
      </c>
      <c r="G687" s="84" t="b">
        <v>0</v>
      </c>
    </row>
    <row r="688" spans="1:7" ht="15">
      <c r="A688" s="84" t="s">
        <v>3075</v>
      </c>
      <c r="B688" s="84">
        <v>2</v>
      </c>
      <c r="C688" s="122">
        <v>0.007167380849142408</v>
      </c>
      <c r="D688" s="84" t="s">
        <v>2079</v>
      </c>
      <c r="E688" s="84" t="b">
        <v>0</v>
      </c>
      <c r="F688" s="84" t="b">
        <v>0</v>
      </c>
      <c r="G688" s="84" t="b">
        <v>0</v>
      </c>
    </row>
    <row r="689" spans="1:7" ht="15">
      <c r="A689" s="84" t="s">
        <v>647</v>
      </c>
      <c r="B689" s="84">
        <v>2</v>
      </c>
      <c r="C689" s="122">
        <v>0.007167380849142408</v>
      </c>
      <c r="D689" s="84" t="s">
        <v>2079</v>
      </c>
      <c r="E689" s="84" t="b">
        <v>0</v>
      </c>
      <c r="F689" s="84" t="b">
        <v>0</v>
      </c>
      <c r="G689" s="84" t="b">
        <v>0</v>
      </c>
    </row>
    <row r="690" spans="1:7" ht="15">
      <c r="A690" s="84" t="s">
        <v>3076</v>
      </c>
      <c r="B690" s="84">
        <v>2</v>
      </c>
      <c r="C690" s="122">
        <v>0.007167380849142408</v>
      </c>
      <c r="D690" s="84" t="s">
        <v>2079</v>
      </c>
      <c r="E690" s="84" t="b">
        <v>0</v>
      </c>
      <c r="F690" s="84" t="b">
        <v>0</v>
      </c>
      <c r="G690" s="84" t="b">
        <v>0</v>
      </c>
    </row>
    <row r="691" spans="1:7" ht="15">
      <c r="A691" s="84" t="s">
        <v>3077</v>
      </c>
      <c r="B691" s="84">
        <v>2</v>
      </c>
      <c r="C691" s="122">
        <v>0.007167380849142408</v>
      </c>
      <c r="D691" s="84" t="s">
        <v>2079</v>
      </c>
      <c r="E691" s="84" t="b">
        <v>1</v>
      </c>
      <c r="F691" s="84" t="b">
        <v>0</v>
      </c>
      <c r="G691" s="84" t="b">
        <v>0</v>
      </c>
    </row>
    <row r="692" spans="1:7" ht="15">
      <c r="A692" s="84" t="s">
        <v>3078</v>
      </c>
      <c r="B692" s="84">
        <v>2</v>
      </c>
      <c r="C692" s="122">
        <v>0.007167380849142408</v>
      </c>
      <c r="D692" s="84" t="s">
        <v>2079</v>
      </c>
      <c r="E692" s="84" t="b">
        <v>1</v>
      </c>
      <c r="F692" s="84" t="b">
        <v>0</v>
      </c>
      <c r="G692" s="84" t="b">
        <v>0</v>
      </c>
    </row>
    <row r="693" spans="1:7" ht="15">
      <c r="A693" s="84" t="s">
        <v>2786</v>
      </c>
      <c r="B693" s="84">
        <v>2</v>
      </c>
      <c r="C693" s="122">
        <v>0.007167380849142408</v>
      </c>
      <c r="D693" s="84" t="s">
        <v>2079</v>
      </c>
      <c r="E693" s="84" t="b">
        <v>0</v>
      </c>
      <c r="F693" s="84" t="b">
        <v>0</v>
      </c>
      <c r="G693" s="84" t="b">
        <v>0</v>
      </c>
    </row>
    <row r="694" spans="1:7" ht="15">
      <c r="A694" s="84" t="s">
        <v>3069</v>
      </c>
      <c r="B694" s="84">
        <v>2</v>
      </c>
      <c r="C694" s="122">
        <v>0.007167380849142408</v>
      </c>
      <c r="D694" s="84" t="s">
        <v>2079</v>
      </c>
      <c r="E694" s="84" t="b">
        <v>0</v>
      </c>
      <c r="F694" s="84" t="b">
        <v>0</v>
      </c>
      <c r="G694" s="84" t="b">
        <v>0</v>
      </c>
    </row>
    <row r="695" spans="1:7" ht="15">
      <c r="A695" s="84" t="s">
        <v>3070</v>
      </c>
      <c r="B695" s="84">
        <v>2</v>
      </c>
      <c r="C695" s="122">
        <v>0.007167380849142408</v>
      </c>
      <c r="D695" s="84" t="s">
        <v>2079</v>
      </c>
      <c r="E695" s="84" t="b">
        <v>0</v>
      </c>
      <c r="F695" s="84" t="b">
        <v>0</v>
      </c>
      <c r="G695" s="84" t="b">
        <v>0</v>
      </c>
    </row>
    <row r="696" spans="1:7" ht="15">
      <c r="A696" s="84" t="s">
        <v>3071</v>
      </c>
      <c r="B696" s="84">
        <v>2</v>
      </c>
      <c r="C696" s="122">
        <v>0.007167380849142408</v>
      </c>
      <c r="D696" s="84" t="s">
        <v>2079</v>
      </c>
      <c r="E696" s="84" t="b">
        <v>0</v>
      </c>
      <c r="F696" s="84" t="b">
        <v>0</v>
      </c>
      <c r="G696" s="84" t="b">
        <v>0</v>
      </c>
    </row>
    <row r="697" spans="1:7" ht="15">
      <c r="A697" s="84" t="s">
        <v>2829</v>
      </c>
      <c r="B697" s="84">
        <v>2</v>
      </c>
      <c r="C697" s="122">
        <v>0.007167380849142408</v>
      </c>
      <c r="D697" s="84" t="s">
        <v>2079</v>
      </c>
      <c r="E697" s="84" t="b">
        <v>1</v>
      </c>
      <c r="F697" s="84" t="b">
        <v>0</v>
      </c>
      <c r="G697" s="84" t="b">
        <v>0</v>
      </c>
    </row>
    <row r="698" spans="1:7" ht="15">
      <c r="A698" s="84" t="s">
        <v>2855</v>
      </c>
      <c r="B698" s="84">
        <v>2</v>
      </c>
      <c r="C698" s="122">
        <v>0.007167380849142408</v>
      </c>
      <c r="D698" s="84" t="s">
        <v>2079</v>
      </c>
      <c r="E698" s="84" t="b">
        <v>0</v>
      </c>
      <c r="F698" s="84" t="b">
        <v>0</v>
      </c>
      <c r="G698" s="84" t="b">
        <v>0</v>
      </c>
    </row>
    <row r="699" spans="1:7" ht="15">
      <c r="A699" s="84" t="s">
        <v>2832</v>
      </c>
      <c r="B699" s="84">
        <v>2</v>
      </c>
      <c r="C699" s="122">
        <v>0.007167380849142408</v>
      </c>
      <c r="D699" s="84" t="s">
        <v>2079</v>
      </c>
      <c r="E699" s="84" t="b">
        <v>0</v>
      </c>
      <c r="F699" s="84" t="b">
        <v>1</v>
      </c>
      <c r="G699" s="84" t="b">
        <v>0</v>
      </c>
    </row>
    <row r="700" spans="1:7" ht="15">
      <c r="A700" s="84" t="s">
        <v>2256</v>
      </c>
      <c r="B700" s="84">
        <v>2</v>
      </c>
      <c r="C700" s="122">
        <v>0.007167380849142408</v>
      </c>
      <c r="D700" s="84" t="s">
        <v>2079</v>
      </c>
      <c r="E700" s="84" t="b">
        <v>0</v>
      </c>
      <c r="F700" s="84" t="b">
        <v>0</v>
      </c>
      <c r="G700" s="84" t="b">
        <v>0</v>
      </c>
    </row>
    <row r="701" spans="1:7" ht="15">
      <c r="A701" s="84" t="s">
        <v>2253</v>
      </c>
      <c r="B701" s="84">
        <v>2</v>
      </c>
      <c r="C701" s="122">
        <v>0.007167380849142408</v>
      </c>
      <c r="D701" s="84" t="s">
        <v>2079</v>
      </c>
      <c r="E701" s="84" t="b">
        <v>0</v>
      </c>
      <c r="F701" s="84" t="b">
        <v>0</v>
      </c>
      <c r="G701" s="84" t="b">
        <v>0</v>
      </c>
    </row>
    <row r="702" spans="1:7" ht="15">
      <c r="A702" s="84" t="s">
        <v>2268</v>
      </c>
      <c r="B702" s="84">
        <v>6</v>
      </c>
      <c r="C702" s="122">
        <v>0.02029415701105491</v>
      </c>
      <c r="D702" s="84" t="s">
        <v>2080</v>
      </c>
      <c r="E702" s="84" t="b">
        <v>0</v>
      </c>
      <c r="F702" s="84" t="b">
        <v>0</v>
      </c>
      <c r="G702" s="84" t="b">
        <v>0</v>
      </c>
    </row>
    <row r="703" spans="1:7" ht="15">
      <c r="A703" s="84" t="s">
        <v>2196</v>
      </c>
      <c r="B703" s="84">
        <v>3</v>
      </c>
      <c r="C703" s="122">
        <v>0.010147078505527455</v>
      </c>
      <c r="D703" s="84" t="s">
        <v>2080</v>
      </c>
      <c r="E703" s="84" t="b">
        <v>0</v>
      </c>
      <c r="F703" s="84" t="b">
        <v>0</v>
      </c>
      <c r="G703" s="84" t="b">
        <v>0</v>
      </c>
    </row>
    <row r="704" spans="1:7" ht="15">
      <c r="A704" s="84" t="s">
        <v>2269</v>
      </c>
      <c r="B704" s="84">
        <v>3</v>
      </c>
      <c r="C704" s="122">
        <v>0.010147078505527455</v>
      </c>
      <c r="D704" s="84" t="s">
        <v>2080</v>
      </c>
      <c r="E704" s="84" t="b">
        <v>0</v>
      </c>
      <c r="F704" s="84" t="b">
        <v>0</v>
      </c>
      <c r="G704" s="84" t="b">
        <v>0</v>
      </c>
    </row>
    <row r="705" spans="1:7" ht="15">
      <c r="A705" s="84" t="s">
        <v>2270</v>
      </c>
      <c r="B705" s="84">
        <v>3</v>
      </c>
      <c r="C705" s="122">
        <v>0.010147078505527455</v>
      </c>
      <c r="D705" s="84" t="s">
        <v>2080</v>
      </c>
      <c r="E705" s="84" t="b">
        <v>0</v>
      </c>
      <c r="F705" s="84" t="b">
        <v>0</v>
      </c>
      <c r="G705" s="84" t="b">
        <v>0</v>
      </c>
    </row>
    <row r="706" spans="1:7" ht="15">
      <c r="A706" s="84" t="s">
        <v>2271</v>
      </c>
      <c r="B706" s="84">
        <v>3</v>
      </c>
      <c r="C706" s="122">
        <v>0.010147078505527455</v>
      </c>
      <c r="D706" s="84" t="s">
        <v>2080</v>
      </c>
      <c r="E706" s="84" t="b">
        <v>0</v>
      </c>
      <c r="F706" s="84" t="b">
        <v>0</v>
      </c>
      <c r="G706" s="84" t="b">
        <v>0</v>
      </c>
    </row>
    <row r="707" spans="1:7" ht="15">
      <c r="A707" s="84" t="s">
        <v>2272</v>
      </c>
      <c r="B707" s="84">
        <v>3</v>
      </c>
      <c r="C707" s="122">
        <v>0.010147078505527455</v>
      </c>
      <c r="D707" s="84" t="s">
        <v>2080</v>
      </c>
      <c r="E707" s="84" t="b">
        <v>0</v>
      </c>
      <c r="F707" s="84" t="b">
        <v>0</v>
      </c>
      <c r="G707" s="84" t="b">
        <v>0</v>
      </c>
    </row>
    <row r="708" spans="1:7" ht="15">
      <c r="A708" s="84" t="s">
        <v>2273</v>
      </c>
      <c r="B708" s="84">
        <v>3</v>
      </c>
      <c r="C708" s="122">
        <v>0.010147078505527455</v>
      </c>
      <c r="D708" s="84" t="s">
        <v>2080</v>
      </c>
      <c r="E708" s="84" t="b">
        <v>0</v>
      </c>
      <c r="F708" s="84" t="b">
        <v>0</v>
      </c>
      <c r="G708" s="84" t="b">
        <v>0</v>
      </c>
    </row>
    <row r="709" spans="1:7" ht="15">
      <c r="A709" s="84" t="s">
        <v>2274</v>
      </c>
      <c r="B709" s="84">
        <v>3</v>
      </c>
      <c r="C709" s="122">
        <v>0.010147078505527455</v>
      </c>
      <c r="D709" s="84" t="s">
        <v>2080</v>
      </c>
      <c r="E709" s="84" t="b">
        <v>0</v>
      </c>
      <c r="F709" s="84" t="b">
        <v>0</v>
      </c>
      <c r="G709" s="84" t="b">
        <v>0</v>
      </c>
    </row>
    <row r="710" spans="1:7" ht="15">
      <c r="A710" s="84" t="s">
        <v>2275</v>
      </c>
      <c r="B710" s="84">
        <v>3</v>
      </c>
      <c r="C710" s="122">
        <v>0.010147078505527455</v>
      </c>
      <c r="D710" s="84" t="s">
        <v>2080</v>
      </c>
      <c r="E710" s="84" t="b">
        <v>0</v>
      </c>
      <c r="F710" s="84" t="b">
        <v>0</v>
      </c>
      <c r="G710" s="84" t="b">
        <v>0</v>
      </c>
    </row>
    <row r="711" spans="1:7" ht="15">
      <c r="A711" s="84" t="s">
        <v>2276</v>
      </c>
      <c r="B711" s="84">
        <v>3</v>
      </c>
      <c r="C711" s="122">
        <v>0.010147078505527455</v>
      </c>
      <c r="D711" s="84" t="s">
        <v>2080</v>
      </c>
      <c r="E711" s="84" t="b">
        <v>0</v>
      </c>
      <c r="F711" s="84" t="b">
        <v>0</v>
      </c>
      <c r="G711" s="84" t="b">
        <v>0</v>
      </c>
    </row>
    <row r="712" spans="1:7" ht="15">
      <c r="A712" s="84" t="s">
        <v>312</v>
      </c>
      <c r="B712" s="84">
        <v>3</v>
      </c>
      <c r="C712" s="122">
        <v>0.010147078505527455</v>
      </c>
      <c r="D712" s="84" t="s">
        <v>2080</v>
      </c>
      <c r="E712" s="84" t="b">
        <v>0</v>
      </c>
      <c r="F712" s="84" t="b">
        <v>0</v>
      </c>
      <c r="G712" s="84" t="b">
        <v>0</v>
      </c>
    </row>
    <row r="713" spans="1:7" ht="15">
      <c r="A713" s="84" t="s">
        <v>239</v>
      </c>
      <c r="B713" s="84">
        <v>2</v>
      </c>
      <c r="C713" s="122">
        <v>0.01072182594875646</v>
      </c>
      <c r="D713" s="84" t="s">
        <v>2080</v>
      </c>
      <c r="E713" s="84" t="b">
        <v>0</v>
      </c>
      <c r="F713" s="84" t="b">
        <v>0</v>
      </c>
      <c r="G713" s="84" t="b">
        <v>0</v>
      </c>
    </row>
    <row r="714" spans="1:7" ht="15">
      <c r="A714" s="84" t="s">
        <v>627</v>
      </c>
      <c r="B714" s="84">
        <v>2</v>
      </c>
      <c r="C714" s="122">
        <v>0.01072182594875646</v>
      </c>
      <c r="D714" s="84" t="s">
        <v>2080</v>
      </c>
      <c r="E714" s="84" t="b">
        <v>0</v>
      </c>
      <c r="F714" s="84" t="b">
        <v>0</v>
      </c>
      <c r="G714" s="84" t="b">
        <v>0</v>
      </c>
    </row>
    <row r="715" spans="1:7" ht="15">
      <c r="A715" s="84" t="s">
        <v>2798</v>
      </c>
      <c r="B715" s="84">
        <v>2</v>
      </c>
      <c r="C715" s="122">
        <v>0.01072182594875646</v>
      </c>
      <c r="D715" s="84" t="s">
        <v>2080</v>
      </c>
      <c r="E715" s="84" t="b">
        <v>1</v>
      </c>
      <c r="F715" s="84" t="b">
        <v>0</v>
      </c>
      <c r="G715" s="84" t="b">
        <v>0</v>
      </c>
    </row>
    <row r="716" spans="1:7" ht="15">
      <c r="A716" s="84" t="s">
        <v>3040</v>
      </c>
      <c r="B716" s="84">
        <v>2</v>
      </c>
      <c r="C716" s="122">
        <v>0.01072182594875646</v>
      </c>
      <c r="D716" s="84" t="s">
        <v>2080</v>
      </c>
      <c r="E716" s="84" t="b">
        <v>0</v>
      </c>
      <c r="F716" s="84" t="b">
        <v>0</v>
      </c>
      <c r="G716" s="84" t="b">
        <v>0</v>
      </c>
    </row>
    <row r="717" spans="1:7" ht="15">
      <c r="A717" s="84" t="s">
        <v>3041</v>
      </c>
      <c r="B717" s="84">
        <v>2</v>
      </c>
      <c r="C717" s="122">
        <v>0.01072182594875646</v>
      </c>
      <c r="D717" s="84" t="s">
        <v>2080</v>
      </c>
      <c r="E717" s="84" t="b">
        <v>0</v>
      </c>
      <c r="F717" s="84" t="b">
        <v>0</v>
      </c>
      <c r="G717" s="84" t="b">
        <v>0</v>
      </c>
    </row>
    <row r="718" spans="1:7" ht="15">
      <c r="A718" s="84" t="s">
        <v>320</v>
      </c>
      <c r="B718" s="84">
        <v>2</v>
      </c>
      <c r="C718" s="122">
        <v>0.01072182594875646</v>
      </c>
      <c r="D718" s="84" t="s">
        <v>2080</v>
      </c>
      <c r="E718" s="84" t="b">
        <v>0</v>
      </c>
      <c r="F718" s="84" t="b">
        <v>0</v>
      </c>
      <c r="G718" s="84" t="b">
        <v>0</v>
      </c>
    </row>
    <row r="719" spans="1:7" ht="15">
      <c r="A719" s="84" t="s">
        <v>3042</v>
      </c>
      <c r="B719" s="84">
        <v>2</v>
      </c>
      <c r="C719" s="122">
        <v>0.01072182594875646</v>
      </c>
      <c r="D719" s="84" t="s">
        <v>2080</v>
      </c>
      <c r="E719" s="84" t="b">
        <v>0</v>
      </c>
      <c r="F719" s="84" t="b">
        <v>0</v>
      </c>
      <c r="G719" s="84" t="b">
        <v>0</v>
      </c>
    </row>
    <row r="720" spans="1:7" ht="15">
      <c r="A720" s="84" t="s">
        <v>3043</v>
      </c>
      <c r="B720" s="84">
        <v>2</v>
      </c>
      <c r="C720" s="122">
        <v>0.01072182594875646</v>
      </c>
      <c r="D720" s="84" t="s">
        <v>2080</v>
      </c>
      <c r="E720" s="84" t="b">
        <v>0</v>
      </c>
      <c r="F720" s="84" t="b">
        <v>0</v>
      </c>
      <c r="G720" s="84" t="b">
        <v>0</v>
      </c>
    </row>
    <row r="721" spans="1:7" ht="15">
      <c r="A721" s="84" t="s">
        <v>3044</v>
      </c>
      <c r="B721" s="84">
        <v>2</v>
      </c>
      <c r="C721" s="122">
        <v>0.01072182594875646</v>
      </c>
      <c r="D721" s="84" t="s">
        <v>2080</v>
      </c>
      <c r="E721" s="84" t="b">
        <v>0</v>
      </c>
      <c r="F721" s="84" t="b">
        <v>0</v>
      </c>
      <c r="G721" s="84" t="b">
        <v>0</v>
      </c>
    </row>
    <row r="722" spans="1:7" ht="15">
      <c r="A722" s="84" t="s">
        <v>319</v>
      </c>
      <c r="B722" s="84">
        <v>2</v>
      </c>
      <c r="C722" s="122">
        <v>0.01072182594875646</v>
      </c>
      <c r="D722" s="84" t="s">
        <v>2080</v>
      </c>
      <c r="E722" s="84" t="b">
        <v>0</v>
      </c>
      <c r="F722" s="84" t="b">
        <v>0</v>
      </c>
      <c r="G722" s="84" t="b">
        <v>0</v>
      </c>
    </row>
    <row r="723" spans="1:7" ht="15">
      <c r="A723" s="84" t="s">
        <v>647</v>
      </c>
      <c r="B723" s="84">
        <v>2</v>
      </c>
      <c r="C723" s="122">
        <v>0.01072182594875646</v>
      </c>
      <c r="D723" s="84" t="s">
        <v>2080</v>
      </c>
      <c r="E723" s="84" t="b">
        <v>0</v>
      </c>
      <c r="F723" s="84" t="b">
        <v>0</v>
      </c>
      <c r="G723" s="84" t="b">
        <v>0</v>
      </c>
    </row>
    <row r="724" spans="1:7" ht="15">
      <c r="A724" s="84" t="s">
        <v>3045</v>
      </c>
      <c r="B724" s="84">
        <v>2</v>
      </c>
      <c r="C724" s="122">
        <v>0.01072182594875646</v>
      </c>
      <c r="D724" s="84" t="s">
        <v>2080</v>
      </c>
      <c r="E724" s="84" t="b">
        <v>0</v>
      </c>
      <c r="F724" s="84" t="b">
        <v>0</v>
      </c>
      <c r="G724" s="84" t="b">
        <v>0</v>
      </c>
    </row>
    <row r="725" spans="1:7" ht="15">
      <c r="A725" s="84" t="s">
        <v>3046</v>
      </c>
      <c r="B725" s="84">
        <v>2</v>
      </c>
      <c r="C725" s="122">
        <v>0.01072182594875646</v>
      </c>
      <c r="D725" s="84" t="s">
        <v>2080</v>
      </c>
      <c r="E725" s="84" t="b">
        <v>0</v>
      </c>
      <c r="F725" s="84" t="b">
        <v>0</v>
      </c>
      <c r="G725" s="84" t="b">
        <v>0</v>
      </c>
    </row>
    <row r="726" spans="1:7" ht="15">
      <c r="A726" s="84" t="s">
        <v>3047</v>
      </c>
      <c r="B726" s="84">
        <v>2</v>
      </c>
      <c r="C726" s="122">
        <v>0.01072182594875646</v>
      </c>
      <c r="D726" s="84" t="s">
        <v>2080</v>
      </c>
      <c r="E726" s="84" t="b">
        <v>0</v>
      </c>
      <c r="F726" s="84" t="b">
        <v>0</v>
      </c>
      <c r="G726" s="84" t="b">
        <v>0</v>
      </c>
    </row>
    <row r="727" spans="1:7" ht="15">
      <c r="A727" s="84" t="s">
        <v>2778</v>
      </c>
      <c r="B727" s="84">
        <v>2</v>
      </c>
      <c r="C727" s="122">
        <v>0.01072182594875646</v>
      </c>
      <c r="D727" s="84" t="s">
        <v>2080</v>
      </c>
      <c r="E727" s="84" t="b">
        <v>0</v>
      </c>
      <c r="F727" s="84" t="b">
        <v>0</v>
      </c>
      <c r="G727" s="84" t="b">
        <v>0</v>
      </c>
    </row>
    <row r="728" spans="1:7" ht="15">
      <c r="A728" s="84" t="s">
        <v>282</v>
      </c>
      <c r="B728" s="84">
        <v>2</v>
      </c>
      <c r="C728" s="122">
        <v>0.01072182594875646</v>
      </c>
      <c r="D728" s="84" t="s">
        <v>2080</v>
      </c>
      <c r="E728" s="84" t="b">
        <v>0</v>
      </c>
      <c r="F728" s="84" t="b">
        <v>0</v>
      </c>
      <c r="G728" s="84" t="b">
        <v>0</v>
      </c>
    </row>
    <row r="729" spans="1:7" ht="15">
      <c r="A729" s="84" t="s">
        <v>3049</v>
      </c>
      <c r="B729" s="84">
        <v>2</v>
      </c>
      <c r="C729" s="122">
        <v>0.01072182594875646</v>
      </c>
      <c r="D729" s="84" t="s">
        <v>2080</v>
      </c>
      <c r="E729" s="84" t="b">
        <v>0</v>
      </c>
      <c r="F729" s="84" t="b">
        <v>0</v>
      </c>
      <c r="G729" s="84" t="b">
        <v>0</v>
      </c>
    </row>
    <row r="730" spans="1:7" ht="15">
      <c r="A730" s="84" t="s">
        <v>689</v>
      </c>
      <c r="B730" s="84">
        <v>7</v>
      </c>
      <c r="C730" s="122">
        <v>0</v>
      </c>
      <c r="D730" s="84" t="s">
        <v>2081</v>
      </c>
      <c r="E730" s="84" t="b">
        <v>0</v>
      </c>
      <c r="F730" s="84" t="b">
        <v>0</v>
      </c>
      <c r="G730" s="84" t="b">
        <v>0</v>
      </c>
    </row>
    <row r="731" spans="1:7" ht="15">
      <c r="A731" s="84" t="s">
        <v>2241</v>
      </c>
      <c r="B731" s="84">
        <v>6</v>
      </c>
      <c r="C731" s="122">
        <v>0.010964122497126064</v>
      </c>
      <c r="D731" s="84" t="s">
        <v>2081</v>
      </c>
      <c r="E731" s="84" t="b">
        <v>0</v>
      </c>
      <c r="F731" s="84" t="b">
        <v>0</v>
      </c>
      <c r="G731" s="84" t="b">
        <v>0</v>
      </c>
    </row>
    <row r="732" spans="1:7" ht="15">
      <c r="A732" s="84" t="s">
        <v>2278</v>
      </c>
      <c r="B732" s="84">
        <v>6</v>
      </c>
      <c r="C732" s="122">
        <v>0.003020155923185559</v>
      </c>
      <c r="D732" s="84" t="s">
        <v>2081</v>
      </c>
      <c r="E732" s="84" t="b">
        <v>0</v>
      </c>
      <c r="F732" s="84" t="b">
        <v>0</v>
      </c>
      <c r="G732" s="84" t="b">
        <v>0</v>
      </c>
    </row>
    <row r="733" spans="1:7" ht="15">
      <c r="A733" s="84" t="s">
        <v>2279</v>
      </c>
      <c r="B733" s="84">
        <v>4</v>
      </c>
      <c r="C733" s="122">
        <v>0.011066970986303592</v>
      </c>
      <c r="D733" s="84" t="s">
        <v>2081</v>
      </c>
      <c r="E733" s="84" t="b">
        <v>0</v>
      </c>
      <c r="F733" s="84" t="b">
        <v>0</v>
      </c>
      <c r="G733" s="84" t="b">
        <v>0</v>
      </c>
    </row>
    <row r="734" spans="1:7" ht="15">
      <c r="A734" s="84" t="s">
        <v>627</v>
      </c>
      <c r="B734" s="84">
        <v>4</v>
      </c>
      <c r="C734" s="122">
        <v>0.007309414998084043</v>
      </c>
      <c r="D734" s="84" t="s">
        <v>2081</v>
      </c>
      <c r="E734" s="84" t="b">
        <v>0</v>
      </c>
      <c r="F734" s="84" t="b">
        <v>0</v>
      </c>
      <c r="G734" s="84" t="b">
        <v>0</v>
      </c>
    </row>
    <row r="735" spans="1:7" ht="15">
      <c r="A735" s="84" t="s">
        <v>642</v>
      </c>
      <c r="B735" s="84">
        <v>4</v>
      </c>
      <c r="C735" s="122">
        <v>0.007309414998084043</v>
      </c>
      <c r="D735" s="84" t="s">
        <v>2081</v>
      </c>
      <c r="E735" s="84" t="b">
        <v>0</v>
      </c>
      <c r="F735" s="84" t="b">
        <v>0</v>
      </c>
      <c r="G735" s="84" t="b">
        <v>0</v>
      </c>
    </row>
    <row r="736" spans="1:7" ht="15">
      <c r="A736" s="84" t="s">
        <v>2280</v>
      </c>
      <c r="B736" s="84">
        <v>4</v>
      </c>
      <c r="C736" s="122">
        <v>0.007309414998084043</v>
      </c>
      <c r="D736" s="84" t="s">
        <v>2081</v>
      </c>
      <c r="E736" s="84" t="b">
        <v>0</v>
      </c>
      <c r="F736" s="84" t="b">
        <v>0</v>
      </c>
      <c r="G736" s="84" t="b">
        <v>0</v>
      </c>
    </row>
    <row r="737" spans="1:7" ht="15">
      <c r="A737" s="84" t="s">
        <v>2281</v>
      </c>
      <c r="B737" s="84">
        <v>4</v>
      </c>
      <c r="C737" s="122">
        <v>0.007309414998084043</v>
      </c>
      <c r="D737" s="84" t="s">
        <v>2081</v>
      </c>
      <c r="E737" s="84" t="b">
        <v>0</v>
      </c>
      <c r="F737" s="84" t="b">
        <v>0</v>
      </c>
      <c r="G737" s="84" t="b">
        <v>0</v>
      </c>
    </row>
    <row r="738" spans="1:7" ht="15">
      <c r="A738" s="84" t="s">
        <v>2282</v>
      </c>
      <c r="B738" s="84">
        <v>4</v>
      </c>
      <c r="C738" s="122">
        <v>0.007309414998084043</v>
      </c>
      <c r="D738" s="84" t="s">
        <v>2081</v>
      </c>
      <c r="E738" s="84" t="b">
        <v>0</v>
      </c>
      <c r="F738" s="84" t="b">
        <v>0</v>
      </c>
      <c r="G738" s="84" t="b">
        <v>0</v>
      </c>
    </row>
    <row r="739" spans="1:7" ht="15">
      <c r="A739" s="84" t="s">
        <v>2283</v>
      </c>
      <c r="B739" s="84">
        <v>4</v>
      </c>
      <c r="C739" s="122">
        <v>0.007309414998084043</v>
      </c>
      <c r="D739" s="84" t="s">
        <v>2081</v>
      </c>
      <c r="E739" s="84" t="b">
        <v>0</v>
      </c>
      <c r="F739" s="84" t="b">
        <v>0</v>
      </c>
      <c r="G739" s="84" t="b">
        <v>0</v>
      </c>
    </row>
    <row r="740" spans="1:7" ht="15">
      <c r="A740" s="84" t="s">
        <v>2185</v>
      </c>
      <c r="B740" s="84">
        <v>4</v>
      </c>
      <c r="C740" s="122">
        <v>0.007309414998084043</v>
      </c>
      <c r="D740" s="84" t="s">
        <v>2081</v>
      </c>
      <c r="E740" s="84" t="b">
        <v>0</v>
      </c>
      <c r="F740" s="84" t="b">
        <v>0</v>
      </c>
      <c r="G740" s="84" t="b">
        <v>0</v>
      </c>
    </row>
    <row r="741" spans="1:7" ht="15">
      <c r="A741" s="84" t="s">
        <v>2823</v>
      </c>
      <c r="B741" s="84">
        <v>4</v>
      </c>
      <c r="C741" s="122">
        <v>0.007309414998084043</v>
      </c>
      <c r="D741" s="84" t="s">
        <v>2081</v>
      </c>
      <c r="E741" s="84" t="b">
        <v>0</v>
      </c>
      <c r="F741" s="84" t="b">
        <v>0</v>
      </c>
      <c r="G741" s="84" t="b">
        <v>0</v>
      </c>
    </row>
    <row r="742" spans="1:7" ht="15">
      <c r="A742" s="84" t="s">
        <v>2824</v>
      </c>
      <c r="B742" s="84">
        <v>4</v>
      </c>
      <c r="C742" s="122">
        <v>0.007309414998084043</v>
      </c>
      <c r="D742" s="84" t="s">
        <v>2081</v>
      </c>
      <c r="E742" s="84" t="b">
        <v>0</v>
      </c>
      <c r="F742" s="84" t="b">
        <v>0</v>
      </c>
      <c r="G742" s="84" t="b">
        <v>0</v>
      </c>
    </row>
    <row r="743" spans="1:7" ht="15">
      <c r="A743" s="84" t="s">
        <v>2825</v>
      </c>
      <c r="B743" s="84">
        <v>4</v>
      </c>
      <c r="C743" s="122">
        <v>0.007309414998084043</v>
      </c>
      <c r="D743" s="84" t="s">
        <v>2081</v>
      </c>
      <c r="E743" s="84" t="b">
        <v>0</v>
      </c>
      <c r="F743" s="84" t="b">
        <v>0</v>
      </c>
      <c r="G743" s="84" t="b">
        <v>0</v>
      </c>
    </row>
    <row r="744" spans="1:7" ht="15">
      <c r="A744" s="84" t="s">
        <v>2814</v>
      </c>
      <c r="B744" s="84">
        <v>3</v>
      </c>
      <c r="C744" s="122">
        <v>0.008300228239727694</v>
      </c>
      <c r="D744" s="84" t="s">
        <v>2081</v>
      </c>
      <c r="E744" s="84" t="b">
        <v>0</v>
      </c>
      <c r="F744" s="84" t="b">
        <v>0</v>
      </c>
      <c r="G744" s="84" t="b">
        <v>0</v>
      </c>
    </row>
    <row r="745" spans="1:7" ht="15">
      <c r="A745" s="84" t="s">
        <v>2815</v>
      </c>
      <c r="B745" s="84">
        <v>3</v>
      </c>
      <c r="C745" s="122">
        <v>0.008300228239727694</v>
      </c>
      <c r="D745" s="84" t="s">
        <v>2081</v>
      </c>
      <c r="E745" s="84" t="b">
        <v>0</v>
      </c>
      <c r="F745" s="84" t="b">
        <v>0</v>
      </c>
      <c r="G745" s="84" t="b">
        <v>0</v>
      </c>
    </row>
    <row r="746" spans="1:7" ht="15">
      <c r="A746" s="84" t="s">
        <v>331</v>
      </c>
      <c r="B746" s="84">
        <v>3</v>
      </c>
      <c r="C746" s="122">
        <v>0.008300228239727694</v>
      </c>
      <c r="D746" s="84" t="s">
        <v>2081</v>
      </c>
      <c r="E746" s="84" t="b">
        <v>0</v>
      </c>
      <c r="F746" s="84" t="b">
        <v>0</v>
      </c>
      <c r="G746" s="84" t="b">
        <v>0</v>
      </c>
    </row>
    <row r="747" spans="1:7" ht="15">
      <c r="A747" s="84" t="s">
        <v>2863</v>
      </c>
      <c r="B747" s="84">
        <v>3</v>
      </c>
      <c r="C747" s="122">
        <v>0.008300228239727694</v>
      </c>
      <c r="D747" s="84" t="s">
        <v>2081</v>
      </c>
      <c r="E747" s="84" t="b">
        <v>0</v>
      </c>
      <c r="F747" s="84" t="b">
        <v>0</v>
      </c>
      <c r="G747" s="84" t="b">
        <v>0</v>
      </c>
    </row>
    <row r="748" spans="1:7" ht="15">
      <c r="A748" s="84" t="s">
        <v>294</v>
      </c>
      <c r="B748" s="84">
        <v>3</v>
      </c>
      <c r="C748" s="122">
        <v>0.008300228239727694</v>
      </c>
      <c r="D748" s="84" t="s">
        <v>2081</v>
      </c>
      <c r="E748" s="84" t="b">
        <v>0</v>
      </c>
      <c r="F748" s="84" t="b">
        <v>0</v>
      </c>
      <c r="G748" s="84" t="b">
        <v>0</v>
      </c>
    </row>
    <row r="749" spans="1:7" ht="15">
      <c r="A749" s="84" t="s">
        <v>2921</v>
      </c>
      <c r="B749" s="84">
        <v>2</v>
      </c>
      <c r="C749" s="122">
        <v>0.008181474351131965</v>
      </c>
      <c r="D749" s="84" t="s">
        <v>2081</v>
      </c>
      <c r="E749" s="84" t="b">
        <v>0</v>
      </c>
      <c r="F749" s="84" t="b">
        <v>0</v>
      </c>
      <c r="G749" s="84" t="b">
        <v>0</v>
      </c>
    </row>
    <row r="750" spans="1:7" ht="15">
      <c r="A750" s="84" t="s">
        <v>2187</v>
      </c>
      <c r="B750" s="84">
        <v>2</v>
      </c>
      <c r="C750" s="122">
        <v>0.008181474351131965</v>
      </c>
      <c r="D750" s="84" t="s">
        <v>2081</v>
      </c>
      <c r="E750" s="84" t="b">
        <v>0</v>
      </c>
      <c r="F750" s="84" t="b">
        <v>0</v>
      </c>
      <c r="G750" s="84" t="b">
        <v>0</v>
      </c>
    </row>
    <row r="751" spans="1:7" ht="15">
      <c r="A751" s="84" t="s">
        <v>300</v>
      </c>
      <c r="B751" s="84">
        <v>2</v>
      </c>
      <c r="C751" s="122">
        <v>0.008181474351131965</v>
      </c>
      <c r="D751" s="84" t="s">
        <v>2081</v>
      </c>
      <c r="E751" s="84" t="b">
        <v>0</v>
      </c>
      <c r="F751" s="84" t="b">
        <v>0</v>
      </c>
      <c r="G751" s="84" t="b">
        <v>0</v>
      </c>
    </row>
    <row r="752" spans="1:7" ht="15">
      <c r="A752" s="84" t="s">
        <v>2922</v>
      </c>
      <c r="B752" s="84">
        <v>2</v>
      </c>
      <c r="C752" s="122">
        <v>0.008181474351131965</v>
      </c>
      <c r="D752" s="84" t="s">
        <v>2081</v>
      </c>
      <c r="E752" s="84" t="b">
        <v>0</v>
      </c>
      <c r="F752" s="84" t="b">
        <v>0</v>
      </c>
      <c r="G752" s="84" t="b">
        <v>0</v>
      </c>
    </row>
    <row r="753" spans="1:7" ht="15">
      <c r="A753" s="84" t="s">
        <v>627</v>
      </c>
      <c r="B753" s="84">
        <v>8</v>
      </c>
      <c r="C753" s="122">
        <v>0.005616353225026658</v>
      </c>
      <c r="D753" s="84" t="s">
        <v>2082</v>
      </c>
      <c r="E753" s="84" t="b">
        <v>0</v>
      </c>
      <c r="F753" s="84" t="b">
        <v>0</v>
      </c>
      <c r="G753" s="84" t="b">
        <v>0</v>
      </c>
    </row>
    <row r="754" spans="1:7" ht="15">
      <c r="A754" s="84" t="s">
        <v>295</v>
      </c>
      <c r="B754" s="84">
        <v>5</v>
      </c>
      <c r="C754" s="122">
        <v>0.008690930985335184</v>
      </c>
      <c r="D754" s="84" t="s">
        <v>2082</v>
      </c>
      <c r="E754" s="84" t="b">
        <v>0</v>
      </c>
      <c r="F754" s="84" t="b">
        <v>0</v>
      </c>
      <c r="G754" s="84" t="b">
        <v>0</v>
      </c>
    </row>
    <row r="755" spans="1:7" ht="15">
      <c r="A755" s="84" t="s">
        <v>2285</v>
      </c>
      <c r="B755" s="84">
        <v>5</v>
      </c>
      <c r="C755" s="122">
        <v>0.011150575985539661</v>
      </c>
      <c r="D755" s="84" t="s">
        <v>2082</v>
      </c>
      <c r="E755" s="84" t="b">
        <v>0</v>
      </c>
      <c r="F755" s="84" t="b">
        <v>0</v>
      </c>
      <c r="G755" s="84" t="b">
        <v>0</v>
      </c>
    </row>
    <row r="756" spans="1:7" ht="15">
      <c r="A756" s="84" t="s">
        <v>2286</v>
      </c>
      <c r="B756" s="84">
        <v>4</v>
      </c>
      <c r="C756" s="122">
        <v>0.011457287927686547</v>
      </c>
      <c r="D756" s="84" t="s">
        <v>2082</v>
      </c>
      <c r="E756" s="84" t="b">
        <v>1</v>
      </c>
      <c r="F756" s="84" t="b">
        <v>0</v>
      </c>
      <c r="G756" s="84" t="b">
        <v>0</v>
      </c>
    </row>
    <row r="757" spans="1:7" ht="15">
      <c r="A757" s="84" t="s">
        <v>2287</v>
      </c>
      <c r="B757" s="84">
        <v>4</v>
      </c>
      <c r="C757" s="122">
        <v>0.015032744964350128</v>
      </c>
      <c r="D757" s="84" t="s">
        <v>2082</v>
      </c>
      <c r="E757" s="84" t="b">
        <v>0</v>
      </c>
      <c r="F757" s="84" t="b">
        <v>0</v>
      </c>
      <c r="G757" s="84" t="b">
        <v>0</v>
      </c>
    </row>
    <row r="758" spans="1:7" ht="15">
      <c r="A758" s="84" t="s">
        <v>2288</v>
      </c>
      <c r="B758" s="84">
        <v>3</v>
      </c>
      <c r="C758" s="122">
        <v>0.008592965945764912</v>
      </c>
      <c r="D758" s="84" t="s">
        <v>2082</v>
      </c>
      <c r="E758" s="84" t="b">
        <v>0</v>
      </c>
      <c r="F758" s="84" t="b">
        <v>0</v>
      </c>
      <c r="G758" s="84" t="b">
        <v>0</v>
      </c>
    </row>
    <row r="759" spans="1:7" ht="15">
      <c r="A759" s="84" t="s">
        <v>2289</v>
      </c>
      <c r="B759" s="84">
        <v>3</v>
      </c>
      <c r="C759" s="122">
        <v>0.008592965945764912</v>
      </c>
      <c r="D759" s="84" t="s">
        <v>2082</v>
      </c>
      <c r="E759" s="84" t="b">
        <v>1</v>
      </c>
      <c r="F759" s="84" t="b">
        <v>0</v>
      </c>
      <c r="G759" s="84" t="b">
        <v>0</v>
      </c>
    </row>
    <row r="760" spans="1:7" ht="15">
      <c r="A760" s="84" t="s">
        <v>2290</v>
      </c>
      <c r="B760" s="84">
        <v>3</v>
      </c>
      <c r="C760" s="122">
        <v>0.008592965945764912</v>
      </c>
      <c r="D760" s="84" t="s">
        <v>2082</v>
      </c>
      <c r="E760" s="84" t="b">
        <v>0</v>
      </c>
      <c r="F760" s="84" t="b">
        <v>0</v>
      </c>
      <c r="G760" s="84" t="b">
        <v>0</v>
      </c>
    </row>
    <row r="761" spans="1:7" ht="15">
      <c r="A761" s="84" t="s">
        <v>2291</v>
      </c>
      <c r="B761" s="84">
        <v>3</v>
      </c>
      <c r="C761" s="122">
        <v>0.008592965945764912</v>
      </c>
      <c r="D761" s="84" t="s">
        <v>2082</v>
      </c>
      <c r="E761" s="84" t="b">
        <v>0</v>
      </c>
      <c r="F761" s="84" t="b">
        <v>0</v>
      </c>
      <c r="G761" s="84" t="b">
        <v>0</v>
      </c>
    </row>
    <row r="762" spans="1:7" ht="15">
      <c r="A762" s="84" t="s">
        <v>2292</v>
      </c>
      <c r="B762" s="84">
        <v>3</v>
      </c>
      <c r="C762" s="122">
        <v>0.008592965945764912</v>
      </c>
      <c r="D762" s="84" t="s">
        <v>2082</v>
      </c>
      <c r="E762" s="84" t="b">
        <v>0</v>
      </c>
      <c r="F762" s="84" t="b">
        <v>0</v>
      </c>
      <c r="G762" s="84" t="b">
        <v>0</v>
      </c>
    </row>
    <row r="763" spans="1:7" ht="15">
      <c r="A763" s="84" t="s">
        <v>296</v>
      </c>
      <c r="B763" s="84">
        <v>3</v>
      </c>
      <c r="C763" s="122">
        <v>0.008592965945764912</v>
      </c>
      <c r="D763" s="84" t="s">
        <v>2082</v>
      </c>
      <c r="E763" s="84" t="b">
        <v>0</v>
      </c>
      <c r="F763" s="84" t="b">
        <v>0</v>
      </c>
      <c r="G763" s="84" t="b">
        <v>0</v>
      </c>
    </row>
    <row r="764" spans="1:7" ht="15">
      <c r="A764" s="84" t="s">
        <v>2871</v>
      </c>
      <c r="B764" s="84">
        <v>3</v>
      </c>
      <c r="C764" s="122">
        <v>0.008592965945764912</v>
      </c>
      <c r="D764" s="84" t="s">
        <v>2082</v>
      </c>
      <c r="E764" s="84" t="b">
        <v>1</v>
      </c>
      <c r="F764" s="84" t="b">
        <v>0</v>
      </c>
      <c r="G764" s="84" t="b">
        <v>0</v>
      </c>
    </row>
    <row r="765" spans="1:7" ht="15">
      <c r="A765" s="84" t="s">
        <v>2821</v>
      </c>
      <c r="B765" s="84">
        <v>3</v>
      </c>
      <c r="C765" s="122">
        <v>0.008592965945764912</v>
      </c>
      <c r="D765" s="84" t="s">
        <v>2082</v>
      </c>
      <c r="E765" s="84" t="b">
        <v>0</v>
      </c>
      <c r="F765" s="84" t="b">
        <v>0</v>
      </c>
      <c r="G765" s="84" t="b">
        <v>0</v>
      </c>
    </row>
    <row r="766" spans="1:7" ht="15">
      <c r="A766" s="84" t="s">
        <v>2790</v>
      </c>
      <c r="B766" s="84">
        <v>3</v>
      </c>
      <c r="C766" s="122">
        <v>0.008592965945764912</v>
      </c>
      <c r="D766" s="84" t="s">
        <v>2082</v>
      </c>
      <c r="E766" s="84" t="b">
        <v>0</v>
      </c>
      <c r="F766" s="84" t="b">
        <v>0</v>
      </c>
      <c r="G766" s="84" t="b">
        <v>0</v>
      </c>
    </row>
    <row r="767" spans="1:7" ht="15">
      <c r="A767" s="84" t="s">
        <v>2822</v>
      </c>
      <c r="B767" s="84">
        <v>3</v>
      </c>
      <c r="C767" s="122">
        <v>0.008592965945764912</v>
      </c>
      <c r="D767" s="84" t="s">
        <v>2082</v>
      </c>
      <c r="E767" s="84" t="b">
        <v>1</v>
      </c>
      <c r="F767" s="84" t="b">
        <v>0</v>
      </c>
      <c r="G767" s="84" t="b">
        <v>0</v>
      </c>
    </row>
    <row r="768" spans="1:7" ht="15">
      <c r="A768" s="84" t="s">
        <v>2243</v>
      </c>
      <c r="B768" s="84">
        <v>3</v>
      </c>
      <c r="C768" s="122">
        <v>0.011274558723262598</v>
      </c>
      <c r="D768" s="84" t="s">
        <v>2082</v>
      </c>
      <c r="E768" s="84" t="b">
        <v>0</v>
      </c>
      <c r="F768" s="84" t="b">
        <v>0</v>
      </c>
      <c r="G768" s="84" t="b">
        <v>0</v>
      </c>
    </row>
    <row r="769" spans="1:7" ht="15">
      <c r="A769" s="84" t="s">
        <v>2778</v>
      </c>
      <c r="B769" s="84">
        <v>3</v>
      </c>
      <c r="C769" s="122">
        <v>0.008592965945764912</v>
      </c>
      <c r="D769" s="84" t="s">
        <v>2082</v>
      </c>
      <c r="E769" s="84" t="b">
        <v>0</v>
      </c>
      <c r="F769" s="84" t="b">
        <v>0</v>
      </c>
      <c r="G769" s="84" t="b">
        <v>0</v>
      </c>
    </row>
    <row r="770" spans="1:7" ht="15">
      <c r="A770" s="84" t="s">
        <v>2903</v>
      </c>
      <c r="B770" s="84">
        <v>3</v>
      </c>
      <c r="C770" s="122">
        <v>0.011274558723262598</v>
      </c>
      <c r="D770" s="84" t="s">
        <v>2082</v>
      </c>
      <c r="E770" s="84" t="b">
        <v>0</v>
      </c>
      <c r="F770" s="84" t="b">
        <v>0</v>
      </c>
      <c r="G770" s="84" t="b">
        <v>0</v>
      </c>
    </row>
    <row r="771" spans="1:7" ht="15">
      <c r="A771" s="84" t="s">
        <v>2833</v>
      </c>
      <c r="B771" s="84">
        <v>3</v>
      </c>
      <c r="C771" s="122">
        <v>0.011274558723262598</v>
      </c>
      <c r="D771" s="84" t="s">
        <v>2082</v>
      </c>
      <c r="E771" s="84" t="b">
        <v>0</v>
      </c>
      <c r="F771" s="84" t="b">
        <v>0</v>
      </c>
      <c r="G771" s="84" t="b">
        <v>0</v>
      </c>
    </row>
    <row r="772" spans="1:7" ht="15">
      <c r="A772" s="84" t="s">
        <v>2904</v>
      </c>
      <c r="B772" s="84">
        <v>3</v>
      </c>
      <c r="C772" s="122">
        <v>0.011274558723262598</v>
      </c>
      <c r="D772" s="84" t="s">
        <v>2082</v>
      </c>
      <c r="E772" s="84" t="b">
        <v>0</v>
      </c>
      <c r="F772" s="84" t="b">
        <v>0</v>
      </c>
      <c r="G772" s="84" t="b">
        <v>0</v>
      </c>
    </row>
    <row r="773" spans="1:7" ht="15">
      <c r="A773" s="84" t="s">
        <v>2854</v>
      </c>
      <c r="B773" s="84">
        <v>3</v>
      </c>
      <c r="C773" s="122">
        <v>0.011274558723262598</v>
      </c>
      <c r="D773" s="84" t="s">
        <v>2082</v>
      </c>
      <c r="E773" s="84" t="b">
        <v>0</v>
      </c>
      <c r="F773" s="84" t="b">
        <v>0</v>
      </c>
      <c r="G773" s="84" t="b">
        <v>0</v>
      </c>
    </row>
    <row r="774" spans="1:7" ht="15">
      <c r="A774" s="84" t="s">
        <v>2934</v>
      </c>
      <c r="B774" s="84">
        <v>2</v>
      </c>
      <c r="C774" s="122">
        <v>0.007516372482175064</v>
      </c>
      <c r="D774" s="84" t="s">
        <v>2082</v>
      </c>
      <c r="E774" s="84" t="b">
        <v>0</v>
      </c>
      <c r="F774" s="84" t="b">
        <v>0</v>
      </c>
      <c r="G774" s="84" t="b">
        <v>0</v>
      </c>
    </row>
    <row r="775" spans="1:7" ht="15">
      <c r="A775" s="84" t="s">
        <v>2780</v>
      </c>
      <c r="B775" s="84">
        <v>2</v>
      </c>
      <c r="C775" s="122">
        <v>0.007516372482175064</v>
      </c>
      <c r="D775" s="84" t="s">
        <v>2082</v>
      </c>
      <c r="E775" s="84" t="b">
        <v>0</v>
      </c>
      <c r="F775" s="84" t="b">
        <v>0</v>
      </c>
      <c r="G775" s="84" t="b">
        <v>0</v>
      </c>
    </row>
    <row r="776" spans="1:7" ht="15">
      <c r="A776" s="84" t="s">
        <v>2209</v>
      </c>
      <c r="B776" s="84">
        <v>2</v>
      </c>
      <c r="C776" s="122">
        <v>0.010572514570134264</v>
      </c>
      <c r="D776" s="84" t="s">
        <v>2082</v>
      </c>
      <c r="E776" s="84" t="b">
        <v>0</v>
      </c>
      <c r="F776" s="84" t="b">
        <v>0</v>
      </c>
      <c r="G776" s="84" t="b">
        <v>0</v>
      </c>
    </row>
    <row r="777" spans="1:7" ht="15">
      <c r="A777" s="84" t="s">
        <v>2246</v>
      </c>
      <c r="B777" s="84">
        <v>2</v>
      </c>
      <c r="C777" s="122">
        <v>0.007516372482175064</v>
      </c>
      <c r="D777" s="84" t="s">
        <v>2082</v>
      </c>
      <c r="E777" s="84" t="b">
        <v>0</v>
      </c>
      <c r="F777" s="84" t="b">
        <v>0</v>
      </c>
      <c r="G777" s="84" t="b">
        <v>0</v>
      </c>
    </row>
    <row r="778" spans="1:7" ht="15">
      <c r="A778" s="84" t="s">
        <v>2247</v>
      </c>
      <c r="B778" s="84">
        <v>2</v>
      </c>
      <c r="C778" s="122">
        <v>0.007516372482175064</v>
      </c>
      <c r="D778" s="84" t="s">
        <v>2082</v>
      </c>
      <c r="E778" s="84" t="b">
        <v>0</v>
      </c>
      <c r="F778" s="84" t="b">
        <v>0</v>
      </c>
      <c r="G778" s="84" t="b">
        <v>0</v>
      </c>
    </row>
    <row r="779" spans="1:7" ht="15">
      <c r="A779" s="84" t="s">
        <v>2248</v>
      </c>
      <c r="B779" s="84">
        <v>2</v>
      </c>
      <c r="C779" s="122">
        <v>0.007516372482175064</v>
      </c>
      <c r="D779" s="84" t="s">
        <v>2082</v>
      </c>
      <c r="E779" s="84" t="b">
        <v>1</v>
      </c>
      <c r="F779" s="84" t="b">
        <v>0</v>
      </c>
      <c r="G779" s="84" t="b">
        <v>0</v>
      </c>
    </row>
    <row r="780" spans="1:7" ht="15">
      <c r="A780" s="84" t="s">
        <v>2244</v>
      </c>
      <c r="B780" s="84">
        <v>2</v>
      </c>
      <c r="C780" s="122">
        <v>0.007516372482175064</v>
      </c>
      <c r="D780" s="84" t="s">
        <v>2082</v>
      </c>
      <c r="E780" s="84" t="b">
        <v>0</v>
      </c>
      <c r="F780" s="84" t="b">
        <v>0</v>
      </c>
      <c r="G780" s="84" t="b">
        <v>0</v>
      </c>
    </row>
    <row r="781" spans="1:7" ht="15">
      <c r="A781" s="84" t="s">
        <v>2249</v>
      </c>
      <c r="B781" s="84">
        <v>2</v>
      </c>
      <c r="C781" s="122">
        <v>0.007516372482175064</v>
      </c>
      <c r="D781" s="84" t="s">
        <v>2082</v>
      </c>
      <c r="E781" s="84" t="b">
        <v>0</v>
      </c>
      <c r="F781" s="84" t="b">
        <v>0</v>
      </c>
      <c r="G781" s="84" t="b">
        <v>0</v>
      </c>
    </row>
    <row r="782" spans="1:7" ht="15">
      <c r="A782" s="84" t="s">
        <v>2809</v>
      </c>
      <c r="B782" s="84">
        <v>2</v>
      </c>
      <c r="C782" s="122">
        <v>0.007516372482175064</v>
      </c>
      <c r="D782" s="84" t="s">
        <v>2082</v>
      </c>
      <c r="E782" s="84" t="b">
        <v>0</v>
      </c>
      <c r="F782" s="84" t="b">
        <v>0</v>
      </c>
      <c r="G782" s="84" t="b">
        <v>0</v>
      </c>
    </row>
    <row r="783" spans="1:7" ht="15">
      <c r="A783" s="84" t="s">
        <v>2245</v>
      </c>
      <c r="B783" s="84">
        <v>2</v>
      </c>
      <c r="C783" s="122">
        <v>0.007516372482175064</v>
      </c>
      <c r="D783" s="84" t="s">
        <v>2082</v>
      </c>
      <c r="E783" s="84" t="b">
        <v>0</v>
      </c>
      <c r="F783" s="84" t="b">
        <v>0</v>
      </c>
      <c r="G783" s="84" t="b">
        <v>0</v>
      </c>
    </row>
    <row r="784" spans="1:7" ht="15">
      <c r="A784" s="84" t="s">
        <v>2250</v>
      </c>
      <c r="B784" s="84">
        <v>2</v>
      </c>
      <c r="C784" s="122">
        <v>0.007516372482175064</v>
      </c>
      <c r="D784" s="84" t="s">
        <v>2082</v>
      </c>
      <c r="E784" s="84" t="b">
        <v>0</v>
      </c>
      <c r="F784" s="84" t="b">
        <v>0</v>
      </c>
      <c r="G784" s="84" t="b">
        <v>0</v>
      </c>
    </row>
    <row r="785" spans="1:7" ht="15">
      <c r="A785" s="84" t="s">
        <v>2251</v>
      </c>
      <c r="B785" s="84">
        <v>2</v>
      </c>
      <c r="C785" s="122">
        <v>0.007516372482175064</v>
      </c>
      <c r="D785" s="84" t="s">
        <v>2082</v>
      </c>
      <c r="E785" s="84" t="b">
        <v>0</v>
      </c>
      <c r="F785" s="84" t="b">
        <v>0</v>
      </c>
      <c r="G785" s="84" t="b">
        <v>0</v>
      </c>
    </row>
    <row r="786" spans="1:7" ht="15">
      <c r="A786" s="84" t="s">
        <v>2781</v>
      </c>
      <c r="B786" s="84">
        <v>2</v>
      </c>
      <c r="C786" s="122">
        <v>0.007516372482175064</v>
      </c>
      <c r="D786" s="84" t="s">
        <v>2082</v>
      </c>
      <c r="E786" s="84" t="b">
        <v>0</v>
      </c>
      <c r="F786" s="84" t="b">
        <v>0</v>
      </c>
      <c r="G786" s="84" t="b">
        <v>0</v>
      </c>
    </row>
    <row r="787" spans="1:7" ht="15">
      <c r="A787" s="84" t="s">
        <v>2782</v>
      </c>
      <c r="B787" s="84">
        <v>2</v>
      </c>
      <c r="C787" s="122">
        <v>0.007516372482175064</v>
      </c>
      <c r="D787" s="84" t="s">
        <v>2082</v>
      </c>
      <c r="E787" s="84" t="b">
        <v>0</v>
      </c>
      <c r="F787" s="84" t="b">
        <v>0</v>
      </c>
      <c r="G787" s="84" t="b">
        <v>0</v>
      </c>
    </row>
    <row r="788" spans="1:7" ht="15">
      <c r="A788" s="84" t="s">
        <v>2789</v>
      </c>
      <c r="B788" s="84">
        <v>2</v>
      </c>
      <c r="C788" s="122">
        <v>0.007516372482175064</v>
      </c>
      <c r="D788" s="84" t="s">
        <v>2082</v>
      </c>
      <c r="E788" s="84" t="b">
        <v>0</v>
      </c>
      <c r="F788" s="84" t="b">
        <v>0</v>
      </c>
      <c r="G788" s="84" t="b">
        <v>0</v>
      </c>
    </row>
    <row r="789" spans="1:7" ht="15">
      <c r="A789" s="84" t="s">
        <v>3051</v>
      </c>
      <c r="B789" s="84">
        <v>2</v>
      </c>
      <c r="C789" s="122">
        <v>0.007516372482175064</v>
      </c>
      <c r="D789" s="84" t="s">
        <v>2082</v>
      </c>
      <c r="E789" s="84" t="b">
        <v>0</v>
      </c>
      <c r="F789" s="84" t="b">
        <v>0</v>
      </c>
      <c r="G789" s="84" t="b">
        <v>0</v>
      </c>
    </row>
    <row r="790" spans="1:7" ht="15">
      <c r="A790" s="84" t="s">
        <v>2851</v>
      </c>
      <c r="B790" s="84">
        <v>2</v>
      </c>
      <c r="C790" s="122">
        <v>0.007516372482175064</v>
      </c>
      <c r="D790" s="84" t="s">
        <v>2082</v>
      </c>
      <c r="E790" s="84" t="b">
        <v>0</v>
      </c>
      <c r="F790" s="84" t="b">
        <v>0</v>
      </c>
      <c r="G790" s="84" t="b">
        <v>0</v>
      </c>
    </row>
    <row r="791" spans="1:7" ht="15">
      <c r="A791" s="84" t="s">
        <v>3052</v>
      </c>
      <c r="B791" s="84">
        <v>2</v>
      </c>
      <c r="C791" s="122">
        <v>0.007516372482175064</v>
      </c>
      <c r="D791" s="84" t="s">
        <v>2082</v>
      </c>
      <c r="E791" s="84" t="b">
        <v>0</v>
      </c>
      <c r="F791" s="84" t="b">
        <v>0</v>
      </c>
      <c r="G791" s="84" t="b">
        <v>0</v>
      </c>
    </row>
    <row r="792" spans="1:7" ht="15">
      <c r="A792" s="84" t="s">
        <v>3053</v>
      </c>
      <c r="B792" s="84">
        <v>2</v>
      </c>
      <c r="C792" s="122">
        <v>0.007516372482175064</v>
      </c>
      <c r="D792" s="84" t="s">
        <v>2082</v>
      </c>
      <c r="E792" s="84" t="b">
        <v>0</v>
      </c>
      <c r="F792" s="84" t="b">
        <v>0</v>
      </c>
      <c r="G792" s="84" t="b">
        <v>0</v>
      </c>
    </row>
    <row r="793" spans="1:7" ht="15">
      <c r="A793" s="84" t="s">
        <v>2295</v>
      </c>
      <c r="B793" s="84">
        <v>2</v>
      </c>
      <c r="C793" s="122">
        <v>0.007516372482175064</v>
      </c>
      <c r="D793" s="84" t="s">
        <v>2082</v>
      </c>
      <c r="E793" s="84" t="b">
        <v>0</v>
      </c>
      <c r="F793" s="84" t="b">
        <v>0</v>
      </c>
      <c r="G793" s="84" t="b">
        <v>0</v>
      </c>
    </row>
    <row r="794" spans="1:7" ht="15">
      <c r="A794" s="84" t="s">
        <v>2263</v>
      </c>
      <c r="B794" s="84">
        <v>2</v>
      </c>
      <c r="C794" s="122">
        <v>0.007516372482175064</v>
      </c>
      <c r="D794" s="84" t="s">
        <v>2082</v>
      </c>
      <c r="E794" s="84" t="b">
        <v>0</v>
      </c>
      <c r="F794" s="84" t="b">
        <v>0</v>
      </c>
      <c r="G794" s="84" t="b">
        <v>0</v>
      </c>
    </row>
    <row r="795" spans="1:7" ht="15">
      <c r="A795" s="84" t="s">
        <v>3023</v>
      </c>
      <c r="B795" s="84">
        <v>2</v>
      </c>
      <c r="C795" s="122">
        <v>0.007516372482175064</v>
      </c>
      <c r="D795" s="84" t="s">
        <v>2082</v>
      </c>
      <c r="E795" s="84" t="b">
        <v>0</v>
      </c>
      <c r="F795" s="84" t="b">
        <v>0</v>
      </c>
      <c r="G795" s="84" t="b">
        <v>0</v>
      </c>
    </row>
    <row r="796" spans="1:7" ht="15">
      <c r="A796" s="84" t="s">
        <v>3024</v>
      </c>
      <c r="B796" s="84">
        <v>2</v>
      </c>
      <c r="C796" s="122">
        <v>0.007516372482175064</v>
      </c>
      <c r="D796" s="84" t="s">
        <v>2082</v>
      </c>
      <c r="E796" s="84" t="b">
        <v>0</v>
      </c>
      <c r="F796" s="84" t="b">
        <v>0</v>
      </c>
      <c r="G796" s="84" t="b">
        <v>0</v>
      </c>
    </row>
    <row r="797" spans="1:7" ht="15">
      <c r="A797" s="84" t="s">
        <v>3025</v>
      </c>
      <c r="B797" s="84">
        <v>2</v>
      </c>
      <c r="C797" s="122">
        <v>0.007516372482175064</v>
      </c>
      <c r="D797" s="84" t="s">
        <v>2082</v>
      </c>
      <c r="E797" s="84" t="b">
        <v>0</v>
      </c>
      <c r="F797" s="84" t="b">
        <v>0</v>
      </c>
      <c r="G797" s="84" t="b">
        <v>0</v>
      </c>
    </row>
    <row r="798" spans="1:7" ht="15">
      <c r="A798" s="84" t="s">
        <v>3026</v>
      </c>
      <c r="B798" s="84">
        <v>2</v>
      </c>
      <c r="C798" s="122">
        <v>0.007516372482175064</v>
      </c>
      <c r="D798" s="84" t="s">
        <v>2082</v>
      </c>
      <c r="E798" s="84" t="b">
        <v>0</v>
      </c>
      <c r="F798" s="84" t="b">
        <v>0</v>
      </c>
      <c r="G798" s="84" t="b">
        <v>0</v>
      </c>
    </row>
    <row r="799" spans="1:7" ht="15">
      <c r="A799" s="84" t="s">
        <v>3027</v>
      </c>
      <c r="B799" s="84">
        <v>2</v>
      </c>
      <c r="C799" s="122">
        <v>0.007516372482175064</v>
      </c>
      <c r="D799" s="84" t="s">
        <v>2082</v>
      </c>
      <c r="E799" s="84" t="b">
        <v>0</v>
      </c>
      <c r="F799" s="84" t="b">
        <v>0</v>
      </c>
      <c r="G799" s="84" t="b">
        <v>0</v>
      </c>
    </row>
    <row r="800" spans="1:7" ht="15">
      <c r="A800" s="84" t="s">
        <v>2828</v>
      </c>
      <c r="B800" s="84">
        <v>2</v>
      </c>
      <c r="C800" s="122">
        <v>0.007516372482175064</v>
      </c>
      <c r="D800" s="84" t="s">
        <v>2082</v>
      </c>
      <c r="E800" s="84" t="b">
        <v>0</v>
      </c>
      <c r="F800" s="84" t="b">
        <v>0</v>
      </c>
      <c r="G800" s="84" t="b">
        <v>0</v>
      </c>
    </row>
    <row r="801" spans="1:7" ht="15">
      <c r="A801" s="84" t="s">
        <v>2818</v>
      </c>
      <c r="B801" s="84">
        <v>2</v>
      </c>
      <c r="C801" s="122">
        <v>0.007516372482175064</v>
      </c>
      <c r="D801" s="84" t="s">
        <v>2082</v>
      </c>
      <c r="E801" s="84" t="b">
        <v>0</v>
      </c>
      <c r="F801" s="84" t="b">
        <v>0</v>
      </c>
      <c r="G801" s="84" t="b">
        <v>0</v>
      </c>
    </row>
    <row r="802" spans="1:7" ht="15">
      <c r="A802" s="84" t="s">
        <v>2848</v>
      </c>
      <c r="B802" s="84">
        <v>2</v>
      </c>
      <c r="C802" s="122">
        <v>0.007516372482175064</v>
      </c>
      <c r="D802" s="84" t="s">
        <v>2082</v>
      </c>
      <c r="E802" s="84" t="b">
        <v>0</v>
      </c>
      <c r="F802" s="84" t="b">
        <v>0</v>
      </c>
      <c r="G802" s="84" t="b">
        <v>0</v>
      </c>
    </row>
    <row r="803" spans="1:7" ht="15">
      <c r="A803" s="84" t="s">
        <v>2856</v>
      </c>
      <c r="B803" s="84">
        <v>2</v>
      </c>
      <c r="C803" s="122">
        <v>0.010572514570134264</v>
      </c>
      <c r="D803" s="84" t="s">
        <v>2082</v>
      </c>
      <c r="E803" s="84" t="b">
        <v>0</v>
      </c>
      <c r="F803" s="84" t="b">
        <v>0</v>
      </c>
      <c r="G803" s="84" t="b">
        <v>0</v>
      </c>
    </row>
    <row r="804" spans="1:7" ht="15">
      <c r="A804" s="84" t="s">
        <v>3072</v>
      </c>
      <c r="B804" s="84">
        <v>2</v>
      </c>
      <c r="C804" s="122">
        <v>0.010572514570134264</v>
      </c>
      <c r="D804" s="84" t="s">
        <v>2082</v>
      </c>
      <c r="E804" s="84" t="b">
        <v>1</v>
      </c>
      <c r="F804" s="84" t="b">
        <v>0</v>
      </c>
      <c r="G804" s="84" t="b">
        <v>0</v>
      </c>
    </row>
    <row r="805" spans="1:7" ht="15">
      <c r="A805" s="84" t="s">
        <v>2872</v>
      </c>
      <c r="B805" s="84">
        <v>2</v>
      </c>
      <c r="C805" s="122">
        <v>0.010572514570134264</v>
      </c>
      <c r="D805" s="84" t="s">
        <v>2082</v>
      </c>
      <c r="E805" s="84" t="b">
        <v>0</v>
      </c>
      <c r="F805" s="84" t="b">
        <v>0</v>
      </c>
      <c r="G805" s="84" t="b">
        <v>0</v>
      </c>
    </row>
    <row r="806" spans="1:7" ht="15">
      <c r="A806" s="84" t="s">
        <v>2294</v>
      </c>
      <c r="B806" s="84">
        <v>2</v>
      </c>
      <c r="C806" s="122">
        <v>0</v>
      </c>
      <c r="D806" s="84" t="s">
        <v>2083</v>
      </c>
      <c r="E806" s="84" t="b">
        <v>0</v>
      </c>
      <c r="F806" s="84" t="b">
        <v>0</v>
      </c>
      <c r="G806" s="84" t="b">
        <v>0</v>
      </c>
    </row>
    <row r="807" spans="1:7" ht="15">
      <c r="A807" s="84" t="s">
        <v>2295</v>
      </c>
      <c r="B807" s="84">
        <v>2</v>
      </c>
      <c r="C807" s="122">
        <v>0</v>
      </c>
      <c r="D807" s="84" t="s">
        <v>2083</v>
      </c>
      <c r="E807" s="84" t="b">
        <v>0</v>
      </c>
      <c r="F807" s="84" t="b">
        <v>0</v>
      </c>
      <c r="G807" s="84" t="b">
        <v>0</v>
      </c>
    </row>
    <row r="808" spans="1:7" ht="15">
      <c r="A808" s="84" t="s">
        <v>325</v>
      </c>
      <c r="B808" s="84">
        <v>2</v>
      </c>
      <c r="C808" s="122">
        <v>0</v>
      </c>
      <c r="D808" s="84" t="s">
        <v>2083</v>
      </c>
      <c r="E808" s="84" t="b">
        <v>0</v>
      </c>
      <c r="F808" s="84" t="b">
        <v>0</v>
      </c>
      <c r="G808" s="84" t="b">
        <v>0</v>
      </c>
    </row>
    <row r="809" spans="1:7" ht="15">
      <c r="A809" s="84" t="s">
        <v>2296</v>
      </c>
      <c r="B809" s="84">
        <v>2</v>
      </c>
      <c r="C809" s="122">
        <v>0</v>
      </c>
      <c r="D809" s="84" t="s">
        <v>2083</v>
      </c>
      <c r="E809" s="84" t="b">
        <v>0</v>
      </c>
      <c r="F809" s="84" t="b">
        <v>0</v>
      </c>
      <c r="G809" s="84" t="b">
        <v>0</v>
      </c>
    </row>
    <row r="810" spans="1:7" ht="15">
      <c r="A810" s="84" t="s">
        <v>2297</v>
      </c>
      <c r="B810" s="84">
        <v>2</v>
      </c>
      <c r="C810" s="122">
        <v>0</v>
      </c>
      <c r="D810" s="84" t="s">
        <v>2083</v>
      </c>
      <c r="E810" s="84" t="b">
        <v>0</v>
      </c>
      <c r="F810" s="84" t="b">
        <v>0</v>
      </c>
      <c r="G810" s="84" t="b">
        <v>0</v>
      </c>
    </row>
    <row r="811" spans="1:7" ht="15">
      <c r="A811" s="84" t="s">
        <v>2298</v>
      </c>
      <c r="B811" s="84">
        <v>2</v>
      </c>
      <c r="C811" s="122">
        <v>0</v>
      </c>
      <c r="D811" s="84" t="s">
        <v>2083</v>
      </c>
      <c r="E811" s="84" t="b">
        <v>0</v>
      </c>
      <c r="F811" s="84" t="b">
        <v>0</v>
      </c>
      <c r="G811" s="84" t="b">
        <v>0</v>
      </c>
    </row>
    <row r="812" spans="1:7" ht="15">
      <c r="A812" s="84" t="s">
        <v>2299</v>
      </c>
      <c r="B812" s="84">
        <v>2</v>
      </c>
      <c r="C812" s="122">
        <v>0</v>
      </c>
      <c r="D812" s="84" t="s">
        <v>2083</v>
      </c>
      <c r="E812" s="84" t="b">
        <v>0</v>
      </c>
      <c r="F812" s="84" t="b">
        <v>0</v>
      </c>
      <c r="G812" s="84" t="b">
        <v>0</v>
      </c>
    </row>
    <row r="813" spans="1:7" ht="15">
      <c r="A813" s="84" t="s">
        <v>2300</v>
      </c>
      <c r="B813" s="84">
        <v>2</v>
      </c>
      <c r="C813" s="122">
        <v>0</v>
      </c>
      <c r="D813" s="84" t="s">
        <v>2083</v>
      </c>
      <c r="E813" s="84" t="b">
        <v>0</v>
      </c>
      <c r="F813" s="84" t="b">
        <v>0</v>
      </c>
      <c r="G813" s="84" t="b">
        <v>0</v>
      </c>
    </row>
    <row r="814" spans="1:7" ht="15">
      <c r="A814" s="84" t="s">
        <v>2301</v>
      </c>
      <c r="B814" s="84">
        <v>2</v>
      </c>
      <c r="C814" s="122">
        <v>0</v>
      </c>
      <c r="D814" s="84" t="s">
        <v>2083</v>
      </c>
      <c r="E814" s="84" t="b">
        <v>0</v>
      </c>
      <c r="F814" s="84" t="b">
        <v>0</v>
      </c>
      <c r="G814" s="84" t="b">
        <v>0</v>
      </c>
    </row>
    <row r="815" spans="1:7" ht="15">
      <c r="A815" s="84" t="s">
        <v>265</v>
      </c>
      <c r="B815" s="84">
        <v>2</v>
      </c>
      <c r="C815" s="122">
        <v>0</v>
      </c>
      <c r="D815" s="84" t="s">
        <v>2083</v>
      </c>
      <c r="E815" s="84" t="b">
        <v>0</v>
      </c>
      <c r="F815" s="84" t="b">
        <v>0</v>
      </c>
      <c r="G815" s="84" t="b">
        <v>0</v>
      </c>
    </row>
    <row r="816" spans="1:7" ht="15">
      <c r="A816" s="84" t="s">
        <v>326</v>
      </c>
      <c r="B816" s="84">
        <v>2</v>
      </c>
      <c r="C816" s="122">
        <v>0</v>
      </c>
      <c r="D816" s="84" t="s">
        <v>2083</v>
      </c>
      <c r="E816" s="84" t="b">
        <v>0</v>
      </c>
      <c r="F816" s="84" t="b">
        <v>0</v>
      </c>
      <c r="G816" s="84" t="b">
        <v>0</v>
      </c>
    </row>
    <row r="817" spans="1:7" ht="15">
      <c r="A817" s="84" t="s">
        <v>642</v>
      </c>
      <c r="B817" s="84">
        <v>23</v>
      </c>
      <c r="C817" s="122">
        <v>0</v>
      </c>
      <c r="D817" s="84" t="s">
        <v>2084</v>
      </c>
      <c r="E817" s="84" t="b">
        <v>0</v>
      </c>
      <c r="F817" s="84" t="b">
        <v>0</v>
      </c>
      <c r="G817" s="84" t="b">
        <v>0</v>
      </c>
    </row>
    <row r="818" spans="1:7" ht="15">
      <c r="A818" s="84" t="s">
        <v>627</v>
      </c>
      <c r="B818" s="84">
        <v>23</v>
      </c>
      <c r="C818" s="122">
        <v>0</v>
      </c>
      <c r="D818" s="84" t="s">
        <v>2084</v>
      </c>
      <c r="E818" s="84" t="b">
        <v>0</v>
      </c>
      <c r="F818" s="84" t="b">
        <v>0</v>
      </c>
      <c r="G818" s="84" t="b">
        <v>0</v>
      </c>
    </row>
    <row r="819" spans="1:7" ht="15">
      <c r="A819" s="84" t="s">
        <v>2180</v>
      </c>
      <c r="B819" s="84">
        <v>23</v>
      </c>
      <c r="C819" s="122">
        <v>0</v>
      </c>
      <c r="D819" s="84" t="s">
        <v>2084</v>
      </c>
      <c r="E819" s="84" t="b">
        <v>0</v>
      </c>
      <c r="F819" s="84" t="b">
        <v>0</v>
      </c>
      <c r="G819" s="84" t="b">
        <v>0</v>
      </c>
    </row>
    <row r="820" spans="1:7" ht="15">
      <c r="A820" s="84" t="s">
        <v>2179</v>
      </c>
      <c r="B820" s="84">
        <v>23</v>
      </c>
      <c r="C820" s="122">
        <v>0</v>
      </c>
      <c r="D820" s="84" t="s">
        <v>2084</v>
      </c>
      <c r="E820" s="84" t="b">
        <v>0</v>
      </c>
      <c r="F820" s="84" t="b">
        <v>0</v>
      </c>
      <c r="G820" s="84" t="b">
        <v>0</v>
      </c>
    </row>
    <row r="821" spans="1:7" ht="15">
      <c r="A821" s="84" t="s">
        <v>2254</v>
      </c>
      <c r="B821" s="84">
        <v>14</v>
      </c>
      <c r="C821" s="122">
        <v>0.012524469729257127</v>
      </c>
      <c r="D821" s="84" t="s">
        <v>2084</v>
      </c>
      <c r="E821" s="84" t="b">
        <v>0</v>
      </c>
      <c r="F821" s="84" t="b">
        <v>0</v>
      </c>
      <c r="G821" s="84" t="b">
        <v>0</v>
      </c>
    </row>
    <row r="822" spans="1:7" ht="15">
      <c r="A822" s="84" t="s">
        <v>2255</v>
      </c>
      <c r="B822" s="84">
        <v>14</v>
      </c>
      <c r="C822" s="122">
        <v>0.012524469729257127</v>
      </c>
      <c r="D822" s="84" t="s">
        <v>2084</v>
      </c>
      <c r="E822" s="84" t="b">
        <v>0</v>
      </c>
      <c r="F822" s="84" t="b">
        <v>0</v>
      </c>
      <c r="G822" s="84" t="b">
        <v>0</v>
      </c>
    </row>
    <row r="823" spans="1:7" ht="15">
      <c r="A823" s="84" t="s">
        <v>2303</v>
      </c>
      <c r="B823" s="84">
        <v>14</v>
      </c>
      <c r="C823" s="122">
        <v>0.012524469729257127</v>
      </c>
      <c r="D823" s="84" t="s">
        <v>2084</v>
      </c>
      <c r="E823" s="84" t="b">
        <v>0</v>
      </c>
      <c r="F823" s="84" t="b">
        <v>0</v>
      </c>
      <c r="G823" s="84" t="b">
        <v>0</v>
      </c>
    </row>
    <row r="824" spans="1:7" ht="15">
      <c r="A824" s="84" t="s">
        <v>2181</v>
      </c>
      <c r="B824" s="84">
        <v>14</v>
      </c>
      <c r="C824" s="122">
        <v>0.012524469729257127</v>
      </c>
      <c r="D824" s="84" t="s">
        <v>2084</v>
      </c>
      <c r="E824" s="84" t="b">
        <v>0</v>
      </c>
      <c r="F824" s="84" t="b">
        <v>0</v>
      </c>
      <c r="G824" s="84" t="b">
        <v>0</v>
      </c>
    </row>
    <row r="825" spans="1:7" ht="15">
      <c r="A825" s="84" t="s">
        <v>2257</v>
      </c>
      <c r="B825" s="84">
        <v>12</v>
      </c>
      <c r="C825" s="122">
        <v>0.014068709874023306</v>
      </c>
      <c r="D825" s="84" t="s">
        <v>2084</v>
      </c>
      <c r="E825" s="84" t="b">
        <v>0</v>
      </c>
      <c r="F825" s="84" t="b">
        <v>0</v>
      </c>
      <c r="G825" s="84" t="b">
        <v>0</v>
      </c>
    </row>
    <row r="826" spans="1:7" ht="15">
      <c r="A826" s="84" t="s">
        <v>2258</v>
      </c>
      <c r="B826" s="84">
        <v>12</v>
      </c>
      <c r="C826" s="122">
        <v>0.014068709874023306</v>
      </c>
      <c r="D826" s="84" t="s">
        <v>2084</v>
      </c>
      <c r="E826" s="84" t="b">
        <v>0</v>
      </c>
      <c r="F826" s="84" t="b">
        <v>0</v>
      </c>
      <c r="G826" s="84" t="b">
        <v>0</v>
      </c>
    </row>
    <row r="827" spans="1:7" ht="15">
      <c r="A827" s="84" t="s">
        <v>691</v>
      </c>
      <c r="B827" s="84">
        <v>3</v>
      </c>
      <c r="C827" s="122">
        <v>0.011011700182131913</v>
      </c>
      <c r="D827" s="84" t="s">
        <v>2084</v>
      </c>
      <c r="E827" s="84" t="b">
        <v>0</v>
      </c>
      <c r="F827" s="84" t="b">
        <v>0</v>
      </c>
      <c r="G827" s="84" t="b">
        <v>0</v>
      </c>
    </row>
    <row r="828" spans="1:7" ht="15">
      <c r="A828" s="84" t="s">
        <v>2887</v>
      </c>
      <c r="B828" s="84">
        <v>3</v>
      </c>
      <c r="C828" s="122">
        <v>0.011011700182131913</v>
      </c>
      <c r="D828" s="84" t="s">
        <v>2084</v>
      </c>
      <c r="E828" s="84" t="b">
        <v>0</v>
      </c>
      <c r="F828" s="84" t="b">
        <v>0</v>
      </c>
      <c r="G828" s="84" t="b">
        <v>0</v>
      </c>
    </row>
    <row r="829" spans="1:7" ht="15">
      <c r="A829" s="84" t="s">
        <v>305</v>
      </c>
      <c r="B829" s="84">
        <v>3</v>
      </c>
      <c r="C829" s="122">
        <v>0.011011700182131913</v>
      </c>
      <c r="D829" s="84" t="s">
        <v>2084</v>
      </c>
      <c r="E829" s="84" t="b">
        <v>0</v>
      </c>
      <c r="F829" s="84" t="b">
        <v>0</v>
      </c>
      <c r="G829" s="84" t="b">
        <v>0</v>
      </c>
    </row>
    <row r="830" spans="1:7" ht="15">
      <c r="A830" s="84" t="s">
        <v>2273</v>
      </c>
      <c r="B830" s="84">
        <v>2</v>
      </c>
      <c r="C830" s="122">
        <v>0.00880247170417935</v>
      </c>
      <c r="D830" s="84" t="s">
        <v>2084</v>
      </c>
      <c r="E830" s="84" t="b">
        <v>0</v>
      </c>
      <c r="F830" s="84" t="b">
        <v>0</v>
      </c>
      <c r="G830" s="84" t="b">
        <v>0</v>
      </c>
    </row>
    <row r="831" spans="1:7" ht="15">
      <c r="A831" s="84" t="s">
        <v>2805</v>
      </c>
      <c r="B831" s="84">
        <v>2</v>
      </c>
      <c r="C831" s="122">
        <v>0.00880247170417935</v>
      </c>
      <c r="D831" s="84" t="s">
        <v>2084</v>
      </c>
      <c r="E831" s="84" t="b">
        <v>0</v>
      </c>
      <c r="F831" s="84" t="b">
        <v>0</v>
      </c>
      <c r="G831" s="84" t="b">
        <v>0</v>
      </c>
    </row>
    <row r="832" spans="1:7" ht="15">
      <c r="A832" s="84" t="s">
        <v>3067</v>
      </c>
      <c r="B832" s="84">
        <v>2</v>
      </c>
      <c r="C832" s="122">
        <v>0.00880247170417935</v>
      </c>
      <c r="D832" s="84" t="s">
        <v>2084</v>
      </c>
      <c r="E832" s="84" t="b">
        <v>0</v>
      </c>
      <c r="F832" s="84" t="b">
        <v>0</v>
      </c>
      <c r="G832" s="84" t="b">
        <v>0</v>
      </c>
    </row>
    <row r="833" spans="1:7" ht="15">
      <c r="A833" s="84" t="s">
        <v>3011</v>
      </c>
      <c r="B833" s="84">
        <v>2</v>
      </c>
      <c r="C833" s="122">
        <v>0.00880247170417935</v>
      </c>
      <c r="D833" s="84" t="s">
        <v>2084</v>
      </c>
      <c r="E833" s="84" t="b">
        <v>0</v>
      </c>
      <c r="F833" s="84" t="b">
        <v>0</v>
      </c>
      <c r="G833" s="84" t="b">
        <v>0</v>
      </c>
    </row>
    <row r="834" spans="1:7" ht="15">
      <c r="A834" s="84" t="s">
        <v>3012</v>
      </c>
      <c r="B834" s="84">
        <v>2</v>
      </c>
      <c r="C834" s="122">
        <v>0.00880247170417935</v>
      </c>
      <c r="D834" s="84" t="s">
        <v>2084</v>
      </c>
      <c r="E834" s="84" t="b">
        <v>0</v>
      </c>
      <c r="F834" s="84" t="b">
        <v>0</v>
      </c>
      <c r="G834" s="84" t="b">
        <v>0</v>
      </c>
    </row>
    <row r="835" spans="1:7" ht="15">
      <c r="A835" s="84" t="s">
        <v>3013</v>
      </c>
      <c r="B835" s="84">
        <v>2</v>
      </c>
      <c r="C835" s="122">
        <v>0.00880247170417935</v>
      </c>
      <c r="D835" s="84" t="s">
        <v>2084</v>
      </c>
      <c r="E835" s="84" t="b">
        <v>0</v>
      </c>
      <c r="F835" s="84" t="b">
        <v>0</v>
      </c>
      <c r="G835" s="84" t="b">
        <v>0</v>
      </c>
    </row>
    <row r="836" spans="1:7" ht="15">
      <c r="A836" s="84" t="s">
        <v>2241</v>
      </c>
      <c r="B836" s="84">
        <v>12</v>
      </c>
      <c r="C836" s="122">
        <v>0</v>
      </c>
      <c r="D836" s="84" t="s">
        <v>2085</v>
      </c>
      <c r="E836" s="84" t="b">
        <v>0</v>
      </c>
      <c r="F836" s="84" t="b">
        <v>0</v>
      </c>
      <c r="G836" s="84" t="b">
        <v>0</v>
      </c>
    </row>
    <row r="837" spans="1:7" ht="15">
      <c r="A837" s="84" t="s">
        <v>2305</v>
      </c>
      <c r="B837" s="84">
        <v>8</v>
      </c>
      <c r="C837" s="122">
        <v>0</v>
      </c>
      <c r="D837" s="84" t="s">
        <v>2085</v>
      </c>
      <c r="E837" s="84" t="b">
        <v>0</v>
      </c>
      <c r="F837" s="84" t="b">
        <v>0</v>
      </c>
      <c r="G837" s="84" t="b">
        <v>0</v>
      </c>
    </row>
    <row r="838" spans="1:7" ht="15">
      <c r="A838" s="84" t="s">
        <v>2306</v>
      </c>
      <c r="B838" s="84">
        <v>4</v>
      </c>
      <c r="C838" s="122">
        <v>0</v>
      </c>
      <c r="D838" s="84" t="s">
        <v>2085</v>
      </c>
      <c r="E838" s="84" t="b">
        <v>0</v>
      </c>
      <c r="F838" s="84" t="b">
        <v>0</v>
      </c>
      <c r="G838" s="84" t="b">
        <v>0</v>
      </c>
    </row>
    <row r="839" spans="1:7" ht="15">
      <c r="A839" s="84" t="s">
        <v>2307</v>
      </c>
      <c r="B839" s="84">
        <v>4</v>
      </c>
      <c r="C839" s="122">
        <v>0</v>
      </c>
      <c r="D839" s="84" t="s">
        <v>2085</v>
      </c>
      <c r="E839" s="84" t="b">
        <v>1</v>
      </c>
      <c r="F839" s="84" t="b">
        <v>0</v>
      </c>
      <c r="G839" s="84" t="b">
        <v>0</v>
      </c>
    </row>
    <row r="840" spans="1:7" ht="15">
      <c r="A840" s="84" t="s">
        <v>2182</v>
      </c>
      <c r="B840" s="84">
        <v>4</v>
      </c>
      <c r="C840" s="122">
        <v>0</v>
      </c>
      <c r="D840" s="84" t="s">
        <v>2085</v>
      </c>
      <c r="E840" s="84" t="b">
        <v>0</v>
      </c>
      <c r="F840" s="84" t="b">
        <v>0</v>
      </c>
      <c r="G840" s="84" t="b">
        <v>0</v>
      </c>
    </row>
    <row r="841" spans="1:7" ht="15">
      <c r="A841" s="84" t="s">
        <v>2219</v>
      </c>
      <c r="B841" s="84">
        <v>4</v>
      </c>
      <c r="C841" s="122">
        <v>0</v>
      </c>
      <c r="D841" s="84" t="s">
        <v>2085</v>
      </c>
      <c r="E841" s="84" t="b">
        <v>0</v>
      </c>
      <c r="F841" s="84" t="b">
        <v>0</v>
      </c>
      <c r="G841" s="84" t="b">
        <v>0</v>
      </c>
    </row>
    <row r="842" spans="1:7" ht="15">
      <c r="A842" s="84" t="s">
        <v>2308</v>
      </c>
      <c r="B842" s="84">
        <v>4</v>
      </c>
      <c r="C842" s="122">
        <v>0</v>
      </c>
      <c r="D842" s="84" t="s">
        <v>2085</v>
      </c>
      <c r="E842" s="84" t="b">
        <v>0</v>
      </c>
      <c r="F842" s="84" t="b">
        <v>0</v>
      </c>
      <c r="G842" s="84" t="b">
        <v>0</v>
      </c>
    </row>
    <row r="843" spans="1:7" ht="15">
      <c r="A843" s="84" t="s">
        <v>2309</v>
      </c>
      <c r="B843" s="84">
        <v>4</v>
      </c>
      <c r="C843" s="122">
        <v>0</v>
      </c>
      <c r="D843" s="84" t="s">
        <v>2085</v>
      </c>
      <c r="E843" s="84" t="b">
        <v>0</v>
      </c>
      <c r="F843" s="84" t="b">
        <v>0</v>
      </c>
      <c r="G843" s="84" t="b">
        <v>0</v>
      </c>
    </row>
    <row r="844" spans="1:7" ht="15">
      <c r="A844" s="84" t="s">
        <v>2310</v>
      </c>
      <c r="B844" s="84">
        <v>4</v>
      </c>
      <c r="C844" s="122">
        <v>0</v>
      </c>
      <c r="D844" s="84" t="s">
        <v>2085</v>
      </c>
      <c r="E844" s="84" t="b">
        <v>0</v>
      </c>
      <c r="F844" s="84" t="b">
        <v>0</v>
      </c>
      <c r="G844" s="84" t="b">
        <v>0</v>
      </c>
    </row>
    <row r="845" spans="1:7" ht="15">
      <c r="A845" s="84" t="s">
        <v>283</v>
      </c>
      <c r="B845" s="84">
        <v>3</v>
      </c>
      <c r="C845" s="122">
        <v>0.006462348445256893</v>
      </c>
      <c r="D845" s="84" t="s">
        <v>2085</v>
      </c>
      <c r="E845" s="84" t="b">
        <v>0</v>
      </c>
      <c r="F845" s="84" t="b">
        <v>0</v>
      </c>
      <c r="G845" s="84" t="b">
        <v>0</v>
      </c>
    </row>
    <row r="846" spans="1:7" ht="15">
      <c r="A846" s="84" t="s">
        <v>2256</v>
      </c>
      <c r="B846" s="84">
        <v>3</v>
      </c>
      <c r="C846" s="122">
        <v>0.006462348445256893</v>
      </c>
      <c r="D846" s="84" t="s">
        <v>2085</v>
      </c>
      <c r="E846" s="84" t="b">
        <v>0</v>
      </c>
      <c r="F846" s="84" t="b">
        <v>0</v>
      </c>
      <c r="G846" s="84" t="b">
        <v>0</v>
      </c>
    </row>
    <row r="847" spans="1:7" ht="15">
      <c r="A847" s="84" t="s">
        <v>2309</v>
      </c>
      <c r="B847" s="84">
        <v>6</v>
      </c>
      <c r="C847" s="122">
        <v>0</v>
      </c>
      <c r="D847" s="84" t="s">
        <v>2086</v>
      </c>
      <c r="E847" s="84" t="b">
        <v>0</v>
      </c>
      <c r="F847" s="84" t="b">
        <v>0</v>
      </c>
      <c r="G847" s="84" t="b">
        <v>0</v>
      </c>
    </row>
    <row r="848" spans="1:7" ht="15">
      <c r="A848" s="84" t="s">
        <v>2305</v>
      </c>
      <c r="B848" s="84">
        <v>6</v>
      </c>
      <c r="C848" s="122">
        <v>0</v>
      </c>
      <c r="D848" s="84" t="s">
        <v>2086</v>
      </c>
      <c r="E848" s="84" t="b">
        <v>0</v>
      </c>
      <c r="F848" s="84" t="b">
        <v>0</v>
      </c>
      <c r="G848" s="84" t="b">
        <v>0</v>
      </c>
    </row>
    <row r="849" spans="1:7" ht="15">
      <c r="A849" s="84" t="s">
        <v>627</v>
      </c>
      <c r="B849" s="84">
        <v>6</v>
      </c>
      <c r="C849" s="122">
        <v>0</v>
      </c>
      <c r="D849" s="84" t="s">
        <v>2086</v>
      </c>
      <c r="E849" s="84" t="b">
        <v>0</v>
      </c>
      <c r="F849" s="84" t="b">
        <v>0</v>
      </c>
      <c r="G849" s="84" t="b">
        <v>0</v>
      </c>
    </row>
    <row r="850" spans="1:7" ht="15">
      <c r="A850" s="84" t="s">
        <v>2182</v>
      </c>
      <c r="B850" s="84">
        <v>4</v>
      </c>
      <c r="C850" s="122">
        <v>0.009518446435442229</v>
      </c>
      <c r="D850" s="84" t="s">
        <v>2086</v>
      </c>
      <c r="E850" s="84" t="b">
        <v>0</v>
      </c>
      <c r="F850" s="84" t="b">
        <v>0</v>
      </c>
      <c r="G850" s="84" t="b">
        <v>0</v>
      </c>
    </row>
    <row r="851" spans="1:7" ht="15">
      <c r="A851" s="84" t="s">
        <v>289</v>
      </c>
      <c r="B851" s="84">
        <v>3</v>
      </c>
      <c r="C851" s="122">
        <v>0.012203918743134373</v>
      </c>
      <c r="D851" s="84" t="s">
        <v>2086</v>
      </c>
      <c r="E851" s="84" t="b">
        <v>0</v>
      </c>
      <c r="F851" s="84" t="b">
        <v>0</v>
      </c>
      <c r="G851" s="84" t="b">
        <v>0</v>
      </c>
    </row>
    <row r="852" spans="1:7" ht="15">
      <c r="A852" s="84" t="s">
        <v>2241</v>
      </c>
      <c r="B852" s="84">
        <v>3</v>
      </c>
      <c r="C852" s="122">
        <v>0.012203918743134373</v>
      </c>
      <c r="D852" s="84" t="s">
        <v>2086</v>
      </c>
      <c r="E852" s="84" t="b">
        <v>0</v>
      </c>
      <c r="F852" s="84" t="b">
        <v>0</v>
      </c>
      <c r="G852" s="84" t="b">
        <v>0</v>
      </c>
    </row>
    <row r="853" spans="1:7" ht="15">
      <c r="A853" s="84" t="s">
        <v>2312</v>
      </c>
      <c r="B853" s="84">
        <v>2</v>
      </c>
      <c r="C853" s="122">
        <v>0.012895169046477363</v>
      </c>
      <c r="D853" s="84" t="s">
        <v>2086</v>
      </c>
      <c r="E853" s="84" t="b">
        <v>0</v>
      </c>
      <c r="F853" s="84" t="b">
        <v>0</v>
      </c>
      <c r="G853" s="84" t="b">
        <v>0</v>
      </c>
    </row>
    <row r="854" spans="1:7" ht="15">
      <c r="A854" s="84" t="s">
        <v>2313</v>
      </c>
      <c r="B854" s="84">
        <v>2</v>
      </c>
      <c r="C854" s="122">
        <v>0.012895169046477363</v>
      </c>
      <c r="D854" s="84" t="s">
        <v>2086</v>
      </c>
      <c r="E854" s="84" t="b">
        <v>0</v>
      </c>
      <c r="F854" s="84" t="b">
        <v>0</v>
      </c>
      <c r="G854" s="84" t="b">
        <v>0</v>
      </c>
    </row>
    <row r="855" spans="1:7" ht="15">
      <c r="A855" s="84" t="s">
        <v>2314</v>
      </c>
      <c r="B855" s="84">
        <v>2</v>
      </c>
      <c r="C855" s="122">
        <v>0.012895169046477363</v>
      </c>
      <c r="D855" s="84" t="s">
        <v>2086</v>
      </c>
      <c r="E855" s="84" t="b">
        <v>0</v>
      </c>
      <c r="F855" s="84" t="b">
        <v>0</v>
      </c>
      <c r="G855" s="84" t="b">
        <v>0</v>
      </c>
    </row>
    <row r="856" spans="1:7" ht="15">
      <c r="A856" s="84" t="s">
        <v>2315</v>
      </c>
      <c r="B856" s="84">
        <v>2</v>
      </c>
      <c r="C856" s="122">
        <v>0.012895169046477363</v>
      </c>
      <c r="D856" s="84" t="s">
        <v>2086</v>
      </c>
      <c r="E856" s="84" t="b">
        <v>0</v>
      </c>
      <c r="F856" s="84" t="b">
        <v>0</v>
      </c>
      <c r="G856" s="84" t="b">
        <v>0</v>
      </c>
    </row>
    <row r="857" spans="1:7" ht="15">
      <c r="A857" s="84" t="s">
        <v>2802</v>
      </c>
      <c r="B857" s="84">
        <v>2</v>
      </c>
      <c r="C857" s="122">
        <v>0.012895169046477363</v>
      </c>
      <c r="D857" s="84" t="s">
        <v>2086</v>
      </c>
      <c r="E857" s="84" t="b">
        <v>0</v>
      </c>
      <c r="F857" s="84" t="b">
        <v>0</v>
      </c>
      <c r="G857" s="84" t="b">
        <v>0</v>
      </c>
    </row>
    <row r="858" spans="1:7" ht="15">
      <c r="A858" s="84" t="s">
        <v>2310</v>
      </c>
      <c r="B858" s="84">
        <v>2</v>
      </c>
      <c r="C858" s="122">
        <v>0.012895169046477363</v>
      </c>
      <c r="D858" s="84" t="s">
        <v>2086</v>
      </c>
      <c r="E858" s="84" t="b">
        <v>0</v>
      </c>
      <c r="F858" s="84" t="b">
        <v>0</v>
      </c>
      <c r="G858" s="84" t="b">
        <v>0</v>
      </c>
    </row>
    <row r="859" spans="1:7" ht="15">
      <c r="A859" s="84" t="s">
        <v>642</v>
      </c>
      <c r="B859" s="84">
        <v>2</v>
      </c>
      <c r="C859" s="122">
        <v>0.012895169046477363</v>
      </c>
      <c r="D859" s="84" t="s">
        <v>2086</v>
      </c>
      <c r="E859" s="84" t="b">
        <v>0</v>
      </c>
      <c r="F859" s="84" t="b">
        <v>0</v>
      </c>
      <c r="G859" s="84" t="b">
        <v>0</v>
      </c>
    </row>
    <row r="860" spans="1:7" ht="15">
      <c r="A860" s="84" t="s">
        <v>2884</v>
      </c>
      <c r="B860" s="84">
        <v>2</v>
      </c>
      <c r="C860" s="122">
        <v>0.012895169046477363</v>
      </c>
      <c r="D860" s="84" t="s">
        <v>2086</v>
      </c>
      <c r="E860" s="84" t="b">
        <v>0</v>
      </c>
      <c r="F860" s="84" t="b">
        <v>1</v>
      </c>
      <c r="G860" s="84" t="b">
        <v>0</v>
      </c>
    </row>
    <row r="861" spans="1:7" ht="15">
      <c r="A861" s="84" t="s">
        <v>2983</v>
      </c>
      <c r="B861" s="84">
        <v>2</v>
      </c>
      <c r="C861" s="122">
        <v>0.012895169046477363</v>
      </c>
      <c r="D861" s="84" t="s">
        <v>2086</v>
      </c>
      <c r="E861" s="84" t="b">
        <v>0</v>
      </c>
      <c r="F861" s="84" t="b">
        <v>0</v>
      </c>
      <c r="G861" s="84" t="b">
        <v>0</v>
      </c>
    </row>
    <row r="862" spans="1:7" ht="15">
      <c r="A862" s="84" t="s">
        <v>2831</v>
      </c>
      <c r="B862" s="84">
        <v>2</v>
      </c>
      <c r="C862" s="122">
        <v>0.012895169046477363</v>
      </c>
      <c r="D862" s="84" t="s">
        <v>2086</v>
      </c>
      <c r="E862" s="84" t="b">
        <v>0</v>
      </c>
      <c r="F862" s="84" t="b">
        <v>0</v>
      </c>
      <c r="G862" s="84" t="b">
        <v>0</v>
      </c>
    </row>
    <row r="863" spans="1:7" ht="15">
      <c r="A863" s="84" t="s">
        <v>2832</v>
      </c>
      <c r="B863" s="84">
        <v>2</v>
      </c>
      <c r="C863" s="122">
        <v>0.012895169046477363</v>
      </c>
      <c r="D863" s="84" t="s">
        <v>2086</v>
      </c>
      <c r="E863" s="84" t="b">
        <v>0</v>
      </c>
      <c r="F863" s="84" t="b">
        <v>1</v>
      </c>
      <c r="G863" s="84" t="b">
        <v>0</v>
      </c>
    </row>
    <row r="864" spans="1:7" ht="15">
      <c r="A864" s="84" t="s">
        <v>2984</v>
      </c>
      <c r="B864" s="84">
        <v>2</v>
      </c>
      <c r="C864" s="122">
        <v>0.012895169046477363</v>
      </c>
      <c r="D864" s="84" t="s">
        <v>2086</v>
      </c>
      <c r="E864" s="84" t="b">
        <v>0</v>
      </c>
      <c r="F864" s="84" t="b">
        <v>1</v>
      </c>
      <c r="G864" s="84" t="b">
        <v>0</v>
      </c>
    </row>
    <row r="865" spans="1:7" ht="15">
      <c r="A865" s="84" t="s">
        <v>2179</v>
      </c>
      <c r="B865" s="84">
        <v>2</v>
      </c>
      <c r="C865" s="122">
        <v>0.012895169046477363</v>
      </c>
      <c r="D865" s="84" t="s">
        <v>2086</v>
      </c>
      <c r="E865" s="84" t="b">
        <v>0</v>
      </c>
      <c r="F865" s="84" t="b">
        <v>0</v>
      </c>
      <c r="G865" s="84" t="b">
        <v>0</v>
      </c>
    </row>
    <row r="866" spans="1:7" ht="15">
      <c r="A866" s="84" t="s">
        <v>2181</v>
      </c>
      <c r="B866" s="84">
        <v>2</v>
      </c>
      <c r="C866" s="122">
        <v>0.012895169046477363</v>
      </c>
      <c r="D866" s="84" t="s">
        <v>2086</v>
      </c>
      <c r="E866" s="84" t="b">
        <v>0</v>
      </c>
      <c r="F866" s="84" t="b">
        <v>0</v>
      </c>
      <c r="G866" s="84" t="b">
        <v>0</v>
      </c>
    </row>
    <row r="867" spans="1:7" ht="15">
      <c r="A867" s="84" t="s">
        <v>2985</v>
      </c>
      <c r="B867" s="84">
        <v>2</v>
      </c>
      <c r="C867" s="122">
        <v>0.012895169046477363</v>
      </c>
      <c r="D867" s="84" t="s">
        <v>2086</v>
      </c>
      <c r="E867" s="84" t="b">
        <v>0</v>
      </c>
      <c r="F867" s="84" t="b">
        <v>0</v>
      </c>
      <c r="G867" s="84" t="b">
        <v>0</v>
      </c>
    </row>
    <row r="868" spans="1:7" ht="15">
      <c r="A868" s="84" t="s">
        <v>2980</v>
      </c>
      <c r="B868" s="84">
        <v>2</v>
      </c>
      <c r="C868" s="122">
        <v>0.012895169046477363</v>
      </c>
      <c r="D868" s="84" t="s">
        <v>2086</v>
      </c>
      <c r="E868" s="84" t="b">
        <v>0</v>
      </c>
      <c r="F868" s="84" t="b">
        <v>0</v>
      </c>
      <c r="G868" s="84" t="b">
        <v>0</v>
      </c>
    </row>
    <row r="869" spans="1:7" ht="15">
      <c r="A869" s="84" t="s">
        <v>2981</v>
      </c>
      <c r="B869" s="84">
        <v>2</v>
      </c>
      <c r="C869" s="122">
        <v>0.012895169046477363</v>
      </c>
      <c r="D869" s="84" t="s">
        <v>2086</v>
      </c>
      <c r="E869" s="84" t="b">
        <v>0</v>
      </c>
      <c r="F869" s="84" t="b">
        <v>0</v>
      </c>
      <c r="G869" s="84" t="b">
        <v>0</v>
      </c>
    </row>
    <row r="870" spans="1:7" ht="15">
      <c r="A870" s="84" t="s">
        <v>2188</v>
      </c>
      <c r="B870" s="84">
        <v>2</v>
      </c>
      <c r="C870" s="122">
        <v>0.012895169046477363</v>
      </c>
      <c r="D870" s="84" t="s">
        <v>2086</v>
      </c>
      <c r="E870" s="84" t="b">
        <v>0</v>
      </c>
      <c r="F870" s="84" t="b">
        <v>0</v>
      </c>
      <c r="G870" s="84" t="b">
        <v>0</v>
      </c>
    </row>
    <row r="871" spans="1:7" ht="15">
      <c r="A871" s="84" t="s">
        <v>2982</v>
      </c>
      <c r="B871" s="84">
        <v>2</v>
      </c>
      <c r="C871" s="122">
        <v>0.012895169046477363</v>
      </c>
      <c r="D871" s="84" t="s">
        <v>2086</v>
      </c>
      <c r="E871" s="84" t="b">
        <v>0</v>
      </c>
      <c r="F871" s="84" t="b">
        <v>0</v>
      </c>
      <c r="G871" s="84" t="b">
        <v>0</v>
      </c>
    </row>
    <row r="872" spans="1:7" ht="15">
      <c r="A872" s="84" t="s">
        <v>2791</v>
      </c>
      <c r="B872" s="84">
        <v>2</v>
      </c>
      <c r="C872" s="122">
        <v>0.012895169046477363</v>
      </c>
      <c r="D872" s="84" t="s">
        <v>2086</v>
      </c>
      <c r="E872" s="84" t="b">
        <v>0</v>
      </c>
      <c r="F872" s="84" t="b">
        <v>0</v>
      </c>
      <c r="G872" s="84" t="b">
        <v>0</v>
      </c>
    </row>
    <row r="873" spans="1:7" ht="15">
      <c r="A873" s="84" t="s">
        <v>2243</v>
      </c>
      <c r="B873" s="84">
        <v>3</v>
      </c>
      <c r="C873" s="122">
        <v>0</v>
      </c>
      <c r="D873" s="84" t="s">
        <v>2087</v>
      </c>
      <c r="E873" s="84" t="b">
        <v>0</v>
      </c>
      <c r="F873" s="84" t="b">
        <v>0</v>
      </c>
      <c r="G873" s="84" t="b">
        <v>0</v>
      </c>
    </row>
    <row r="874" spans="1:7" ht="15">
      <c r="A874" s="84" t="s">
        <v>2803</v>
      </c>
      <c r="B874" s="84">
        <v>3</v>
      </c>
      <c r="C874" s="122">
        <v>0</v>
      </c>
      <c r="D874" s="84" t="s">
        <v>2087</v>
      </c>
      <c r="E874" s="84" t="b">
        <v>0</v>
      </c>
      <c r="F874" s="84" t="b">
        <v>0</v>
      </c>
      <c r="G874" s="84" t="b">
        <v>0</v>
      </c>
    </row>
    <row r="875" spans="1:7" ht="15">
      <c r="A875" s="84" t="s">
        <v>271</v>
      </c>
      <c r="B875" s="84">
        <v>3</v>
      </c>
      <c r="C875" s="122">
        <v>0</v>
      </c>
      <c r="D875" s="84" t="s">
        <v>2087</v>
      </c>
      <c r="E875" s="84" t="b">
        <v>0</v>
      </c>
      <c r="F875" s="84" t="b">
        <v>0</v>
      </c>
      <c r="G875" s="84" t="b">
        <v>0</v>
      </c>
    </row>
    <row r="876" spans="1:7" ht="15">
      <c r="A876" s="84" t="s">
        <v>2879</v>
      </c>
      <c r="B876" s="84">
        <v>3</v>
      </c>
      <c r="C876" s="122">
        <v>0</v>
      </c>
      <c r="D876" s="84" t="s">
        <v>2087</v>
      </c>
      <c r="E876" s="84" t="b">
        <v>0</v>
      </c>
      <c r="F876" s="84" t="b">
        <v>0</v>
      </c>
      <c r="G876" s="84" t="b">
        <v>0</v>
      </c>
    </row>
    <row r="877" spans="1:7" ht="15">
      <c r="A877" s="84" t="s">
        <v>2880</v>
      </c>
      <c r="B877" s="84">
        <v>3</v>
      </c>
      <c r="C877" s="122">
        <v>0</v>
      </c>
      <c r="D877" s="84" t="s">
        <v>2087</v>
      </c>
      <c r="E877" s="84" t="b">
        <v>0</v>
      </c>
      <c r="F877" s="84" t="b">
        <v>0</v>
      </c>
      <c r="G877" s="84" t="b">
        <v>0</v>
      </c>
    </row>
    <row r="878" spans="1:7" ht="15">
      <c r="A878" s="84" t="s">
        <v>627</v>
      </c>
      <c r="B878" s="84">
        <v>3</v>
      </c>
      <c r="C878" s="122">
        <v>0</v>
      </c>
      <c r="D878" s="84" t="s">
        <v>2087</v>
      </c>
      <c r="E878" s="84" t="b">
        <v>0</v>
      </c>
      <c r="F878" s="84" t="b">
        <v>0</v>
      </c>
      <c r="G878" s="84" t="b">
        <v>0</v>
      </c>
    </row>
    <row r="879" spans="1:7" ht="15">
      <c r="A879" s="84" t="s">
        <v>2806</v>
      </c>
      <c r="B879" s="84">
        <v>2</v>
      </c>
      <c r="C879" s="122">
        <v>0.014674271587973436</v>
      </c>
      <c r="D879" s="84" t="s">
        <v>2087</v>
      </c>
      <c r="E879" s="84" t="b">
        <v>0</v>
      </c>
      <c r="F879" s="84" t="b">
        <v>0</v>
      </c>
      <c r="G879" s="84" t="b">
        <v>0</v>
      </c>
    </row>
    <row r="880" spans="1:7" ht="15">
      <c r="A880" s="84" t="s">
        <v>328</v>
      </c>
      <c r="B880" s="84">
        <v>2</v>
      </c>
      <c r="C880" s="122">
        <v>0.014674271587973436</v>
      </c>
      <c r="D880" s="84" t="s">
        <v>2087</v>
      </c>
      <c r="E880" s="84" t="b">
        <v>0</v>
      </c>
      <c r="F880" s="84" t="b">
        <v>0</v>
      </c>
      <c r="G880" s="84" t="b">
        <v>0</v>
      </c>
    </row>
    <row r="881" spans="1:7" ht="15">
      <c r="A881" s="84" t="s">
        <v>267</v>
      </c>
      <c r="B881" s="84">
        <v>4</v>
      </c>
      <c r="C881" s="122">
        <v>0.005873334121700389</v>
      </c>
      <c r="D881" s="84" t="s">
        <v>2088</v>
      </c>
      <c r="E881" s="84" t="b">
        <v>0</v>
      </c>
      <c r="F881" s="84" t="b">
        <v>0</v>
      </c>
      <c r="G881" s="84" t="b">
        <v>0</v>
      </c>
    </row>
    <row r="882" spans="1:7" ht="15">
      <c r="A882" s="84" t="s">
        <v>2834</v>
      </c>
      <c r="B882" s="84">
        <v>4</v>
      </c>
      <c r="C882" s="122">
        <v>0.005873334121700389</v>
      </c>
      <c r="D882" s="84" t="s">
        <v>2088</v>
      </c>
      <c r="E882" s="84" t="b">
        <v>0</v>
      </c>
      <c r="F882" s="84" t="b">
        <v>0</v>
      </c>
      <c r="G882" s="84" t="b">
        <v>0</v>
      </c>
    </row>
    <row r="883" spans="1:7" ht="15">
      <c r="A883" s="84" t="s">
        <v>327</v>
      </c>
      <c r="B883" s="84">
        <v>4</v>
      </c>
      <c r="C883" s="122">
        <v>0.005873334121700389</v>
      </c>
      <c r="D883" s="84" t="s">
        <v>2088</v>
      </c>
      <c r="E883" s="84" t="b">
        <v>0</v>
      </c>
      <c r="F883" s="84" t="b">
        <v>0</v>
      </c>
      <c r="G883" s="84" t="b">
        <v>0</v>
      </c>
    </row>
    <row r="884" spans="1:7" ht="15">
      <c r="A884" s="84" t="s">
        <v>2835</v>
      </c>
      <c r="B884" s="84">
        <v>4</v>
      </c>
      <c r="C884" s="122">
        <v>0.005873334121700389</v>
      </c>
      <c r="D884" s="84" t="s">
        <v>2088</v>
      </c>
      <c r="E884" s="84" t="b">
        <v>0</v>
      </c>
      <c r="F884" s="84" t="b">
        <v>0</v>
      </c>
      <c r="G884" s="84" t="b">
        <v>0</v>
      </c>
    </row>
    <row r="885" spans="1:7" ht="15">
      <c r="A885" s="84" t="s">
        <v>2885</v>
      </c>
      <c r="B885" s="84">
        <v>3</v>
      </c>
      <c r="C885" s="122">
        <v>0.010084034073470746</v>
      </c>
      <c r="D885" s="84" t="s">
        <v>2088</v>
      </c>
      <c r="E885" s="84" t="b">
        <v>0</v>
      </c>
      <c r="F885" s="84" t="b">
        <v>0</v>
      </c>
      <c r="G885" s="84" t="b">
        <v>0</v>
      </c>
    </row>
    <row r="886" spans="1:7" ht="15">
      <c r="A886" s="84" t="s">
        <v>2785</v>
      </c>
      <c r="B886" s="84">
        <v>2</v>
      </c>
      <c r="C886" s="122">
        <v>0.012058788141576897</v>
      </c>
      <c r="D886" s="84" t="s">
        <v>2088</v>
      </c>
      <c r="E886" s="84" t="b">
        <v>0</v>
      </c>
      <c r="F886" s="84" t="b">
        <v>0</v>
      </c>
      <c r="G886" s="84" t="b">
        <v>0</v>
      </c>
    </row>
    <row r="887" spans="1:7" ht="15">
      <c r="A887" s="84" t="s">
        <v>627</v>
      </c>
      <c r="B887" s="84">
        <v>2</v>
      </c>
      <c r="C887" s="122">
        <v>0.012058788141576897</v>
      </c>
      <c r="D887" s="84" t="s">
        <v>2088</v>
      </c>
      <c r="E887" s="84" t="b">
        <v>0</v>
      </c>
      <c r="F887" s="84" t="b">
        <v>0</v>
      </c>
      <c r="G887" s="84" t="b">
        <v>0</v>
      </c>
    </row>
    <row r="888" spans="1:7" ht="15">
      <c r="A888" s="84" t="s">
        <v>266</v>
      </c>
      <c r="B888" s="84">
        <v>2</v>
      </c>
      <c r="C888" s="122">
        <v>0.012058788141576897</v>
      </c>
      <c r="D888" s="84" t="s">
        <v>2088</v>
      </c>
      <c r="E888" s="84" t="b">
        <v>0</v>
      </c>
      <c r="F888" s="84" t="b">
        <v>0</v>
      </c>
      <c r="G888" s="84" t="b">
        <v>0</v>
      </c>
    </row>
    <row r="889" spans="1:7" ht="15">
      <c r="A889" s="84" t="s">
        <v>2996</v>
      </c>
      <c r="B889" s="84">
        <v>2</v>
      </c>
      <c r="C889" s="122">
        <v>0.012058788141576897</v>
      </c>
      <c r="D889" s="84" t="s">
        <v>2088</v>
      </c>
      <c r="E889" s="84" t="b">
        <v>0</v>
      </c>
      <c r="F889" s="84" t="b">
        <v>0</v>
      </c>
      <c r="G889" s="84" t="b">
        <v>0</v>
      </c>
    </row>
    <row r="890" spans="1:7" ht="15">
      <c r="A890" s="84" t="s">
        <v>2997</v>
      </c>
      <c r="B890" s="84">
        <v>2</v>
      </c>
      <c r="C890" s="122">
        <v>0.012058788141576897</v>
      </c>
      <c r="D890" s="84" t="s">
        <v>2088</v>
      </c>
      <c r="E890" s="84" t="b">
        <v>0</v>
      </c>
      <c r="F890" s="84" t="b">
        <v>0</v>
      </c>
      <c r="G890" s="84" t="b">
        <v>0</v>
      </c>
    </row>
    <row r="891" spans="1:7" ht="15">
      <c r="A891" s="84" t="s">
        <v>2998</v>
      </c>
      <c r="B891" s="84">
        <v>2</v>
      </c>
      <c r="C891" s="122">
        <v>0.012058788141576897</v>
      </c>
      <c r="D891" s="84" t="s">
        <v>2088</v>
      </c>
      <c r="E891" s="84" t="b">
        <v>0</v>
      </c>
      <c r="F891" s="84" t="b">
        <v>0</v>
      </c>
      <c r="G891" s="84" t="b">
        <v>0</v>
      </c>
    </row>
    <row r="892" spans="1:7" ht="15">
      <c r="A892" s="84" t="s">
        <v>2999</v>
      </c>
      <c r="B892" s="84">
        <v>2</v>
      </c>
      <c r="C892" s="122">
        <v>0.012058788141576897</v>
      </c>
      <c r="D892" s="84" t="s">
        <v>2088</v>
      </c>
      <c r="E892" s="84" t="b">
        <v>0</v>
      </c>
      <c r="F892" s="84" t="b">
        <v>0</v>
      </c>
      <c r="G892" s="84" t="b">
        <v>0</v>
      </c>
    </row>
    <row r="893" spans="1:7" ht="15">
      <c r="A893" s="84" t="s">
        <v>3000</v>
      </c>
      <c r="B893" s="84">
        <v>2</v>
      </c>
      <c r="C893" s="122">
        <v>0.012058788141576897</v>
      </c>
      <c r="D893" s="84" t="s">
        <v>2088</v>
      </c>
      <c r="E893" s="84" t="b">
        <v>0</v>
      </c>
      <c r="F893" s="84" t="b">
        <v>0</v>
      </c>
      <c r="G893" s="84" t="b">
        <v>0</v>
      </c>
    </row>
    <row r="894" spans="1:7" ht="15">
      <c r="A894" s="84" t="s">
        <v>2991</v>
      </c>
      <c r="B894" s="84">
        <v>2</v>
      </c>
      <c r="C894" s="122">
        <v>0.012058788141576897</v>
      </c>
      <c r="D894" s="84" t="s">
        <v>2088</v>
      </c>
      <c r="E894" s="84" t="b">
        <v>0</v>
      </c>
      <c r="F894" s="84" t="b">
        <v>0</v>
      </c>
      <c r="G894" s="84" t="b">
        <v>0</v>
      </c>
    </row>
    <row r="895" spans="1:7" ht="15">
      <c r="A895" s="84" t="s">
        <v>2992</v>
      </c>
      <c r="B895" s="84">
        <v>2</v>
      </c>
      <c r="C895" s="122">
        <v>0.012058788141576897</v>
      </c>
      <c r="D895" s="84" t="s">
        <v>2088</v>
      </c>
      <c r="E895" s="84" t="b">
        <v>0</v>
      </c>
      <c r="F895" s="84" t="b">
        <v>0</v>
      </c>
      <c r="G895" s="84" t="b">
        <v>0</v>
      </c>
    </row>
    <row r="896" spans="1:7" ht="15">
      <c r="A896" s="84" t="s">
        <v>2993</v>
      </c>
      <c r="B896" s="84">
        <v>2</v>
      </c>
      <c r="C896" s="122">
        <v>0.012058788141576897</v>
      </c>
      <c r="D896" s="84" t="s">
        <v>2088</v>
      </c>
      <c r="E896" s="84" t="b">
        <v>0</v>
      </c>
      <c r="F896" s="84" t="b">
        <v>0</v>
      </c>
      <c r="G896" s="84" t="b">
        <v>0</v>
      </c>
    </row>
    <row r="897" spans="1:7" ht="15">
      <c r="A897" s="84" t="s">
        <v>2994</v>
      </c>
      <c r="B897" s="84">
        <v>2</v>
      </c>
      <c r="C897" s="122">
        <v>0.012058788141576897</v>
      </c>
      <c r="D897" s="84" t="s">
        <v>2088</v>
      </c>
      <c r="E897" s="84" t="b">
        <v>0</v>
      </c>
      <c r="F897" s="84" t="b">
        <v>0</v>
      </c>
      <c r="G897" s="84" t="b">
        <v>0</v>
      </c>
    </row>
    <row r="898" spans="1:7" ht="15">
      <c r="A898" s="84" t="s">
        <v>2995</v>
      </c>
      <c r="B898" s="84">
        <v>2</v>
      </c>
      <c r="C898" s="122">
        <v>0.012058788141576897</v>
      </c>
      <c r="D898" s="84" t="s">
        <v>2088</v>
      </c>
      <c r="E898" s="84" t="b">
        <v>0</v>
      </c>
      <c r="F898" s="84" t="b">
        <v>0</v>
      </c>
      <c r="G898" s="84" t="b">
        <v>0</v>
      </c>
    </row>
    <row r="899" spans="1:7" ht="15">
      <c r="A899" s="84" t="s">
        <v>2295</v>
      </c>
      <c r="B899" s="84">
        <v>2</v>
      </c>
      <c r="C899" s="122">
        <v>0</v>
      </c>
      <c r="D899" s="84" t="s">
        <v>2089</v>
      </c>
      <c r="E899" s="84" t="b">
        <v>0</v>
      </c>
      <c r="F899" s="84" t="b">
        <v>0</v>
      </c>
      <c r="G899" s="84" t="b">
        <v>0</v>
      </c>
    </row>
    <row r="900" spans="1:7" ht="15">
      <c r="A900" s="84" t="s">
        <v>3008</v>
      </c>
      <c r="B900" s="84">
        <v>2</v>
      </c>
      <c r="C900" s="122">
        <v>0</v>
      </c>
      <c r="D900" s="84" t="s">
        <v>2089</v>
      </c>
      <c r="E900" s="84" t="b">
        <v>0</v>
      </c>
      <c r="F900" s="84" t="b">
        <v>0</v>
      </c>
      <c r="G900" s="84" t="b">
        <v>0</v>
      </c>
    </row>
    <row r="901" spans="1:7" ht="15">
      <c r="A901" s="84" t="s">
        <v>2820</v>
      </c>
      <c r="B901" s="84">
        <v>2</v>
      </c>
      <c r="C901" s="122">
        <v>0</v>
      </c>
      <c r="D901" s="84" t="s">
        <v>2089</v>
      </c>
      <c r="E901" s="84" t="b">
        <v>0</v>
      </c>
      <c r="F901" s="84" t="b">
        <v>0</v>
      </c>
      <c r="G901" s="84" t="b">
        <v>0</v>
      </c>
    </row>
    <row r="902" spans="1:7" ht="15">
      <c r="A902" s="84" t="s">
        <v>3009</v>
      </c>
      <c r="B902" s="84">
        <v>2</v>
      </c>
      <c r="C902" s="122">
        <v>0</v>
      </c>
      <c r="D902" s="84" t="s">
        <v>2089</v>
      </c>
      <c r="E902" s="84" t="b">
        <v>0</v>
      </c>
      <c r="F902" s="84" t="b">
        <v>0</v>
      </c>
      <c r="G902" s="84" t="b">
        <v>0</v>
      </c>
    </row>
    <row r="903" spans="1:7" ht="15">
      <c r="A903" s="84" t="s">
        <v>2886</v>
      </c>
      <c r="B903" s="84">
        <v>2</v>
      </c>
      <c r="C903" s="122">
        <v>0</v>
      </c>
      <c r="D903" s="84" t="s">
        <v>2089</v>
      </c>
      <c r="E903" s="84" t="b">
        <v>0</v>
      </c>
      <c r="F903" s="84" t="b">
        <v>0</v>
      </c>
      <c r="G903" s="84" t="b">
        <v>0</v>
      </c>
    </row>
    <row r="904" spans="1:7" ht="15">
      <c r="A904" s="84" t="s">
        <v>2827</v>
      </c>
      <c r="B904" s="84">
        <v>2</v>
      </c>
      <c r="C904" s="122">
        <v>0</v>
      </c>
      <c r="D904" s="84" t="s">
        <v>2089</v>
      </c>
      <c r="E904" s="84" t="b">
        <v>0</v>
      </c>
      <c r="F904" s="84" t="b">
        <v>0</v>
      </c>
      <c r="G904" s="84" t="b">
        <v>0</v>
      </c>
    </row>
    <row r="905" spans="1:7" ht="15">
      <c r="A905" s="84" t="s">
        <v>2243</v>
      </c>
      <c r="B905" s="84">
        <v>2</v>
      </c>
      <c r="C905" s="122">
        <v>0</v>
      </c>
      <c r="D905" s="84" t="s">
        <v>2089</v>
      </c>
      <c r="E905" s="84" t="b">
        <v>0</v>
      </c>
      <c r="F905" s="84" t="b">
        <v>0</v>
      </c>
      <c r="G905" s="84" t="b">
        <v>0</v>
      </c>
    </row>
    <row r="906" spans="1:7" ht="15">
      <c r="A906" s="84" t="s">
        <v>627</v>
      </c>
      <c r="B906" s="84">
        <v>2</v>
      </c>
      <c r="C906" s="122">
        <v>0</v>
      </c>
      <c r="D906" s="84" t="s">
        <v>2089</v>
      </c>
      <c r="E906" s="84" t="b">
        <v>0</v>
      </c>
      <c r="F906" s="84" t="b">
        <v>0</v>
      </c>
      <c r="G906" s="84" t="b">
        <v>0</v>
      </c>
    </row>
    <row r="907" spans="1:7" ht="15">
      <c r="A907" s="84" t="s">
        <v>642</v>
      </c>
      <c r="B907" s="84">
        <v>2</v>
      </c>
      <c r="C907" s="122">
        <v>0</v>
      </c>
      <c r="D907" s="84" t="s">
        <v>2089</v>
      </c>
      <c r="E907" s="84" t="b">
        <v>0</v>
      </c>
      <c r="F907" s="84" t="b">
        <v>0</v>
      </c>
      <c r="G907" s="84" t="b">
        <v>0</v>
      </c>
    </row>
    <row r="908" spans="1:7" ht="15">
      <c r="A908" s="84" t="s">
        <v>3010</v>
      </c>
      <c r="B908" s="84">
        <v>2</v>
      </c>
      <c r="C908" s="122">
        <v>0</v>
      </c>
      <c r="D908" s="84" t="s">
        <v>2089</v>
      </c>
      <c r="E908" s="84" t="b">
        <v>0</v>
      </c>
      <c r="F908" s="84" t="b">
        <v>0</v>
      </c>
      <c r="G908" s="84" t="b">
        <v>0</v>
      </c>
    </row>
    <row r="909" spans="1:7" ht="15">
      <c r="A909" s="84" t="s">
        <v>323</v>
      </c>
      <c r="B909" s="84">
        <v>2</v>
      </c>
      <c r="C909" s="122">
        <v>0</v>
      </c>
      <c r="D909" s="84" t="s">
        <v>2089</v>
      </c>
      <c r="E909" s="84" t="b">
        <v>0</v>
      </c>
      <c r="F909" s="84" t="b">
        <v>0</v>
      </c>
      <c r="G909" s="84" t="b">
        <v>0</v>
      </c>
    </row>
    <row r="910" spans="1:7" ht="15">
      <c r="A910" s="84" t="s">
        <v>2787</v>
      </c>
      <c r="B910" s="84">
        <v>3</v>
      </c>
      <c r="C910" s="122">
        <v>0</v>
      </c>
      <c r="D910" s="84" t="s">
        <v>2090</v>
      </c>
      <c r="E910" s="84" t="b">
        <v>0</v>
      </c>
      <c r="F910" s="84" t="b">
        <v>0</v>
      </c>
      <c r="G910" s="84" t="b">
        <v>0</v>
      </c>
    </row>
    <row r="911" spans="1:7" ht="15">
      <c r="A911" s="84" t="s">
        <v>2894</v>
      </c>
      <c r="B911" s="84">
        <v>3</v>
      </c>
      <c r="C911" s="122">
        <v>0</v>
      </c>
      <c r="D911" s="84" t="s">
        <v>2090</v>
      </c>
      <c r="E911" s="84" t="b">
        <v>0</v>
      </c>
      <c r="F911" s="84" t="b">
        <v>0</v>
      </c>
      <c r="G911" s="84" t="b">
        <v>0</v>
      </c>
    </row>
    <row r="912" spans="1:7" ht="15">
      <c r="A912" s="84" t="s">
        <v>2895</v>
      </c>
      <c r="B912" s="84">
        <v>3</v>
      </c>
      <c r="C912" s="122">
        <v>0</v>
      </c>
      <c r="D912" s="84" t="s">
        <v>2090</v>
      </c>
      <c r="E912" s="84" t="b">
        <v>0</v>
      </c>
      <c r="F912" s="84" t="b">
        <v>0</v>
      </c>
      <c r="G912" s="84" t="b">
        <v>0</v>
      </c>
    </row>
    <row r="913" spans="1:7" ht="15">
      <c r="A913" s="84" t="s">
        <v>2817</v>
      </c>
      <c r="B913" s="84">
        <v>3</v>
      </c>
      <c r="C913" s="122">
        <v>0</v>
      </c>
      <c r="D913" s="84" t="s">
        <v>2090</v>
      </c>
      <c r="E913" s="84" t="b">
        <v>0</v>
      </c>
      <c r="F913" s="84" t="b">
        <v>0</v>
      </c>
      <c r="G913" s="84" t="b">
        <v>0</v>
      </c>
    </row>
    <row r="914" spans="1:7" ht="15">
      <c r="A914" s="84" t="s">
        <v>627</v>
      </c>
      <c r="B914" s="84">
        <v>3</v>
      </c>
      <c r="C914" s="122">
        <v>0</v>
      </c>
      <c r="D914" s="84" t="s">
        <v>2090</v>
      </c>
      <c r="E914" s="84" t="b">
        <v>0</v>
      </c>
      <c r="F914" s="84" t="b">
        <v>0</v>
      </c>
      <c r="G914" s="84" t="b">
        <v>0</v>
      </c>
    </row>
    <row r="915" spans="1:7" ht="15">
      <c r="A915" s="84" t="s">
        <v>2896</v>
      </c>
      <c r="B915" s="84">
        <v>3</v>
      </c>
      <c r="C915" s="122">
        <v>0</v>
      </c>
      <c r="D915" s="84" t="s">
        <v>2090</v>
      </c>
      <c r="E915" s="84" t="b">
        <v>0</v>
      </c>
      <c r="F915" s="84" t="b">
        <v>0</v>
      </c>
      <c r="G915" s="84" t="b">
        <v>0</v>
      </c>
    </row>
    <row r="916" spans="1:7" ht="15">
      <c r="A916" s="84" t="s">
        <v>2850</v>
      </c>
      <c r="B916" s="84">
        <v>3</v>
      </c>
      <c r="C916" s="122">
        <v>0</v>
      </c>
      <c r="D916" s="84" t="s">
        <v>2090</v>
      </c>
      <c r="E916" s="84" t="b">
        <v>0</v>
      </c>
      <c r="F916" s="84" t="b">
        <v>0</v>
      </c>
      <c r="G916" s="84" t="b">
        <v>0</v>
      </c>
    </row>
    <row r="917" spans="1:7" ht="15">
      <c r="A917" s="84" t="s">
        <v>2897</v>
      </c>
      <c r="B917" s="84">
        <v>3</v>
      </c>
      <c r="C917" s="122">
        <v>0</v>
      </c>
      <c r="D917" s="84" t="s">
        <v>2090</v>
      </c>
      <c r="E917" s="84" t="b">
        <v>0</v>
      </c>
      <c r="F917" s="84" t="b">
        <v>0</v>
      </c>
      <c r="G917" s="84" t="b">
        <v>0</v>
      </c>
    </row>
    <row r="918" spans="1:7" ht="15">
      <c r="A918" s="84" t="s">
        <v>2898</v>
      </c>
      <c r="B918" s="84">
        <v>3</v>
      </c>
      <c r="C918" s="122">
        <v>0</v>
      </c>
      <c r="D918" s="84" t="s">
        <v>2090</v>
      </c>
      <c r="E918" s="84" t="b">
        <v>0</v>
      </c>
      <c r="F918" s="84" t="b">
        <v>0</v>
      </c>
      <c r="G918" s="84" t="b">
        <v>0</v>
      </c>
    </row>
    <row r="919" spans="1:7" ht="15">
      <c r="A919" s="84" t="s">
        <v>322</v>
      </c>
      <c r="B919" s="84">
        <v>3</v>
      </c>
      <c r="C919" s="122">
        <v>0</v>
      </c>
      <c r="D919" s="84" t="s">
        <v>2090</v>
      </c>
      <c r="E919" s="84" t="b">
        <v>0</v>
      </c>
      <c r="F919" s="84" t="b">
        <v>0</v>
      </c>
      <c r="G919" s="84" t="b">
        <v>0</v>
      </c>
    </row>
    <row r="920" spans="1:7" ht="15">
      <c r="A920" s="84" t="s">
        <v>2808</v>
      </c>
      <c r="B920" s="84">
        <v>3</v>
      </c>
      <c r="C920" s="122">
        <v>0</v>
      </c>
      <c r="D920" s="84" t="s">
        <v>2090</v>
      </c>
      <c r="E920" s="84" t="b">
        <v>0</v>
      </c>
      <c r="F920" s="84" t="b">
        <v>0</v>
      </c>
      <c r="G920" s="84" t="b">
        <v>0</v>
      </c>
    </row>
    <row r="921" spans="1:7" ht="15">
      <c r="A921" s="84" t="s">
        <v>244</v>
      </c>
      <c r="B921" s="84">
        <v>2</v>
      </c>
      <c r="C921" s="122">
        <v>0.008190291118868894</v>
      </c>
      <c r="D921" s="84" t="s">
        <v>2090</v>
      </c>
      <c r="E921" s="84" t="b">
        <v>0</v>
      </c>
      <c r="F921" s="84" t="b">
        <v>0</v>
      </c>
      <c r="G921" s="84" t="b">
        <v>0</v>
      </c>
    </row>
    <row r="922" spans="1:7" ht="15">
      <c r="A922" s="84" t="s">
        <v>3030</v>
      </c>
      <c r="B922" s="84">
        <v>2</v>
      </c>
      <c r="C922" s="122">
        <v>0.008190291118868894</v>
      </c>
      <c r="D922" s="84" t="s">
        <v>2090</v>
      </c>
      <c r="E922" s="84" t="b">
        <v>0</v>
      </c>
      <c r="F922" s="84" t="b">
        <v>0</v>
      </c>
      <c r="G922" s="84" t="b">
        <v>0</v>
      </c>
    </row>
    <row r="923" spans="1:7" ht="15">
      <c r="A923" s="84" t="s">
        <v>2796</v>
      </c>
      <c r="B923" s="84">
        <v>3</v>
      </c>
      <c r="C923" s="122">
        <v>0</v>
      </c>
      <c r="D923" s="84" t="s">
        <v>2092</v>
      </c>
      <c r="E923" s="84" t="b">
        <v>0</v>
      </c>
      <c r="F923" s="84" t="b">
        <v>0</v>
      </c>
      <c r="G923" s="84" t="b">
        <v>0</v>
      </c>
    </row>
    <row r="924" spans="1:7" ht="15">
      <c r="A924" s="84" t="s">
        <v>2905</v>
      </c>
      <c r="B924" s="84">
        <v>2</v>
      </c>
      <c r="C924" s="122">
        <v>0</v>
      </c>
      <c r="D924" s="84" t="s">
        <v>2092</v>
      </c>
      <c r="E924" s="84" t="b">
        <v>0</v>
      </c>
      <c r="F924" s="84" t="b">
        <v>0</v>
      </c>
      <c r="G924" s="84" t="b">
        <v>0</v>
      </c>
    </row>
    <row r="925" spans="1:7" ht="15">
      <c r="A925" s="84" t="s">
        <v>3056</v>
      </c>
      <c r="B925" s="84">
        <v>2</v>
      </c>
      <c r="C925" s="122">
        <v>0</v>
      </c>
      <c r="D925" s="84" t="s">
        <v>2092</v>
      </c>
      <c r="E925" s="84" t="b">
        <v>0</v>
      </c>
      <c r="F925" s="84" t="b">
        <v>0</v>
      </c>
      <c r="G925" s="84" t="b">
        <v>0</v>
      </c>
    </row>
    <row r="926" spans="1:7" ht="15">
      <c r="A926" s="84" t="s">
        <v>2256</v>
      </c>
      <c r="B926" s="84">
        <v>2</v>
      </c>
      <c r="C926" s="122">
        <v>0</v>
      </c>
      <c r="D926" s="84" t="s">
        <v>2092</v>
      </c>
      <c r="E926" s="84" t="b">
        <v>0</v>
      </c>
      <c r="F926" s="84" t="b">
        <v>0</v>
      </c>
      <c r="G926" s="84" t="b">
        <v>0</v>
      </c>
    </row>
    <row r="927" spans="1:7" ht="15">
      <c r="A927" s="84" t="s">
        <v>2253</v>
      </c>
      <c r="B927" s="84">
        <v>2</v>
      </c>
      <c r="C927" s="122">
        <v>0</v>
      </c>
      <c r="D927" s="84" t="s">
        <v>2092</v>
      </c>
      <c r="E927" s="84" t="b">
        <v>0</v>
      </c>
      <c r="F927" s="84" t="b">
        <v>0</v>
      </c>
      <c r="G927" s="84" t="b">
        <v>0</v>
      </c>
    </row>
    <row r="928" spans="1:7" ht="15">
      <c r="A928" s="84" t="s">
        <v>3057</v>
      </c>
      <c r="B928" s="84">
        <v>2</v>
      </c>
      <c r="C928" s="122">
        <v>0</v>
      </c>
      <c r="D928" s="84" t="s">
        <v>2092</v>
      </c>
      <c r="E928" s="84" t="b">
        <v>0</v>
      </c>
      <c r="F928" s="84" t="b">
        <v>1</v>
      </c>
      <c r="G928" s="84" t="b">
        <v>0</v>
      </c>
    </row>
    <row r="929" spans="1:7" ht="15">
      <c r="A929" s="84" t="s">
        <v>3058</v>
      </c>
      <c r="B929" s="84">
        <v>2</v>
      </c>
      <c r="C929" s="122">
        <v>0</v>
      </c>
      <c r="D929" s="84" t="s">
        <v>2092</v>
      </c>
      <c r="E929" s="84" t="b">
        <v>0</v>
      </c>
      <c r="F929" s="84" t="b">
        <v>0</v>
      </c>
      <c r="G929" s="84" t="b">
        <v>0</v>
      </c>
    </row>
    <row r="930" spans="1:7" ht="15">
      <c r="A930" s="84" t="s">
        <v>2789</v>
      </c>
      <c r="B930" s="84">
        <v>2</v>
      </c>
      <c r="C930" s="122">
        <v>0</v>
      </c>
      <c r="D930" s="84" t="s">
        <v>2092</v>
      </c>
      <c r="E930" s="84" t="b">
        <v>0</v>
      </c>
      <c r="F930" s="84" t="b">
        <v>0</v>
      </c>
      <c r="G930" s="84" t="b">
        <v>0</v>
      </c>
    </row>
    <row r="931" spans="1:7" ht="15">
      <c r="A931" s="84" t="s">
        <v>642</v>
      </c>
      <c r="B931" s="84">
        <v>2</v>
      </c>
      <c r="C931" s="122">
        <v>0</v>
      </c>
      <c r="D931" s="84" t="s">
        <v>2092</v>
      </c>
      <c r="E931" s="84" t="b">
        <v>0</v>
      </c>
      <c r="F931" s="84" t="b">
        <v>0</v>
      </c>
      <c r="G931" s="84" t="b">
        <v>0</v>
      </c>
    </row>
    <row r="932" spans="1:7" ht="15">
      <c r="A932" s="84" t="s">
        <v>232</v>
      </c>
      <c r="B932" s="84">
        <v>2</v>
      </c>
      <c r="C932" s="122">
        <v>0</v>
      </c>
      <c r="D932" s="84" t="s">
        <v>2092</v>
      </c>
      <c r="E932" s="84" t="b">
        <v>0</v>
      </c>
      <c r="F932" s="84" t="b">
        <v>0</v>
      </c>
      <c r="G932" s="84" t="b">
        <v>0</v>
      </c>
    </row>
    <row r="933" spans="1:7" ht="15">
      <c r="A933" s="84" t="s">
        <v>627</v>
      </c>
      <c r="B933" s="84">
        <v>3</v>
      </c>
      <c r="C933" s="122">
        <v>0</v>
      </c>
      <c r="D933" s="84" t="s">
        <v>2094</v>
      </c>
      <c r="E933" s="84" t="b">
        <v>0</v>
      </c>
      <c r="F933" s="84" t="b">
        <v>0</v>
      </c>
      <c r="G933" s="84" t="b">
        <v>0</v>
      </c>
    </row>
    <row r="934" spans="1:7" ht="15">
      <c r="A934" s="84" t="s">
        <v>2856</v>
      </c>
      <c r="B934" s="84">
        <v>2</v>
      </c>
      <c r="C934" s="122">
        <v>0.011005703690980077</v>
      </c>
      <c r="D934" s="84" t="s">
        <v>2094</v>
      </c>
      <c r="E934" s="84" t="b">
        <v>0</v>
      </c>
      <c r="F934" s="84" t="b">
        <v>0</v>
      </c>
      <c r="G934" s="84" t="b">
        <v>0</v>
      </c>
    </row>
    <row r="935" spans="1:7" ht="15">
      <c r="A935" s="84" t="s">
        <v>3079</v>
      </c>
      <c r="B935" s="84">
        <v>2</v>
      </c>
      <c r="C935" s="122">
        <v>0.011005703690980077</v>
      </c>
      <c r="D935" s="84" t="s">
        <v>2094</v>
      </c>
      <c r="E935" s="84" t="b">
        <v>0</v>
      </c>
      <c r="F935" s="84" t="b">
        <v>0</v>
      </c>
      <c r="G935" s="84" t="b">
        <v>0</v>
      </c>
    </row>
    <row r="936" spans="1:7" ht="15">
      <c r="A936" s="84" t="s">
        <v>3080</v>
      </c>
      <c r="B936" s="84">
        <v>2</v>
      </c>
      <c r="C936" s="122">
        <v>0.011005703690980077</v>
      </c>
      <c r="D936" s="84" t="s">
        <v>2094</v>
      </c>
      <c r="E936" s="84" t="b">
        <v>0</v>
      </c>
      <c r="F936" s="84" t="b">
        <v>0</v>
      </c>
      <c r="G936" s="84" t="b">
        <v>0</v>
      </c>
    </row>
    <row r="937" spans="1:7" ht="15">
      <c r="A937" s="84" t="s">
        <v>3081</v>
      </c>
      <c r="B937" s="84">
        <v>2</v>
      </c>
      <c r="C937" s="122">
        <v>0.011005703690980077</v>
      </c>
      <c r="D937" s="84" t="s">
        <v>2094</v>
      </c>
      <c r="E937" s="84" t="b">
        <v>0</v>
      </c>
      <c r="F937" s="84" t="b">
        <v>1</v>
      </c>
      <c r="G937" s="84" t="b">
        <v>0</v>
      </c>
    </row>
    <row r="938" spans="1:7" ht="15">
      <c r="A938" s="84" t="s">
        <v>3082</v>
      </c>
      <c r="B938" s="84">
        <v>2</v>
      </c>
      <c r="C938" s="122">
        <v>0.011005703690980077</v>
      </c>
      <c r="D938" s="84" t="s">
        <v>2094</v>
      </c>
      <c r="E938" s="84" t="b">
        <v>0</v>
      </c>
      <c r="F938" s="84" t="b">
        <v>0</v>
      </c>
      <c r="G938" s="84" t="b">
        <v>0</v>
      </c>
    </row>
    <row r="939" spans="1:7" ht="15">
      <c r="A939" s="84" t="s">
        <v>2855</v>
      </c>
      <c r="B939" s="84">
        <v>2</v>
      </c>
      <c r="C939" s="122">
        <v>0.011005703690980077</v>
      </c>
      <c r="D939" s="84" t="s">
        <v>2094</v>
      </c>
      <c r="E939" s="84" t="b">
        <v>0</v>
      </c>
      <c r="F939" s="84" t="b">
        <v>0</v>
      </c>
      <c r="G939" s="84" t="b">
        <v>0</v>
      </c>
    </row>
    <row r="940" spans="1:7" ht="15">
      <c r="A940" s="84" t="s">
        <v>3083</v>
      </c>
      <c r="B940" s="84">
        <v>2</v>
      </c>
      <c r="C940" s="122">
        <v>0.011005703690980077</v>
      </c>
      <c r="D940" s="84" t="s">
        <v>2094</v>
      </c>
      <c r="E940" s="84" t="b">
        <v>0</v>
      </c>
      <c r="F940" s="84" t="b">
        <v>0</v>
      </c>
      <c r="G940" s="84" t="b">
        <v>0</v>
      </c>
    </row>
    <row r="941" spans="1:7" ht="15">
      <c r="A941" s="84" t="s">
        <v>306</v>
      </c>
      <c r="B941" s="84">
        <v>2</v>
      </c>
      <c r="C941" s="122">
        <v>0.011005703690980077</v>
      </c>
      <c r="D941" s="84" t="s">
        <v>2094</v>
      </c>
      <c r="E941" s="84" t="b">
        <v>0</v>
      </c>
      <c r="F941" s="84" t="b">
        <v>0</v>
      </c>
      <c r="G941" s="84" t="b">
        <v>0</v>
      </c>
    </row>
    <row r="942" spans="1:7" ht="15">
      <c r="A942" s="84" t="s">
        <v>2976</v>
      </c>
      <c r="B942" s="84">
        <v>2</v>
      </c>
      <c r="C942" s="122">
        <v>0</v>
      </c>
      <c r="D942" s="84" t="s">
        <v>2095</v>
      </c>
      <c r="E942" s="84" t="b">
        <v>0</v>
      </c>
      <c r="F942" s="84" t="b">
        <v>0</v>
      </c>
      <c r="G942" s="84" t="b">
        <v>0</v>
      </c>
    </row>
    <row r="943" spans="1:7" ht="15">
      <c r="A943" s="84" t="s">
        <v>2196</v>
      </c>
      <c r="B943" s="84">
        <v>2</v>
      </c>
      <c r="C943" s="122">
        <v>0</v>
      </c>
      <c r="D943" s="84" t="s">
        <v>2095</v>
      </c>
      <c r="E943" s="84" t="b">
        <v>0</v>
      </c>
      <c r="F943" s="84" t="b">
        <v>0</v>
      </c>
      <c r="G943" s="84" t="b">
        <v>0</v>
      </c>
    </row>
    <row r="944" spans="1:7" ht="15">
      <c r="A944" s="84" t="s">
        <v>2787</v>
      </c>
      <c r="B944" s="84">
        <v>2</v>
      </c>
      <c r="C944" s="122">
        <v>0</v>
      </c>
      <c r="D944" s="84" t="s">
        <v>2095</v>
      </c>
      <c r="E944" s="84" t="b">
        <v>0</v>
      </c>
      <c r="F944" s="84" t="b">
        <v>0</v>
      </c>
      <c r="G944" s="84" t="b">
        <v>0</v>
      </c>
    </row>
    <row r="945" spans="1:7" ht="15">
      <c r="A945" s="84" t="s">
        <v>2826</v>
      </c>
      <c r="B945" s="84">
        <v>2</v>
      </c>
      <c r="C945" s="122">
        <v>0</v>
      </c>
      <c r="D945" s="84" t="s">
        <v>2095</v>
      </c>
      <c r="E945" s="84" t="b">
        <v>0</v>
      </c>
      <c r="F945" s="84" t="b">
        <v>0</v>
      </c>
      <c r="G945" s="84" t="b">
        <v>0</v>
      </c>
    </row>
    <row r="946" spans="1:7" ht="15">
      <c r="A946" s="84" t="s">
        <v>642</v>
      </c>
      <c r="B946" s="84">
        <v>2</v>
      </c>
      <c r="C946" s="122">
        <v>0</v>
      </c>
      <c r="D946" s="84" t="s">
        <v>2095</v>
      </c>
      <c r="E946" s="84" t="b">
        <v>0</v>
      </c>
      <c r="F946" s="84" t="b">
        <v>0</v>
      </c>
      <c r="G946" s="84" t="b">
        <v>0</v>
      </c>
    </row>
    <row r="947" spans="1:7" ht="15">
      <c r="A947" s="84" t="s">
        <v>627</v>
      </c>
      <c r="B947" s="84">
        <v>2</v>
      </c>
      <c r="C947" s="122">
        <v>0</v>
      </c>
      <c r="D947" s="84" t="s">
        <v>2095</v>
      </c>
      <c r="E947" s="84" t="b">
        <v>0</v>
      </c>
      <c r="F947" s="84" t="b">
        <v>0</v>
      </c>
      <c r="G947" s="84" t="b">
        <v>0</v>
      </c>
    </row>
    <row r="948" spans="1:7" ht="15">
      <c r="A948" s="84" t="s">
        <v>2836</v>
      </c>
      <c r="B948" s="84">
        <v>4</v>
      </c>
      <c r="C948" s="122">
        <v>0</v>
      </c>
      <c r="D948" s="84" t="s">
        <v>2096</v>
      </c>
      <c r="E948" s="84" t="b">
        <v>0</v>
      </c>
      <c r="F948" s="84" t="b">
        <v>0</v>
      </c>
      <c r="G948" s="84" t="b">
        <v>0</v>
      </c>
    </row>
    <row r="949" spans="1:7" ht="15">
      <c r="A949" s="84" t="s">
        <v>263</v>
      </c>
      <c r="B949" s="84">
        <v>2</v>
      </c>
      <c r="C949" s="122">
        <v>0</v>
      </c>
      <c r="D949" s="84" t="s">
        <v>2096</v>
      </c>
      <c r="E949" s="84" t="b">
        <v>0</v>
      </c>
      <c r="F949" s="84" t="b">
        <v>0</v>
      </c>
      <c r="G949" s="84" t="b">
        <v>0</v>
      </c>
    </row>
    <row r="950" spans="1:7" ht="15">
      <c r="A950" s="84" t="s">
        <v>2808</v>
      </c>
      <c r="B950" s="84">
        <v>2</v>
      </c>
      <c r="C950" s="122">
        <v>0</v>
      </c>
      <c r="D950" s="84" t="s">
        <v>2096</v>
      </c>
      <c r="E950" s="84" t="b">
        <v>0</v>
      </c>
      <c r="F950" s="84" t="b">
        <v>0</v>
      </c>
      <c r="G950" s="84" t="b">
        <v>0</v>
      </c>
    </row>
    <row r="951" spans="1:7" ht="15">
      <c r="A951" s="84" t="s">
        <v>2183</v>
      </c>
      <c r="B951" s="84">
        <v>2</v>
      </c>
      <c r="C951" s="122">
        <v>0</v>
      </c>
      <c r="D951" s="84" t="s">
        <v>2096</v>
      </c>
      <c r="E951" s="84" t="b">
        <v>0</v>
      </c>
      <c r="F951" s="84" t="b">
        <v>0</v>
      </c>
      <c r="G951" s="84" t="b">
        <v>0</v>
      </c>
    </row>
    <row r="952" spans="1:7" ht="15">
      <c r="A952" s="84" t="s">
        <v>3001</v>
      </c>
      <c r="B952" s="84">
        <v>2</v>
      </c>
      <c r="C952" s="122">
        <v>0</v>
      </c>
      <c r="D952" s="84" t="s">
        <v>2096</v>
      </c>
      <c r="E952" s="84" t="b">
        <v>0</v>
      </c>
      <c r="F952" s="84" t="b">
        <v>0</v>
      </c>
      <c r="G952" s="84" t="b">
        <v>0</v>
      </c>
    </row>
    <row r="953" spans="1:7" ht="15">
      <c r="A953" s="84" t="s">
        <v>3002</v>
      </c>
      <c r="B953" s="84">
        <v>2</v>
      </c>
      <c r="C953" s="122">
        <v>0</v>
      </c>
      <c r="D953" s="84" t="s">
        <v>2096</v>
      </c>
      <c r="E953" s="84" t="b">
        <v>0</v>
      </c>
      <c r="F953" s="84" t="b">
        <v>0</v>
      </c>
      <c r="G953" s="84" t="b">
        <v>0</v>
      </c>
    </row>
    <row r="954" spans="1:7" ht="15">
      <c r="A954" s="84" t="s">
        <v>3003</v>
      </c>
      <c r="B954" s="84">
        <v>2</v>
      </c>
      <c r="C954" s="122">
        <v>0</v>
      </c>
      <c r="D954" s="84" t="s">
        <v>2096</v>
      </c>
      <c r="E954" s="84" t="b">
        <v>0</v>
      </c>
      <c r="F954" s="84" t="b">
        <v>0</v>
      </c>
      <c r="G954" s="84" t="b">
        <v>0</v>
      </c>
    </row>
    <row r="955" spans="1:7" ht="15">
      <c r="A955" s="84" t="s">
        <v>3004</v>
      </c>
      <c r="B955" s="84">
        <v>2</v>
      </c>
      <c r="C955" s="122">
        <v>0</v>
      </c>
      <c r="D955" s="84" t="s">
        <v>2096</v>
      </c>
      <c r="E955" s="84" t="b">
        <v>0</v>
      </c>
      <c r="F955" s="84" t="b">
        <v>0</v>
      </c>
      <c r="G955" s="84" t="b">
        <v>0</v>
      </c>
    </row>
    <row r="956" spans="1:7" ht="15">
      <c r="A956" s="84" t="s">
        <v>3005</v>
      </c>
      <c r="B956" s="84">
        <v>2</v>
      </c>
      <c r="C956" s="122">
        <v>0</v>
      </c>
      <c r="D956" s="84" t="s">
        <v>2096</v>
      </c>
      <c r="E956" s="84" t="b">
        <v>0</v>
      </c>
      <c r="F956" s="84" t="b">
        <v>0</v>
      </c>
      <c r="G956" s="84" t="b">
        <v>0</v>
      </c>
    </row>
    <row r="957" spans="1:7" ht="15">
      <c r="A957" s="84" t="s">
        <v>3006</v>
      </c>
      <c r="B957" s="84">
        <v>2</v>
      </c>
      <c r="C957" s="122">
        <v>0</v>
      </c>
      <c r="D957" s="84" t="s">
        <v>2096</v>
      </c>
      <c r="E957" s="84" t="b">
        <v>0</v>
      </c>
      <c r="F957" s="84" t="b">
        <v>0</v>
      </c>
      <c r="G957" s="84" t="b">
        <v>0</v>
      </c>
    </row>
    <row r="958" spans="1:7" ht="15">
      <c r="A958" s="84" t="s">
        <v>627</v>
      </c>
      <c r="B958" s="84">
        <v>2</v>
      </c>
      <c r="C958" s="122">
        <v>0</v>
      </c>
      <c r="D958" s="84" t="s">
        <v>2096</v>
      </c>
      <c r="E958" s="84" t="b">
        <v>0</v>
      </c>
      <c r="F958" s="84" t="b">
        <v>0</v>
      </c>
      <c r="G958" s="84" t="b">
        <v>0</v>
      </c>
    </row>
    <row r="959" spans="1:7" ht="15">
      <c r="A959" s="84" t="s">
        <v>2285</v>
      </c>
      <c r="B959" s="84">
        <v>2</v>
      </c>
      <c r="C959" s="122">
        <v>0</v>
      </c>
      <c r="D959" s="84" t="s">
        <v>2096</v>
      </c>
      <c r="E959" s="84" t="b">
        <v>0</v>
      </c>
      <c r="F959" s="84" t="b">
        <v>0</v>
      </c>
      <c r="G959" s="84" t="b">
        <v>0</v>
      </c>
    </row>
    <row r="960" spans="1:7" ht="15">
      <c r="A960" s="84" t="s">
        <v>3007</v>
      </c>
      <c r="B960" s="84">
        <v>2</v>
      </c>
      <c r="C960" s="122">
        <v>0</v>
      </c>
      <c r="D960" s="84" t="s">
        <v>2096</v>
      </c>
      <c r="E960" s="84" t="b">
        <v>0</v>
      </c>
      <c r="F960" s="84" t="b">
        <v>0</v>
      </c>
      <c r="G96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3090</v>
      </c>
      <c r="B1" s="13" t="s">
        <v>3091</v>
      </c>
      <c r="C1" s="13" t="s">
        <v>3084</v>
      </c>
      <c r="D1" s="13" t="s">
        <v>3085</v>
      </c>
      <c r="E1" s="13" t="s">
        <v>3092</v>
      </c>
      <c r="F1" s="13" t="s">
        <v>144</v>
      </c>
      <c r="G1" s="13" t="s">
        <v>3093</v>
      </c>
      <c r="H1" s="13" t="s">
        <v>3094</v>
      </c>
      <c r="I1" s="13" t="s">
        <v>3095</v>
      </c>
      <c r="J1" s="13" t="s">
        <v>3096</v>
      </c>
      <c r="K1" s="13" t="s">
        <v>3097</v>
      </c>
      <c r="L1" s="13" t="s">
        <v>3098</v>
      </c>
    </row>
    <row r="2" spans="1:12" ht="15">
      <c r="A2" s="84" t="s">
        <v>642</v>
      </c>
      <c r="B2" s="84" t="s">
        <v>627</v>
      </c>
      <c r="C2" s="84">
        <v>34</v>
      </c>
      <c r="D2" s="122">
        <v>0.009898743550127894</v>
      </c>
      <c r="E2" s="122">
        <v>1.0486278513595124</v>
      </c>
      <c r="F2" s="84" t="s">
        <v>3086</v>
      </c>
      <c r="G2" s="84" t="b">
        <v>0</v>
      </c>
      <c r="H2" s="84" t="b">
        <v>0</v>
      </c>
      <c r="I2" s="84" t="b">
        <v>0</v>
      </c>
      <c r="J2" s="84" t="b">
        <v>0</v>
      </c>
      <c r="K2" s="84" t="b">
        <v>0</v>
      </c>
      <c r="L2" s="84" t="b">
        <v>0</v>
      </c>
    </row>
    <row r="3" spans="1:12" ht="15">
      <c r="A3" s="84" t="s">
        <v>627</v>
      </c>
      <c r="B3" s="84" t="s">
        <v>2180</v>
      </c>
      <c r="C3" s="84">
        <v>29</v>
      </c>
      <c r="D3" s="122">
        <v>0.009257083618619532</v>
      </c>
      <c r="E3" s="122">
        <v>1.286814092267685</v>
      </c>
      <c r="F3" s="84" t="s">
        <v>3086</v>
      </c>
      <c r="G3" s="84" t="b">
        <v>0</v>
      </c>
      <c r="H3" s="84" t="b">
        <v>0</v>
      </c>
      <c r="I3" s="84" t="b">
        <v>0</v>
      </c>
      <c r="J3" s="84" t="b">
        <v>0</v>
      </c>
      <c r="K3" s="84" t="b">
        <v>0</v>
      </c>
      <c r="L3" s="84" t="b">
        <v>0</v>
      </c>
    </row>
    <row r="4" spans="1:12" ht="15">
      <c r="A4" s="84" t="s">
        <v>2180</v>
      </c>
      <c r="B4" s="84" t="s">
        <v>2179</v>
      </c>
      <c r="C4" s="84">
        <v>29</v>
      </c>
      <c r="D4" s="122">
        <v>0.009257083618619532</v>
      </c>
      <c r="E4" s="122">
        <v>1.8673344057395378</v>
      </c>
      <c r="F4" s="84" t="s">
        <v>3086</v>
      </c>
      <c r="G4" s="84" t="b">
        <v>0</v>
      </c>
      <c r="H4" s="84" t="b">
        <v>0</v>
      </c>
      <c r="I4" s="84" t="b">
        <v>0</v>
      </c>
      <c r="J4" s="84" t="b">
        <v>0</v>
      </c>
      <c r="K4" s="84" t="b">
        <v>0</v>
      </c>
      <c r="L4" s="84" t="b">
        <v>0</v>
      </c>
    </row>
    <row r="5" spans="1:12" ht="15">
      <c r="A5" s="84" t="s">
        <v>2254</v>
      </c>
      <c r="B5" s="84" t="s">
        <v>2255</v>
      </c>
      <c r="C5" s="84">
        <v>23</v>
      </c>
      <c r="D5" s="122">
        <v>0.008282667573310408</v>
      </c>
      <c r="E5" s="122">
        <v>1.9969682635562176</v>
      </c>
      <c r="F5" s="84" t="s">
        <v>3086</v>
      </c>
      <c r="G5" s="84" t="b">
        <v>0</v>
      </c>
      <c r="H5" s="84" t="b">
        <v>0</v>
      </c>
      <c r="I5" s="84" t="b">
        <v>0</v>
      </c>
      <c r="J5" s="84" t="b">
        <v>0</v>
      </c>
      <c r="K5" s="84" t="b">
        <v>0</v>
      </c>
      <c r="L5" s="84" t="b">
        <v>0</v>
      </c>
    </row>
    <row r="6" spans="1:12" ht="15">
      <c r="A6" s="84" t="s">
        <v>2255</v>
      </c>
      <c r="B6" s="84" t="s">
        <v>2303</v>
      </c>
      <c r="C6" s="84">
        <v>20</v>
      </c>
      <c r="D6" s="122">
        <v>0.007695597486369976</v>
      </c>
      <c r="E6" s="122">
        <v>1.9969682635562176</v>
      </c>
      <c r="F6" s="84" t="s">
        <v>3086</v>
      </c>
      <c r="G6" s="84" t="b">
        <v>0</v>
      </c>
      <c r="H6" s="84" t="b">
        <v>0</v>
      </c>
      <c r="I6" s="84" t="b">
        <v>0</v>
      </c>
      <c r="J6" s="84" t="b">
        <v>0</v>
      </c>
      <c r="K6" s="84" t="b">
        <v>0</v>
      </c>
      <c r="L6" s="84" t="b">
        <v>0</v>
      </c>
    </row>
    <row r="7" spans="1:12" ht="15">
      <c r="A7" s="84" t="s">
        <v>2303</v>
      </c>
      <c r="B7" s="84" t="s">
        <v>642</v>
      </c>
      <c r="C7" s="84">
        <v>20</v>
      </c>
      <c r="D7" s="122">
        <v>0.007695597486369976</v>
      </c>
      <c r="E7" s="122">
        <v>1.626302339750842</v>
      </c>
      <c r="F7" s="84" t="s">
        <v>3086</v>
      </c>
      <c r="G7" s="84" t="b">
        <v>0</v>
      </c>
      <c r="H7" s="84" t="b">
        <v>0</v>
      </c>
      <c r="I7" s="84" t="b">
        <v>0</v>
      </c>
      <c r="J7" s="84" t="b">
        <v>0</v>
      </c>
      <c r="K7" s="84" t="b">
        <v>0</v>
      </c>
      <c r="L7" s="84" t="b">
        <v>0</v>
      </c>
    </row>
    <row r="8" spans="1:12" ht="15">
      <c r="A8" s="84" t="s">
        <v>2179</v>
      </c>
      <c r="B8" s="84" t="s">
        <v>2181</v>
      </c>
      <c r="C8" s="84">
        <v>20</v>
      </c>
      <c r="D8" s="122">
        <v>0.007695597486369976</v>
      </c>
      <c r="E8" s="122">
        <v>1.9969682635562176</v>
      </c>
      <c r="F8" s="84" t="s">
        <v>3086</v>
      </c>
      <c r="G8" s="84" t="b">
        <v>0</v>
      </c>
      <c r="H8" s="84" t="b">
        <v>0</v>
      </c>
      <c r="I8" s="84" t="b">
        <v>0</v>
      </c>
      <c r="J8" s="84" t="b">
        <v>0</v>
      </c>
      <c r="K8" s="84" t="b">
        <v>0</v>
      </c>
      <c r="L8" s="84" t="b">
        <v>0</v>
      </c>
    </row>
    <row r="9" spans="1:12" ht="15">
      <c r="A9" s="84" t="s">
        <v>2257</v>
      </c>
      <c r="B9" s="84" t="s">
        <v>2258</v>
      </c>
      <c r="C9" s="84">
        <v>18</v>
      </c>
      <c r="D9" s="122">
        <v>0.007260712597583507</v>
      </c>
      <c r="E9" s="122">
        <v>2.103423594470504</v>
      </c>
      <c r="F9" s="84" t="s">
        <v>3086</v>
      </c>
      <c r="G9" s="84" t="b">
        <v>0</v>
      </c>
      <c r="H9" s="84" t="b">
        <v>0</v>
      </c>
      <c r="I9" s="84" t="b">
        <v>0</v>
      </c>
      <c r="J9" s="84" t="b">
        <v>0</v>
      </c>
      <c r="K9" s="84" t="b">
        <v>0</v>
      </c>
      <c r="L9" s="84" t="b">
        <v>0</v>
      </c>
    </row>
    <row r="10" spans="1:12" ht="15">
      <c r="A10" s="84" t="s">
        <v>2258</v>
      </c>
      <c r="B10" s="84" t="s">
        <v>2254</v>
      </c>
      <c r="C10" s="84">
        <v>18</v>
      </c>
      <c r="D10" s="122">
        <v>0.007260712597583507</v>
      </c>
      <c r="E10" s="122">
        <v>1.9969682635562176</v>
      </c>
      <c r="F10" s="84" t="s">
        <v>3086</v>
      </c>
      <c r="G10" s="84" t="b">
        <v>0</v>
      </c>
      <c r="H10" s="84" t="b">
        <v>0</v>
      </c>
      <c r="I10" s="84" t="b">
        <v>0</v>
      </c>
      <c r="J10" s="84" t="b">
        <v>0</v>
      </c>
      <c r="K10" s="84" t="b">
        <v>0</v>
      </c>
      <c r="L10" s="84" t="b">
        <v>0</v>
      </c>
    </row>
    <row r="11" spans="1:12" ht="15">
      <c r="A11" s="84" t="s">
        <v>2256</v>
      </c>
      <c r="B11" s="84" t="s">
        <v>2253</v>
      </c>
      <c r="C11" s="84">
        <v>15</v>
      </c>
      <c r="D11" s="122">
        <v>0.006533210121735832</v>
      </c>
      <c r="E11" s="122">
        <v>2.103423594470504</v>
      </c>
      <c r="F11" s="84" t="s">
        <v>3086</v>
      </c>
      <c r="G11" s="84" t="b">
        <v>0</v>
      </c>
      <c r="H11" s="84" t="b">
        <v>0</v>
      </c>
      <c r="I11" s="84" t="b">
        <v>0</v>
      </c>
      <c r="J11" s="84" t="b">
        <v>0</v>
      </c>
      <c r="K11" s="84" t="b">
        <v>0</v>
      </c>
      <c r="L11" s="84" t="b">
        <v>0</v>
      </c>
    </row>
    <row r="12" spans="1:12" ht="15">
      <c r="A12" s="84" t="s">
        <v>627</v>
      </c>
      <c r="B12" s="84" t="s">
        <v>2285</v>
      </c>
      <c r="C12" s="84">
        <v>14</v>
      </c>
      <c r="D12" s="122">
        <v>0.006268115899865892</v>
      </c>
      <c r="E12" s="122">
        <v>1.0905194471237167</v>
      </c>
      <c r="F12" s="84" t="s">
        <v>3086</v>
      </c>
      <c r="G12" s="84" t="b">
        <v>0</v>
      </c>
      <c r="H12" s="84" t="b">
        <v>0</v>
      </c>
      <c r="I12" s="84" t="b">
        <v>0</v>
      </c>
      <c r="J12" s="84" t="b">
        <v>0</v>
      </c>
      <c r="K12" s="84" t="b">
        <v>0</v>
      </c>
      <c r="L12" s="84" t="b">
        <v>0</v>
      </c>
    </row>
    <row r="13" spans="1:12" ht="15">
      <c r="A13" s="84" t="s">
        <v>2305</v>
      </c>
      <c r="B13" s="84" t="s">
        <v>2241</v>
      </c>
      <c r="C13" s="84">
        <v>12</v>
      </c>
      <c r="D13" s="122">
        <v>0.0065577404926608525</v>
      </c>
      <c r="E13" s="122">
        <v>1.688914484365274</v>
      </c>
      <c r="F13" s="84" t="s">
        <v>3086</v>
      </c>
      <c r="G13" s="84" t="b">
        <v>0</v>
      </c>
      <c r="H13" s="84" t="b">
        <v>0</v>
      </c>
      <c r="I13" s="84" t="b">
        <v>0</v>
      </c>
      <c r="J13" s="84" t="b">
        <v>0</v>
      </c>
      <c r="K13" s="84" t="b">
        <v>0</v>
      </c>
      <c r="L13" s="84" t="b">
        <v>0</v>
      </c>
    </row>
    <row r="14" spans="1:12" ht="15">
      <c r="A14" s="84" t="s">
        <v>2246</v>
      </c>
      <c r="B14" s="84" t="s">
        <v>2247</v>
      </c>
      <c r="C14" s="84">
        <v>12</v>
      </c>
      <c r="D14" s="122">
        <v>0.005699107778858261</v>
      </c>
      <c r="E14" s="122">
        <v>2.2795148535261855</v>
      </c>
      <c r="F14" s="84" t="s">
        <v>3086</v>
      </c>
      <c r="G14" s="84" t="b">
        <v>0</v>
      </c>
      <c r="H14" s="84" t="b">
        <v>0</v>
      </c>
      <c r="I14" s="84" t="b">
        <v>0</v>
      </c>
      <c r="J14" s="84" t="b">
        <v>0</v>
      </c>
      <c r="K14" s="84" t="b">
        <v>0</v>
      </c>
      <c r="L14" s="84" t="b">
        <v>0</v>
      </c>
    </row>
    <row r="15" spans="1:12" ht="15">
      <c r="A15" s="84" t="s">
        <v>2247</v>
      </c>
      <c r="B15" s="84" t="s">
        <v>2248</v>
      </c>
      <c r="C15" s="84">
        <v>12</v>
      </c>
      <c r="D15" s="122">
        <v>0.005699107778858261</v>
      </c>
      <c r="E15" s="122">
        <v>2.2795148535261855</v>
      </c>
      <c r="F15" s="84" t="s">
        <v>3086</v>
      </c>
      <c r="G15" s="84" t="b">
        <v>0</v>
      </c>
      <c r="H15" s="84" t="b">
        <v>0</v>
      </c>
      <c r="I15" s="84" t="b">
        <v>0</v>
      </c>
      <c r="J15" s="84" t="b">
        <v>1</v>
      </c>
      <c r="K15" s="84" t="b">
        <v>0</v>
      </c>
      <c r="L15" s="84" t="b">
        <v>0</v>
      </c>
    </row>
    <row r="16" spans="1:12" ht="15">
      <c r="A16" s="84" t="s">
        <v>2248</v>
      </c>
      <c r="B16" s="84" t="s">
        <v>627</v>
      </c>
      <c r="C16" s="84">
        <v>12</v>
      </c>
      <c r="D16" s="122">
        <v>0.005699107778858261</v>
      </c>
      <c r="E16" s="122">
        <v>1.2414248039180462</v>
      </c>
      <c r="F16" s="84" t="s">
        <v>3086</v>
      </c>
      <c r="G16" s="84" t="b">
        <v>1</v>
      </c>
      <c r="H16" s="84" t="b">
        <v>0</v>
      </c>
      <c r="I16" s="84" t="b">
        <v>0</v>
      </c>
      <c r="J16" s="84" t="b">
        <v>0</v>
      </c>
      <c r="K16" s="84" t="b">
        <v>0</v>
      </c>
      <c r="L16" s="84" t="b">
        <v>0</v>
      </c>
    </row>
    <row r="17" spans="1:12" ht="15">
      <c r="A17" s="84" t="s">
        <v>627</v>
      </c>
      <c r="B17" s="84" t="s">
        <v>2243</v>
      </c>
      <c r="C17" s="84">
        <v>12</v>
      </c>
      <c r="D17" s="122">
        <v>0.005699107778858261</v>
      </c>
      <c r="E17" s="122">
        <v>1.1107228332120038</v>
      </c>
      <c r="F17" s="84" t="s">
        <v>3086</v>
      </c>
      <c r="G17" s="84" t="b">
        <v>0</v>
      </c>
      <c r="H17" s="84" t="b">
        <v>0</v>
      </c>
      <c r="I17" s="84" t="b">
        <v>0</v>
      </c>
      <c r="J17" s="84" t="b">
        <v>0</v>
      </c>
      <c r="K17" s="84" t="b">
        <v>0</v>
      </c>
      <c r="L17" s="84" t="b">
        <v>0</v>
      </c>
    </row>
    <row r="18" spans="1:12" ht="15">
      <c r="A18" s="84" t="s">
        <v>2243</v>
      </c>
      <c r="B18" s="84" t="s">
        <v>2244</v>
      </c>
      <c r="C18" s="84">
        <v>12</v>
      </c>
      <c r="D18" s="122">
        <v>0.005699107778858261</v>
      </c>
      <c r="E18" s="122">
        <v>2.0017146985806793</v>
      </c>
      <c r="F18" s="84" t="s">
        <v>3086</v>
      </c>
      <c r="G18" s="84" t="b">
        <v>0</v>
      </c>
      <c r="H18" s="84" t="b">
        <v>0</v>
      </c>
      <c r="I18" s="84" t="b">
        <v>0</v>
      </c>
      <c r="J18" s="84" t="b">
        <v>0</v>
      </c>
      <c r="K18" s="84" t="b">
        <v>0</v>
      </c>
      <c r="L18" s="84" t="b">
        <v>0</v>
      </c>
    </row>
    <row r="19" spans="1:12" ht="15">
      <c r="A19" s="84" t="s">
        <v>2244</v>
      </c>
      <c r="B19" s="84" t="s">
        <v>2249</v>
      </c>
      <c r="C19" s="84">
        <v>12</v>
      </c>
      <c r="D19" s="122">
        <v>0.005699107778858261</v>
      </c>
      <c r="E19" s="122">
        <v>2.2447527472669737</v>
      </c>
      <c r="F19" s="84" t="s">
        <v>3086</v>
      </c>
      <c r="G19" s="84" t="b">
        <v>0</v>
      </c>
      <c r="H19" s="84" t="b">
        <v>0</v>
      </c>
      <c r="I19" s="84" t="b">
        <v>0</v>
      </c>
      <c r="J19" s="84" t="b">
        <v>0</v>
      </c>
      <c r="K19" s="84" t="b">
        <v>0</v>
      </c>
      <c r="L19" s="84" t="b">
        <v>0</v>
      </c>
    </row>
    <row r="20" spans="1:12" ht="15">
      <c r="A20" s="84" t="s">
        <v>2245</v>
      </c>
      <c r="B20" s="84" t="s">
        <v>2250</v>
      </c>
      <c r="C20" s="84">
        <v>12</v>
      </c>
      <c r="D20" s="122">
        <v>0.005699107778858261</v>
      </c>
      <c r="E20" s="122">
        <v>2.2795148535261855</v>
      </c>
      <c r="F20" s="84" t="s">
        <v>3086</v>
      </c>
      <c r="G20" s="84" t="b">
        <v>0</v>
      </c>
      <c r="H20" s="84" t="b">
        <v>0</v>
      </c>
      <c r="I20" s="84" t="b">
        <v>0</v>
      </c>
      <c r="J20" s="84" t="b">
        <v>0</v>
      </c>
      <c r="K20" s="84" t="b">
        <v>0</v>
      </c>
      <c r="L20" s="84" t="b">
        <v>0</v>
      </c>
    </row>
    <row r="21" spans="1:12" ht="15">
      <c r="A21" s="84" t="s">
        <v>2250</v>
      </c>
      <c r="B21" s="84" t="s">
        <v>2251</v>
      </c>
      <c r="C21" s="84">
        <v>12</v>
      </c>
      <c r="D21" s="122">
        <v>0.005699107778858261</v>
      </c>
      <c r="E21" s="122">
        <v>2.2795148535261855</v>
      </c>
      <c r="F21" s="84" t="s">
        <v>3086</v>
      </c>
      <c r="G21" s="84" t="b">
        <v>0</v>
      </c>
      <c r="H21" s="84" t="b">
        <v>0</v>
      </c>
      <c r="I21" s="84" t="b">
        <v>0</v>
      </c>
      <c r="J21" s="84" t="b">
        <v>0</v>
      </c>
      <c r="K21" s="84" t="b">
        <v>0</v>
      </c>
      <c r="L21" s="84" t="b">
        <v>0</v>
      </c>
    </row>
    <row r="22" spans="1:12" ht="15">
      <c r="A22" s="84" t="s">
        <v>2251</v>
      </c>
      <c r="B22" s="84" t="s">
        <v>2781</v>
      </c>
      <c r="C22" s="84">
        <v>12</v>
      </c>
      <c r="D22" s="122">
        <v>0.005699107778858261</v>
      </c>
      <c r="E22" s="122">
        <v>2.2795148535261855</v>
      </c>
      <c r="F22" s="84" t="s">
        <v>3086</v>
      </c>
      <c r="G22" s="84" t="b">
        <v>0</v>
      </c>
      <c r="H22" s="84" t="b">
        <v>0</v>
      </c>
      <c r="I22" s="84" t="b">
        <v>0</v>
      </c>
      <c r="J22" s="84" t="b">
        <v>0</v>
      </c>
      <c r="K22" s="84" t="b">
        <v>0</v>
      </c>
      <c r="L22" s="84" t="b">
        <v>0</v>
      </c>
    </row>
    <row r="23" spans="1:12" ht="15">
      <c r="A23" s="84" t="s">
        <v>2781</v>
      </c>
      <c r="B23" s="84" t="s">
        <v>2782</v>
      </c>
      <c r="C23" s="84">
        <v>12</v>
      </c>
      <c r="D23" s="122">
        <v>0.005699107778858261</v>
      </c>
      <c r="E23" s="122">
        <v>2.2795148535261855</v>
      </c>
      <c r="F23" s="84" t="s">
        <v>3086</v>
      </c>
      <c r="G23" s="84" t="b">
        <v>0</v>
      </c>
      <c r="H23" s="84" t="b">
        <v>0</v>
      </c>
      <c r="I23" s="84" t="b">
        <v>0</v>
      </c>
      <c r="J23" s="84" t="b">
        <v>0</v>
      </c>
      <c r="K23" s="84" t="b">
        <v>0</v>
      </c>
      <c r="L23" s="84" t="b">
        <v>0</v>
      </c>
    </row>
    <row r="24" spans="1:12" ht="15">
      <c r="A24" s="84" t="s">
        <v>2782</v>
      </c>
      <c r="B24" s="84" t="s">
        <v>2780</v>
      </c>
      <c r="C24" s="84">
        <v>11</v>
      </c>
      <c r="D24" s="122">
        <v>0.005393086709971311</v>
      </c>
      <c r="E24" s="122">
        <v>2.241726292636786</v>
      </c>
      <c r="F24" s="84" t="s">
        <v>3086</v>
      </c>
      <c r="G24" s="84" t="b">
        <v>0</v>
      </c>
      <c r="H24" s="84" t="b">
        <v>0</v>
      </c>
      <c r="I24" s="84" t="b">
        <v>0</v>
      </c>
      <c r="J24" s="84" t="b">
        <v>0</v>
      </c>
      <c r="K24" s="84" t="b">
        <v>0</v>
      </c>
      <c r="L24" s="84" t="b">
        <v>0</v>
      </c>
    </row>
    <row r="25" spans="1:12" ht="15">
      <c r="A25" s="84" t="s">
        <v>2780</v>
      </c>
      <c r="B25" s="84" t="s">
        <v>2778</v>
      </c>
      <c r="C25" s="84">
        <v>10</v>
      </c>
      <c r="D25" s="122">
        <v>0.005071000675992713</v>
      </c>
      <c r="E25" s="122">
        <v>2.133386817847948</v>
      </c>
      <c r="F25" s="84" t="s">
        <v>3086</v>
      </c>
      <c r="G25" s="84" t="b">
        <v>0</v>
      </c>
      <c r="H25" s="84" t="b">
        <v>0</v>
      </c>
      <c r="I25" s="84" t="b">
        <v>0</v>
      </c>
      <c r="J25" s="84" t="b">
        <v>0</v>
      </c>
      <c r="K25" s="84" t="b">
        <v>0</v>
      </c>
      <c r="L25" s="84" t="b">
        <v>0</v>
      </c>
    </row>
    <row r="26" spans="1:12" ht="15">
      <c r="A26" s="84" t="s">
        <v>2309</v>
      </c>
      <c r="B26" s="84" t="s">
        <v>2305</v>
      </c>
      <c r="C26" s="84">
        <v>8</v>
      </c>
      <c r="D26" s="122">
        <v>0.004371826995107234</v>
      </c>
      <c r="E26" s="122">
        <v>2.0576661039098294</v>
      </c>
      <c r="F26" s="84" t="s">
        <v>3086</v>
      </c>
      <c r="G26" s="84" t="b">
        <v>0</v>
      </c>
      <c r="H26" s="84" t="b">
        <v>0</v>
      </c>
      <c r="I26" s="84" t="b">
        <v>0</v>
      </c>
      <c r="J26" s="84" t="b">
        <v>0</v>
      </c>
      <c r="K26" s="84" t="b">
        <v>0</v>
      </c>
      <c r="L26" s="84" t="b">
        <v>0</v>
      </c>
    </row>
    <row r="27" spans="1:12" ht="15">
      <c r="A27" s="84" t="s">
        <v>2241</v>
      </c>
      <c r="B27" s="84" t="s">
        <v>2310</v>
      </c>
      <c r="C27" s="84">
        <v>8</v>
      </c>
      <c r="D27" s="122">
        <v>0.004371826995107234</v>
      </c>
      <c r="E27" s="122">
        <v>1.8673344057395378</v>
      </c>
      <c r="F27" s="84" t="s">
        <v>3086</v>
      </c>
      <c r="G27" s="84" t="b">
        <v>0</v>
      </c>
      <c r="H27" s="84" t="b">
        <v>0</v>
      </c>
      <c r="I27" s="84" t="b">
        <v>0</v>
      </c>
      <c r="J27" s="84" t="b">
        <v>0</v>
      </c>
      <c r="K27" s="84" t="b">
        <v>0</v>
      </c>
      <c r="L27" s="84" t="b">
        <v>0</v>
      </c>
    </row>
    <row r="28" spans="1:12" ht="15">
      <c r="A28" s="84" t="s">
        <v>305</v>
      </c>
      <c r="B28" s="84" t="s">
        <v>2257</v>
      </c>
      <c r="C28" s="84">
        <v>8</v>
      </c>
      <c r="D28" s="122">
        <v>0.004371826995107234</v>
      </c>
      <c r="E28" s="122">
        <v>2.4044535901344855</v>
      </c>
      <c r="F28" s="84" t="s">
        <v>3086</v>
      </c>
      <c r="G28" s="84" t="b">
        <v>0</v>
      </c>
      <c r="H28" s="84" t="b">
        <v>0</v>
      </c>
      <c r="I28" s="84" t="b">
        <v>0</v>
      </c>
      <c r="J28" s="84" t="b">
        <v>0</v>
      </c>
      <c r="K28" s="84" t="b">
        <v>0</v>
      </c>
      <c r="L28" s="84" t="b">
        <v>0</v>
      </c>
    </row>
    <row r="29" spans="1:12" ht="15">
      <c r="A29" s="84" t="s">
        <v>627</v>
      </c>
      <c r="B29" s="84" t="s">
        <v>642</v>
      </c>
      <c r="C29" s="84">
        <v>7</v>
      </c>
      <c r="D29" s="122">
        <v>0.003990299302898353</v>
      </c>
      <c r="E29" s="122">
        <v>0.3995183724589734</v>
      </c>
      <c r="F29" s="84" t="s">
        <v>3086</v>
      </c>
      <c r="G29" s="84" t="b">
        <v>0</v>
      </c>
      <c r="H29" s="84" t="b">
        <v>0</v>
      </c>
      <c r="I29" s="84" t="b">
        <v>0</v>
      </c>
      <c r="J29" s="84" t="b">
        <v>0</v>
      </c>
      <c r="K29" s="84" t="b">
        <v>0</v>
      </c>
      <c r="L29" s="84" t="b">
        <v>0</v>
      </c>
    </row>
    <row r="30" spans="1:12" ht="15">
      <c r="A30" s="84" t="s">
        <v>257</v>
      </c>
      <c r="B30" s="84" t="s">
        <v>2246</v>
      </c>
      <c r="C30" s="84">
        <v>7</v>
      </c>
      <c r="D30" s="122">
        <v>0.003990299302898353</v>
      </c>
      <c r="E30" s="122">
        <v>2.455606112581867</v>
      </c>
      <c r="F30" s="84" t="s">
        <v>3086</v>
      </c>
      <c r="G30" s="84" t="b">
        <v>0</v>
      </c>
      <c r="H30" s="84" t="b">
        <v>0</v>
      </c>
      <c r="I30" s="84" t="b">
        <v>0</v>
      </c>
      <c r="J30" s="84" t="b">
        <v>0</v>
      </c>
      <c r="K30" s="84" t="b">
        <v>0</v>
      </c>
      <c r="L30" s="84" t="b">
        <v>0</v>
      </c>
    </row>
    <row r="31" spans="1:12" ht="15">
      <c r="A31" s="84" t="s">
        <v>2249</v>
      </c>
      <c r="B31" s="84" t="s">
        <v>2793</v>
      </c>
      <c r="C31" s="84">
        <v>7</v>
      </c>
      <c r="D31" s="122">
        <v>0.003990299302898353</v>
      </c>
      <c r="E31" s="122">
        <v>2.2795148535261855</v>
      </c>
      <c r="F31" s="84" t="s">
        <v>3086</v>
      </c>
      <c r="G31" s="84" t="b">
        <v>0</v>
      </c>
      <c r="H31" s="84" t="b">
        <v>0</v>
      </c>
      <c r="I31" s="84" t="b">
        <v>0</v>
      </c>
      <c r="J31" s="84" t="b">
        <v>0</v>
      </c>
      <c r="K31" s="84" t="b">
        <v>0</v>
      </c>
      <c r="L31" s="84" t="b">
        <v>0</v>
      </c>
    </row>
    <row r="32" spans="1:12" ht="15">
      <c r="A32" s="84" t="s">
        <v>2793</v>
      </c>
      <c r="B32" s="84" t="s">
        <v>2245</v>
      </c>
      <c r="C32" s="84">
        <v>7</v>
      </c>
      <c r="D32" s="122">
        <v>0.003990299302898353</v>
      </c>
      <c r="E32" s="122">
        <v>2.2447527472669737</v>
      </c>
      <c r="F32" s="84" t="s">
        <v>3086</v>
      </c>
      <c r="G32" s="84" t="b">
        <v>0</v>
      </c>
      <c r="H32" s="84" t="b">
        <v>0</v>
      </c>
      <c r="I32" s="84" t="b">
        <v>0</v>
      </c>
      <c r="J32" s="84" t="b">
        <v>0</v>
      </c>
      <c r="K32" s="84" t="b">
        <v>0</v>
      </c>
      <c r="L32" s="84" t="b">
        <v>0</v>
      </c>
    </row>
    <row r="33" spans="1:12" ht="15">
      <c r="A33" s="84" t="s">
        <v>2184</v>
      </c>
      <c r="B33" s="84" t="s">
        <v>2262</v>
      </c>
      <c r="C33" s="84">
        <v>5</v>
      </c>
      <c r="D33" s="122">
        <v>0.0031471013044002192</v>
      </c>
      <c r="E33" s="122">
        <v>2.6597260952377915</v>
      </c>
      <c r="F33" s="84" t="s">
        <v>3086</v>
      </c>
      <c r="G33" s="84" t="b">
        <v>0</v>
      </c>
      <c r="H33" s="84" t="b">
        <v>0</v>
      </c>
      <c r="I33" s="84" t="b">
        <v>0</v>
      </c>
      <c r="J33" s="84" t="b">
        <v>0</v>
      </c>
      <c r="K33" s="84" t="b">
        <v>0</v>
      </c>
      <c r="L33" s="84" t="b">
        <v>0</v>
      </c>
    </row>
    <row r="34" spans="1:12" ht="15">
      <c r="A34" s="84" t="s">
        <v>2262</v>
      </c>
      <c r="B34" s="84" t="s">
        <v>2263</v>
      </c>
      <c r="C34" s="84">
        <v>5</v>
      </c>
      <c r="D34" s="122">
        <v>0.0031471013044002192</v>
      </c>
      <c r="E34" s="122">
        <v>2.4044535901344855</v>
      </c>
      <c r="F34" s="84" t="s">
        <v>3086</v>
      </c>
      <c r="G34" s="84" t="b">
        <v>0</v>
      </c>
      <c r="H34" s="84" t="b">
        <v>0</v>
      </c>
      <c r="I34" s="84" t="b">
        <v>0</v>
      </c>
      <c r="J34" s="84" t="b">
        <v>0</v>
      </c>
      <c r="K34" s="84" t="b">
        <v>0</v>
      </c>
      <c r="L34" s="84" t="b">
        <v>0</v>
      </c>
    </row>
    <row r="35" spans="1:12" ht="15">
      <c r="A35" s="84" t="s">
        <v>2263</v>
      </c>
      <c r="B35" s="84" t="s">
        <v>2264</v>
      </c>
      <c r="C35" s="84">
        <v>5</v>
      </c>
      <c r="D35" s="122">
        <v>0.0031471013044002192</v>
      </c>
      <c r="E35" s="122">
        <v>2.4044535901344855</v>
      </c>
      <c r="F35" s="84" t="s">
        <v>3086</v>
      </c>
      <c r="G35" s="84" t="b">
        <v>0</v>
      </c>
      <c r="H35" s="84" t="b">
        <v>0</v>
      </c>
      <c r="I35" s="84" t="b">
        <v>0</v>
      </c>
      <c r="J35" s="84" t="b">
        <v>0</v>
      </c>
      <c r="K35" s="84" t="b">
        <v>0</v>
      </c>
      <c r="L35" s="84" t="b">
        <v>0</v>
      </c>
    </row>
    <row r="36" spans="1:12" ht="15">
      <c r="A36" s="84" t="s">
        <v>2264</v>
      </c>
      <c r="B36" s="84" t="s">
        <v>627</v>
      </c>
      <c r="C36" s="84">
        <v>5</v>
      </c>
      <c r="D36" s="122">
        <v>0.0031471013044002192</v>
      </c>
      <c r="E36" s="122">
        <v>1.2414248039180462</v>
      </c>
      <c r="F36" s="84" t="s">
        <v>3086</v>
      </c>
      <c r="G36" s="84" t="b">
        <v>0</v>
      </c>
      <c r="H36" s="84" t="b">
        <v>0</v>
      </c>
      <c r="I36" s="84" t="b">
        <v>0</v>
      </c>
      <c r="J36" s="84" t="b">
        <v>0</v>
      </c>
      <c r="K36" s="84" t="b">
        <v>0</v>
      </c>
      <c r="L36" s="84" t="b">
        <v>0</v>
      </c>
    </row>
    <row r="37" spans="1:12" ht="15">
      <c r="A37" s="84" t="s">
        <v>627</v>
      </c>
      <c r="B37" s="84" t="s">
        <v>2265</v>
      </c>
      <c r="C37" s="84">
        <v>5</v>
      </c>
      <c r="D37" s="122">
        <v>0.0031471013044002192</v>
      </c>
      <c r="E37" s="122">
        <v>1.2076328462200603</v>
      </c>
      <c r="F37" s="84" t="s">
        <v>3086</v>
      </c>
      <c r="G37" s="84" t="b">
        <v>0</v>
      </c>
      <c r="H37" s="84" t="b">
        <v>0</v>
      </c>
      <c r="I37" s="84" t="b">
        <v>0</v>
      </c>
      <c r="J37" s="84" t="b">
        <v>0</v>
      </c>
      <c r="K37" s="84" t="b">
        <v>0</v>
      </c>
      <c r="L37" s="84" t="b">
        <v>0</v>
      </c>
    </row>
    <row r="38" spans="1:12" ht="15">
      <c r="A38" s="84" t="s">
        <v>2265</v>
      </c>
      <c r="B38" s="84" t="s">
        <v>2261</v>
      </c>
      <c r="C38" s="84">
        <v>5</v>
      </c>
      <c r="D38" s="122">
        <v>0.0031471013044002192</v>
      </c>
      <c r="E38" s="122">
        <v>2.501363603142542</v>
      </c>
      <c r="F38" s="84" t="s">
        <v>3086</v>
      </c>
      <c r="G38" s="84" t="b">
        <v>0</v>
      </c>
      <c r="H38" s="84" t="b">
        <v>0</v>
      </c>
      <c r="I38" s="84" t="b">
        <v>0</v>
      </c>
      <c r="J38" s="84" t="b">
        <v>0</v>
      </c>
      <c r="K38" s="84" t="b">
        <v>0</v>
      </c>
      <c r="L38" s="84" t="b">
        <v>0</v>
      </c>
    </row>
    <row r="39" spans="1:12" ht="15">
      <c r="A39" s="84" t="s">
        <v>2261</v>
      </c>
      <c r="B39" s="84" t="s">
        <v>2266</v>
      </c>
      <c r="C39" s="84">
        <v>5</v>
      </c>
      <c r="D39" s="122">
        <v>0.0031471013044002192</v>
      </c>
      <c r="E39" s="122">
        <v>2.501363603142542</v>
      </c>
      <c r="F39" s="84" t="s">
        <v>3086</v>
      </c>
      <c r="G39" s="84" t="b">
        <v>0</v>
      </c>
      <c r="H39" s="84" t="b">
        <v>0</v>
      </c>
      <c r="I39" s="84" t="b">
        <v>0</v>
      </c>
      <c r="J39" s="84" t="b">
        <v>0</v>
      </c>
      <c r="K39" s="84" t="b">
        <v>0</v>
      </c>
      <c r="L39" s="84" t="b">
        <v>0</v>
      </c>
    </row>
    <row r="40" spans="1:12" ht="15">
      <c r="A40" s="84" t="s">
        <v>2266</v>
      </c>
      <c r="B40" s="84" t="s">
        <v>2783</v>
      </c>
      <c r="C40" s="84">
        <v>5</v>
      </c>
      <c r="D40" s="122">
        <v>0.0031471013044002192</v>
      </c>
      <c r="E40" s="122">
        <v>2.325272344086861</v>
      </c>
      <c r="F40" s="84" t="s">
        <v>3086</v>
      </c>
      <c r="G40" s="84" t="b">
        <v>0</v>
      </c>
      <c r="H40" s="84" t="b">
        <v>0</v>
      </c>
      <c r="I40" s="84" t="b">
        <v>0</v>
      </c>
      <c r="J40" s="84" t="b">
        <v>0</v>
      </c>
      <c r="K40" s="84" t="b">
        <v>0</v>
      </c>
      <c r="L40" s="84" t="b">
        <v>0</v>
      </c>
    </row>
    <row r="41" spans="1:12" ht="15">
      <c r="A41" s="84" t="s">
        <v>2783</v>
      </c>
      <c r="B41" s="84" t="s">
        <v>2795</v>
      </c>
      <c r="C41" s="84">
        <v>5</v>
      </c>
      <c r="D41" s="122">
        <v>0.0031471013044002192</v>
      </c>
      <c r="E41" s="122">
        <v>2.3764248665342422</v>
      </c>
      <c r="F41" s="84" t="s">
        <v>3086</v>
      </c>
      <c r="G41" s="84" t="b">
        <v>0</v>
      </c>
      <c r="H41" s="84" t="b">
        <v>0</v>
      </c>
      <c r="I41" s="84" t="b">
        <v>0</v>
      </c>
      <c r="J41" s="84" t="b">
        <v>0</v>
      </c>
      <c r="K41" s="84" t="b">
        <v>0</v>
      </c>
      <c r="L41" s="84" t="b">
        <v>0</v>
      </c>
    </row>
    <row r="42" spans="1:12" ht="15">
      <c r="A42" s="84" t="s">
        <v>2795</v>
      </c>
      <c r="B42" s="84" t="s">
        <v>2799</v>
      </c>
      <c r="C42" s="84">
        <v>5</v>
      </c>
      <c r="D42" s="122">
        <v>0.0031471013044002192</v>
      </c>
      <c r="E42" s="122">
        <v>2.580544849190167</v>
      </c>
      <c r="F42" s="84" t="s">
        <v>3086</v>
      </c>
      <c r="G42" s="84" t="b">
        <v>0</v>
      </c>
      <c r="H42" s="84" t="b">
        <v>0</v>
      </c>
      <c r="I42" s="84" t="b">
        <v>0</v>
      </c>
      <c r="J42" s="84" t="b">
        <v>0</v>
      </c>
      <c r="K42" s="84" t="b">
        <v>0</v>
      </c>
      <c r="L42" s="84" t="b">
        <v>0</v>
      </c>
    </row>
    <row r="43" spans="1:12" ht="15">
      <c r="A43" s="84" t="s">
        <v>2799</v>
      </c>
      <c r="B43" s="84" t="s">
        <v>2800</v>
      </c>
      <c r="C43" s="84">
        <v>5</v>
      </c>
      <c r="D43" s="122">
        <v>0.0031471013044002192</v>
      </c>
      <c r="E43" s="122">
        <v>2.6597260952377915</v>
      </c>
      <c r="F43" s="84" t="s">
        <v>3086</v>
      </c>
      <c r="G43" s="84" t="b">
        <v>0</v>
      </c>
      <c r="H43" s="84" t="b">
        <v>0</v>
      </c>
      <c r="I43" s="84" t="b">
        <v>0</v>
      </c>
      <c r="J43" s="84" t="b">
        <v>0</v>
      </c>
      <c r="K43" s="84" t="b">
        <v>0</v>
      </c>
      <c r="L43" s="84" t="b">
        <v>0</v>
      </c>
    </row>
    <row r="44" spans="1:12" ht="15">
      <c r="A44" s="84" t="s">
        <v>2310</v>
      </c>
      <c r="B44" s="84" t="s">
        <v>627</v>
      </c>
      <c r="C44" s="84">
        <v>5</v>
      </c>
      <c r="D44" s="122">
        <v>0.0031471013044002192</v>
      </c>
      <c r="E44" s="122">
        <v>1.0373048212621214</v>
      </c>
      <c r="F44" s="84" t="s">
        <v>3086</v>
      </c>
      <c r="G44" s="84" t="b">
        <v>0</v>
      </c>
      <c r="H44" s="84" t="b">
        <v>0</v>
      </c>
      <c r="I44" s="84" t="b">
        <v>0</v>
      </c>
      <c r="J44" s="84" t="b">
        <v>0</v>
      </c>
      <c r="K44" s="84" t="b">
        <v>0</v>
      </c>
      <c r="L44" s="84" t="b">
        <v>0</v>
      </c>
    </row>
    <row r="45" spans="1:12" ht="15">
      <c r="A45" s="84" t="s">
        <v>2249</v>
      </c>
      <c r="B45" s="84" t="s">
        <v>2809</v>
      </c>
      <c r="C45" s="84">
        <v>5</v>
      </c>
      <c r="D45" s="122">
        <v>0.0031471013044002192</v>
      </c>
      <c r="E45" s="122">
        <v>2.2795148535261855</v>
      </c>
      <c r="F45" s="84" t="s">
        <v>3086</v>
      </c>
      <c r="G45" s="84" t="b">
        <v>0</v>
      </c>
      <c r="H45" s="84" t="b">
        <v>0</v>
      </c>
      <c r="I45" s="84" t="b">
        <v>0</v>
      </c>
      <c r="J45" s="84" t="b">
        <v>0</v>
      </c>
      <c r="K45" s="84" t="b">
        <v>0</v>
      </c>
      <c r="L45" s="84" t="b">
        <v>0</v>
      </c>
    </row>
    <row r="46" spans="1:12" ht="15">
      <c r="A46" s="84" t="s">
        <v>2809</v>
      </c>
      <c r="B46" s="84" t="s">
        <v>2245</v>
      </c>
      <c r="C46" s="84">
        <v>5</v>
      </c>
      <c r="D46" s="122">
        <v>0.0031471013044002192</v>
      </c>
      <c r="E46" s="122">
        <v>2.2447527472669737</v>
      </c>
      <c r="F46" s="84" t="s">
        <v>3086</v>
      </c>
      <c r="G46" s="84" t="b">
        <v>0</v>
      </c>
      <c r="H46" s="84" t="b">
        <v>0</v>
      </c>
      <c r="I46" s="84" t="b">
        <v>0</v>
      </c>
      <c r="J46" s="84" t="b">
        <v>0</v>
      </c>
      <c r="K46" s="84" t="b">
        <v>0</v>
      </c>
      <c r="L46" s="84" t="b">
        <v>0</v>
      </c>
    </row>
    <row r="47" spans="1:12" ht="15">
      <c r="A47" s="84" t="s">
        <v>2814</v>
      </c>
      <c r="B47" s="84" t="s">
        <v>2815</v>
      </c>
      <c r="C47" s="84">
        <v>4</v>
      </c>
      <c r="D47" s="122">
        <v>0.0026751942706767073</v>
      </c>
      <c r="E47" s="122">
        <v>2.756636108245848</v>
      </c>
      <c r="F47" s="84" t="s">
        <v>3086</v>
      </c>
      <c r="G47" s="84" t="b">
        <v>0</v>
      </c>
      <c r="H47" s="84" t="b">
        <v>0</v>
      </c>
      <c r="I47" s="84" t="b">
        <v>0</v>
      </c>
      <c r="J47" s="84" t="b">
        <v>0</v>
      </c>
      <c r="K47" s="84" t="b">
        <v>0</v>
      </c>
      <c r="L47" s="84" t="b">
        <v>0</v>
      </c>
    </row>
    <row r="48" spans="1:12" ht="15">
      <c r="A48" s="84" t="s">
        <v>642</v>
      </c>
      <c r="B48" s="84" t="s">
        <v>2280</v>
      </c>
      <c r="C48" s="84">
        <v>4</v>
      </c>
      <c r="D48" s="122">
        <v>0.0026751942706767073</v>
      </c>
      <c r="E48" s="122">
        <v>1.537510216964965</v>
      </c>
      <c r="F48" s="84" t="s">
        <v>3086</v>
      </c>
      <c r="G48" s="84" t="b">
        <v>0</v>
      </c>
      <c r="H48" s="84" t="b">
        <v>0</v>
      </c>
      <c r="I48" s="84" t="b">
        <v>0</v>
      </c>
      <c r="J48" s="84" t="b">
        <v>0</v>
      </c>
      <c r="K48" s="84" t="b">
        <v>0</v>
      </c>
      <c r="L48" s="84" t="b">
        <v>0</v>
      </c>
    </row>
    <row r="49" spans="1:12" ht="15">
      <c r="A49" s="84" t="s">
        <v>2280</v>
      </c>
      <c r="B49" s="84" t="s">
        <v>2281</v>
      </c>
      <c r="C49" s="84">
        <v>4</v>
      </c>
      <c r="D49" s="122">
        <v>0.0026751942706767073</v>
      </c>
      <c r="E49" s="122">
        <v>2.5628160822297352</v>
      </c>
      <c r="F49" s="84" t="s">
        <v>3086</v>
      </c>
      <c r="G49" s="84" t="b">
        <v>0</v>
      </c>
      <c r="H49" s="84" t="b">
        <v>0</v>
      </c>
      <c r="I49" s="84" t="b">
        <v>0</v>
      </c>
      <c r="J49" s="84" t="b">
        <v>0</v>
      </c>
      <c r="K49" s="84" t="b">
        <v>0</v>
      </c>
      <c r="L49" s="84" t="b">
        <v>0</v>
      </c>
    </row>
    <row r="50" spans="1:12" ht="15">
      <c r="A50" s="84" t="s">
        <v>2281</v>
      </c>
      <c r="B50" s="84" t="s">
        <v>2282</v>
      </c>
      <c r="C50" s="84">
        <v>4</v>
      </c>
      <c r="D50" s="122">
        <v>0.0026751942706767073</v>
      </c>
      <c r="E50" s="122">
        <v>2.35869609957381</v>
      </c>
      <c r="F50" s="84" t="s">
        <v>3086</v>
      </c>
      <c r="G50" s="84" t="b">
        <v>0</v>
      </c>
      <c r="H50" s="84" t="b">
        <v>0</v>
      </c>
      <c r="I50" s="84" t="b">
        <v>0</v>
      </c>
      <c r="J50" s="84" t="b">
        <v>0</v>
      </c>
      <c r="K50" s="84" t="b">
        <v>0</v>
      </c>
      <c r="L50" s="84" t="b">
        <v>0</v>
      </c>
    </row>
    <row r="51" spans="1:12" ht="15">
      <c r="A51" s="84" t="s">
        <v>2282</v>
      </c>
      <c r="B51" s="84" t="s">
        <v>2278</v>
      </c>
      <c r="C51" s="84">
        <v>4</v>
      </c>
      <c r="D51" s="122">
        <v>0.0026751942706767073</v>
      </c>
      <c r="E51" s="122">
        <v>2.006513581462448</v>
      </c>
      <c r="F51" s="84" t="s">
        <v>3086</v>
      </c>
      <c r="G51" s="84" t="b">
        <v>0</v>
      </c>
      <c r="H51" s="84" t="b">
        <v>0</v>
      </c>
      <c r="I51" s="84" t="b">
        <v>0</v>
      </c>
      <c r="J51" s="84" t="b">
        <v>0</v>
      </c>
      <c r="K51" s="84" t="b">
        <v>0</v>
      </c>
      <c r="L51" s="84" t="b">
        <v>0</v>
      </c>
    </row>
    <row r="52" spans="1:12" ht="15">
      <c r="A52" s="84" t="s">
        <v>2278</v>
      </c>
      <c r="B52" s="84" t="s">
        <v>2283</v>
      </c>
      <c r="C52" s="84">
        <v>4</v>
      </c>
      <c r="D52" s="122">
        <v>0.0026751942706767073</v>
      </c>
      <c r="E52" s="122">
        <v>2.35869609957381</v>
      </c>
      <c r="F52" s="84" t="s">
        <v>3086</v>
      </c>
      <c r="G52" s="84" t="b">
        <v>0</v>
      </c>
      <c r="H52" s="84" t="b">
        <v>0</v>
      </c>
      <c r="I52" s="84" t="b">
        <v>0</v>
      </c>
      <c r="J52" s="84" t="b">
        <v>0</v>
      </c>
      <c r="K52" s="84" t="b">
        <v>0</v>
      </c>
      <c r="L52" s="84" t="b">
        <v>0</v>
      </c>
    </row>
    <row r="53" spans="1:12" ht="15">
      <c r="A53" s="84" t="s">
        <v>2283</v>
      </c>
      <c r="B53" s="84" t="s">
        <v>2185</v>
      </c>
      <c r="C53" s="84">
        <v>4</v>
      </c>
      <c r="D53" s="122">
        <v>0.0026751942706767073</v>
      </c>
      <c r="E53" s="122">
        <v>2.756636108245848</v>
      </c>
      <c r="F53" s="84" t="s">
        <v>3086</v>
      </c>
      <c r="G53" s="84" t="b">
        <v>0</v>
      </c>
      <c r="H53" s="84" t="b">
        <v>0</v>
      </c>
      <c r="I53" s="84" t="b">
        <v>0</v>
      </c>
      <c r="J53" s="84" t="b">
        <v>0</v>
      </c>
      <c r="K53" s="84" t="b">
        <v>0</v>
      </c>
      <c r="L53" s="84" t="b">
        <v>0</v>
      </c>
    </row>
    <row r="54" spans="1:12" ht="15">
      <c r="A54" s="84" t="s">
        <v>2185</v>
      </c>
      <c r="B54" s="84" t="s">
        <v>689</v>
      </c>
      <c r="C54" s="84">
        <v>4</v>
      </c>
      <c r="D54" s="122">
        <v>0.0026751942706767073</v>
      </c>
      <c r="E54" s="122">
        <v>2.4044535901344855</v>
      </c>
      <c r="F54" s="84" t="s">
        <v>3086</v>
      </c>
      <c r="G54" s="84" t="b">
        <v>0</v>
      </c>
      <c r="H54" s="84" t="b">
        <v>0</v>
      </c>
      <c r="I54" s="84" t="b">
        <v>0</v>
      </c>
      <c r="J54" s="84" t="b">
        <v>0</v>
      </c>
      <c r="K54" s="84" t="b">
        <v>0</v>
      </c>
      <c r="L54" s="84" t="b">
        <v>0</v>
      </c>
    </row>
    <row r="55" spans="1:12" ht="15">
      <c r="A55" s="84" t="s">
        <v>689</v>
      </c>
      <c r="B55" s="84" t="s">
        <v>2823</v>
      </c>
      <c r="C55" s="84">
        <v>4</v>
      </c>
      <c r="D55" s="122">
        <v>0.0026751942706767073</v>
      </c>
      <c r="E55" s="122">
        <v>2.4044535901344855</v>
      </c>
      <c r="F55" s="84" t="s">
        <v>3086</v>
      </c>
      <c r="G55" s="84" t="b">
        <v>0</v>
      </c>
      <c r="H55" s="84" t="b">
        <v>0</v>
      </c>
      <c r="I55" s="84" t="b">
        <v>0</v>
      </c>
      <c r="J55" s="84" t="b">
        <v>0</v>
      </c>
      <c r="K55" s="84" t="b">
        <v>0</v>
      </c>
      <c r="L55" s="84" t="b">
        <v>0</v>
      </c>
    </row>
    <row r="56" spans="1:12" ht="15">
      <c r="A56" s="84" t="s">
        <v>2823</v>
      </c>
      <c r="B56" s="84" t="s">
        <v>2824</v>
      </c>
      <c r="C56" s="84">
        <v>4</v>
      </c>
      <c r="D56" s="122">
        <v>0.0026751942706767073</v>
      </c>
      <c r="E56" s="122">
        <v>2.756636108245848</v>
      </c>
      <c r="F56" s="84" t="s">
        <v>3086</v>
      </c>
      <c r="G56" s="84" t="b">
        <v>0</v>
      </c>
      <c r="H56" s="84" t="b">
        <v>0</v>
      </c>
      <c r="I56" s="84" t="b">
        <v>0</v>
      </c>
      <c r="J56" s="84" t="b">
        <v>0</v>
      </c>
      <c r="K56" s="84" t="b">
        <v>0</v>
      </c>
      <c r="L56" s="84" t="b">
        <v>0</v>
      </c>
    </row>
    <row r="57" spans="1:12" ht="15">
      <c r="A57" s="84" t="s">
        <v>2824</v>
      </c>
      <c r="B57" s="84" t="s">
        <v>2825</v>
      </c>
      <c r="C57" s="84">
        <v>4</v>
      </c>
      <c r="D57" s="122">
        <v>0.0026751942706767073</v>
      </c>
      <c r="E57" s="122">
        <v>2.756636108245848</v>
      </c>
      <c r="F57" s="84" t="s">
        <v>3086</v>
      </c>
      <c r="G57" s="84" t="b">
        <v>0</v>
      </c>
      <c r="H57" s="84" t="b">
        <v>0</v>
      </c>
      <c r="I57" s="84" t="b">
        <v>0</v>
      </c>
      <c r="J57" s="84" t="b">
        <v>0</v>
      </c>
      <c r="K57" s="84" t="b">
        <v>0</v>
      </c>
      <c r="L57" s="84" t="b">
        <v>0</v>
      </c>
    </row>
    <row r="58" spans="1:12" ht="15">
      <c r="A58" s="84" t="s">
        <v>2196</v>
      </c>
      <c r="B58" s="84" t="s">
        <v>2787</v>
      </c>
      <c r="C58" s="84">
        <v>4</v>
      </c>
      <c r="D58" s="122">
        <v>0.0026751942706767073</v>
      </c>
      <c r="E58" s="122">
        <v>2.115658050887516</v>
      </c>
      <c r="F58" s="84" t="s">
        <v>3086</v>
      </c>
      <c r="G58" s="84" t="b">
        <v>0</v>
      </c>
      <c r="H58" s="84" t="b">
        <v>0</v>
      </c>
      <c r="I58" s="84" t="b">
        <v>0</v>
      </c>
      <c r="J58" s="84" t="b">
        <v>0</v>
      </c>
      <c r="K58" s="84" t="b">
        <v>0</v>
      </c>
      <c r="L58" s="84" t="b">
        <v>0</v>
      </c>
    </row>
    <row r="59" spans="1:12" ht="15">
      <c r="A59" s="84" t="s">
        <v>2787</v>
      </c>
      <c r="B59" s="84" t="s">
        <v>2826</v>
      </c>
      <c r="C59" s="84">
        <v>4</v>
      </c>
      <c r="D59" s="122">
        <v>0.0026751942706767073</v>
      </c>
      <c r="E59" s="122">
        <v>2.455606112581867</v>
      </c>
      <c r="F59" s="84" t="s">
        <v>3086</v>
      </c>
      <c r="G59" s="84" t="b">
        <v>0</v>
      </c>
      <c r="H59" s="84" t="b">
        <v>0</v>
      </c>
      <c r="I59" s="84" t="b">
        <v>0</v>
      </c>
      <c r="J59" s="84" t="b">
        <v>0</v>
      </c>
      <c r="K59" s="84" t="b">
        <v>0</v>
      </c>
      <c r="L59" s="84" t="b">
        <v>0</v>
      </c>
    </row>
    <row r="60" spans="1:12" ht="15">
      <c r="A60" s="84" t="s">
        <v>2197</v>
      </c>
      <c r="B60" s="84" t="s">
        <v>2256</v>
      </c>
      <c r="C60" s="84">
        <v>4</v>
      </c>
      <c r="D60" s="122">
        <v>0.0026751942706767073</v>
      </c>
      <c r="E60" s="122">
        <v>2.0576661039098294</v>
      </c>
      <c r="F60" s="84" t="s">
        <v>3086</v>
      </c>
      <c r="G60" s="84" t="b">
        <v>0</v>
      </c>
      <c r="H60" s="84" t="b">
        <v>0</v>
      </c>
      <c r="I60" s="84" t="b">
        <v>0</v>
      </c>
      <c r="J60" s="84" t="b">
        <v>0</v>
      </c>
      <c r="K60" s="84" t="b">
        <v>0</v>
      </c>
      <c r="L60" s="84" t="b">
        <v>0</v>
      </c>
    </row>
    <row r="61" spans="1:12" ht="15">
      <c r="A61" s="84" t="s">
        <v>2241</v>
      </c>
      <c r="B61" s="84" t="s">
        <v>2306</v>
      </c>
      <c r="C61" s="84">
        <v>4</v>
      </c>
      <c r="D61" s="122">
        <v>0.0026751942706767073</v>
      </c>
      <c r="E61" s="122">
        <v>1.8673344057395378</v>
      </c>
      <c r="F61" s="84" t="s">
        <v>3086</v>
      </c>
      <c r="G61" s="84" t="b">
        <v>0</v>
      </c>
      <c r="H61" s="84" t="b">
        <v>0</v>
      </c>
      <c r="I61" s="84" t="b">
        <v>0</v>
      </c>
      <c r="J61" s="84" t="b">
        <v>0</v>
      </c>
      <c r="K61" s="84" t="b">
        <v>0</v>
      </c>
      <c r="L61" s="84" t="b">
        <v>0</v>
      </c>
    </row>
    <row r="62" spans="1:12" ht="15">
      <c r="A62" s="84" t="s">
        <v>2306</v>
      </c>
      <c r="B62" s="84" t="s">
        <v>2307</v>
      </c>
      <c r="C62" s="84">
        <v>4</v>
      </c>
      <c r="D62" s="122">
        <v>0.0026751942706767073</v>
      </c>
      <c r="E62" s="122">
        <v>2.756636108245848</v>
      </c>
      <c r="F62" s="84" t="s">
        <v>3086</v>
      </c>
      <c r="G62" s="84" t="b">
        <v>0</v>
      </c>
      <c r="H62" s="84" t="b">
        <v>0</v>
      </c>
      <c r="I62" s="84" t="b">
        <v>0</v>
      </c>
      <c r="J62" s="84" t="b">
        <v>1</v>
      </c>
      <c r="K62" s="84" t="b">
        <v>0</v>
      </c>
      <c r="L62" s="84" t="b">
        <v>0</v>
      </c>
    </row>
    <row r="63" spans="1:12" ht="15">
      <c r="A63" s="84" t="s">
        <v>2307</v>
      </c>
      <c r="B63" s="84" t="s">
        <v>2182</v>
      </c>
      <c r="C63" s="84">
        <v>4</v>
      </c>
      <c r="D63" s="122">
        <v>0.0026751942706767073</v>
      </c>
      <c r="E63" s="122">
        <v>2.4044535901344855</v>
      </c>
      <c r="F63" s="84" t="s">
        <v>3086</v>
      </c>
      <c r="G63" s="84" t="b">
        <v>1</v>
      </c>
      <c r="H63" s="84" t="b">
        <v>0</v>
      </c>
      <c r="I63" s="84" t="b">
        <v>0</v>
      </c>
      <c r="J63" s="84" t="b">
        <v>0</v>
      </c>
      <c r="K63" s="84" t="b">
        <v>0</v>
      </c>
      <c r="L63" s="84" t="b">
        <v>0</v>
      </c>
    </row>
    <row r="64" spans="1:12" ht="15">
      <c r="A64" s="84" t="s">
        <v>2182</v>
      </c>
      <c r="B64" s="84" t="s">
        <v>2219</v>
      </c>
      <c r="C64" s="84">
        <v>4</v>
      </c>
      <c r="D64" s="122">
        <v>0.0026751942706767073</v>
      </c>
      <c r="E64" s="122">
        <v>2.455606112581867</v>
      </c>
      <c r="F64" s="84" t="s">
        <v>3086</v>
      </c>
      <c r="G64" s="84" t="b">
        <v>0</v>
      </c>
      <c r="H64" s="84" t="b">
        <v>0</v>
      </c>
      <c r="I64" s="84" t="b">
        <v>0</v>
      </c>
      <c r="J64" s="84" t="b">
        <v>0</v>
      </c>
      <c r="K64" s="84" t="b">
        <v>0</v>
      </c>
      <c r="L64" s="84" t="b">
        <v>0</v>
      </c>
    </row>
    <row r="65" spans="1:12" ht="15">
      <c r="A65" s="84" t="s">
        <v>2219</v>
      </c>
      <c r="B65" s="84" t="s">
        <v>2308</v>
      </c>
      <c r="C65" s="84">
        <v>4</v>
      </c>
      <c r="D65" s="122">
        <v>0.0026751942706767073</v>
      </c>
      <c r="E65" s="122">
        <v>2.756636108245848</v>
      </c>
      <c r="F65" s="84" t="s">
        <v>3086</v>
      </c>
      <c r="G65" s="84" t="b">
        <v>0</v>
      </c>
      <c r="H65" s="84" t="b">
        <v>0</v>
      </c>
      <c r="I65" s="84" t="b">
        <v>0</v>
      </c>
      <c r="J65" s="84" t="b">
        <v>0</v>
      </c>
      <c r="K65" s="84" t="b">
        <v>0</v>
      </c>
      <c r="L65" s="84" t="b">
        <v>0</v>
      </c>
    </row>
    <row r="66" spans="1:12" ht="15">
      <c r="A66" s="84" t="s">
        <v>2308</v>
      </c>
      <c r="B66" s="84" t="s">
        <v>2241</v>
      </c>
      <c r="C66" s="84">
        <v>4</v>
      </c>
      <c r="D66" s="122">
        <v>0.0026751942706767073</v>
      </c>
      <c r="E66" s="122">
        <v>1.840182159695923</v>
      </c>
      <c r="F66" s="84" t="s">
        <v>3086</v>
      </c>
      <c r="G66" s="84" t="b">
        <v>0</v>
      </c>
      <c r="H66" s="84" t="b">
        <v>0</v>
      </c>
      <c r="I66" s="84" t="b">
        <v>0</v>
      </c>
      <c r="J66" s="84" t="b">
        <v>0</v>
      </c>
      <c r="K66" s="84" t="b">
        <v>0</v>
      </c>
      <c r="L66" s="84" t="b">
        <v>0</v>
      </c>
    </row>
    <row r="67" spans="1:12" ht="15">
      <c r="A67" s="84" t="s">
        <v>2241</v>
      </c>
      <c r="B67" s="84" t="s">
        <v>2309</v>
      </c>
      <c r="C67" s="84">
        <v>4</v>
      </c>
      <c r="D67" s="122">
        <v>0.0026751942706767073</v>
      </c>
      <c r="E67" s="122">
        <v>1.3902131510198754</v>
      </c>
      <c r="F67" s="84" t="s">
        <v>3086</v>
      </c>
      <c r="G67" s="84" t="b">
        <v>0</v>
      </c>
      <c r="H67" s="84" t="b">
        <v>0</v>
      </c>
      <c r="I67" s="84" t="b">
        <v>0</v>
      </c>
      <c r="J67" s="84" t="b">
        <v>0</v>
      </c>
      <c r="K67" s="84" t="b">
        <v>0</v>
      </c>
      <c r="L67" s="84" t="b">
        <v>0</v>
      </c>
    </row>
    <row r="68" spans="1:12" ht="15">
      <c r="A68" s="84" t="s">
        <v>2305</v>
      </c>
      <c r="B68" s="84" t="s">
        <v>2309</v>
      </c>
      <c r="C68" s="84">
        <v>4</v>
      </c>
      <c r="D68" s="122">
        <v>0.0026751942706767073</v>
      </c>
      <c r="E68" s="122">
        <v>1.6511259234758742</v>
      </c>
      <c r="F68" s="84" t="s">
        <v>3086</v>
      </c>
      <c r="G68" s="84" t="b">
        <v>0</v>
      </c>
      <c r="H68" s="84" t="b">
        <v>0</v>
      </c>
      <c r="I68" s="84" t="b">
        <v>0</v>
      </c>
      <c r="J68" s="84" t="b">
        <v>0</v>
      </c>
      <c r="K68" s="84" t="b">
        <v>0</v>
      </c>
      <c r="L68" s="84" t="b">
        <v>0</v>
      </c>
    </row>
    <row r="69" spans="1:12" ht="15">
      <c r="A69" s="84" t="s">
        <v>267</v>
      </c>
      <c r="B69" s="84" t="s">
        <v>2834</v>
      </c>
      <c r="C69" s="84">
        <v>4</v>
      </c>
      <c r="D69" s="122">
        <v>0.0026751942706767073</v>
      </c>
      <c r="E69" s="122">
        <v>2.756636108245848</v>
      </c>
      <c r="F69" s="84" t="s">
        <v>3086</v>
      </c>
      <c r="G69" s="84" t="b">
        <v>0</v>
      </c>
      <c r="H69" s="84" t="b">
        <v>0</v>
      </c>
      <c r="I69" s="84" t="b">
        <v>0</v>
      </c>
      <c r="J69" s="84" t="b">
        <v>0</v>
      </c>
      <c r="K69" s="84" t="b">
        <v>0</v>
      </c>
      <c r="L69" s="84" t="b">
        <v>0</v>
      </c>
    </row>
    <row r="70" spans="1:12" ht="15">
      <c r="A70" s="84" t="s">
        <v>2834</v>
      </c>
      <c r="B70" s="84" t="s">
        <v>327</v>
      </c>
      <c r="C70" s="84">
        <v>4</v>
      </c>
      <c r="D70" s="122">
        <v>0.0026751942706767073</v>
      </c>
      <c r="E70" s="122">
        <v>2.756636108245848</v>
      </c>
      <c r="F70" s="84" t="s">
        <v>3086</v>
      </c>
      <c r="G70" s="84" t="b">
        <v>0</v>
      </c>
      <c r="H70" s="84" t="b">
        <v>0</v>
      </c>
      <c r="I70" s="84" t="b">
        <v>0</v>
      </c>
      <c r="J70" s="84" t="b">
        <v>0</v>
      </c>
      <c r="K70" s="84" t="b">
        <v>0</v>
      </c>
      <c r="L70" s="84" t="b">
        <v>0</v>
      </c>
    </row>
    <row r="71" spans="1:12" ht="15">
      <c r="A71" s="84" t="s">
        <v>2778</v>
      </c>
      <c r="B71" s="84" t="s">
        <v>2838</v>
      </c>
      <c r="C71" s="84">
        <v>4</v>
      </c>
      <c r="D71" s="122">
        <v>0.0026751942706767073</v>
      </c>
      <c r="E71" s="122">
        <v>2.5135980595595537</v>
      </c>
      <c r="F71" s="84" t="s">
        <v>3086</v>
      </c>
      <c r="G71" s="84" t="b">
        <v>0</v>
      </c>
      <c r="H71" s="84" t="b">
        <v>0</v>
      </c>
      <c r="I71" s="84" t="b">
        <v>0</v>
      </c>
      <c r="J71" s="84" t="b">
        <v>1</v>
      </c>
      <c r="K71" s="84" t="b">
        <v>0</v>
      </c>
      <c r="L71" s="84" t="b">
        <v>0</v>
      </c>
    </row>
    <row r="72" spans="1:12" ht="15">
      <c r="A72" s="84" t="s">
        <v>2838</v>
      </c>
      <c r="B72" s="84" t="s">
        <v>2243</v>
      </c>
      <c r="C72" s="84">
        <v>4</v>
      </c>
      <c r="D72" s="122">
        <v>0.0026751942706767073</v>
      </c>
      <c r="E72" s="122">
        <v>2.103423594470504</v>
      </c>
      <c r="F72" s="84" t="s">
        <v>3086</v>
      </c>
      <c r="G72" s="84" t="b">
        <v>1</v>
      </c>
      <c r="H72" s="84" t="b">
        <v>0</v>
      </c>
      <c r="I72" s="84" t="b">
        <v>0</v>
      </c>
      <c r="J72" s="84" t="b">
        <v>0</v>
      </c>
      <c r="K72" s="84" t="b">
        <v>0</v>
      </c>
      <c r="L72" s="84" t="b">
        <v>0</v>
      </c>
    </row>
    <row r="73" spans="1:12" ht="15">
      <c r="A73" s="84" t="s">
        <v>2243</v>
      </c>
      <c r="B73" s="84" t="s">
        <v>2839</v>
      </c>
      <c r="C73" s="84">
        <v>4</v>
      </c>
      <c r="D73" s="122">
        <v>0.0026751942706767073</v>
      </c>
      <c r="E73" s="122">
        <v>2.036476804839891</v>
      </c>
      <c r="F73" s="84" t="s">
        <v>3086</v>
      </c>
      <c r="G73" s="84" t="b">
        <v>0</v>
      </c>
      <c r="H73" s="84" t="b">
        <v>0</v>
      </c>
      <c r="I73" s="84" t="b">
        <v>0</v>
      </c>
      <c r="J73" s="84" t="b">
        <v>0</v>
      </c>
      <c r="K73" s="84" t="b">
        <v>0</v>
      </c>
      <c r="L73" s="84" t="b">
        <v>0</v>
      </c>
    </row>
    <row r="74" spans="1:12" ht="15">
      <c r="A74" s="84" t="s">
        <v>2839</v>
      </c>
      <c r="B74" s="84" t="s">
        <v>2840</v>
      </c>
      <c r="C74" s="84">
        <v>4</v>
      </c>
      <c r="D74" s="122">
        <v>0.0026751942706767073</v>
      </c>
      <c r="E74" s="122">
        <v>2.756636108245848</v>
      </c>
      <c r="F74" s="84" t="s">
        <v>3086</v>
      </c>
      <c r="G74" s="84" t="b">
        <v>0</v>
      </c>
      <c r="H74" s="84" t="b">
        <v>0</v>
      </c>
      <c r="I74" s="84" t="b">
        <v>0</v>
      </c>
      <c r="J74" s="84" t="b">
        <v>0</v>
      </c>
      <c r="K74" s="84" t="b">
        <v>0</v>
      </c>
      <c r="L74" s="84" t="b">
        <v>0</v>
      </c>
    </row>
    <row r="75" spans="1:12" ht="15">
      <c r="A75" s="84" t="s">
        <v>2840</v>
      </c>
      <c r="B75" s="84" t="s">
        <v>2788</v>
      </c>
      <c r="C75" s="84">
        <v>4</v>
      </c>
      <c r="D75" s="122">
        <v>0.0026751942706767073</v>
      </c>
      <c r="E75" s="122">
        <v>2.455606112581867</v>
      </c>
      <c r="F75" s="84" t="s">
        <v>3086</v>
      </c>
      <c r="G75" s="84" t="b">
        <v>0</v>
      </c>
      <c r="H75" s="84" t="b">
        <v>0</v>
      </c>
      <c r="I75" s="84" t="b">
        <v>0</v>
      </c>
      <c r="J75" s="84" t="b">
        <v>0</v>
      </c>
      <c r="K75" s="84" t="b">
        <v>0</v>
      </c>
      <c r="L75" s="84" t="b">
        <v>0</v>
      </c>
    </row>
    <row r="76" spans="1:12" ht="15">
      <c r="A76" s="84" t="s">
        <v>2788</v>
      </c>
      <c r="B76" s="84" t="s">
        <v>2841</v>
      </c>
      <c r="C76" s="84">
        <v>4</v>
      </c>
      <c r="D76" s="122">
        <v>0.0026751942706767073</v>
      </c>
      <c r="E76" s="122">
        <v>2.580544849190167</v>
      </c>
      <c r="F76" s="84" t="s">
        <v>3086</v>
      </c>
      <c r="G76" s="84" t="b">
        <v>0</v>
      </c>
      <c r="H76" s="84" t="b">
        <v>0</v>
      </c>
      <c r="I76" s="84" t="b">
        <v>0</v>
      </c>
      <c r="J76" s="84" t="b">
        <v>0</v>
      </c>
      <c r="K76" s="84" t="b">
        <v>0</v>
      </c>
      <c r="L76" s="84" t="b">
        <v>0</v>
      </c>
    </row>
    <row r="77" spans="1:12" ht="15">
      <c r="A77" s="84" t="s">
        <v>2841</v>
      </c>
      <c r="B77" s="84" t="s">
        <v>2842</v>
      </c>
      <c r="C77" s="84">
        <v>4</v>
      </c>
      <c r="D77" s="122">
        <v>0.0026751942706767073</v>
      </c>
      <c r="E77" s="122">
        <v>2.756636108245848</v>
      </c>
      <c r="F77" s="84" t="s">
        <v>3086</v>
      </c>
      <c r="G77" s="84" t="b">
        <v>0</v>
      </c>
      <c r="H77" s="84" t="b">
        <v>0</v>
      </c>
      <c r="I77" s="84" t="b">
        <v>0</v>
      </c>
      <c r="J77" s="84" t="b">
        <v>1</v>
      </c>
      <c r="K77" s="84" t="b">
        <v>0</v>
      </c>
      <c r="L77" s="84" t="b">
        <v>0</v>
      </c>
    </row>
    <row r="78" spans="1:12" ht="15">
      <c r="A78" s="84" t="s">
        <v>2842</v>
      </c>
      <c r="B78" s="84" t="s">
        <v>2843</v>
      </c>
      <c r="C78" s="84">
        <v>4</v>
      </c>
      <c r="D78" s="122">
        <v>0.0026751942706767073</v>
      </c>
      <c r="E78" s="122">
        <v>2.756636108245848</v>
      </c>
      <c r="F78" s="84" t="s">
        <v>3086</v>
      </c>
      <c r="G78" s="84" t="b">
        <v>1</v>
      </c>
      <c r="H78" s="84" t="b">
        <v>0</v>
      </c>
      <c r="I78" s="84" t="b">
        <v>0</v>
      </c>
      <c r="J78" s="84" t="b">
        <v>0</v>
      </c>
      <c r="K78" s="84" t="b">
        <v>0</v>
      </c>
      <c r="L78" s="84" t="b">
        <v>0</v>
      </c>
    </row>
    <row r="79" spans="1:12" ht="15">
      <c r="A79" s="84" t="s">
        <v>2843</v>
      </c>
      <c r="B79" s="84" t="s">
        <v>2797</v>
      </c>
      <c r="C79" s="84">
        <v>4</v>
      </c>
      <c r="D79" s="122">
        <v>0.0026751942706767073</v>
      </c>
      <c r="E79" s="122">
        <v>2.580544849190167</v>
      </c>
      <c r="F79" s="84" t="s">
        <v>3086</v>
      </c>
      <c r="G79" s="84" t="b">
        <v>0</v>
      </c>
      <c r="H79" s="84" t="b">
        <v>0</v>
      </c>
      <c r="I79" s="84" t="b">
        <v>0</v>
      </c>
      <c r="J79" s="84" t="b">
        <v>0</v>
      </c>
      <c r="K79" s="84" t="b">
        <v>0</v>
      </c>
      <c r="L79" s="84" t="b">
        <v>0</v>
      </c>
    </row>
    <row r="80" spans="1:12" ht="15">
      <c r="A80" s="84" t="s">
        <v>2797</v>
      </c>
      <c r="B80" s="84" t="s">
        <v>2844</v>
      </c>
      <c r="C80" s="84">
        <v>4</v>
      </c>
      <c r="D80" s="122">
        <v>0.0026751942706767073</v>
      </c>
      <c r="E80" s="122">
        <v>2.580544849190167</v>
      </c>
      <c r="F80" s="84" t="s">
        <v>3086</v>
      </c>
      <c r="G80" s="84" t="b">
        <v>0</v>
      </c>
      <c r="H80" s="84" t="b">
        <v>0</v>
      </c>
      <c r="I80" s="84" t="b">
        <v>0</v>
      </c>
      <c r="J80" s="84" t="b">
        <v>0</v>
      </c>
      <c r="K80" s="84" t="b">
        <v>0</v>
      </c>
      <c r="L80" s="84" t="b">
        <v>0</v>
      </c>
    </row>
    <row r="81" spans="1:12" ht="15">
      <c r="A81" s="84" t="s">
        <v>2844</v>
      </c>
      <c r="B81" s="84" t="s">
        <v>2845</v>
      </c>
      <c r="C81" s="84">
        <v>4</v>
      </c>
      <c r="D81" s="122">
        <v>0.0026751942706767073</v>
      </c>
      <c r="E81" s="122">
        <v>2.756636108245848</v>
      </c>
      <c r="F81" s="84" t="s">
        <v>3086</v>
      </c>
      <c r="G81" s="84" t="b">
        <v>0</v>
      </c>
      <c r="H81" s="84" t="b">
        <v>0</v>
      </c>
      <c r="I81" s="84" t="b">
        <v>0</v>
      </c>
      <c r="J81" s="84" t="b">
        <v>0</v>
      </c>
      <c r="K81" s="84" t="b">
        <v>0</v>
      </c>
      <c r="L81" s="84" t="b">
        <v>0</v>
      </c>
    </row>
    <row r="82" spans="1:12" ht="15">
      <c r="A82" s="84" t="s">
        <v>2810</v>
      </c>
      <c r="B82" s="84" t="s">
        <v>2260</v>
      </c>
      <c r="C82" s="84">
        <v>4</v>
      </c>
      <c r="D82" s="122">
        <v>0.0026751942706767073</v>
      </c>
      <c r="E82" s="122">
        <v>2.35869609957381</v>
      </c>
      <c r="F82" s="84" t="s">
        <v>3086</v>
      </c>
      <c r="G82" s="84" t="b">
        <v>0</v>
      </c>
      <c r="H82" s="84" t="b">
        <v>0</v>
      </c>
      <c r="I82" s="84" t="b">
        <v>0</v>
      </c>
      <c r="J82" s="84" t="b">
        <v>0</v>
      </c>
      <c r="K82" s="84" t="b">
        <v>0</v>
      </c>
      <c r="L82" s="84" t="b">
        <v>0</v>
      </c>
    </row>
    <row r="83" spans="1:12" ht="15">
      <c r="A83" s="84" t="s">
        <v>2260</v>
      </c>
      <c r="B83" s="84" t="s">
        <v>2846</v>
      </c>
      <c r="C83" s="84">
        <v>4</v>
      </c>
      <c r="D83" s="122">
        <v>0.0026751942706767073</v>
      </c>
      <c r="E83" s="122">
        <v>2.455606112581867</v>
      </c>
      <c r="F83" s="84" t="s">
        <v>3086</v>
      </c>
      <c r="G83" s="84" t="b">
        <v>0</v>
      </c>
      <c r="H83" s="84" t="b">
        <v>0</v>
      </c>
      <c r="I83" s="84" t="b">
        <v>0</v>
      </c>
      <c r="J83" s="84" t="b">
        <v>0</v>
      </c>
      <c r="K83" s="84" t="b">
        <v>0</v>
      </c>
      <c r="L83" s="84" t="b">
        <v>0</v>
      </c>
    </row>
    <row r="84" spans="1:12" ht="15">
      <c r="A84" s="84" t="s">
        <v>2846</v>
      </c>
      <c r="B84" s="84" t="s">
        <v>2260</v>
      </c>
      <c r="C84" s="84">
        <v>4</v>
      </c>
      <c r="D84" s="122">
        <v>0.0026751942706767073</v>
      </c>
      <c r="E84" s="122">
        <v>2.455606112581867</v>
      </c>
      <c r="F84" s="84" t="s">
        <v>3086</v>
      </c>
      <c r="G84" s="84" t="b">
        <v>0</v>
      </c>
      <c r="H84" s="84" t="b">
        <v>0</v>
      </c>
      <c r="I84" s="84" t="b">
        <v>0</v>
      </c>
      <c r="J84" s="84" t="b">
        <v>0</v>
      </c>
      <c r="K84" s="84" t="b">
        <v>0</v>
      </c>
      <c r="L84" s="84" t="b">
        <v>0</v>
      </c>
    </row>
    <row r="85" spans="1:12" ht="15">
      <c r="A85" s="84" t="s">
        <v>2260</v>
      </c>
      <c r="B85" s="84" t="s">
        <v>2847</v>
      </c>
      <c r="C85" s="84">
        <v>4</v>
      </c>
      <c r="D85" s="122">
        <v>0.0026751942706767073</v>
      </c>
      <c r="E85" s="122">
        <v>2.455606112581867</v>
      </c>
      <c r="F85" s="84" t="s">
        <v>3086</v>
      </c>
      <c r="G85" s="84" t="b">
        <v>0</v>
      </c>
      <c r="H85" s="84" t="b">
        <v>0</v>
      </c>
      <c r="I85" s="84" t="b">
        <v>0</v>
      </c>
      <c r="J85" s="84" t="b">
        <v>0</v>
      </c>
      <c r="K85" s="84" t="b">
        <v>0</v>
      </c>
      <c r="L85" s="84" t="b">
        <v>0</v>
      </c>
    </row>
    <row r="86" spans="1:12" ht="15">
      <c r="A86" s="84" t="s">
        <v>2811</v>
      </c>
      <c r="B86" s="84" t="s">
        <v>2811</v>
      </c>
      <c r="C86" s="84">
        <v>4</v>
      </c>
      <c r="D86" s="122">
        <v>0.0036537558169228877</v>
      </c>
      <c r="E86" s="122">
        <v>2.6597260952377915</v>
      </c>
      <c r="F86" s="84" t="s">
        <v>3086</v>
      </c>
      <c r="G86" s="84" t="b">
        <v>0</v>
      </c>
      <c r="H86" s="84" t="b">
        <v>0</v>
      </c>
      <c r="I86" s="84" t="b">
        <v>0</v>
      </c>
      <c r="J86" s="84" t="b">
        <v>0</v>
      </c>
      <c r="K86" s="84" t="b">
        <v>0</v>
      </c>
      <c r="L86" s="84" t="b">
        <v>0</v>
      </c>
    </row>
    <row r="87" spans="1:12" ht="15">
      <c r="A87" s="84" t="s">
        <v>303</v>
      </c>
      <c r="B87" s="84" t="s">
        <v>2184</v>
      </c>
      <c r="C87" s="84">
        <v>3</v>
      </c>
      <c r="D87" s="122">
        <v>0.0021586981043992008</v>
      </c>
      <c r="E87" s="122">
        <v>2.5135980595595537</v>
      </c>
      <c r="F87" s="84" t="s">
        <v>3086</v>
      </c>
      <c r="G87" s="84" t="b">
        <v>0</v>
      </c>
      <c r="H87" s="84" t="b">
        <v>0</v>
      </c>
      <c r="I87" s="84" t="b">
        <v>0</v>
      </c>
      <c r="J87" s="84" t="b">
        <v>0</v>
      </c>
      <c r="K87" s="84" t="b">
        <v>0</v>
      </c>
      <c r="L87" s="84" t="b">
        <v>0</v>
      </c>
    </row>
    <row r="88" spans="1:12" ht="15">
      <c r="A88" s="84" t="s">
        <v>2800</v>
      </c>
      <c r="B88" s="84" t="s">
        <v>2859</v>
      </c>
      <c r="C88" s="84">
        <v>3</v>
      </c>
      <c r="D88" s="122">
        <v>0.0021586981043992008</v>
      </c>
      <c r="E88" s="122">
        <v>2.6597260952377915</v>
      </c>
      <c r="F88" s="84" t="s">
        <v>3086</v>
      </c>
      <c r="G88" s="84" t="b">
        <v>0</v>
      </c>
      <c r="H88" s="84" t="b">
        <v>0</v>
      </c>
      <c r="I88" s="84" t="b">
        <v>0</v>
      </c>
      <c r="J88" s="84" t="b">
        <v>0</v>
      </c>
      <c r="K88" s="84" t="b">
        <v>0</v>
      </c>
      <c r="L88" s="84" t="b">
        <v>0</v>
      </c>
    </row>
    <row r="89" spans="1:12" ht="15">
      <c r="A89" s="84" t="s">
        <v>2801</v>
      </c>
      <c r="B89" s="84" t="s">
        <v>2862</v>
      </c>
      <c r="C89" s="84">
        <v>3</v>
      </c>
      <c r="D89" s="122">
        <v>0.0021586981043992008</v>
      </c>
      <c r="E89" s="122">
        <v>2.6597260952377915</v>
      </c>
      <c r="F89" s="84" t="s">
        <v>3086</v>
      </c>
      <c r="G89" s="84" t="b">
        <v>0</v>
      </c>
      <c r="H89" s="84" t="b">
        <v>0</v>
      </c>
      <c r="I89" s="84" t="b">
        <v>0</v>
      </c>
      <c r="J89" s="84" t="b">
        <v>0</v>
      </c>
      <c r="K89" s="84" t="b">
        <v>0</v>
      </c>
      <c r="L89" s="84" t="b">
        <v>0</v>
      </c>
    </row>
    <row r="90" spans="1:12" ht="15">
      <c r="A90" s="84" t="s">
        <v>2288</v>
      </c>
      <c r="B90" s="84" t="s">
        <v>2289</v>
      </c>
      <c r="C90" s="84">
        <v>3</v>
      </c>
      <c r="D90" s="122">
        <v>0.0021586981043992008</v>
      </c>
      <c r="E90" s="122">
        <v>2.330667375973567</v>
      </c>
      <c r="F90" s="84" t="s">
        <v>3086</v>
      </c>
      <c r="G90" s="84" t="b">
        <v>0</v>
      </c>
      <c r="H90" s="84" t="b">
        <v>0</v>
      </c>
      <c r="I90" s="84" t="b">
        <v>0</v>
      </c>
      <c r="J90" s="84" t="b">
        <v>1</v>
      </c>
      <c r="K90" s="84" t="b">
        <v>0</v>
      </c>
      <c r="L90" s="84" t="b">
        <v>0</v>
      </c>
    </row>
    <row r="91" spans="1:12" ht="15">
      <c r="A91" s="84" t="s">
        <v>2289</v>
      </c>
      <c r="B91" s="84" t="s">
        <v>2290</v>
      </c>
      <c r="C91" s="84">
        <v>3</v>
      </c>
      <c r="D91" s="122">
        <v>0.0021586981043992008</v>
      </c>
      <c r="E91" s="122">
        <v>2.6597260952377915</v>
      </c>
      <c r="F91" s="84" t="s">
        <v>3086</v>
      </c>
      <c r="G91" s="84" t="b">
        <v>1</v>
      </c>
      <c r="H91" s="84" t="b">
        <v>0</v>
      </c>
      <c r="I91" s="84" t="b">
        <v>0</v>
      </c>
      <c r="J91" s="84" t="b">
        <v>0</v>
      </c>
      <c r="K91" s="84" t="b">
        <v>0</v>
      </c>
      <c r="L91" s="84" t="b">
        <v>0</v>
      </c>
    </row>
    <row r="92" spans="1:12" ht="15">
      <c r="A92" s="84" t="s">
        <v>2290</v>
      </c>
      <c r="B92" s="84" t="s">
        <v>2286</v>
      </c>
      <c r="C92" s="84">
        <v>3</v>
      </c>
      <c r="D92" s="122">
        <v>0.0021586981043992008</v>
      </c>
      <c r="E92" s="122">
        <v>2.756636108245848</v>
      </c>
      <c r="F92" s="84" t="s">
        <v>3086</v>
      </c>
      <c r="G92" s="84" t="b">
        <v>0</v>
      </c>
      <c r="H92" s="84" t="b">
        <v>0</v>
      </c>
      <c r="I92" s="84" t="b">
        <v>0</v>
      </c>
      <c r="J92" s="84" t="b">
        <v>1</v>
      </c>
      <c r="K92" s="84" t="b">
        <v>0</v>
      </c>
      <c r="L92" s="84" t="b">
        <v>0</v>
      </c>
    </row>
    <row r="93" spans="1:12" ht="15">
      <c r="A93" s="84" t="s">
        <v>2286</v>
      </c>
      <c r="B93" s="84" t="s">
        <v>2291</v>
      </c>
      <c r="C93" s="84">
        <v>3</v>
      </c>
      <c r="D93" s="122">
        <v>0.0021586981043992008</v>
      </c>
      <c r="E93" s="122">
        <v>2.756636108245848</v>
      </c>
      <c r="F93" s="84" t="s">
        <v>3086</v>
      </c>
      <c r="G93" s="84" t="b">
        <v>1</v>
      </c>
      <c r="H93" s="84" t="b">
        <v>0</v>
      </c>
      <c r="I93" s="84" t="b">
        <v>0</v>
      </c>
      <c r="J93" s="84" t="b">
        <v>0</v>
      </c>
      <c r="K93" s="84" t="b">
        <v>0</v>
      </c>
      <c r="L93" s="84" t="b">
        <v>0</v>
      </c>
    </row>
    <row r="94" spans="1:12" ht="15">
      <c r="A94" s="84" t="s">
        <v>2291</v>
      </c>
      <c r="B94" s="84" t="s">
        <v>2292</v>
      </c>
      <c r="C94" s="84">
        <v>3</v>
      </c>
      <c r="D94" s="122">
        <v>0.0021586981043992008</v>
      </c>
      <c r="E94" s="122">
        <v>2.881574844854148</v>
      </c>
      <c r="F94" s="84" t="s">
        <v>3086</v>
      </c>
      <c r="G94" s="84" t="b">
        <v>0</v>
      </c>
      <c r="H94" s="84" t="b">
        <v>0</v>
      </c>
      <c r="I94" s="84" t="b">
        <v>0</v>
      </c>
      <c r="J94" s="84" t="b">
        <v>0</v>
      </c>
      <c r="K94" s="84" t="b">
        <v>0</v>
      </c>
      <c r="L94" s="84" t="b">
        <v>0</v>
      </c>
    </row>
    <row r="95" spans="1:12" ht="15">
      <c r="A95" s="84" t="s">
        <v>2292</v>
      </c>
      <c r="B95" s="84" t="s">
        <v>296</v>
      </c>
      <c r="C95" s="84">
        <v>3</v>
      </c>
      <c r="D95" s="122">
        <v>0.0021586981043992008</v>
      </c>
      <c r="E95" s="122">
        <v>2.881574844854148</v>
      </c>
      <c r="F95" s="84" t="s">
        <v>3086</v>
      </c>
      <c r="G95" s="84" t="b">
        <v>0</v>
      </c>
      <c r="H95" s="84" t="b">
        <v>0</v>
      </c>
      <c r="I95" s="84" t="b">
        <v>0</v>
      </c>
      <c r="J95" s="84" t="b">
        <v>0</v>
      </c>
      <c r="K95" s="84" t="b">
        <v>0</v>
      </c>
      <c r="L95" s="84" t="b">
        <v>0</v>
      </c>
    </row>
    <row r="96" spans="1:12" ht="15">
      <c r="A96" s="84" t="s">
        <v>296</v>
      </c>
      <c r="B96" s="84" t="s">
        <v>2871</v>
      </c>
      <c r="C96" s="84">
        <v>3</v>
      </c>
      <c r="D96" s="122">
        <v>0.0021586981043992008</v>
      </c>
      <c r="E96" s="122">
        <v>2.881574844854148</v>
      </c>
      <c r="F96" s="84" t="s">
        <v>3086</v>
      </c>
      <c r="G96" s="84" t="b">
        <v>0</v>
      </c>
      <c r="H96" s="84" t="b">
        <v>0</v>
      </c>
      <c r="I96" s="84" t="b">
        <v>0</v>
      </c>
      <c r="J96" s="84" t="b">
        <v>1</v>
      </c>
      <c r="K96" s="84" t="b">
        <v>0</v>
      </c>
      <c r="L96" s="84" t="b">
        <v>0</v>
      </c>
    </row>
    <row r="97" spans="1:12" ht="15">
      <c r="A97" s="84" t="s">
        <v>2871</v>
      </c>
      <c r="B97" s="84" t="s">
        <v>2821</v>
      </c>
      <c r="C97" s="84">
        <v>3</v>
      </c>
      <c r="D97" s="122">
        <v>0.0021586981043992008</v>
      </c>
      <c r="E97" s="122">
        <v>2.881574844854148</v>
      </c>
      <c r="F97" s="84" t="s">
        <v>3086</v>
      </c>
      <c r="G97" s="84" t="b">
        <v>1</v>
      </c>
      <c r="H97" s="84" t="b">
        <v>0</v>
      </c>
      <c r="I97" s="84" t="b">
        <v>0</v>
      </c>
      <c r="J97" s="84" t="b">
        <v>0</v>
      </c>
      <c r="K97" s="84" t="b">
        <v>0</v>
      </c>
      <c r="L97" s="84" t="b">
        <v>0</v>
      </c>
    </row>
    <row r="98" spans="1:12" ht="15">
      <c r="A98" s="84" t="s">
        <v>294</v>
      </c>
      <c r="B98" s="84" t="s">
        <v>642</v>
      </c>
      <c r="C98" s="84">
        <v>3</v>
      </c>
      <c r="D98" s="122">
        <v>0.0021586981043992008</v>
      </c>
      <c r="E98" s="122">
        <v>1.4044535901344857</v>
      </c>
      <c r="F98" s="84" t="s">
        <v>3086</v>
      </c>
      <c r="G98" s="84" t="b">
        <v>0</v>
      </c>
      <c r="H98" s="84" t="b">
        <v>0</v>
      </c>
      <c r="I98" s="84" t="b">
        <v>0</v>
      </c>
      <c r="J98" s="84" t="b">
        <v>0</v>
      </c>
      <c r="K98" s="84" t="b">
        <v>0</v>
      </c>
      <c r="L98" s="84" t="b">
        <v>0</v>
      </c>
    </row>
    <row r="99" spans="1:12" ht="15">
      <c r="A99" s="84" t="s">
        <v>2805</v>
      </c>
      <c r="B99" s="84" t="s">
        <v>642</v>
      </c>
      <c r="C99" s="84">
        <v>3</v>
      </c>
      <c r="D99" s="122">
        <v>0.0021586981043992008</v>
      </c>
      <c r="E99" s="122">
        <v>1.4044535901344857</v>
      </c>
      <c r="F99" s="84" t="s">
        <v>3086</v>
      </c>
      <c r="G99" s="84" t="b">
        <v>0</v>
      </c>
      <c r="H99" s="84" t="b">
        <v>0</v>
      </c>
      <c r="I99" s="84" t="b">
        <v>0</v>
      </c>
      <c r="J99" s="84" t="b">
        <v>0</v>
      </c>
      <c r="K99" s="84" t="b">
        <v>0</v>
      </c>
      <c r="L99" s="84" t="b">
        <v>0</v>
      </c>
    </row>
    <row r="100" spans="1:12" ht="15">
      <c r="A100" s="84" t="s">
        <v>2312</v>
      </c>
      <c r="B100" s="84" t="s">
        <v>2313</v>
      </c>
      <c r="C100" s="84">
        <v>3</v>
      </c>
      <c r="D100" s="122">
        <v>0.0021586981043992008</v>
      </c>
      <c r="E100" s="122">
        <v>2.881574844854148</v>
      </c>
      <c r="F100" s="84" t="s">
        <v>3086</v>
      </c>
      <c r="G100" s="84" t="b">
        <v>0</v>
      </c>
      <c r="H100" s="84" t="b">
        <v>0</v>
      </c>
      <c r="I100" s="84" t="b">
        <v>0</v>
      </c>
      <c r="J100" s="84" t="b">
        <v>0</v>
      </c>
      <c r="K100" s="84" t="b">
        <v>0</v>
      </c>
      <c r="L100" s="84" t="b">
        <v>0</v>
      </c>
    </row>
    <row r="101" spans="1:12" ht="15">
      <c r="A101" s="84" t="s">
        <v>2313</v>
      </c>
      <c r="B101" s="84" t="s">
        <v>2314</v>
      </c>
      <c r="C101" s="84">
        <v>3</v>
      </c>
      <c r="D101" s="122">
        <v>0.0021586981043992008</v>
      </c>
      <c r="E101" s="122">
        <v>2.881574844854148</v>
      </c>
      <c r="F101" s="84" t="s">
        <v>3086</v>
      </c>
      <c r="G101" s="84" t="b">
        <v>0</v>
      </c>
      <c r="H101" s="84" t="b">
        <v>0</v>
      </c>
      <c r="I101" s="84" t="b">
        <v>0</v>
      </c>
      <c r="J101" s="84" t="b">
        <v>0</v>
      </c>
      <c r="K101" s="84" t="b">
        <v>0</v>
      </c>
      <c r="L101" s="84" t="b">
        <v>0</v>
      </c>
    </row>
    <row r="102" spans="1:12" ht="15">
      <c r="A102" s="84" t="s">
        <v>2314</v>
      </c>
      <c r="B102" s="84" t="s">
        <v>2315</v>
      </c>
      <c r="C102" s="84">
        <v>3</v>
      </c>
      <c r="D102" s="122">
        <v>0.0021586981043992008</v>
      </c>
      <c r="E102" s="122">
        <v>2.881574844854148</v>
      </c>
      <c r="F102" s="84" t="s">
        <v>3086</v>
      </c>
      <c r="G102" s="84" t="b">
        <v>0</v>
      </c>
      <c r="H102" s="84" t="b">
        <v>0</v>
      </c>
      <c r="I102" s="84" t="b">
        <v>0</v>
      </c>
      <c r="J102" s="84" t="b">
        <v>0</v>
      </c>
      <c r="K102" s="84" t="b">
        <v>0</v>
      </c>
      <c r="L102" s="84" t="b">
        <v>0</v>
      </c>
    </row>
    <row r="103" spans="1:12" ht="15">
      <c r="A103" s="84" t="s">
        <v>2315</v>
      </c>
      <c r="B103" s="84" t="s">
        <v>2802</v>
      </c>
      <c r="C103" s="84">
        <v>3</v>
      </c>
      <c r="D103" s="122">
        <v>0.0021586981043992008</v>
      </c>
      <c r="E103" s="122">
        <v>2.6597260952377915</v>
      </c>
      <c r="F103" s="84" t="s">
        <v>3086</v>
      </c>
      <c r="G103" s="84" t="b">
        <v>0</v>
      </c>
      <c r="H103" s="84" t="b">
        <v>0</v>
      </c>
      <c r="I103" s="84" t="b">
        <v>0</v>
      </c>
      <c r="J103" s="84" t="b">
        <v>0</v>
      </c>
      <c r="K103" s="84" t="b">
        <v>0</v>
      </c>
      <c r="L103" s="84" t="b">
        <v>0</v>
      </c>
    </row>
    <row r="104" spans="1:12" ht="15">
      <c r="A104" s="84" t="s">
        <v>2802</v>
      </c>
      <c r="B104" s="84" t="s">
        <v>2309</v>
      </c>
      <c r="C104" s="84">
        <v>3</v>
      </c>
      <c r="D104" s="122">
        <v>0.0021586981043992008</v>
      </c>
      <c r="E104" s="122">
        <v>2.0576661039098294</v>
      </c>
      <c r="F104" s="84" t="s">
        <v>3086</v>
      </c>
      <c r="G104" s="84" t="b">
        <v>0</v>
      </c>
      <c r="H104" s="84" t="b">
        <v>0</v>
      </c>
      <c r="I104" s="84" t="b">
        <v>0</v>
      </c>
      <c r="J104" s="84" t="b">
        <v>0</v>
      </c>
      <c r="K104" s="84" t="b">
        <v>0</v>
      </c>
      <c r="L104" s="84" t="b">
        <v>0</v>
      </c>
    </row>
    <row r="105" spans="1:12" ht="15">
      <c r="A105" s="84" t="s">
        <v>627</v>
      </c>
      <c r="B105" s="84" t="s">
        <v>2182</v>
      </c>
      <c r="C105" s="84">
        <v>3</v>
      </c>
      <c r="D105" s="122">
        <v>0.0021586981043992008</v>
      </c>
      <c r="E105" s="122">
        <v>0.8096928375480227</v>
      </c>
      <c r="F105" s="84" t="s">
        <v>3086</v>
      </c>
      <c r="G105" s="84" t="b">
        <v>0</v>
      </c>
      <c r="H105" s="84" t="b">
        <v>0</v>
      </c>
      <c r="I105" s="84" t="b">
        <v>0</v>
      </c>
      <c r="J105" s="84" t="b">
        <v>0</v>
      </c>
      <c r="K105" s="84" t="b">
        <v>0</v>
      </c>
      <c r="L105" s="84" t="b">
        <v>0</v>
      </c>
    </row>
    <row r="106" spans="1:12" ht="15">
      <c r="A106" s="84" t="s">
        <v>2874</v>
      </c>
      <c r="B106" s="84" t="s">
        <v>2253</v>
      </c>
      <c r="C106" s="84">
        <v>3</v>
      </c>
      <c r="D106" s="122">
        <v>0.0021586981043992008</v>
      </c>
      <c r="E106" s="122">
        <v>2.103423594470504</v>
      </c>
      <c r="F106" s="84" t="s">
        <v>3086</v>
      </c>
      <c r="G106" s="84" t="b">
        <v>0</v>
      </c>
      <c r="H106" s="84" t="b">
        <v>0</v>
      </c>
      <c r="I106" s="84" t="b">
        <v>0</v>
      </c>
      <c r="J106" s="84" t="b">
        <v>0</v>
      </c>
      <c r="K106" s="84" t="b">
        <v>0</v>
      </c>
      <c r="L106" s="84" t="b">
        <v>0</v>
      </c>
    </row>
    <row r="107" spans="1:12" ht="15">
      <c r="A107" s="84" t="s">
        <v>2253</v>
      </c>
      <c r="B107" s="84" t="s">
        <v>2285</v>
      </c>
      <c r="C107" s="84">
        <v>3</v>
      </c>
      <c r="D107" s="122">
        <v>0.0021586981043992008</v>
      </c>
      <c r="E107" s="122">
        <v>1.2381221683679606</v>
      </c>
      <c r="F107" s="84" t="s">
        <v>3086</v>
      </c>
      <c r="G107" s="84" t="b">
        <v>0</v>
      </c>
      <c r="H107" s="84" t="b">
        <v>0</v>
      </c>
      <c r="I107" s="84" t="b">
        <v>0</v>
      </c>
      <c r="J107" s="84" t="b">
        <v>0</v>
      </c>
      <c r="K107" s="84" t="b">
        <v>0</v>
      </c>
      <c r="L107" s="84" t="b">
        <v>0</v>
      </c>
    </row>
    <row r="108" spans="1:12" ht="15">
      <c r="A108" s="84" t="s">
        <v>283</v>
      </c>
      <c r="B108" s="84" t="s">
        <v>2305</v>
      </c>
      <c r="C108" s="84">
        <v>3</v>
      </c>
      <c r="D108" s="122">
        <v>0.0021586981043992008</v>
      </c>
      <c r="E108" s="122">
        <v>2.1545761169178856</v>
      </c>
      <c r="F108" s="84" t="s">
        <v>3086</v>
      </c>
      <c r="G108" s="84" t="b">
        <v>0</v>
      </c>
      <c r="H108" s="84" t="b">
        <v>0</v>
      </c>
      <c r="I108" s="84" t="b">
        <v>0</v>
      </c>
      <c r="J108" s="84" t="b">
        <v>0</v>
      </c>
      <c r="K108" s="84" t="b">
        <v>0</v>
      </c>
      <c r="L108" s="84" t="b">
        <v>0</v>
      </c>
    </row>
    <row r="109" spans="1:12" ht="15">
      <c r="A109" s="84" t="s">
        <v>2310</v>
      </c>
      <c r="B109" s="84" t="s">
        <v>2256</v>
      </c>
      <c r="C109" s="84">
        <v>3</v>
      </c>
      <c r="D109" s="122">
        <v>0.0021586981043992008</v>
      </c>
      <c r="E109" s="122">
        <v>1.7286073846456045</v>
      </c>
      <c r="F109" s="84" t="s">
        <v>3086</v>
      </c>
      <c r="G109" s="84" t="b">
        <v>0</v>
      </c>
      <c r="H109" s="84" t="b">
        <v>0</v>
      </c>
      <c r="I109" s="84" t="b">
        <v>0</v>
      </c>
      <c r="J109" s="84" t="b">
        <v>0</v>
      </c>
      <c r="K109" s="84" t="b">
        <v>0</v>
      </c>
      <c r="L109" s="84" t="b">
        <v>0</v>
      </c>
    </row>
    <row r="110" spans="1:12" ht="15">
      <c r="A110" s="84" t="s">
        <v>2243</v>
      </c>
      <c r="B110" s="84" t="s">
        <v>2803</v>
      </c>
      <c r="C110" s="84">
        <v>3</v>
      </c>
      <c r="D110" s="122">
        <v>0.0021586981043992008</v>
      </c>
      <c r="E110" s="122">
        <v>1.8146280552235348</v>
      </c>
      <c r="F110" s="84" t="s">
        <v>3086</v>
      </c>
      <c r="G110" s="84" t="b">
        <v>0</v>
      </c>
      <c r="H110" s="84" t="b">
        <v>0</v>
      </c>
      <c r="I110" s="84" t="b">
        <v>0</v>
      </c>
      <c r="J110" s="84" t="b">
        <v>0</v>
      </c>
      <c r="K110" s="84" t="b">
        <v>0</v>
      </c>
      <c r="L110" s="84" t="b">
        <v>0</v>
      </c>
    </row>
    <row r="111" spans="1:12" ht="15">
      <c r="A111" s="84" t="s">
        <v>2879</v>
      </c>
      <c r="B111" s="84" t="s">
        <v>2880</v>
      </c>
      <c r="C111" s="84">
        <v>3</v>
      </c>
      <c r="D111" s="122">
        <v>0.0021586981043992008</v>
      </c>
      <c r="E111" s="122">
        <v>2.881574844854148</v>
      </c>
      <c r="F111" s="84" t="s">
        <v>3086</v>
      </c>
      <c r="G111" s="84" t="b">
        <v>0</v>
      </c>
      <c r="H111" s="84" t="b">
        <v>0</v>
      </c>
      <c r="I111" s="84" t="b">
        <v>0</v>
      </c>
      <c r="J111" s="84" t="b">
        <v>0</v>
      </c>
      <c r="K111" s="84" t="b">
        <v>0</v>
      </c>
      <c r="L111" s="84" t="b">
        <v>0</v>
      </c>
    </row>
    <row r="112" spans="1:12" ht="15">
      <c r="A112" s="84" t="s">
        <v>2880</v>
      </c>
      <c r="B112" s="84" t="s">
        <v>627</v>
      </c>
      <c r="C112" s="84">
        <v>3</v>
      </c>
      <c r="D112" s="122">
        <v>0.0021586981043992008</v>
      </c>
      <c r="E112" s="122">
        <v>1.2414248039180462</v>
      </c>
      <c r="F112" s="84" t="s">
        <v>3086</v>
      </c>
      <c r="G112" s="84" t="b">
        <v>0</v>
      </c>
      <c r="H112" s="84" t="b">
        <v>0</v>
      </c>
      <c r="I112" s="84" t="b">
        <v>0</v>
      </c>
      <c r="J112" s="84" t="b">
        <v>0</v>
      </c>
      <c r="K112" s="84" t="b">
        <v>0</v>
      </c>
      <c r="L112" s="84" t="b">
        <v>0</v>
      </c>
    </row>
    <row r="113" spans="1:12" ht="15">
      <c r="A113" s="84" t="s">
        <v>2786</v>
      </c>
      <c r="B113" s="84" t="s">
        <v>2779</v>
      </c>
      <c r="C113" s="84">
        <v>3</v>
      </c>
      <c r="D113" s="122">
        <v>0.0021586981043992008</v>
      </c>
      <c r="E113" s="122">
        <v>1.8767759619723794</v>
      </c>
      <c r="F113" s="84" t="s">
        <v>3086</v>
      </c>
      <c r="G113" s="84" t="b">
        <v>0</v>
      </c>
      <c r="H113" s="84" t="b">
        <v>0</v>
      </c>
      <c r="I113" s="84" t="b">
        <v>0</v>
      </c>
      <c r="J113" s="84" t="b">
        <v>0</v>
      </c>
      <c r="K113" s="84" t="b">
        <v>0</v>
      </c>
      <c r="L113" s="84" t="b">
        <v>0</v>
      </c>
    </row>
    <row r="114" spans="1:12" ht="15">
      <c r="A114" s="84" t="s">
        <v>2196</v>
      </c>
      <c r="B114" s="84" t="s">
        <v>2269</v>
      </c>
      <c r="C114" s="84">
        <v>3</v>
      </c>
      <c r="D114" s="122">
        <v>0.0021586981043992008</v>
      </c>
      <c r="E114" s="122">
        <v>1.9907193142792161</v>
      </c>
      <c r="F114" s="84" t="s">
        <v>3086</v>
      </c>
      <c r="G114" s="84" t="b">
        <v>0</v>
      </c>
      <c r="H114" s="84" t="b">
        <v>0</v>
      </c>
      <c r="I114" s="84" t="b">
        <v>0</v>
      </c>
      <c r="J114" s="84" t="b">
        <v>0</v>
      </c>
      <c r="K114" s="84" t="b">
        <v>0</v>
      </c>
      <c r="L114" s="84" t="b">
        <v>0</v>
      </c>
    </row>
    <row r="115" spans="1:12" ht="15">
      <c r="A115" s="84" t="s">
        <v>2269</v>
      </c>
      <c r="B115" s="84" t="s">
        <v>2270</v>
      </c>
      <c r="C115" s="84">
        <v>3</v>
      </c>
      <c r="D115" s="122">
        <v>0.0021586981043992008</v>
      </c>
      <c r="E115" s="122">
        <v>2.5135980595595537</v>
      </c>
      <c r="F115" s="84" t="s">
        <v>3086</v>
      </c>
      <c r="G115" s="84" t="b">
        <v>0</v>
      </c>
      <c r="H115" s="84" t="b">
        <v>0</v>
      </c>
      <c r="I115" s="84" t="b">
        <v>0</v>
      </c>
      <c r="J115" s="84" t="b">
        <v>0</v>
      </c>
      <c r="K115" s="84" t="b">
        <v>0</v>
      </c>
      <c r="L115" s="84" t="b">
        <v>0</v>
      </c>
    </row>
    <row r="116" spans="1:12" ht="15">
      <c r="A116" s="84" t="s">
        <v>2270</v>
      </c>
      <c r="B116" s="84" t="s">
        <v>2271</v>
      </c>
      <c r="C116" s="84">
        <v>3</v>
      </c>
      <c r="D116" s="122">
        <v>0.0021586981043992008</v>
      </c>
      <c r="E116" s="122">
        <v>2.3173034144155853</v>
      </c>
      <c r="F116" s="84" t="s">
        <v>3086</v>
      </c>
      <c r="G116" s="84" t="b">
        <v>0</v>
      </c>
      <c r="H116" s="84" t="b">
        <v>0</v>
      </c>
      <c r="I116" s="84" t="b">
        <v>0</v>
      </c>
      <c r="J116" s="84" t="b">
        <v>0</v>
      </c>
      <c r="K116" s="84" t="b">
        <v>0</v>
      </c>
      <c r="L116" s="84" t="b">
        <v>0</v>
      </c>
    </row>
    <row r="117" spans="1:12" ht="15">
      <c r="A117" s="84" t="s">
        <v>2271</v>
      </c>
      <c r="B117" s="84" t="s">
        <v>2272</v>
      </c>
      <c r="C117" s="84">
        <v>3</v>
      </c>
      <c r="D117" s="122">
        <v>0.0021586981043992008</v>
      </c>
      <c r="E117" s="122">
        <v>2.4044535901344855</v>
      </c>
      <c r="F117" s="84" t="s">
        <v>3086</v>
      </c>
      <c r="G117" s="84" t="b">
        <v>0</v>
      </c>
      <c r="H117" s="84" t="b">
        <v>0</v>
      </c>
      <c r="I117" s="84" t="b">
        <v>0</v>
      </c>
      <c r="J117" s="84" t="b">
        <v>0</v>
      </c>
      <c r="K117" s="84" t="b">
        <v>0</v>
      </c>
      <c r="L117" s="84" t="b">
        <v>0</v>
      </c>
    </row>
    <row r="118" spans="1:12" ht="15">
      <c r="A118" s="84" t="s">
        <v>2272</v>
      </c>
      <c r="B118" s="84" t="s">
        <v>2273</v>
      </c>
      <c r="C118" s="84">
        <v>3</v>
      </c>
      <c r="D118" s="122">
        <v>0.0021586981043992008</v>
      </c>
      <c r="E118" s="122">
        <v>2.580544849190167</v>
      </c>
      <c r="F118" s="84" t="s">
        <v>3086</v>
      </c>
      <c r="G118" s="84" t="b">
        <v>0</v>
      </c>
      <c r="H118" s="84" t="b">
        <v>0</v>
      </c>
      <c r="I118" s="84" t="b">
        <v>0</v>
      </c>
      <c r="J118" s="84" t="b">
        <v>0</v>
      </c>
      <c r="K118" s="84" t="b">
        <v>0</v>
      </c>
      <c r="L118" s="84" t="b">
        <v>0</v>
      </c>
    </row>
    <row r="119" spans="1:12" ht="15">
      <c r="A119" s="84" t="s">
        <v>2273</v>
      </c>
      <c r="B119" s="84" t="s">
        <v>2274</v>
      </c>
      <c r="C119" s="84">
        <v>3</v>
      </c>
      <c r="D119" s="122">
        <v>0.0021586981043992008</v>
      </c>
      <c r="E119" s="122">
        <v>2.330667375973567</v>
      </c>
      <c r="F119" s="84" t="s">
        <v>3086</v>
      </c>
      <c r="G119" s="84" t="b">
        <v>0</v>
      </c>
      <c r="H119" s="84" t="b">
        <v>0</v>
      </c>
      <c r="I119" s="84" t="b">
        <v>0</v>
      </c>
      <c r="J119" s="84" t="b">
        <v>0</v>
      </c>
      <c r="K119" s="84" t="b">
        <v>0</v>
      </c>
      <c r="L119" s="84" t="b">
        <v>0</v>
      </c>
    </row>
    <row r="120" spans="1:12" ht="15">
      <c r="A120" s="84" t="s">
        <v>2274</v>
      </c>
      <c r="B120" s="84" t="s">
        <v>2275</v>
      </c>
      <c r="C120" s="84">
        <v>3</v>
      </c>
      <c r="D120" s="122">
        <v>0.0021586981043992008</v>
      </c>
      <c r="E120" s="122">
        <v>2.756636108245848</v>
      </c>
      <c r="F120" s="84" t="s">
        <v>3086</v>
      </c>
      <c r="G120" s="84" t="b">
        <v>0</v>
      </c>
      <c r="H120" s="84" t="b">
        <v>0</v>
      </c>
      <c r="I120" s="84" t="b">
        <v>0</v>
      </c>
      <c r="J120" s="84" t="b">
        <v>0</v>
      </c>
      <c r="K120" s="84" t="b">
        <v>0</v>
      </c>
      <c r="L120" s="84" t="b">
        <v>0</v>
      </c>
    </row>
    <row r="121" spans="1:12" ht="15">
      <c r="A121" s="84" t="s">
        <v>2275</v>
      </c>
      <c r="B121" s="84" t="s">
        <v>2268</v>
      </c>
      <c r="C121" s="84">
        <v>3</v>
      </c>
      <c r="D121" s="122">
        <v>0.0021586981043992008</v>
      </c>
      <c r="E121" s="122">
        <v>2.580544849190167</v>
      </c>
      <c r="F121" s="84" t="s">
        <v>3086</v>
      </c>
      <c r="G121" s="84" t="b">
        <v>0</v>
      </c>
      <c r="H121" s="84" t="b">
        <v>0</v>
      </c>
      <c r="I121" s="84" t="b">
        <v>0</v>
      </c>
      <c r="J121" s="84" t="b">
        <v>0</v>
      </c>
      <c r="K121" s="84" t="b">
        <v>0</v>
      </c>
      <c r="L121" s="84" t="b">
        <v>0</v>
      </c>
    </row>
    <row r="122" spans="1:12" ht="15">
      <c r="A122" s="84" t="s">
        <v>2268</v>
      </c>
      <c r="B122" s="84" t="s">
        <v>2276</v>
      </c>
      <c r="C122" s="84">
        <v>3</v>
      </c>
      <c r="D122" s="122">
        <v>0.0021586981043992008</v>
      </c>
      <c r="E122" s="122">
        <v>2.580544849190167</v>
      </c>
      <c r="F122" s="84" t="s">
        <v>3086</v>
      </c>
      <c r="G122" s="84" t="b">
        <v>0</v>
      </c>
      <c r="H122" s="84" t="b">
        <v>0</v>
      </c>
      <c r="I122" s="84" t="b">
        <v>0</v>
      </c>
      <c r="J122" s="84" t="b">
        <v>0</v>
      </c>
      <c r="K122" s="84" t="b">
        <v>0</v>
      </c>
      <c r="L122" s="84" t="b">
        <v>0</v>
      </c>
    </row>
    <row r="123" spans="1:12" ht="15">
      <c r="A123" s="84" t="s">
        <v>2276</v>
      </c>
      <c r="B123" s="84" t="s">
        <v>312</v>
      </c>
      <c r="C123" s="84">
        <v>3</v>
      </c>
      <c r="D123" s="122">
        <v>0.0021586981043992008</v>
      </c>
      <c r="E123" s="122">
        <v>2.881574844854148</v>
      </c>
      <c r="F123" s="84" t="s">
        <v>3086</v>
      </c>
      <c r="G123" s="84" t="b">
        <v>0</v>
      </c>
      <c r="H123" s="84" t="b">
        <v>0</v>
      </c>
      <c r="I123" s="84" t="b">
        <v>0</v>
      </c>
      <c r="J123" s="84" t="b">
        <v>0</v>
      </c>
      <c r="K123" s="84" t="b">
        <v>0</v>
      </c>
      <c r="L123" s="84" t="b">
        <v>0</v>
      </c>
    </row>
    <row r="124" spans="1:12" ht="15">
      <c r="A124" s="84" t="s">
        <v>312</v>
      </c>
      <c r="B124" s="84" t="s">
        <v>2268</v>
      </c>
      <c r="C124" s="84">
        <v>3</v>
      </c>
      <c r="D124" s="122">
        <v>0.0021586981043992008</v>
      </c>
      <c r="E124" s="122">
        <v>2.580544849190167</v>
      </c>
      <c r="F124" s="84" t="s">
        <v>3086</v>
      </c>
      <c r="G124" s="84" t="b">
        <v>0</v>
      </c>
      <c r="H124" s="84" t="b">
        <v>0</v>
      </c>
      <c r="I124" s="84" t="b">
        <v>0</v>
      </c>
      <c r="J124" s="84" t="b">
        <v>0</v>
      </c>
      <c r="K124" s="84" t="b">
        <v>0</v>
      </c>
      <c r="L124" s="84" t="b">
        <v>0</v>
      </c>
    </row>
    <row r="125" spans="1:12" ht="15">
      <c r="A125" s="84" t="s">
        <v>2888</v>
      </c>
      <c r="B125" s="84" t="s">
        <v>2188</v>
      </c>
      <c r="C125" s="84">
        <v>3</v>
      </c>
      <c r="D125" s="122">
        <v>0.0021586981043992008</v>
      </c>
      <c r="E125" s="122">
        <v>2.580544849190167</v>
      </c>
      <c r="F125" s="84" t="s">
        <v>3086</v>
      </c>
      <c r="G125" s="84" t="b">
        <v>0</v>
      </c>
      <c r="H125" s="84" t="b">
        <v>0</v>
      </c>
      <c r="I125" s="84" t="b">
        <v>0</v>
      </c>
      <c r="J125" s="84" t="b">
        <v>0</v>
      </c>
      <c r="K125" s="84" t="b">
        <v>0</v>
      </c>
      <c r="L125" s="84" t="b">
        <v>0</v>
      </c>
    </row>
    <row r="126" spans="1:12" ht="15">
      <c r="A126" s="84" t="s">
        <v>2188</v>
      </c>
      <c r="B126" s="84" t="s">
        <v>2889</v>
      </c>
      <c r="C126" s="84">
        <v>3</v>
      </c>
      <c r="D126" s="122">
        <v>0.0021586981043992008</v>
      </c>
      <c r="E126" s="122">
        <v>2.580544849190167</v>
      </c>
      <c r="F126" s="84" t="s">
        <v>3086</v>
      </c>
      <c r="G126" s="84" t="b">
        <v>0</v>
      </c>
      <c r="H126" s="84" t="b">
        <v>0</v>
      </c>
      <c r="I126" s="84" t="b">
        <v>0</v>
      </c>
      <c r="J126" s="84" t="b">
        <v>0</v>
      </c>
      <c r="K126" s="84" t="b">
        <v>0</v>
      </c>
      <c r="L126" s="84" t="b">
        <v>0</v>
      </c>
    </row>
    <row r="127" spans="1:12" ht="15">
      <c r="A127" s="84" t="s">
        <v>2889</v>
      </c>
      <c r="B127" s="84" t="s">
        <v>2792</v>
      </c>
      <c r="C127" s="84">
        <v>3</v>
      </c>
      <c r="D127" s="122">
        <v>0.0021586981043992008</v>
      </c>
      <c r="E127" s="122">
        <v>2.5135980595595537</v>
      </c>
      <c r="F127" s="84" t="s">
        <v>3086</v>
      </c>
      <c r="G127" s="84" t="b">
        <v>0</v>
      </c>
      <c r="H127" s="84" t="b">
        <v>0</v>
      </c>
      <c r="I127" s="84" t="b">
        <v>0</v>
      </c>
      <c r="J127" s="84" t="b">
        <v>0</v>
      </c>
      <c r="K127" s="84" t="b">
        <v>0</v>
      </c>
      <c r="L127" s="84" t="b">
        <v>0</v>
      </c>
    </row>
    <row r="128" spans="1:12" ht="15">
      <c r="A128" s="84" t="s">
        <v>2792</v>
      </c>
      <c r="B128" s="84" t="s">
        <v>2890</v>
      </c>
      <c r="C128" s="84">
        <v>3</v>
      </c>
      <c r="D128" s="122">
        <v>0.0021586981043992008</v>
      </c>
      <c r="E128" s="122">
        <v>2.6597260952377915</v>
      </c>
      <c r="F128" s="84" t="s">
        <v>3086</v>
      </c>
      <c r="G128" s="84" t="b">
        <v>0</v>
      </c>
      <c r="H128" s="84" t="b">
        <v>0</v>
      </c>
      <c r="I128" s="84" t="b">
        <v>0</v>
      </c>
      <c r="J128" s="84" t="b">
        <v>0</v>
      </c>
      <c r="K128" s="84" t="b">
        <v>0</v>
      </c>
      <c r="L128" s="84" t="b">
        <v>0</v>
      </c>
    </row>
    <row r="129" spans="1:12" ht="15">
      <c r="A129" s="84" t="s">
        <v>2890</v>
      </c>
      <c r="B129" s="84" t="s">
        <v>2891</v>
      </c>
      <c r="C129" s="84">
        <v>3</v>
      </c>
      <c r="D129" s="122">
        <v>0.0021586981043992008</v>
      </c>
      <c r="E129" s="122">
        <v>2.881574844854148</v>
      </c>
      <c r="F129" s="84" t="s">
        <v>3086</v>
      </c>
      <c r="G129" s="84" t="b">
        <v>0</v>
      </c>
      <c r="H129" s="84" t="b">
        <v>0</v>
      </c>
      <c r="I129" s="84" t="b">
        <v>0</v>
      </c>
      <c r="J129" s="84" t="b">
        <v>1</v>
      </c>
      <c r="K129" s="84" t="b">
        <v>0</v>
      </c>
      <c r="L129" s="84" t="b">
        <v>0</v>
      </c>
    </row>
    <row r="130" spans="1:12" ht="15">
      <c r="A130" s="84" t="s">
        <v>2891</v>
      </c>
      <c r="B130" s="84" t="s">
        <v>2892</v>
      </c>
      <c r="C130" s="84">
        <v>3</v>
      </c>
      <c r="D130" s="122">
        <v>0.0021586981043992008</v>
      </c>
      <c r="E130" s="122">
        <v>2.881574844854148</v>
      </c>
      <c r="F130" s="84" t="s">
        <v>3086</v>
      </c>
      <c r="G130" s="84" t="b">
        <v>1</v>
      </c>
      <c r="H130" s="84" t="b">
        <v>0</v>
      </c>
      <c r="I130" s="84" t="b">
        <v>0</v>
      </c>
      <c r="J130" s="84" t="b">
        <v>0</v>
      </c>
      <c r="K130" s="84" t="b">
        <v>0</v>
      </c>
      <c r="L130" s="84" t="b">
        <v>0</v>
      </c>
    </row>
    <row r="131" spans="1:12" ht="15">
      <c r="A131" s="84" t="s">
        <v>2892</v>
      </c>
      <c r="B131" s="84" t="s">
        <v>627</v>
      </c>
      <c r="C131" s="84">
        <v>3</v>
      </c>
      <c r="D131" s="122">
        <v>0.0021586981043992008</v>
      </c>
      <c r="E131" s="122">
        <v>1.2414248039180462</v>
      </c>
      <c r="F131" s="84" t="s">
        <v>3086</v>
      </c>
      <c r="G131" s="84" t="b">
        <v>0</v>
      </c>
      <c r="H131" s="84" t="b">
        <v>0</v>
      </c>
      <c r="I131" s="84" t="b">
        <v>0</v>
      </c>
      <c r="J131" s="84" t="b">
        <v>0</v>
      </c>
      <c r="K131" s="84" t="b">
        <v>0</v>
      </c>
      <c r="L131" s="84" t="b">
        <v>0</v>
      </c>
    </row>
    <row r="132" spans="1:12" ht="15">
      <c r="A132" s="84" t="s">
        <v>2285</v>
      </c>
      <c r="B132" s="84" t="s">
        <v>2788</v>
      </c>
      <c r="C132" s="84">
        <v>3</v>
      </c>
      <c r="D132" s="122">
        <v>0.0021586981043992008</v>
      </c>
      <c r="E132" s="122">
        <v>1.590304686479323</v>
      </c>
      <c r="F132" s="84" t="s">
        <v>3086</v>
      </c>
      <c r="G132" s="84" t="b">
        <v>0</v>
      </c>
      <c r="H132" s="84" t="b">
        <v>0</v>
      </c>
      <c r="I132" s="84" t="b">
        <v>0</v>
      </c>
      <c r="J132" s="84" t="b">
        <v>0</v>
      </c>
      <c r="K132" s="84" t="b">
        <v>0</v>
      </c>
      <c r="L132" s="84" t="b">
        <v>0</v>
      </c>
    </row>
    <row r="133" spans="1:12" ht="15">
      <c r="A133" s="84" t="s">
        <v>2285</v>
      </c>
      <c r="B133" s="84" t="s">
        <v>2848</v>
      </c>
      <c r="C133" s="84">
        <v>3</v>
      </c>
      <c r="D133" s="122">
        <v>0.0021586981043992008</v>
      </c>
      <c r="E133" s="122">
        <v>1.8913346821433041</v>
      </c>
      <c r="F133" s="84" t="s">
        <v>3086</v>
      </c>
      <c r="G133" s="84" t="b">
        <v>0</v>
      </c>
      <c r="H133" s="84" t="b">
        <v>0</v>
      </c>
      <c r="I133" s="84" t="b">
        <v>0</v>
      </c>
      <c r="J133" s="84" t="b">
        <v>0</v>
      </c>
      <c r="K133" s="84" t="b">
        <v>0</v>
      </c>
      <c r="L133" s="84" t="b">
        <v>0</v>
      </c>
    </row>
    <row r="134" spans="1:12" ht="15">
      <c r="A134" s="84" t="s">
        <v>627</v>
      </c>
      <c r="B134" s="84" t="s">
        <v>2199</v>
      </c>
      <c r="C134" s="84">
        <v>3</v>
      </c>
      <c r="D134" s="122">
        <v>0.0021586981043992008</v>
      </c>
      <c r="E134" s="122">
        <v>1.286814092267685</v>
      </c>
      <c r="F134" s="84" t="s">
        <v>3086</v>
      </c>
      <c r="G134" s="84" t="b">
        <v>0</v>
      </c>
      <c r="H134" s="84" t="b">
        <v>0</v>
      </c>
      <c r="I134" s="84" t="b">
        <v>0</v>
      </c>
      <c r="J134" s="84" t="b">
        <v>0</v>
      </c>
      <c r="K134" s="84" t="b">
        <v>0</v>
      </c>
      <c r="L134" s="84" t="b">
        <v>0</v>
      </c>
    </row>
    <row r="135" spans="1:12" ht="15">
      <c r="A135" s="84" t="s">
        <v>2787</v>
      </c>
      <c r="B135" s="84" t="s">
        <v>2894</v>
      </c>
      <c r="C135" s="84">
        <v>3</v>
      </c>
      <c r="D135" s="122">
        <v>0.0021586981043992008</v>
      </c>
      <c r="E135" s="122">
        <v>2.455606112581867</v>
      </c>
      <c r="F135" s="84" t="s">
        <v>3086</v>
      </c>
      <c r="G135" s="84" t="b">
        <v>0</v>
      </c>
      <c r="H135" s="84" t="b">
        <v>0</v>
      </c>
      <c r="I135" s="84" t="b">
        <v>0</v>
      </c>
      <c r="J135" s="84" t="b">
        <v>0</v>
      </c>
      <c r="K135" s="84" t="b">
        <v>0</v>
      </c>
      <c r="L135" s="84" t="b">
        <v>0</v>
      </c>
    </row>
    <row r="136" spans="1:12" ht="15">
      <c r="A136" s="84" t="s">
        <v>2894</v>
      </c>
      <c r="B136" s="84" t="s">
        <v>2895</v>
      </c>
      <c r="C136" s="84">
        <v>3</v>
      </c>
      <c r="D136" s="122">
        <v>0.0021586981043992008</v>
      </c>
      <c r="E136" s="122">
        <v>2.881574844854148</v>
      </c>
      <c r="F136" s="84" t="s">
        <v>3086</v>
      </c>
      <c r="G136" s="84" t="b">
        <v>0</v>
      </c>
      <c r="H136" s="84" t="b">
        <v>0</v>
      </c>
      <c r="I136" s="84" t="b">
        <v>0</v>
      </c>
      <c r="J136" s="84" t="b">
        <v>0</v>
      </c>
      <c r="K136" s="84" t="b">
        <v>0</v>
      </c>
      <c r="L136" s="84" t="b">
        <v>0</v>
      </c>
    </row>
    <row r="137" spans="1:12" ht="15">
      <c r="A137" s="84" t="s">
        <v>2895</v>
      </c>
      <c r="B137" s="84" t="s">
        <v>2817</v>
      </c>
      <c r="C137" s="84">
        <v>3</v>
      </c>
      <c r="D137" s="122">
        <v>0.0021586981043992008</v>
      </c>
      <c r="E137" s="122">
        <v>2.756636108245848</v>
      </c>
      <c r="F137" s="84" t="s">
        <v>3086</v>
      </c>
      <c r="G137" s="84" t="b">
        <v>0</v>
      </c>
      <c r="H137" s="84" t="b">
        <v>0</v>
      </c>
      <c r="I137" s="84" t="b">
        <v>0</v>
      </c>
      <c r="J137" s="84" t="b">
        <v>0</v>
      </c>
      <c r="K137" s="84" t="b">
        <v>0</v>
      </c>
      <c r="L137" s="84" t="b">
        <v>0</v>
      </c>
    </row>
    <row r="138" spans="1:12" ht="15">
      <c r="A138" s="84" t="s">
        <v>2817</v>
      </c>
      <c r="B138" s="84" t="s">
        <v>627</v>
      </c>
      <c r="C138" s="84">
        <v>3</v>
      </c>
      <c r="D138" s="122">
        <v>0.0021586981043992008</v>
      </c>
      <c r="E138" s="122">
        <v>1.1164860673097463</v>
      </c>
      <c r="F138" s="84" t="s">
        <v>3086</v>
      </c>
      <c r="G138" s="84" t="b">
        <v>0</v>
      </c>
      <c r="H138" s="84" t="b">
        <v>0</v>
      </c>
      <c r="I138" s="84" t="b">
        <v>0</v>
      </c>
      <c r="J138" s="84" t="b">
        <v>0</v>
      </c>
      <c r="K138" s="84" t="b">
        <v>0</v>
      </c>
      <c r="L138" s="84" t="b">
        <v>0</v>
      </c>
    </row>
    <row r="139" spans="1:12" ht="15">
      <c r="A139" s="84" t="s">
        <v>627</v>
      </c>
      <c r="B139" s="84" t="s">
        <v>2896</v>
      </c>
      <c r="C139" s="84">
        <v>3</v>
      </c>
      <c r="D139" s="122">
        <v>0.0021586981043992008</v>
      </c>
      <c r="E139" s="122">
        <v>1.286814092267685</v>
      </c>
      <c r="F139" s="84" t="s">
        <v>3086</v>
      </c>
      <c r="G139" s="84" t="b">
        <v>0</v>
      </c>
      <c r="H139" s="84" t="b">
        <v>0</v>
      </c>
      <c r="I139" s="84" t="b">
        <v>0</v>
      </c>
      <c r="J139" s="84" t="b">
        <v>0</v>
      </c>
      <c r="K139" s="84" t="b">
        <v>0</v>
      </c>
      <c r="L139" s="84" t="b">
        <v>0</v>
      </c>
    </row>
    <row r="140" spans="1:12" ht="15">
      <c r="A140" s="84" t="s">
        <v>2896</v>
      </c>
      <c r="B140" s="84" t="s">
        <v>2850</v>
      </c>
      <c r="C140" s="84">
        <v>3</v>
      </c>
      <c r="D140" s="122">
        <v>0.0021586981043992008</v>
      </c>
      <c r="E140" s="122">
        <v>2.756636108245848</v>
      </c>
      <c r="F140" s="84" t="s">
        <v>3086</v>
      </c>
      <c r="G140" s="84" t="b">
        <v>0</v>
      </c>
      <c r="H140" s="84" t="b">
        <v>0</v>
      </c>
      <c r="I140" s="84" t="b">
        <v>0</v>
      </c>
      <c r="J140" s="84" t="b">
        <v>0</v>
      </c>
      <c r="K140" s="84" t="b">
        <v>0</v>
      </c>
      <c r="L140" s="84" t="b">
        <v>0</v>
      </c>
    </row>
    <row r="141" spans="1:12" ht="15">
      <c r="A141" s="84" t="s">
        <v>2850</v>
      </c>
      <c r="B141" s="84" t="s">
        <v>2897</v>
      </c>
      <c r="C141" s="84">
        <v>3</v>
      </c>
      <c r="D141" s="122">
        <v>0.0021586981043992008</v>
      </c>
      <c r="E141" s="122">
        <v>2.756636108245848</v>
      </c>
      <c r="F141" s="84" t="s">
        <v>3086</v>
      </c>
      <c r="G141" s="84" t="b">
        <v>0</v>
      </c>
      <c r="H141" s="84" t="b">
        <v>0</v>
      </c>
      <c r="I141" s="84" t="b">
        <v>0</v>
      </c>
      <c r="J141" s="84" t="b">
        <v>0</v>
      </c>
      <c r="K141" s="84" t="b">
        <v>0</v>
      </c>
      <c r="L141" s="84" t="b">
        <v>0</v>
      </c>
    </row>
    <row r="142" spans="1:12" ht="15">
      <c r="A142" s="84" t="s">
        <v>2897</v>
      </c>
      <c r="B142" s="84" t="s">
        <v>2898</v>
      </c>
      <c r="C142" s="84">
        <v>3</v>
      </c>
      <c r="D142" s="122">
        <v>0.0021586981043992008</v>
      </c>
      <c r="E142" s="122">
        <v>2.881574844854148</v>
      </c>
      <c r="F142" s="84" t="s">
        <v>3086</v>
      </c>
      <c r="G142" s="84" t="b">
        <v>0</v>
      </c>
      <c r="H142" s="84" t="b">
        <v>0</v>
      </c>
      <c r="I142" s="84" t="b">
        <v>0</v>
      </c>
      <c r="J142" s="84" t="b">
        <v>0</v>
      </c>
      <c r="K142" s="84" t="b">
        <v>0</v>
      </c>
      <c r="L142" s="84" t="b">
        <v>0</v>
      </c>
    </row>
    <row r="143" spans="1:12" ht="15">
      <c r="A143" s="84" t="s">
        <v>2898</v>
      </c>
      <c r="B143" s="84" t="s">
        <v>322</v>
      </c>
      <c r="C143" s="84">
        <v>3</v>
      </c>
      <c r="D143" s="122">
        <v>0.0021586981043992008</v>
      </c>
      <c r="E143" s="122">
        <v>2.881574844854148</v>
      </c>
      <c r="F143" s="84" t="s">
        <v>3086</v>
      </c>
      <c r="G143" s="84" t="b">
        <v>0</v>
      </c>
      <c r="H143" s="84" t="b">
        <v>0</v>
      </c>
      <c r="I143" s="84" t="b">
        <v>0</v>
      </c>
      <c r="J143" s="84" t="b">
        <v>0</v>
      </c>
      <c r="K143" s="84" t="b">
        <v>0</v>
      </c>
      <c r="L143" s="84" t="b">
        <v>0</v>
      </c>
    </row>
    <row r="144" spans="1:12" ht="15">
      <c r="A144" s="84" t="s">
        <v>322</v>
      </c>
      <c r="B144" s="84" t="s">
        <v>2808</v>
      </c>
      <c r="C144" s="84">
        <v>3</v>
      </c>
      <c r="D144" s="122">
        <v>0.0021586981043992008</v>
      </c>
      <c r="E144" s="122">
        <v>2.6597260952377915</v>
      </c>
      <c r="F144" s="84" t="s">
        <v>3086</v>
      </c>
      <c r="G144" s="84" t="b">
        <v>0</v>
      </c>
      <c r="H144" s="84" t="b">
        <v>0</v>
      </c>
      <c r="I144" s="84" t="b">
        <v>0</v>
      </c>
      <c r="J144" s="84" t="b">
        <v>0</v>
      </c>
      <c r="K144" s="84" t="b">
        <v>0</v>
      </c>
      <c r="L144" s="84" t="b">
        <v>0</v>
      </c>
    </row>
    <row r="145" spans="1:12" ht="15">
      <c r="A145" s="84" t="s">
        <v>2899</v>
      </c>
      <c r="B145" s="84" t="s">
        <v>2900</v>
      </c>
      <c r="C145" s="84">
        <v>3</v>
      </c>
      <c r="D145" s="122">
        <v>0.0023733562828498482</v>
      </c>
      <c r="E145" s="122">
        <v>2.881574844854148</v>
      </c>
      <c r="F145" s="84" t="s">
        <v>3086</v>
      </c>
      <c r="G145" s="84" t="b">
        <v>0</v>
      </c>
      <c r="H145" s="84" t="b">
        <v>0</v>
      </c>
      <c r="I145" s="84" t="b">
        <v>0</v>
      </c>
      <c r="J145" s="84" t="b">
        <v>0</v>
      </c>
      <c r="K145" s="84" t="b">
        <v>0</v>
      </c>
      <c r="L145" s="84" t="b">
        <v>0</v>
      </c>
    </row>
    <row r="146" spans="1:12" ht="15">
      <c r="A146" s="84" t="s">
        <v>2906</v>
      </c>
      <c r="B146" s="84" t="s">
        <v>2907</v>
      </c>
      <c r="C146" s="84">
        <v>3</v>
      </c>
      <c r="D146" s="122">
        <v>0.0021586981043992008</v>
      </c>
      <c r="E146" s="122">
        <v>2.881574844854148</v>
      </c>
      <c r="F146" s="84" t="s">
        <v>3086</v>
      </c>
      <c r="G146" s="84" t="b">
        <v>0</v>
      </c>
      <c r="H146" s="84" t="b">
        <v>0</v>
      </c>
      <c r="I146" s="84" t="b">
        <v>0</v>
      </c>
      <c r="J146" s="84" t="b">
        <v>0</v>
      </c>
      <c r="K146" s="84" t="b">
        <v>0</v>
      </c>
      <c r="L146" s="84" t="b">
        <v>0</v>
      </c>
    </row>
    <row r="147" spans="1:12" ht="15">
      <c r="A147" s="84" t="s">
        <v>2907</v>
      </c>
      <c r="B147" s="84" t="s">
        <v>302</v>
      </c>
      <c r="C147" s="84">
        <v>3</v>
      </c>
      <c r="D147" s="122">
        <v>0.0021586981043992008</v>
      </c>
      <c r="E147" s="122">
        <v>2.881574844854148</v>
      </c>
      <c r="F147" s="84" t="s">
        <v>3086</v>
      </c>
      <c r="G147" s="84" t="b">
        <v>0</v>
      </c>
      <c r="H147" s="84" t="b">
        <v>0</v>
      </c>
      <c r="I147" s="84" t="b">
        <v>0</v>
      </c>
      <c r="J147" s="84" t="b">
        <v>0</v>
      </c>
      <c r="K147" s="84" t="b">
        <v>0</v>
      </c>
      <c r="L147" s="84" t="b">
        <v>0</v>
      </c>
    </row>
    <row r="148" spans="1:12" ht="15">
      <c r="A148" s="84" t="s">
        <v>2857</v>
      </c>
      <c r="B148" s="84" t="s">
        <v>2908</v>
      </c>
      <c r="C148" s="84">
        <v>2</v>
      </c>
      <c r="D148" s="122">
        <v>0.0015822375218998987</v>
      </c>
      <c r="E148" s="122">
        <v>2.881574844854148</v>
      </c>
      <c r="F148" s="84" t="s">
        <v>3086</v>
      </c>
      <c r="G148" s="84" t="b">
        <v>0</v>
      </c>
      <c r="H148" s="84" t="b">
        <v>0</v>
      </c>
      <c r="I148" s="84" t="b">
        <v>0</v>
      </c>
      <c r="J148" s="84" t="b">
        <v>1</v>
      </c>
      <c r="K148" s="84" t="b">
        <v>0</v>
      </c>
      <c r="L148" s="84" t="b">
        <v>0</v>
      </c>
    </row>
    <row r="149" spans="1:12" ht="15">
      <c r="A149" s="84" t="s">
        <v>2908</v>
      </c>
      <c r="B149" s="84" t="s">
        <v>2785</v>
      </c>
      <c r="C149" s="84">
        <v>2</v>
      </c>
      <c r="D149" s="122">
        <v>0.0015822375218998987</v>
      </c>
      <c r="E149" s="122">
        <v>2.455606112581867</v>
      </c>
      <c r="F149" s="84" t="s">
        <v>3086</v>
      </c>
      <c r="G149" s="84" t="b">
        <v>1</v>
      </c>
      <c r="H149" s="84" t="b">
        <v>0</v>
      </c>
      <c r="I149" s="84" t="b">
        <v>0</v>
      </c>
      <c r="J149" s="84" t="b">
        <v>0</v>
      </c>
      <c r="K149" s="84" t="b">
        <v>0</v>
      </c>
      <c r="L149" s="84" t="b">
        <v>0</v>
      </c>
    </row>
    <row r="150" spans="1:12" ht="15">
      <c r="A150" s="84" t="s">
        <v>2785</v>
      </c>
      <c r="B150" s="84" t="s">
        <v>2794</v>
      </c>
      <c r="C150" s="84">
        <v>2</v>
      </c>
      <c r="D150" s="122">
        <v>0.0015822375218998987</v>
      </c>
      <c r="E150" s="122">
        <v>2.036476804839891</v>
      </c>
      <c r="F150" s="84" t="s">
        <v>3086</v>
      </c>
      <c r="G150" s="84" t="b">
        <v>0</v>
      </c>
      <c r="H150" s="84" t="b">
        <v>0</v>
      </c>
      <c r="I150" s="84" t="b">
        <v>0</v>
      </c>
      <c r="J150" s="84" t="b">
        <v>0</v>
      </c>
      <c r="K150" s="84" t="b">
        <v>0</v>
      </c>
      <c r="L150" s="84" t="b">
        <v>0</v>
      </c>
    </row>
    <row r="151" spans="1:12" ht="15">
      <c r="A151" s="84" t="s">
        <v>2794</v>
      </c>
      <c r="B151" s="84" t="s">
        <v>2909</v>
      </c>
      <c r="C151" s="84">
        <v>2</v>
      </c>
      <c r="D151" s="122">
        <v>0.0015822375218998987</v>
      </c>
      <c r="E151" s="122">
        <v>2.580544849190167</v>
      </c>
      <c r="F151" s="84" t="s">
        <v>3086</v>
      </c>
      <c r="G151" s="84" t="b">
        <v>0</v>
      </c>
      <c r="H151" s="84" t="b">
        <v>0</v>
      </c>
      <c r="I151" s="84" t="b">
        <v>0</v>
      </c>
      <c r="J151" s="84" t="b">
        <v>0</v>
      </c>
      <c r="K151" s="84" t="b">
        <v>0</v>
      </c>
      <c r="L151" s="84" t="b">
        <v>0</v>
      </c>
    </row>
    <row r="152" spans="1:12" ht="15">
      <c r="A152" s="84" t="s">
        <v>2909</v>
      </c>
      <c r="B152" s="84" t="s">
        <v>2858</v>
      </c>
      <c r="C152" s="84">
        <v>2</v>
      </c>
      <c r="D152" s="122">
        <v>0.0015822375218998987</v>
      </c>
      <c r="E152" s="122">
        <v>2.881574844854148</v>
      </c>
      <c r="F152" s="84" t="s">
        <v>3086</v>
      </c>
      <c r="G152" s="84" t="b">
        <v>0</v>
      </c>
      <c r="H152" s="84" t="b">
        <v>0</v>
      </c>
      <c r="I152" s="84" t="b">
        <v>0</v>
      </c>
      <c r="J152" s="84" t="b">
        <v>0</v>
      </c>
      <c r="K152" s="84" t="b">
        <v>0</v>
      </c>
      <c r="L152" s="84" t="b">
        <v>0</v>
      </c>
    </row>
    <row r="153" spans="1:12" ht="15">
      <c r="A153" s="84" t="s">
        <v>2858</v>
      </c>
      <c r="B153" s="84" t="s">
        <v>2910</v>
      </c>
      <c r="C153" s="84">
        <v>2</v>
      </c>
      <c r="D153" s="122">
        <v>0.0015822375218998987</v>
      </c>
      <c r="E153" s="122">
        <v>2.881574844854148</v>
      </c>
      <c r="F153" s="84" t="s">
        <v>3086</v>
      </c>
      <c r="G153" s="84" t="b">
        <v>0</v>
      </c>
      <c r="H153" s="84" t="b">
        <v>0</v>
      </c>
      <c r="I153" s="84" t="b">
        <v>0</v>
      </c>
      <c r="J153" s="84" t="b">
        <v>0</v>
      </c>
      <c r="K153" s="84" t="b">
        <v>0</v>
      </c>
      <c r="L153" s="84" t="b">
        <v>0</v>
      </c>
    </row>
    <row r="154" spans="1:12" ht="15">
      <c r="A154" s="84" t="s">
        <v>2910</v>
      </c>
      <c r="B154" s="84" t="s">
        <v>2911</v>
      </c>
      <c r="C154" s="84">
        <v>2</v>
      </c>
      <c r="D154" s="122">
        <v>0.0015822375218998987</v>
      </c>
      <c r="E154" s="122">
        <v>3.0576661039098294</v>
      </c>
      <c r="F154" s="84" t="s">
        <v>3086</v>
      </c>
      <c r="G154" s="84" t="b">
        <v>0</v>
      </c>
      <c r="H154" s="84" t="b">
        <v>0</v>
      </c>
      <c r="I154" s="84" t="b">
        <v>0</v>
      </c>
      <c r="J154" s="84" t="b">
        <v>0</v>
      </c>
      <c r="K154" s="84" t="b">
        <v>0</v>
      </c>
      <c r="L154" s="84" t="b">
        <v>0</v>
      </c>
    </row>
    <row r="155" spans="1:12" ht="15">
      <c r="A155" s="84" t="s">
        <v>2911</v>
      </c>
      <c r="B155" s="84" t="s">
        <v>2912</v>
      </c>
      <c r="C155" s="84">
        <v>2</v>
      </c>
      <c r="D155" s="122">
        <v>0.0015822375218998987</v>
      </c>
      <c r="E155" s="122">
        <v>3.0576661039098294</v>
      </c>
      <c r="F155" s="84" t="s">
        <v>3086</v>
      </c>
      <c r="G155" s="84" t="b">
        <v>0</v>
      </c>
      <c r="H155" s="84" t="b">
        <v>0</v>
      </c>
      <c r="I155" s="84" t="b">
        <v>0</v>
      </c>
      <c r="J155" s="84" t="b">
        <v>0</v>
      </c>
      <c r="K155" s="84" t="b">
        <v>0</v>
      </c>
      <c r="L155" s="84" t="b">
        <v>0</v>
      </c>
    </row>
    <row r="156" spans="1:12" ht="15">
      <c r="A156" s="84" t="s">
        <v>2912</v>
      </c>
      <c r="B156" s="84" t="s">
        <v>2200</v>
      </c>
      <c r="C156" s="84">
        <v>2</v>
      </c>
      <c r="D156" s="122">
        <v>0.0015822375218998987</v>
      </c>
      <c r="E156" s="122">
        <v>3.0576661039098294</v>
      </c>
      <c r="F156" s="84" t="s">
        <v>3086</v>
      </c>
      <c r="G156" s="84" t="b">
        <v>0</v>
      </c>
      <c r="H156" s="84" t="b">
        <v>0</v>
      </c>
      <c r="I156" s="84" t="b">
        <v>0</v>
      </c>
      <c r="J156" s="84" t="b">
        <v>0</v>
      </c>
      <c r="K156" s="84" t="b">
        <v>0</v>
      </c>
      <c r="L156" s="84" t="b">
        <v>0</v>
      </c>
    </row>
    <row r="157" spans="1:12" ht="15">
      <c r="A157" s="84" t="s">
        <v>2200</v>
      </c>
      <c r="B157" s="84" t="s">
        <v>2812</v>
      </c>
      <c r="C157" s="84">
        <v>2</v>
      </c>
      <c r="D157" s="122">
        <v>0.0015822375218998987</v>
      </c>
      <c r="E157" s="122">
        <v>2.756636108245848</v>
      </c>
      <c r="F157" s="84" t="s">
        <v>3086</v>
      </c>
      <c r="G157" s="84" t="b">
        <v>0</v>
      </c>
      <c r="H157" s="84" t="b">
        <v>0</v>
      </c>
      <c r="I157" s="84" t="b">
        <v>0</v>
      </c>
      <c r="J157" s="84" t="b">
        <v>0</v>
      </c>
      <c r="K157" s="84" t="b">
        <v>0</v>
      </c>
      <c r="L157" s="84" t="b">
        <v>0</v>
      </c>
    </row>
    <row r="158" spans="1:12" ht="15">
      <c r="A158" s="84" t="s">
        <v>2812</v>
      </c>
      <c r="B158" s="84" t="s">
        <v>2913</v>
      </c>
      <c r="C158" s="84">
        <v>2</v>
      </c>
      <c r="D158" s="122">
        <v>0.0015822375218998987</v>
      </c>
      <c r="E158" s="122">
        <v>2.756636108245848</v>
      </c>
      <c r="F158" s="84" t="s">
        <v>3086</v>
      </c>
      <c r="G158" s="84" t="b">
        <v>0</v>
      </c>
      <c r="H158" s="84" t="b">
        <v>0</v>
      </c>
      <c r="I158" s="84" t="b">
        <v>0</v>
      </c>
      <c r="J158" s="84" t="b">
        <v>0</v>
      </c>
      <c r="K158" s="84" t="b">
        <v>0</v>
      </c>
      <c r="L158" s="84" t="b">
        <v>0</v>
      </c>
    </row>
    <row r="159" spans="1:12" ht="15">
      <c r="A159" s="84" t="s">
        <v>2913</v>
      </c>
      <c r="B159" s="84" t="s">
        <v>627</v>
      </c>
      <c r="C159" s="84">
        <v>2</v>
      </c>
      <c r="D159" s="122">
        <v>0.0015822375218998987</v>
      </c>
      <c r="E159" s="122">
        <v>1.2414248039180462</v>
      </c>
      <c r="F159" s="84" t="s">
        <v>3086</v>
      </c>
      <c r="G159" s="84" t="b">
        <v>0</v>
      </c>
      <c r="H159" s="84" t="b">
        <v>0</v>
      </c>
      <c r="I159" s="84" t="b">
        <v>0</v>
      </c>
      <c r="J159" s="84" t="b">
        <v>0</v>
      </c>
      <c r="K159" s="84" t="b">
        <v>0</v>
      </c>
      <c r="L159" s="84" t="b">
        <v>0</v>
      </c>
    </row>
    <row r="160" spans="1:12" ht="15">
      <c r="A160" s="84" t="s">
        <v>2813</v>
      </c>
      <c r="B160" s="84" t="s">
        <v>2860</v>
      </c>
      <c r="C160" s="84">
        <v>2</v>
      </c>
      <c r="D160" s="122">
        <v>0.0015822375218998987</v>
      </c>
      <c r="E160" s="122">
        <v>2.580544849190167</v>
      </c>
      <c r="F160" s="84" t="s">
        <v>3086</v>
      </c>
      <c r="G160" s="84" t="b">
        <v>0</v>
      </c>
      <c r="H160" s="84" t="b">
        <v>0</v>
      </c>
      <c r="I160" s="84" t="b">
        <v>0</v>
      </c>
      <c r="J160" s="84" t="b">
        <v>0</v>
      </c>
      <c r="K160" s="84" t="b">
        <v>0</v>
      </c>
      <c r="L160" s="84" t="b">
        <v>0</v>
      </c>
    </row>
    <row r="161" spans="1:12" ht="15">
      <c r="A161" s="84" t="s">
        <v>2860</v>
      </c>
      <c r="B161" s="84" t="s">
        <v>2784</v>
      </c>
      <c r="C161" s="84">
        <v>2</v>
      </c>
      <c r="D161" s="122">
        <v>0.0015822375218998987</v>
      </c>
      <c r="E161" s="122">
        <v>2.4044535901344855</v>
      </c>
      <c r="F161" s="84" t="s">
        <v>3086</v>
      </c>
      <c r="G161" s="84" t="b">
        <v>0</v>
      </c>
      <c r="H161" s="84" t="b">
        <v>0</v>
      </c>
      <c r="I161" s="84" t="b">
        <v>0</v>
      </c>
      <c r="J161" s="84" t="b">
        <v>0</v>
      </c>
      <c r="K161" s="84" t="b">
        <v>0</v>
      </c>
      <c r="L161" s="84" t="b">
        <v>0</v>
      </c>
    </row>
    <row r="162" spans="1:12" ht="15">
      <c r="A162" s="84" t="s">
        <v>2784</v>
      </c>
      <c r="B162" s="84" t="s">
        <v>2187</v>
      </c>
      <c r="C162" s="84">
        <v>2</v>
      </c>
      <c r="D162" s="122">
        <v>0.0015822375218998987</v>
      </c>
      <c r="E162" s="122">
        <v>2.103423594470504</v>
      </c>
      <c r="F162" s="84" t="s">
        <v>3086</v>
      </c>
      <c r="G162" s="84" t="b">
        <v>0</v>
      </c>
      <c r="H162" s="84" t="b">
        <v>0</v>
      </c>
      <c r="I162" s="84" t="b">
        <v>0</v>
      </c>
      <c r="J162" s="84" t="b">
        <v>0</v>
      </c>
      <c r="K162" s="84" t="b">
        <v>0</v>
      </c>
      <c r="L162" s="84" t="b">
        <v>0</v>
      </c>
    </row>
    <row r="163" spans="1:12" ht="15">
      <c r="A163" s="84" t="s">
        <v>2187</v>
      </c>
      <c r="B163" s="84" t="s">
        <v>2914</v>
      </c>
      <c r="C163" s="84">
        <v>2</v>
      </c>
      <c r="D163" s="122">
        <v>0.0015822375218998987</v>
      </c>
      <c r="E163" s="122">
        <v>2.580544849190167</v>
      </c>
      <c r="F163" s="84" t="s">
        <v>3086</v>
      </c>
      <c r="G163" s="84" t="b">
        <v>0</v>
      </c>
      <c r="H163" s="84" t="b">
        <v>0</v>
      </c>
      <c r="I163" s="84" t="b">
        <v>0</v>
      </c>
      <c r="J163" s="84" t="b">
        <v>0</v>
      </c>
      <c r="K163" s="84" t="b">
        <v>0</v>
      </c>
      <c r="L163" s="84" t="b">
        <v>0</v>
      </c>
    </row>
    <row r="164" spans="1:12" ht="15">
      <c r="A164" s="84" t="s">
        <v>2914</v>
      </c>
      <c r="B164" s="84" t="s">
        <v>300</v>
      </c>
      <c r="C164" s="84">
        <v>2</v>
      </c>
      <c r="D164" s="122">
        <v>0.0015822375218998987</v>
      </c>
      <c r="E164" s="122">
        <v>2.6597260952377915</v>
      </c>
      <c r="F164" s="84" t="s">
        <v>3086</v>
      </c>
      <c r="G164" s="84" t="b">
        <v>0</v>
      </c>
      <c r="H164" s="84" t="b">
        <v>0</v>
      </c>
      <c r="I164" s="84" t="b">
        <v>0</v>
      </c>
      <c r="J164" s="84" t="b">
        <v>0</v>
      </c>
      <c r="K164" s="84" t="b">
        <v>0</v>
      </c>
      <c r="L164" s="84" t="b">
        <v>0</v>
      </c>
    </row>
    <row r="165" spans="1:12" ht="15">
      <c r="A165" s="84" t="s">
        <v>300</v>
      </c>
      <c r="B165" s="84" t="s">
        <v>331</v>
      </c>
      <c r="C165" s="84">
        <v>2</v>
      </c>
      <c r="D165" s="122">
        <v>0.0015822375218998987</v>
      </c>
      <c r="E165" s="122">
        <v>2.1545761169178856</v>
      </c>
      <c r="F165" s="84" t="s">
        <v>3086</v>
      </c>
      <c r="G165" s="84" t="b">
        <v>0</v>
      </c>
      <c r="H165" s="84" t="b">
        <v>0</v>
      </c>
      <c r="I165" s="84" t="b">
        <v>0</v>
      </c>
      <c r="J165" s="84" t="b">
        <v>0</v>
      </c>
      <c r="K165" s="84" t="b">
        <v>0</v>
      </c>
      <c r="L165" s="84" t="b">
        <v>0</v>
      </c>
    </row>
    <row r="166" spans="1:12" ht="15">
      <c r="A166" s="84" t="s">
        <v>331</v>
      </c>
      <c r="B166" s="84" t="s">
        <v>2915</v>
      </c>
      <c r="C166" s="84">
        <v>2</v>
      </c>
      <c r="D166" s="122">
        <v>0.0015822375218998987</v>
      </c>
      <c r="E166" s="122">
        <v>2.756636108245848</v>
      </c>
      <c r="F166" s="84" t="s">
        <v>3086</v>
      </c>
      <c r="G166" s="84" t="b">
        <v>0</v>
      </c>
      <c r="H166" s="84" t="b">
        <v>0</v>
      </c>
      <c r="I166" s="84" t="b">
        <v>0</v>
      </c>
      <c r="J166" s="84" t="b">
        <v>0</v>
      </c>
      <c r="K166" s="84" t="b">
        <v>0</v>
      </c>
      <c r="L166" s="84" t="b">
        <v>0</v>
      </c>
    </row>
    <row r="167" spans="1:12" ht="15">
      <c r="A167" s="84" t="s">
        <v>2915</v>
      </c>
      <c r="B167" s="84" t="s">
        <v>2916</v>
      </c>
      <c r="C167" s="84">
        <v>2</v>
      </c>
      <c r="D167" s="122">
        <v>0.0015822375218998987</v>
      </c>
      <c r="E167" s="122">
        <v>3.0576661039098294</v>
      </c>
      <c r="F167" s="84" t="s">
        <v>3086</v>
      </c>
      <c r="G167" s="84" t="b">
        <v>0</v>
      </c>
      <c r="H167" s="84" t="b">
        <v>0</v>
      </c>
      <c r="I167" s="84" t="b">
        <v>0</v>
      </c>
      <c r="J167" s="84" t="b">
        <v>0</v>
      </c>
      <c r="K167" s="84" t="b">
        <v>0</v>
      </c>
      <c r="L167" s="84" t="b">
        <v>0</v>
      </c>
    </row>
    <row r="168" spans="1:12" ht="15">
      <c r="A168" s="84" t="s">
        <v>2916</v>
      </c>
      <c r="B168" s="84" t="s">
        <v>2917</v>
      </c>
      <c r="C168" s="84">
        <v>2</v>
      </c>
      <c r="D168" s="122">
        <v>0.0015822375218998987</v>
      </c>
      <c r="E168" s="122">
        <v>3.0576661039098294</v>
      </c>
      <c r="F168" s="84" t="s">
        <v>3086</v>
      </c>
      <c r="G168" s="84" t="b">
        <v>0</v>
      </c>
      <c r="H168" s="84" t="b">
        <v>0</v>
      </c>
      <c r="I168" s="84" t="b">
        <v>0</v>
      </c>
      <c r="J168" s="84" t="b">
        <v>0</v>
      </c>
      <c r="K168" s="84" t="b">
        <v>0</v>
      </c>
      <c r="L168" s="84" t="b">
        <v>0</v>
      </c>
    </row>
    <row r="169" spans="1:12" ht="15">
      <c r="A169" s="84" t="s">
        <v>2917</v>
      </c>
      <c r="B169" s="84" t="s">
        <v>2861</v>
      </c>
      <c r="C169" s="84">
        <v>2</v>
      </c>
      <c r="D169" s="122">
        <v>0.0015822375218998987</v>
      </c>
      <c r="E169" s="122">
        <v>2.881574844854148</v>
      </c>
      <c r="F169" s="84" t="s">
        <v>3086</v>
      </c>
      <c r="G169" s="84" t="b">
        <v>0</v>
      </c>
      <c r="H169" s="84" t="b">
        <v>0</v>
      </c>
      <c r="I169" s="84" t="b">
        <v>0</v>
      </c>
      <c r="J169" s="84" t="b">
        <v>0</v>
      </c>
      <c r="K169" s="84" t="b">
        <v>0</v>
      </c>
      <c r="L169" s="84" t="b">
        <v>0</v>
      </c>
    </row>
    <row r="170" spans="1:12" ht="15">
      <c r="A170" s="84" t="s">
        <v>2861</v>
      </c>
      <c r="B170" s="84" t="s">
        <v>689</v>
      </c>
      <c r="C170" s="84">
        <v>2</v>
      </c>
      <c r="D170" s="122">
        <v>0.0015822375218998987</v>
      </c>
      <c r="E170" s="122">
        <v>2.2283623310788045</v>
      </c>
      <c r="F170" s="84" t="s">
        <v>3086</v>
      </c>
      <c r="G170" s="84" t="b">
        <v>0</v>
      </c>
      <c r="H170" s="84" t="b">
        <v>0</v>
      </c>
      <c r="I170" s="84" t="b">
        <v>0</v>
      </c>
      <c r="J170" s="84" t="b">
        <v>0</v>
      </c>
      <c r="K170" s="84" t="b">
        <v>0</v>
      </c>
      <c r="L170" s="84" t="b">
        <v>0</v>
      </c>
    </row>
    <row r="171" spans="1:12" ht="15">
      <c r="A171" s="84" t="s">
        <v>2815</v>
      </c>
      <c r="B171" s="84" t="s">
        <v>2918</v>
      </c>
      <c r="C171" s="84">
        <v>2</v>
      </c>
      <c r="D171" s="122">
        <v>0.0015822375218998987</v>
      </c>
      <c r="E171" s="122">
        <v>2.756636108245848</v>
      </c>
      <c r="F171" s="84" t="s">
        <v>3086</v>
      </c>
      <c r="G171" s="84" t="b">
        <v>0</v>
      </c>
      <c r="H171" s="84" t="b">
        <v>0</v>
      </c>
      <c r="I171" s="84" t="b">
        <v>0</v>
      </c>
      <c r="J171" s="84" t="b">
        <v>0</v>
      </c>
      <c r="K171" s="84" t="b">
        <v>0</v>
      </c>
      <c r="L171" s="84" t="b">
        <v>0</v>
      </c>
    </row>
    <row r="172" spans="1:12" ht="15">
      <c r="A172" s="84" t="s">
        <v>2918</v>
      </c>
      <c r="B172" s="84" t="s">
        <v>2816</v>
      </c>
      <c r="C172" s="84">
        <v>2</v>
      </c>
      <c r="D172" s="122">
        <v>0.0015822375218998987</v>
      </c>
      <c r="E172" s="122">
        <v>2.756636108245848</v>
      </c>
      <c r="F172" s="84" t="s">
        <v>3086</v>
      </c>
      <c r="G172" s="84" t="b">
        <v>0</v>
      </c>
      <c r="H172" s="84" t="b">
        <v>0</v>
      </c>
      <c r="I172" s="84" t="b">
        <v>0</v>
      </c>
      <c r="J172" s="84" t="b">
        <v>0</v>
      </c>
      <c r="K172" s="84" t="b">
        <v>0</v>
      </c>
      <c r="L172" s="84" t="b">
        <v>0</v>
      </c>
    </row>
    <row r="173" spans="1:12" ht="15">
      <c r="A173" s="84" t="s">
        <v>2816</v>
      </c>
      <c r="B173" s="84" t="s">
        <v>689</v>
      </c>
      <c r="C173" s="84">
        <v>2</v>
      </c>
      <c r="D173" s="122">
        <v>0.0015822375218998987</v>
      </c>
      <c r="E173" s="122">
        <v>2.103423594470504</v>
      </c>
      <c r="F173" s="84" t="s">
        <v>3086</v>
      </c>
      <c r="G173" s="84" t="b">
        <v>0</v>
      </c>
      <c r="H173" s="84" t="b">
        <v>0</v>
      </c>
      <c r="I173" s="84" t="b">
        <v>0</v>
      </c>
      <c r="J173" s="84" t="b">
        <v>0</v>
      </c>
      <c r="K173" s="84" t="b">
        <v>0</v>
      </c>
      <c r="L173" s="84" t="b">
        <v>0</v>
      </c>
    </row>
    <row r="174" spans="1:12" ht="15">
      <c r="A174" s="84" t="s">
        <v>689</v>
      </c>
      <c r="B174" s="84" t="s">
        <v>2241</v>
      </c>
      <c r="C174" s="84">
        <v>2</v>
      </c>
      <c r="D174" s="122">
        <v>0.0015822375218998987</v>
      </c>
      <c r="E174" s="122">
        <v>1.1869696459205792</v>
      </c>
      <c r="F174" s="84" t="s">
        <v>3086</v>
      </c>
      <c r="G174" s="84" t="b">
        <v>0</v>
      </c>
      <c r="H174" s="84" t="b">
        <v>0</v>
      </c>
      <c r="I174" s="84" t="b">
        <v>0</v>
      </c>
      <c r="J174" s="84" t="b">
        <v>0</v>
      </c>
      <c r="K174" s="84" t="b">
        <v>0</v>
      </c>
      <c r="L174" s="84" t="b">
        <v>0</v>
      </c>
    </row>
    <row r="175" spans="1:12" ht="15">
      <c r="A175" s="84" t="s">
        <v>2241</v>
      </c>
      <c r="B175" s="84" t="s">
        <v>2279</v>
      </c>
      <c r="C175" s="84">
        <v>2</v>
      </c>
      <c r="D175" s="122">
        <v>0.0015822375218998987</v>
      </c>
      <c r="E175" s="122">
        <v>1.4693943970675</v>
      </c>
      <c r="F175" s="84" t="s">
        <v>3086</v>
      </c>
      <c r="G175" s="84" t="b">
        <v>0</v>
      </c>
      <c r="H175" s="84" t="b">
        <v>0</v>
      </c>
      <c r="I175" s="84" t="b">
        <v>0</v>
      </c>
      <c r="J175" s="84" t="b">
        <v>0</v>
      </c>
      <c r="K175" s="84" t="b">
        <v>0</v>
      </c>
      <c r="L175" s="84" t="b">
        <v>0</v>
      </c>
    </row>
    <row r="176" spans="1:12" ht="15">
      <c r="A176" s="84" t="s">
        <v>2279</v>
      </c>
      <c r="B176" s="84" t="s">
        <v>2796</v>
      </c>
      <c r="C176" s="84">
        <v>2</v>
      </c>
      <c r="D176" s="122">
        <v>0.0015822375218998987</v>
      </c>
      <c r="E176" s="122">
        <v>2.103423594470504</v>
      </c>
      <c r="F176" s="84" t="s">
        <v>3086</v>
      </c>
      <c r="G176" s="84" t="b">
        <v>0</v>
      </c>
      <c r="H176" s="84" t="b">
        <v>0</v>
      </c>
      <c r="I176" s="84" t="b">
        <v>0</v>
      </c>
      <c r="J176" s="84" t="b">
        <v>0</v>
      </c>
      <c r="K176" s="84" t="b">
        <v>0</v>
      </c>
      <c r="L176" s="84" t="b">
        <v>0</v>
      </c>
    </row>
    <row r="177" spans="1:12" ht="15">
      <c r="A177" s="84" t="s">
        <v>2796</v>
      </c>
      <c r="B177" s="84" t="s">
        <v>2919</v>
      </c>
      <c r="C177" s="84">
        <v>2</v>
      </c>
      <c r="D177" s="122">
        <v>0.0015822375218998987</v>
      </c>
      <c r="E177" s="122">
        <v>2.580544849190167</v>
      </c>
      <c r="F177" s="84" t="s">
        <v>3086</v>
      </c>
      <c r="G177" s="84" t="b">
        <v>0</v>
      </c>
      <c r="H177" s="84" t="b">
        <v>0</v>
      </c>
      <c r="I177" s="84" t="b">
        <v>0</v>
      </c>
      <c r="J177" s="84" t="b">
        <v>0</v>
      </c>
      <c r="K177" s="84" t="b">
        <v>0</v>
      </c>
      <c r="L177" s="84" t="b">
        <v>0</v>
      </c>
    </row>
    <row r="178" spans="1:12" ht="15">
      <c r="A178" s="84" t="s">
        <v>2919</v>
      </c>
      <c r="B178" s="84" t="s">
        <v>2920</v>
      </c>
      <c r="C178" s="84">
        <v>2</v>
      </c>
      <c r="D178" s="122">
        <v>0.0015822375218998987</v>
      </c>
      <c r="E178" s="122">
        <v>3.0576661039098294</v>
      </c>
      <c r="F178" s="84" t="s">
        <v>3086</v>
      </c>
      <c r="G178" s="84" t="b">
        <v>0</v>
      </c>
      <c r="H178" s="84" t="b">
        <v>0</v>
      </c>
      <c r="I178" s="84" t="b">
        <v>0</v>
      </c>
      <c r="J178" s="84" t="b">
        <v>0</v>
      </c>
      <c r="K178" s="84" t="b">
        <v>0</v>
      </c>
      <c r="L178" s="84" t="b">
        <v>0</v>
      </c>
    </row>
    <row r="179" spans="1:12" ht="15">
      <c r="A179" s="84" t="s">
        <v>2920</v>
      </c>
      <c r="B179" s="84" t="s">
        <v>2801</v>
      </c>
      <c r="C179" s="84">
        <v>2</v>
      </c>
      <c r="D179" s="122">
        <v>0.0015822375218998987</v>
      </c>
      <c r="E179" s="122">
        <v>2.6597260952377915</v>
      </c>
      <c r="F179" s="84" t="s">
        <v>3086</v>
      </c>
      <c r="G179" s="84" t="b">
        <v>0</v>
      </c>
      <c r="H179" s="84" t="b">
        <v>0</v>
      </c>
      <c r="I179" s="84" t="b">
        <v>0</v>
      </c>
      <c r="J179" s="84" t="b">
        <v>0</v>
      </c>
      <c r="K179" s="84" t="b">
        <v>0</v>
      </c>
      <c r="L179" s="84" t="b">
        <v>0</v>
      </c>
    </row>
    <row r="180" spans="1:12" ht="15">
      <c r="A180" s="84" t="s">
        <v>2921</v>
      </c>
      <c r="B180" s="84" t="s">
        <v>331</v>
      </c>
      <c r="C180" s="84">
        <v>2</v>
      </c>
      <c r="D180" s="122">
        <v>0.0015822375218998987</v>
      </c>
      <c r="E180" s="122">
        <v>2.756636108245848</v>
      </c>
      <c r="F180" s="84" t="s">
        <v>3086</v>
      </c>
      <c r="G180" s="84" t="b">
        <v>0</v>
      </c>
      <c r="H180" s="84" t="b">
        <v>0</v>
      </c>
      <c r="I180" s="84" t="b">
        <v>0</v>
      </c>
      <c r="J180" s="84" t="b">
        <v>0</v>
      </c>
      <c r="K180" s="84" t="b">
        <v>0</v>
      </c>
      <c r="L180" s="84" t="b">
        <v>0</v>
      </c>
    </row>
    <row r="181" spans="1:12" ht="15">
      <c r="A181" s="84" t="s">
        <v>2241</v>
      </c>
      <c r="B181" s="84" t="s">
        <v>2814</v>
      </c>
      <c r="C181" s="84">
        <v>2</v>
      </c>
      <c r="D181" s="122">
        <v>0.0015822375218998987</v>
      </c>
      <c r="E181" s="122">
        <v>1.6912431466838564</v>
      </c>
      <c r="F181" s="84" t="s">
        <v>3086</v>
      </c>
      <c r="G181" s="84" t="b">
        <v>0</v>
      </c>
      <c r="H181" s="84" t="b">
        <v>0</v>
      </c>
      <c r="I181" s="84" t="b">
        <v>0</v>
      </c>
      <c r="J181" s="84" t="b">
        <v>0</v>
      </c>
      <c r="K181" s="84" t="b">
        <v>0</v>
      </c>
      <c r="L181" s="84" t="b">
        <v>0</v>
      </c>
    </row>
    <row r="182" spans="1:12" ht="15">
      <c r="A182" s="84" t="s">
        <v>2922</v>
      </c>
      <c r="B182" s="84" t="s">
        <v>627</v>
      </c>
      <c r="C182" s="84">
        <v>2</v>
      </c>
      <c r="D182" s="122">
        <v>0.0015822375218998987</v>
      </c>
      <c r="E182" s="122">
        <v>1.2414248039180462</v>
      </c>
      <c r="F182" s="84" t="s">
        <v>3086</v>
      </c>
      <c r="G182" s="84" t="b">
        <v>0</v>
      </c>
      <c r="H182" s="84" t="b">
        <v>0</v>
      </c>
      <c r="I182" s="84" t="b">
        <v>0</v>
      </c>
      <c r="J182" s="84" t="b">
        <v>0</v>
      </c>
      <c r="K182" s="84" t="b">
        <v>0</v>
      </c>
      <c r="L182" s="84" t="b">
        <v>0</v>
      </c>
    </row>
    <row r="183" spans="1:12" ht="15">
      <c r="A183" s="84" t="s">
        <v>2924</v>
      </c>
      <c r="B183" s="84" t="s">
        <v>2925</v>
      </c>
      <c r="C183" s="84">
        <v>2</v>
      </c>
      <c r="D183" s="122">
        <v>0.0015822375218998987</v>
      </c>
      <c r="E183" s="122">
        <v>3.0576661039098294</v>
      </c>
      <c r="F183" s="84" t="s">
        <v>3086</v>
      </c>
      <c r="G183" s="84" t="b">
        <v>0</v>
      </c>
      <c r="H183" s="84" t="b">
        <v>0</v>
      </c>
      <c r="I183" s="84" t="b">
        <v>0</v>
      </c>
      <c r="J183" s="84" t="b">
        <v>0</v>
      </c>
      <c r="K183" s="84" t="b">
        <v>0</v>
      </c>
      <c r="L183" s="84" t="b">
        <v>0</v>
      </c>
    </row>
    <row r="184" spans="1:12" ht="15">
      <c r="A184" s="84" t="s">
        <v>2803</v>
      </c>
      <c r="B184" s="84" t="s">
        <v>2783</v>
      </c>
      <c r="C184" s="84">
        <v>2</v>
      </c>
      <c r="D184" s="122">
        <v>0.0015822375218998987</v>
      </c>
      <c r="E184" s="122">
        <v>2.006513581462448</v>
      </c>
      <c r="F184" s="84" t="s">
        <v>3086</v>
      </c>
      <c r="G184" s="84" t="b">
        <v>0</v>
      </c>
      <c r="H184" s="84" t="b">
        <v>0</v>
      </c>
      <c r="I184" s="84" t="b">
        <v>0</v>
      </c>
      <c r="J184" s="84" t="b">
        <v>0</v>
      </c>
      <c r="K184" s="84" t="b">
        <v>0</v>
      </c>
      <c r="L184" s="84" t="b">
        <v>0</v>
      </c>
    </row>
    <row r="185" spans="1:12" ht="15">
      <c r="A185" s="84" t="s">
        <v>2783</v>
      </c>
      <c r="B185" s="84" t="s">
        <v>2804</v>
      </c>
      <c r="C185" s="84">
        <v>2</v>
      </c>
      <c r="D185" s="122">
        <v>0.0015822375218998987</v>
      </c>
      <c r="E185" s="122">
        <v>2.0576661039098294</v>
      </c>
      <c r="F185" s="84" t="s">
        <v>3086</v>
      </c>
      <c r="G185" s="84" t="b">
        <v>0</v>
      </c>
      <c r="H185" s="84" t="b">
        <v>0</v>
      </c>
      <c r="I185" s="84" t="b">
        <v>0</v>
      </c>
      <c r="J185" s="84" t="b">
        <v>0</v>
      </c>
      <c r="K185" s="84" t="b">
        <v>0</v>
      </c>
      <c r="L185" s="84" t="b">
        <v>0</v>
      </c>
    </row>
    <row r="186" spans="1:12" ht="15">
      <c r="A186" s="84" t="s">
        <v>2926</v>
      </c>
      <c r="B186" s="84" t="s">
        <v>2864</v>
      </c>
      <c r="C186" s="84">
        <v>2</v>
      </c>
      <c r="D186" s="122">
        <v>0.0015822375218998987</v>
      </c>
      <c r="E186" s="122">
        <v>2.881574844854148</v>
      </c>
      <c r="F186" s="84" t="s">
        <v>3086</v>
      </c>
      <c r="G186" s="84" t="b">
        <v>0</v>
      </c>
      <c r="H186" s="84" t="b">
        <v>0</v>
      </c>
      <c r="I186" s="84" t="b">
        <v>0</v>
      </c>
      <c r="J186" s="84" t="b">
        <v>0</v>
      </c>
      <c r="K186" s="84" t="b">
        <v>0</v>
      </c>
      <c r="L186" s="84" t="b">
        <v>0</v>
      </c>
    </row>
    <row r="187" spans="1:12" ht="15">
      <c r="A187" s="84" t="s">
        <v>295</v>
      </c>
      <c r="B187" s="84" t="s">
        <v>2288</v>
      </c>
      <c r="C187" s="84">
        <v>2</v>
      </c>
      <c r="D187" s="122">
        <v>0.0015822375218998987</v>
      </c>
      <c r="E187" s="122">
        <v>2.1826048405181293</v>
      </c>
      <c r="F187" s="84" t="s">
        <v>3086</v>
      </c>
      <c r="G187" s="84" t="b">
        <v>0</v>
      </c>
      <c r="H187" s="84" t="b">
        <v>0</v>
      </c>
      <c r="I187" s="84" t="b">
        <v>0</v>
      </c>
      <c r="J187" s="84" t="b">
        <v>0</v>
      </c>
      <c r="K187" s="84" t="b">
        <v>0</v>
      </c>
      <c r="L187" s="84" t="b">
        <v>0</v>
      </c>
    </row>
    <row r="188" spans="1:12" ht="15">
      <c r="A188" s="84" t="s">
        <v>627</v>
      </c>
      <c r="B188" s="84" t="s">
        <v>2183</v>
      </c>
      <c r="C188" s="84">
        <v>2</v>
      </c>
      <c r="D188" s="122">
        <v>0.0015822375218998987</v>
      </c>
      <c r="E188" s="122">
        <v>0.8096928375480227</v>
      </c>
      <c r="F188" s="84" t="s">
        <v>3086</v>
      </c>
      <c r="G188" s="84" t="b">
        <v>0</v>
      </c>
      <c r="H188" s="84" t="b">
        <v>0</v>
      </c>
      <c r="I188" s="84" t="b">
        <v>0</v>
      </c>
      <c r="J188" s="84" t="b">
        <v>0</v>
      </c>
      <c r="K188" s="84" t="b">
        <v>0</v>
      </c>
      <c r="L188" s="84" t="b">
        <v>0</v>
      </c>
    </row>
    <row r="189" spans="1:12" ht="15">
      <c r="A189" s="84" t="s">
        <v>2183</v>
      </c>
      <c r="B189" s="84" t="s">
        <v>2805</v>
      </c>
      <c r="C189" s="84">
        <v>2</v>
      </c>
      <c r="D189" s="122">
        <v>0.0015822375218998987</v>
      </c>
      <c r="E189" s="122">
        <v>2.1826048405181293</v>
      </c>
      <c r="F189" s="84" t="s">
        <v>3086</v>
      </c>
      <c r="G189" s="84" t="b">
        <v>0</v>
      </c>
      <c r="H189" s="84" t="b">
        <v>0</v>
      </c>
      <c r="I189" s="84" t="b">
        <v>0</v>
      </c>
      <c r="J189" s="84" t="b">
        <v>0</v>
      </c>
      <c r="K189" s="84" t="b">
        <v>0</v>
      </c>
      <c r="L189" s="84" t="b">
        <v>0</v>
      </c>
    </row>
    <row r="190" spans="1:12" ht="15">
      <c r="A190" s="84" t="s">
        <v>289</v>
      </c>
      <c r="B190" s="84" t="s">
        <v>2312</v>
      </c>
      <c r="C190" s="84">
        <v>2</v>
      </c>
      <c r="D190" s="122">
        <v>0.0015822375218998987</v>
      </c>
      <c r="E190" s="122">
        <v>2.756636108245848</v>
      </c>
      <c r="F190" s="84" t="s">
        <v>3086</v>
      </c>
      <c r="G190" s="84" t="b">
        <v>0</v>
      </c>
      <c r="H190" s="84" t="b">
        <v>0</v>
      </c>
      <c r="I190" s="84" t="b">
        <v>0</v>
      </c>
      <c r="J190" s="84" t="b">
        <v>0</v>
      </c>
      <c r="K190" s="84" t="b">
        <v>0</v>
      </c>
      <c r="L190" s="84" t="b">
        <v>0</v>
      </c>
    </row>
    <row r="191" spans="1:12" ht="15">
      <c r="A191" s="84" t="s">
        <v>2938</v>
      </c>
      <c r="B191" s="84" t="s">
        <v>2273</v>
      </c>
      <c r="C191" s="84">
        <v>2</v>
      </c>
      <c r="D191" s="122">
        <v>0.0015822375218998987</v>
      </c>
      <c r="E191" s="122">
        <v>2.580544849190167</v>
      </c>
      <c r="F191" s="84" t="s">
        <v>3086</v>
      </c>
      <c r="G191" s="84" t="b">
        <v>0</v>
      </c>
      <c r="H191" s="84" t="b">
        <v>0</v>
      </c>
      <c r="I191" s="84" t="b">
        <v>0</v>
      </c>
      <c r="J191" s="84" t="b">
        <v>0</v>
      </c>
      <c r="K191" s="84" t="b">
        <v>0</v>
      </c>
      <c r="L191" s="84" t="b">
        <v>0</v>
      </c>
    </row>
    <row r="192" spans="1:12" ht="15">
      <c r="A192" s="84" t="s">
        <v>2273</v>
      </c>
      <c r="B192" s="84" t="s">
        <v>2939</v>
      </c>
      <c r="C192" s="84">
        <v>2</v>
      </c>
      <c r="D192" s="122">
        <v>0.0015822375218998987</v>
      </c>
      <c r="E192" s="122">
        <v>2.455606112581867</v>
      </c>
      <c r="F192" s="84" t="s">
        <v>3086</v>
      </c>
      <c r="G192" s="84" t="b">
        <v>0</v>
      </c>
      <c r="H192" s="84" t="b">
        <v>0</v>
      </c>
      <c r="I192" s="84" t="b">
        <v>0</v>
      </c>
      <c r="J192" s="84" t="b">
        <v>0</v>
      </c>
      <c r="K192" s="84" t="b">
        <v>0</v>
      </c>
      <c r="L192" s="84" t="b">
        <v>0</v>
      </c>
    </row>
    <row r="193" spans="1:12" ht="15">
      <c r="A193" s="84" t="s">
        <v>2939</v>
      </c>
      <c r="B193" s="84" t="s">
        <v>329</v>
      </c>
      <c r="C193" s="84">
        <v>2</v>
      </c>
      <c r="D193" s="122">
        <v>0.0015822375218998987</v>
      </c>
      <c r="E193" s="122">
        <v>3.0576661039098294</v>
      </c>
      <c r="F193" s="84" t="s">
        <v>3086</v>
      </c>
      <c r="G193" s="84" t="b">
        <v>0</v>
      </c>
      <c r="H193" s="84" t="b">
        <v>0</v>
      </c>
      <c r="I193" s="84" t="b">
        <v>0</v>
      </c>
      <c r="J193" s="84" t="b">
        <v>0</v>
      </c>
      <c r="K193" s="84" t="b">
        <v>0</v>
      </c>
      <c r="L193" s="84" t="b">
        <v>0</v>
      </c>
    </row>
    <row r="194" spans="1:12" ht="15">
      <c r="A194" s="84" t="s">
        <v>329</v>
      </c>
      <c r="B194" s="84" t="s">
        <v>2869</v>
      </c>
      <c r="C194" s="84">
        <v>2</v>
      </c>
      <c r="D194" s="122">
        <v>0.0015822375218998987</v>
      </c>
      <c r="E194" s="122">
        <v>2.881574844854148</v>
      </c>
      <c r="F194" s="84" t="s">
        <v>3086</v>
      </c>
      <c r="G194" s="84" t="b">
        <v>0</v>
      </c>
      <c r="H194" s="84" t="b">
        <v>0</v>
      </c>
      <c r="I194" s="84" t="b">
        <v>0</v>
      </c>
      <c r="J194" s="84" t="b">
        <v>0</v>
      </c>
      <c r="K194" s="84" t="b">
        <v>0</v>
      </c>
      <c r="L194" s="84" t="b">
        <v>0</v>
      </c>
    </row>
    <row r="195" spans="1:12" ht="15">
      <c r="A195" s="84" t="s">
        <v>2869</v>
      </c>
      <c r="B195" s="84" t="s">
        <v>2873</v>
      </c>
      <c r="C195" s="84">
        <v>2</v>
      </c>
      <c r="D195" s="122">
        <v>0.0015822375218998987</v>
      </c>
      <c r="E195" s="122">
        <v>2.7054835857984667</v>
      </c>
      <c r="F195" s="84" t="s">
        <v>3086</v>
      </c>
      <c r="G195" s="84" t="b">
        <v>0</v>
      </c>
      <c r="H195" s="84" t="b">
        <v>0</v>
      </c>
      <c r="I195" s="84" t="b">
        <v>0</v>
      </c>
      <c r="J195" s="84" t="b">
        <v>0</v>
      </c>
      <c r="K195" s="84" t="b">
        <v>0</v>
      </c>
      <c r="L195" s="84" t="b">
        <v>0</v>
      </c>
    </row>
    <row r="196" spans="1:12" ht="15">
      <c r="A196" s="84" t="s">
        <v>2873</v>
      </c>
      <c r="B196" s="84" t="s">
        <v>2940</v>
      </c>
      <c r="C196" s="84">
        <v>2</v>
      </c>
      <c r="D196" s="122">
        <v>0.0015822375218998987</v>
      </c>
      <c r="E196" s="122">
        <v>3.0576661039098294</v>
      </c>
      <c r="F196" s="84" t="s">
        <v>3086</v>
      </c>
      <c r="G196" s="84" t="b">
        <v>0</v>
      </c>
      <c r="H196" s="84" t="b">
        <v>0</v>
      </c>
      <c r="I196" s="84" t="b">
        <v>0</v>
      </c>
      <c r="J196" s="84" t="b">
        <v>0</v>
      </c>
      <c r="K196" s="84" t="b">
        <v>0</v>
      </c>
      <c r="L196" s="84" t="b">
        <v>0</v>
      </c>
    </row>
    <row r="197" spans="1:12" ht="15">
      <c r="A197" s="84" t="s">
        <v>2940</v>
      </c>
      <c r="B197" s="84" t="s">
        <v>2941</v>
      </c>
      <c r="C197" s="84">
        <v>2</v>
      </c>
      <c r="D197" s="122">
        <v>0.0015822375218998987</v>
      </c>
      <c r="E197" s="122">
        <v>3.0576661039098294</v>
      </c>
      <c r="F197" s="84" t="s">
        <v>3086</v>
      </c>
      <c r="G197" s="84" t="b">
        <v>0</v>
      </c>
      <c r="H197" s="84" t="b">
        <v>0</v>
      </c>
      <c r="I197" s="84" t="b">
        <v>0</v>
      </c>
      <c r="J197" s="84" t="b">
        <v>0</v>
      </c>
      <c r="K197" s="84" t="b">
        <v>0</v>
      </c>
      <c r="L197" s="84" t="b">
        <v>0</v>
      </c>
    </row>
    <row r="198" spans="1:12" ht="15">
      <c r="A198" s="84" t="s">
        <v>2941</v>
      </c>
      <c r="B198" s="84" t="s">
        <v>2254</v>
      </c>
      <c r="C198" s="84">
        <v>2</v>
      </c>
      <c r="D198" s="122">
        <v>0.0015822375218998987</v>
      </c>
      <c r="E198" s="122">
        <v>1.9969682635562176</v>
      </c>
      <c r="F198" s="84" t="s">
        <v>3086</v>
      </c>
      <c r="G198" s="84" t="b">
        <v>0</v>
      </c>
      <c r="H198" s="84" t="b">
        <v>0</v>
      </c>
      <c r="I198" s="84" t="b">
        <v>0</v>
      </c>
      <c r="J198" s="84" t="b">
        <v>0</v>
      </c>
      <c r="K198" s="84" t="b">
        <v>0</v>
      </c>
      <c r="L198" s="84" t="b">
        <v>0</v>
      </c>
    </row>
    <row r="199" spans="1:12" ht="15">
      <c r="A199" s="84" t="s">
        <v>2255</v>
      </c>
      <c r="B199" s="84" t="s">
        <v>2874</v>
      </c>
      <c r="C199" s="84">
        <v>2</v>
      </c>
      <c r="D199" s="122">
        <v>0.0015822375218998987</v>
      </c>
      <c r="E199" s="122">
        <v>1.9969682635562176</v>
      </c>
      <c r="F199" s="84" t="s">
        <v>3086</v>
      </c>
      <c r="G199" s="84" t="b">
        <v>0</v>
      </c>
      <c r="H199" s="84" t="b">
        <v>0</v>
      </c>
      <c r="I199" s="84" t="b">
        <v>0</v>
      </c>
      <c r="J199" s="84" t="b">
        <v>0</v>
      </c>
      <c r="K199" s="84" t="b">
        <v>0</v>
      </c>
      <c r="L199" s="84" t="b">
        <v>0</v>
      </c>
    </row>
    <row r="200" spans="1:12" ht="15">
      <c r="A200" s="84" t="s">
        <v>2253</v>
      </c>
      <c r="B200" s="84" t="s">
        <v>2942</v>
      </c>
      <c r="C200" s="84">
        <v>2</v>
      </c>
      <c r="D200" s="122">
        <v>0.0015822375218998987</v>
      </c>
      <c r="E200" s="122">
        <v>2.103423594470504</v>
      </c>
      <c r="F200" s="84" t="s">
        <v>3086</v>
      </c>
      <c r="G200" s="84" t="b">
        <v>0</v>
      </c>
      <c r="H200" s="84" t="b">
        <v>0</v>
      </c>
      <c r="I200" s="84" t="b">
        <v>0</v>
      </c>
      <c r="J200" s="84" t="b">
        <v>0</v>
      </c>
      <c r="K200" s="84" t="b">
        <v>0</v>
      </c>
      <c r="L200" s="84" t="b">
        <v>0</v>
      </c>
    </row>
    <row r="201" spans="1:12" ht="15">
      <c r="A201" s="84" t="s">
        <v>2942</v>
      </c>
      <c r="B201" s="84" t="s">
        <v>2804</v>
      </c>
      <c r="C201" s="84">
        <v>2</v>
      </c>
      <c r="D201" s="122">
        <v>0.0015822375218998987</v>
      </c>
      <c r="E201" s="122">
        <v>2.6597260952377915</v>
      </c>
      <c r="F201" s="84" t="s">
        <v>3086</v>
      </c>
      <c r="G201" s="84" t="b">
        <v>0</v>
      </c>
      <c r="H201" s="84" t="b">
        <v>0</v>
      </c>
      <c r="I201" s="84" t="b">
        <v>0</v>
      </c>
      <c r="J201" s="84" t="b">
        <v>0</v>
      </c>
      <c r="K201" s="84" t="b">
        <v>0</v>
      </c>
      <c r="L201" s="84" t="b">
        <v>0</v>
      </c>
    </row>
    <row r="202" spans="1:12" ht="15">
      <c r="A202" s="84" t="s">
        <v>2791</v>
      </c>
      <c r="B202" s="84" t="s">
        <v>2789</v>
      </c>
      <c r="C202" s="84">
        <v>2</v>
      </c>
      <c r="D202" s="122">
        <v>0.0015822375218998987</v>
      </c>
      <c r="E202" s="122">
        <v>1.9695300152092778</v>
      </c>
      <c r="F202" s="84" t="s">
        <v>3086</v>
      </c>
      <c r="G202" s="84" t="b">
        <v>0</v>
      </c>
      <c r="H202" s="84" t="b">
        <v>0</v>
      </c>
      <c r="I202" s="84" t="b">
        <v>0</v>
      </c>
      <c r="J202" s="84" t="b">
        <v>0</v>
      </c>
      <c r="K202" s="84" t="b">
        <v>0</v>
      </c>
      <c r="L202" s="84" t="b">
        <v>0</v>
      </c>
    </row>
    <row r="203" spans="1:12" ht="15">
      <c r="A203" s="84" t="s">
        <v>2789</v>
      </c>
      <c r="B203" s="84" t="s">
        <v>2196</v>
      </c>
      <c r="C203" s="84">
        <v>2</v>
      </c>
      <c r="D203" s="122">
        <v>0.0015822375218998987</v>
      </c>
      <c r="E203" s="122">
        <v>1.9695300152092778</v>
      </c>
      <c r="F203" s="84" t="s">
        <v>3086</v>
      </c>
      <c r="G203" s="84" t="b">
        <v>0</v>
      </c>
      <c r="H203" s="84" t="b">
        <v>0</v>
      </c>
      <c r="I203" s="84" t="b">
        <v>0</v>
      </c>
      <c r="J203" s="84" t="b">
        <v>0</v>
      </c>
      <c r="K203" s="84" t="b">
        <v>0</v>
      </c>
      <c r="L203" s="84" t="b">
        <v>0</v>
      </c>
    </row>
    <row r="204" spans="1:12" ht="15">
      <c r="A204" s="84" t="s">
        <v>2826</v>
      </c>
      <c r="B204" s="84" t="s">
        <v>2287</v>
      </c>
      <c r="C204" s="84">
        <v>2</v>
      </c>
      <c r="D204" s="122">
        <v>0.0015822375218998987</v>
      </c>
      <c r="E204" s="122">
        <v>2.2125680638955725</v>
      </c>
      <c r="F204" s="84" t="s">
        <v>3086</v>
      </c>
      <c r="G204" s="84" t="b">
        <v>0</v>
      </c>
      <c r="H204" s="84" t="b">
        <v>0</v>
      </c>
      <c r="I204" s="84" t="b">
        <v>0</v>
      </c>
      <c r="J204" s="84" t="b">
        <v>0</v>
      </c>
      <c r="K204" s="84" t="b">
        <v>0</v>
      </c>
      <c r="L204" s="84" t="b">
        <v>0</v>
      </c>
    </row>
    <row r="205" spans="1:12" ht="15">
      <c r="A205" s="84" t="s">
        <v>2287</v>
      </c>
      <c r="B205" s="84" t="s">
        <v>2867</v>
      </c>
      <c r="C205" s="84">
        <v>2</v>
      </c>
      <c r="D205" s="122">
        <v>0.0015822375218998987</v>
      </c>
      <c r="E205" s="122">
        <v>2.3375068005038724</v>
      </c>
      <c r="F205" s="84" t="s">
        <v>3086</v>
      </c>
      <c r="G205" s="84" t="b">
        <v>0</v>
      </c>
      <c r="H205" s="84" t="b">
        <v>0</v>
      </c>
      <c r="I205" s="84" t="b">
        <v>0</v>
      </c>
      <c r="J205" s="84" t="b">
        <v>0</v>
      </c>
      <c r="K205" s="84" t="b">
        <v>0</v>
      </c>
      <c r="L205" s="84" t="b">
        <v>0</v>
      </c>
    </row>
    <row r="206" spans="1:12" ht="15">
      <c r="A206" s="84" t="s">
        <v>2867</v>
      </c>
      <c r="B206" s="84" t="s">
        <v>2790</v>
      </c>
      <c r="C206" s="84">
        <v>2</v>
      </c>
      <c r="D206" s="122">
        <v>0.0015822375218998987</v>
      </c>
      <c r="E206" s="122">
        <v>2.3375068005038724</v>
      </c>
      <c r="F206" s="84" t="s">
        <v>3086</v>
      </c>
      <c r="G206" s="84" t="b">
        <v>0</v>
      </c>
      <c r="H206" s="84" t="b">
        <v>0</v>
      </c>
      <c r="I206" s="84" t="b">
        <v>0</v>
      </c>
      <c r="J206" s="84" t="b">
        <v>0</v>
      </c>
      <c r="K206" s="84" t="b">
        <v>0</v>
      </c>
      <c r="L206" s="84" t="b">
        <v>0</v>
      </c>
    </row>
    <row r="207" spans="1:12" ht="15">
      <c r="A207" s="84" t="s">
        <v>2790</v>
      </c>
      <c r="B207" s="84" t="s">
        <v>2816</v>
      </c>
      <c r="C207" s="84">
        <v>2</v>
      </c>
      <c r="D207" s="122">
        <v>0.0015822375218998987</v>
      </c>
      <c r="E207" s="122">
        <v>2.2125680638955725</v>
      </c>
      <c r="F207" s="84" t="s">
        <v>3086</v>
      </c>
      <c r="G207" s="84" t="b">
        <v>0</v>
      </c>
      <c r="H207" s="84" t="b">
        <v>0</v>
      </c>
      <c r="I207" s="84" t="b">
        <v>0</v>
      </c>
      <c r="J207" s="84" t="b">
        <v>0</v>
      </c>
      <c r="K207" s="84" t="b">
        <v>0</v>
      </c>
      <c r="L207" s="84" t="b">
        <v>0</v>
      </c>
    </row>
    <row r="208" spans="1:12" ht="15">
      <c r="A208" s="84" t="s">
        <v>2816</v>
      </c>
      <c r="B208" s="84" t="s">
        <v>2256</v>
      </c>
      <c r="C208" s="84">
        <v>2</v>
      </c>
      <c r="D208" s="122">
        <v>0.0015822375218998987</v>
      </c>
      <c r="E208" s="122">
        <v>1.8535461212539044</v>
      </c>
      <c r="F208" s="84" t="s">
        <v>3086</v>
      </c>
      <c r="G208" s="84" t="b">
        <v>0</v>
      </c>
      <c r="H208" s="84" t="b">
        <v>0</v>
      </c>
      <c r="I208" s="84" t="b">
        <v>0</v>
      </c>
      <c r="J208" s="84" t="b">
        <v>0</v>
      </c>
      <c r="K208" s="84" t="b">
        <v>0</v>
      </c>
      <c r="L208" s="84" t="b">
        <v>0</v>
      </c>
    </row>
    <row r="209" spans="1:12" ht="15">
      <c r="A209" s="84" t="s">
        <v>2253</v>
      </c>
      <c r="B209" s="84" t="s">
        <v>2943</v>
      </c>
      <c r="C209" s="84">
        <v>2</v>
      </c>
      <c r="D209" s="122">
        <v>0.0015822375218998987</v>
      </c>
      <c r="E209" s="122">
        <v>2.103423594470504</v>
      </c>
      <c r="F209" s="84" t="s">
        <v>3086</v>
      </c>
      <c r="G209" s="84" t="b">
        <v>0</v>
      </c>
      <c r="H209" s="84" t="b">
        <v>0</v>
      </c>
      <c r="I209" s="84" t="b">
        <v>0</v>
      </c>
      <c r="J209" s="84" t="b">
        <v>0</v>
      </c>
      <c r="K209" s="84" t="b">
        <v>0</v>
      </c>
      <c r="L209" s="84" t="b">
        <v>0</v>
      </c>
    </row>
    <row r="210" spans="1:12" ht="15">
      <c r="A210" s="84" t="s">
        <v>2943</v>
      </c>
      <c r="B210" s="84" t="s">
        <v>2944</v>
      </c>
      <c r="C210" s="84">
        <v>2</v>
      </c>
      <c r="D210" s="122">
        <v>0.0015822375218998987</v>
      </c>
      <c r="E210" s="122">
        <v>3.0576661039098294</v>
      </c>
      <c r="F210" s="84" t="s">
        <v>3086</v>
      </c>
      <c r="G210" s="84" t="b">
        <v>0</v>
      </c>
      <c r="H210" s="84" t="b">
        <v>0</v>
      </c>
      <c r="I210" s="84" t="b">
        <v>0</v>
      </c>
      <c r="J210" s="84" t="b">
        <v>0</v>
      </c>
      <c r="K210" s="84" t="b">
        <v>0</v>
      </c>
      <c r="L210" s="84" t="b">
        <v>0</v>
      </c>
    </row>
    <row r="211" spans="1:12" ht="15">
      <c r="A211" s="84" t="s">
        <v>2944</v>
      </c>
      <c r="B211" s="84" t="s">
        <v>2827</v>
      </c>
      <c r="C211" s="84">
        <v>2</v>
      </c>
      <c r="D211" s="122">
        <v>0.0015822375218998987</v>
      </c>
      <c r="E211" s="122">
        <v>2.756636108245848</v>
      </c>
      <c r="F211" s="84" t="s">
        <v>3086</v>
      </c>
      <c r="G211" s="84" t="b">
        <v>0</v>
      </c>
      <c r="H211" s="84" t="b">
        <v>0</v>
      </c>
      <c r="I211" s="84" t="b">
        <v>0</v>
      </c>
      <c r="J211" s="84" t="b">
        <v>0</v>
      </c>
      <c r="K211" s="84" t="b">
        <v>0</v>
      </c>
      <c r="L211" s="84" t="b">
        <v>0</v>
      </c>
    </row>
    <row r="212" spans="1:12" ht="15">
      <c r="A212" s="84" t="s">
        <v>2827</v>
      </c>
      <c r="B212" s="84" t="s">
        <v>627</v>
      </c>
      <c r="C212" s="84">
        <v>2</v>
      </c>
      <c r="D212" s="122">
        <v>0.0015822375218998987</v>
      </c>
      <c r="E212" s="122">
        <v>0.940394808254065</v>
      </c>
      <c r="F212" s="84" t="s">
        <v>3086</v>
      </c>
      <c r="G212" s="84" t="b">
        <v>0</v>
      </c>
      <c r="H212" s="84" t="b">
        <v>0</v>
      </c>
      <c r="I212" s="84" t="b">
        <v>0</v>
      </c>
      <c r="J212" s="84" t="b">
        <v>0</v>
      </c>
      <c r="K212" s="84" t="b">
        <v>0</v>
      </c>
      <c r="L212" s="84" t="b">
        <v>0</v>
      </c>
    </row>
    <row r="213" spans="1:12" ht="15">
      <c r="A213" s="84" t="s">
        <v>2946</v>
      </c>
      <c r="B213" s="84" t="s">
        <v>2256</v>
      </c>
      <c r="C213" s="84">
        <v>2</v>
      </c>
      <c r="D213" s="122">
        <v>0.0015822375218998987</v>
      </c>
      <c r="E213" s="122">
        <v>2.1545761169178856</v>
      </c>
      <c r="F213" s="84" t="s">
        <v>3086</v>
      </c>
      <c r="G213" s="84" t="b">
        <v>0</v>
      </c>
      <c r="H213" s="84" t="b">
        <v>1</v>
      </c>
      <c r="I213" s="84" t="b">
        <v>0</v>
      </c>
      <c r="J213" s="84" t="b">
        <v>0</v>
      </c>
      <c r="K213" s="84" t="b">
        <v>0</v>
      </c>
      <c r="L213" s="84" t="b">
        <v>0</v>
      </c>
    </row>
    <row r="214" spans="1:12" ht="15">
      <c r="A214" s="84" t="s">
        <v>2285</v>
      </c>
      <c r="B214" s="84" t="s">
        <v>2947</v>
      </c>
      <c r="C214" s="84">
        <v>2</v>
      </c>
      <c r="D214" s="122">
        <v>0.0015822375218998987</v>
      </c>
      <c r="E214" s="122">
        <v>2.016273418751604</v>
      </c>
      <c r="F214" s="84" t="s">
        <v>3086</v>
      </c>
      <c r="G214" s="84" t="b">
        <v>0</v>
      </c>
      <c r="H214" s="84" t="b">
        <v>0</v>
      </c>
      <c r="I214" s="84" t="b">
        <v>0</v>
      </c>
      <c r="J214" s="84" t="b">
        <v>0</v>
      </c>
      <c r="K214" s="84" t="b">
        <v>0</v>
      </c>
      <c r="L214" s="84" t="b">
        <v>0</v>
      </c>
    </row>
    <row r="215" spans="1:12" ht="15">
      <c r="A215" s="84" t="s">
        <v>2947</v>
      </c>
      <c r="B215" s="84" t="s">
        <v>2948</v>
      </c>
      <c r="C215" s="84">
        <v>2</v>
      </c>
      <c r="D215" s="122">
        <v>0.0015822375218998987</v>
      </c>
      <c r="E215" s="122">
        <v>3.0576661039098294</v>
      </c>
      <c r="F215" s="84" t="s">
        <v>3086</v>
      </c>
      <c r="G215" s="84" t="b">
        <v>0</v>
      </c>
      <c r="H215" s="84" t="b">
        <v>0</v>
      </c>
      <c r="I215" s="84" t="b">
        <v>0</v>
      </c>
      <c r="J215" s="84" t="b">
        <v>0</v>
      </c>
      <c r="K215" s="84" t="b">
        <v>0</v>
      </c>
      <c r="L215" s="84" t="b">
        <v>0</v>
      </c>
    </row>
    <row r="216" spans="1:12" ht="15">
      <c r="A216" s="84" t="s">
        <v>2948</v>
      </c>
      <c r="B216" s="84" t="s">
        <v>2949</v>
      </c>
      <c r="C216" s="84">
        <v>2</v>
      </c>
      <c r="D216" s="122">
        <v>0.0015822375218998987</v>
      </c>
      <c r="E216" s="122">
        <v>3.0576661039098294</v>
      </c>
      <c r="F216" s="84" t="s">
        <v>3086</v>
      </c>
      <c r="G216" s="84" t="b">
        <v>0</v>
      </c>
      <c r="H216" s="84" t="b">
        <v>0</v>
      </c>
      <c r="I216" s="84" t="b">
        <v>0</v>
      </c>
      <c r="J216" s="84" t="b">
        <v>0</v>
      </c>
      <c r="K216" s="84" t="b">
        <v>1</v>
      </c>
      <c r="L216" s="84" t="b">
        <v>0</v>
      </c>
    </row>
    <row r="217" spans="1:12" ht="15">
      <c r="A217" s="84" t="s">
        <v>2949</v>
      </c>
      <c r="B217" s="84" t="s">
        <v>2950</v>
      </c>
      <c r="C217" s="84">
        <v>2</v>
      </c>
      <c r="D217" s="122">
        <v>0.0015822375218998987</v>
      </c>
      <c r="E217" s="122">
        <v>3.0576661039098294</v>
      </c>
      <c r="F217" s="84" t="s">
        <v>3086</v>
      </c>
      <c r="G217" s="84" t="b">
        <v>0</v>
      </c>
      <c r="H217" s="84" t="b">
        <v>1</v>
      </c>
      <c r="I217" s="84" t="b">
        <v>0</v>
      </c>
      <c r="J217" s="84" t="b">
        <v>1</v>
      </c>
      <c r="K217" s="84" t="b">
        <v>0</v>
      </c>
      <c r="L217" s="84" t="b">
        <v>0</v>
      </c>
    </row>
    <row r="218" spans="1:12" ht="15">
      <c r="A218" s="84" t="s">
        <v>2950</v>
      </c>
      <c r="B218" s="84" t="s">
        <v>2951</v>
      </c>
      <c r="C218" s="84">
        <v>2</v>
      </c>
      <c r="D218" s="122">
        <v>0.0015822375218998987</v>
      </c>
      <c r="E218" s="122">
        <v>3.0576661039098294</v>
      </c>
      <c r="F218" s="84" t="s">
        <v>3086</v>
      </c>
      <c r="G218" s="84" t="b">
        <v>1</v>
      </c>
      <c r="H218" s="84" t="b">
        <v>0</v>
      </c>
      <c r="I218" s="84" t="b">
        <v>0</v>
      </c>
      <c r="J218" s="84" t="b">
        <v>0</v>
      </c>
      <c r="K218" s="84" t="b">
        <v>0</v>
      </c>
      <c r="L218" s="84" t="b">
        <v>0</v>
      </c>
    </row>
    <row r="219" spans="1:12" ht="15">
      <c r="A219" s="84" t="s">
        <v>2951</v>
      </c>
      <c r="B219" s="84" t="s">
        <v>2952</v>
      </c>
      <c r="C219" s="84">
        <v>2</v>
      </c>
      <c r="D219" s="122">
        <v>0.0015822375218998987</v>
      </c>
      <c r="E219" s="122">
        <v>3.0576661039098294</v>
      </c>
      <c r="F219" s="84" t="s">
        <v>3086</v>
      </c>
      <c r="G219" s="84" t="b">
        <v>0</v>
      </c>
      <c r="H219" s="84" t="b">
        <v>0</v>
      </c>
      <c r="I219" s="84" t="b">
        <v>0</v>
      </c>
      <c r="J219" s="84" t="b">
        <v>0</v>
      </c>
      <c r="K219" s="84" t="b">
        <v>0</v>
      </c>
      <c r="L219" s="84" t="b">
        <v>0</v>
      </c>
    </row>
    <row r="220" spans="1:12" ht="15">
      <c r="A220" s="84" t="s">
        <v>2952</v>
      </c>
      <c r="B220" s="84" t="s">
        <v>2953</v>
      </c>
      <c r="C220" s="84">
        <v>2</v>
      </c>
      <c r="D220" s="122">
        <v>0.0015822375218998987</v>
      </c>
      <c r="E220" s="122">
        <v>3.0576661039098294</v>
      </c>
      <c r="F220" s="84" t="s">
        <v>3086</v>
      </c>
      <c r="G220" s="84" t="b">
        <v>0</v>
      </c>
      <c r="H220" s="84" t="b">
        <v>0</v>
      </c>
      <c r="I220" s="84" t="b">
        <v>0</v>
      </c>
      <c r="J220" s="84" t="b">
        <v>0</v>
      </c>
      <c r="K220" s="84" t="b">
        <v>0</v>
      </c>
      <c r="L220" s="84" t="b">
        <v>0</v>
      </c>
    </row>
    <row r="221" spans="1:12" ht="15">
      <c r="A221" s="84" t="s">
        <v>2179</v>
      </c>
      <c r="B221" s="84" t="s">
        <v>2955</v>
      </c>
      <c r="C221" s="84">
        <v>2</v>
      </c>
      <c r="D221" s="122">
        <v>0.0015822375218998987</v>
      </c>
      <c r="E221" s="122">
        <v>1.9969682635562176</v>
      </c>
      <c r="F221" s="84" t="s">
        <v>3086</v>
      </c>
      <c r="G221" s="84" t="b">
        <v>0</v>
      </c>
      <c r="H221" s="84" t="b">
        <v>0</v>
      </c>
      <c r="I221" s="84" t="b">
        <v>0</v>
      </c>
      <c r="J221" s="84" t="b">
        <v>0</v>
      </c>
      <c r="K221" s="84" t="b">
        <v>0</v>
      </c>
      <c r="L221" s="84" t="b">
        <v>0</v>
      </c>
    </row>
    <row r="222" spans="1:12" ht="15">
      <c r="A222" s="84" t="s">
        <v>642</v>
      </c>
      <c r="B222" s="84" t="s">
        <v>2876</v>
      </c>
      <c r="C222" s="84">
        <v>2</v>
      </c>
      <c r="D222" s="122">
        <v>0.0015822375218998987</v>
      </c>
      <c r="E222" s="122">
        <v>1.4583289709173402</v>
      </c>
      <c r="F222" s="84" t="s">
        <v>3086</v>
      </c>
      <c r="G222" s="84" t="b">
        <v>0</v>
      </c>
      <c r="H222" s="84" t="b">
        <v>0</v>
      </c>
      <c r="I222" s="84" t="b">
        <v>0</v>
      </c>
      <c r="J222" s="84" t="b">
        <v>0</v>
      </c>
      <c r="K222" s="84" t="b">
        <v>0</v>
      </c>
      <c r="L222" s="84" t="b">
        <v>0</v>
      </c>
    </row>
    <row r="223" spans="1:12" ht="15">
      <c r="A223" s="84" t="s">
        <v>2876</v>
      </c>
      <c r="B223" s="84" t="s">
        <v>2956</v>
      </c>
      <c r="C223" s="84">
        <v>2</v>
      </c>
      <c r="D223" s="122">
        <v>0.0015822375218998987</v>
      </c>
      <c r="E223" s="122">
        <v>2.881574844854148</v>
      </c>
      <c r="F223" s="84" t="s">
        <v>3086</v>
      </c>
      <c r="G223" s="84" t="b">
        <v>0</v>
      </c>
      <c r="H223" s="84" t="b">
        <v>0</v>
      </c>
      <c r="I223" s="84" t="b">
        <v>0</v>
      </c>
      <c r="J223" s="84" t="b">
        <v>0</v>
      </c>
      <c r="K223" s="84" t="b">
        <v>0</v>
      </c>
      <c r="L223" s="84" t="b">
        <v>0</v>
      </c>
    </row>
    <row r="224" spans="1:12" ht="15">
      <c r="A224" s="84" t="s">
        <v>2956</v>
      </c>
      <c r="B224" s="84" t="s">
        <v>2269</v>
      </c>
      <c r="C224" s="84">
        <v>2</v>
      </c>
      <c r="D224" s="122">
        <v>0.0015822375218998987</v>
      </c>
      <c r="E224" s="122">
        <v>2.5135980595595537</v>
      </c>
      <c r="F224" s="84" t="s">
        <v>3086</v>
      </c>
      <c r="G224" s="84" t="b">
        <v>0</v>
      </c>
      <c r="H224" s="84" t="b">
        <v>0</v>
      </c>
      <c r="I224" s="84" t="b">
        <v>0</v>
      </c>
      <c r="J224" s="84" t="b">
        <v>0</v>
      </c>
      <c r="K224" s="84" t="b">
        <v>0</v>
      </c>
      <c r="L224" s="84" t="b">
        <v>0</v>
      </c>
    </row>
    <row r="225" spans="1:12" ht="15">
      <c r="A225" s="84" t="s">
        <v>2269</v>
      </c>
      <c r="B225" s="84" t="s">
        <v>2957</v>
      </c>
      <c r="C225" s="84">
        <v>2</v>
      </c>
      <c r="D225" s="122">
        <v>0.0015822375218998987</v>
      </c>
      <c r="E225" s="122">
        <v>2.5135980595595537</v>
      </c>
      <c r="F225" s="84" t="s">
        <v>3086</v>
      </c>
      <c r="G225" s="84" t="b">
        <v>0</v>
      </c>
      <c r="H225" s="84" t="b">
        <v>0</v>
      </c>
      <c r="I225" s="84" t="b">
        <v>0</v>
      </c>
      <c r="J225" s="84" t="b">
        <v>0</v>
      </c>
      <c r="K225" s="84" t="b">
        <v>0</v>
      </c>
      <c r="L225" s="84" t="b">
        <v>0</v>
      </c>
    </row>
    <row r="226" spans="1:12" ht="15">
      <c r="A226" s="84" t="s">
        <v>2957</v>
      </c>
      <c r="B226" s="84" t="s">
        <v>2828</v>
      </c>
      <c r="C226" s="84">
        <v>2</v>
      </c>
      <c r="D226" s="122">
        <v>0.0015822375218998987</v>
      </c>
      <c r="E226" s="122">
        <v>2.756636108245848</v>
      </c>
      <c r="F226" s="84" t="s">
        <v>3086</v>
      </c>
      <c r="G226" s="84" t="b">
        <v>0</v>
      </c>
      <c r="H226" s="84" t="b">
        <v>0</v>
      </c>
      <c r="I226" s="84" t="b">
        <v>0</v>
      </c>
      <c r="J226" s="84" t="b">
        <v>0</v>
      </c>
      <c r="K226" s="84" t="b">
        <v>0</v>
      </c>
      <c r="L226" s="84" t="b">
        <v>0</v>
      </c>
    </row>
    <row r="227" spans="1:12" ht="15">
      <c r="A227" s="84" t="s">
        <v>2828</v>
      </c>
      <c r="B227" s="84" t="s">
        <v>2958</v>
      </c>
      <c r="C227" s="84">
        <v>2</v>
      </c>
      <c r="D227" s="122">
        <v>0.0015822375218998987</v>
      </c>
      <c r="E227" s="122">
        <v>2.756636108245848</v>
      </c>
      <c r="F227" s="84" t="s">
        <v>3086</v>
      </c>
      <c r="G227" s="84" t="b">
        <v>0</v>
      </c>
      <c r="H227" s="84" t="b">
        <v>0</v>
      </c>
      <c r="I227" s="84" t="b">
        <v>0</v>
      </c>
      <c r="J227" s="84" t="b">
        <v>0</v>
      </c>
      <c r="K227" s="84" t="b">
        <v>0</v>
      </c>
      <c r="L227" s="84" t="b">
        <v>0</v>
      </c>
    </row>
    <row r="228" spans="1:12" ht="15">
      <c r="A228" s="84" t="s">
        <v>2958</v>
      </c>
      <c r="B228" s="84" t="s">
        <v>2959</v>
      </c>
      <c r="C228" s="84">
        <v>2</v>
      </c>
      <c r="D228" s="122">
        <v>0.0015822375218998987</v>
      </c>
      <c r="E228" s="122">
        <v>3.0576661039098294</v>
      </c>
      <c r="F228" s="84" t="s">
        <v>3086</v>
      </c>
      <c r="G228" s="84" t="b">
        <v>0</v>
      </c>
      <c r="H228" s="84" t="b">
        <v>0</v>
      </c>
      <c r="I228" s="84" t="b">
        <v>0</v>
      </c>
      <c r="J228" s="84" t="b">
        <v>0</v>
      </c>
      <c r="K228" s="84" t="b">
        <v>0</v>
      </c>
      <c r="L228" s="84" t="b">
        <v>0</v>
      </c>
    </row>
    <row r="229" spans="1:12" ht="15">
      <c r="A229" s="84" t="s">
        <v>2959</v>
      </c>
      <c r="B229" s="84" t="s">
        <v>2877</v>
      </c>
      <c r="C229" s="84">
        <v>2</v>
      </c>
      <c r="D229" s="122">
        <v>0.0015822375218998987</v>
      </c>
      <c r="E229" s="122">
        <v>2.881574844854148</v>
      </c>
      <c r="F229" s="84" t="s">
        <v>3086</v>
      </c>
      <c r="G229" s="84" t="b">
        <v>0</v>
      </c>
      <c r="H229" s="84" t="b">
        <v>0</v>
      </c>
      <c r="I229" s="84" t="b">
        <v>0</v>
      </c>
      <c r="J229" s="84" t="b">
        <v>0</v>
      </c>
      <c r="K229" s="84" t="b">
        <v>0</v>
      </c>
      <c r="L229" s="84" t="b">
        <v>0</v>
      </c>
    </row>
    <row r="230" spans="1:12" ht="15">
      <c r="A230" s="84" t="s">
        <v>2877</v>
      </c>
      <c r="B230" s="84" t="s">
        <v>2960</v>
      </c>
      <c r="C230" s="84">
        <v>2</v>
      </c>
      <c r="D230" s="122">
        <v>0.0015822375218998987</v>
      </c>
      <c r="E230" s="122">
        <v>2.881574844854148</v>
      </c>
      <c r="F230" s="84" t="s">
        <v>3086</v>
      </c>
      <c r="G230" s="84" t="b">
        <v>0</v>
      </c>
      <c r="H230" s="84" t="b">
        <v>0</v>
      </c>
      <c r="I230" s="84" t="b">
        <v>0</v>
      </c>
      <c r="J230" s="84" t="b">
        <v>0</v>
      </c>
      <c r="K230" s="84" t="b">
        <v>0</v>
      </c>
      <c r="L230" s="84" t="b">
        <v>0</v>
      </c>
    </row>
    <row r="231" spans="1:12" ht="15">
      <c r="A231" s="84" t="s">
        <v>2960</v>
      </c>
      <c r="B231" s="84" t="s">
        <v>2961</v>
      </c>
      <c r="C231" s="84">
        <v>2</v>
      </c>
      <c r="D231" s="122">
        <v>0.0015822375218998987</v>
      </c>
      <c r="E231" s="122">
        <v>3.0576661039098294</v>
      </c>
      <c r="F231" s="84" t="s">
        <v>3086</v>
      </c>
      <c r="G231" s="84" t="b">
        <v>0</v>
      </c>
      <c r="H231" s="84" t="b">
        <v>0</v>
      </c>
      <c r="I231" s="84" t="b">
        <v>0</v>
      </c>
      <c r="J231" s="84" t="b">
        <v>0</v>
      </c>
      <c r="K231" s="84" t="b">
        <v>0</v>
      </c>
      <c r="L231" s="84" t="b">
        <v>0</v>
      </c>
    </row>
    <row r="232" spans="1:12" ht="15">
      <c r="A232" s="84" t="s">
        <v>2878</v>
      </c>
      <c r="B232" s="84" t="s">
        <v>2962</v>
      </c>
      <c r="C232" s="84">
        <v>2</v>
      </c>
      <c r="D232" s="122">
        <v>0.0015822375218998987</v>
      </c>
      <c r="E232" s="122">
        <v>2.881574844854148</v>
      </c>
      <c r="F232" s="84" t="s">
        <v>3086</v>
      </c>
      <c r="G232" s="84" t="b">
        <v>0</v>
      </c>
      <c r="H232" s="84" t="b">
        <v>0</v>
      </c>
      <c r="I232" s="84" t="b">
        <v>0</v>
      </c>
      <c r="J232" s="84" t="b">
        <v>0</v>
      </c>
      <c r="K232" s="84" t="b">
        <v>0</v>
      </c>
      <c r="L232" s="84" t="b">
        <v>0</v>
      </c>
    </row>
    <row r="233" spans="1:12" ht="15">
      <c r="A233" s="84" t="s">
        <v>2962</v>
      </c>
      <c r="B233" s="84" t="s">
        <v>2197</v>
      </c>
      <c r="C233" s="84">
        <v>2</v>
      </c>
      <c r="D233" s="122">
        <v>0.0015822375218998987</v>
      </c>
      <c r="E233" s="122">
        <v>2.6597260952377915</v>
      </c>
      <c r="F233" s="84" t="s">
        <v>3086</v>
      </c>
      <c r="G233" s="84" t="b">
        <v>0</v>
      </c>
      <c r="H233" s="84" t="b">
        <v>0</v>
      </c>
      <c r="I233" s="84" t="b">
        <v>0</v>
      </c>
      <c r="J233" s="84" t="b">
        <v>0</v>
      </c>
      <c r="K233" s="84" t="b">
        <v>0</v>
      </c>
      <c r="L233" s="84" t="b">
        <v>0</v>
      </c>
    </row>
    <row r="234" spans="1:12" ht="15">
      <c r="A234" s="84" t="s">
        <v>2253</v>
      </c>
      <c r="B234" s="84" t="s">
        <v>2868</v>
      </c>
      <c r="C234" s="84">
        <v>2</v>
      </c>
      <c r="D234" s="122">
        <v>0.0015822375218998987</v>
      </c>
      <c r="E234" s="122">
        <v>1.927332335414823</v>
      </c>
      <c r="F234" s="84" t="s">
        <v>3086</v>
      </c>
      <c r="G234" s="84" t="b">
        <v>0</v>
      </c>
      <c r="H234" s="84" t="b">
        <v>0</v>
      </c>
      <c r="I234" s="84" t="b">
        <v>0</v>
      </c>
      <c r="J234" s="84" t="b">
        <v>0</v>
      </c>
      <c r="K234" s="84" t="b">
        <v>0</v>
      </c>
      <c r="L234" s="84" t="b">
        <v>0</v>
      </c>
    </row>
    <row r="235" spans="1:12" ht="15">
      <c r="A235" s="84" t="s">
        <v>2868</v>
      </c>
      <c r="B235" s="84" t="s">
        <v>2963</v>
      </c>
      <c r="C235" s="84">
        <v>2</v>
      </c>
      <c r="D235" s="122">
        <v>0.0015822375218998987</v>
      </c>
      <c r="E235" s="122">
        <v>2.881574844854148</v>
      </c>
      <c r="F235" s="84" t="s">
        <v>3086</v>
      </c>
      <c r="G235" s="84" t="b">
        <v>0</v>
      </c>
      <c r="H235" s="84" t="b">
        <v>0</v>
      </c>
      <c r="I235" s="84" t="b">
        <v>0</v>
      </c>
      <c r="J235" s="84" t="b">
        <v>0</v>
      </c>
      <c r="K235" s="84" t="b">
        <v>1</v>
      </c>
      <c r="L235" s="84" t="b">
        <v>0</v>
      </c>
    </row>
    <row r="236" spans="1:12" ht="15">
      <c r="A236" s="84" t="s">
        <v>2963</v>
      </c>
      <c r="B236" s="84" t="s">
        <v>642</v>
      </c>
      <c r="C236" s="84">
        <v>2</v>
      </c>
      <c r="D236" s="122">
        <v>0.0015822375218998987</v>
      </c>
      <c r="E236" s="122">
        <v>1.626302339750842</v>
      </c>
      <c r="F236" s="84" t="s">
        <v>3086</v>
      </c>
      <c r="G236" s="84" t="b">
        <v>0</v>
      </c>
      <c r="H236" s="84" t="b">
        <v>1</v>
      </c>
      <c r="I236" s="84" t="b">
        <v>0</v>
      </c>
      <c r="J236" s="84" t="b">
        <v>0</v>
      </c>
      <c r="K236" s="84" t="b">
        <v>0</v>
      </c>
      <c r="L236" s="84" t="b">
        <v>0</v>
      </c>
    </row>
    <row r="237" spans="1:12" ht="15">
      <c r="A237" s="84" t="s">
        <v>2971</v>
      </c>
      <c r="B237" s="84" t="s">
        <v>2972</v>
      </c>
      <c r="C237" s="84">
        <v>2</v>
      </c>
      <c r="D237" s="122">
        <v>0.0015822375218998987</v>
      </c>
      <c r="E237" s="122">
        <v>3.0576661039098294</v>
      </c>
      <c r="F237" s="84" t="s">
        <v>3086</v>
      </c>
      <c r="G237" s="84" t="b">
        <v>0</v>
      </c>
      <c r="H237" s="84" t="b">
        <v>0</v>
      </c>
      <c r="I237" s="84" t="b">
        <v>0</v>
      </c>
      <c r="J237" s="84" t="b">
        <v>0</v>
      </c>
      <c r="K237" s="84" t="b">
        <v>0</v>
      </c>
      <c r="L237" s="84" t="b">
        <v>0</v>
      </c>
    </row>
    <row r="238" spans="1:12" ht="15">
      <c r="A238" s="84" t="s">
        <v>2972</v>
      </c>
      <c r="B238" s="84" t="s">
        <v>2973</v>
      </c>
      <c r="C238" s="84">
        <v>2</v>
      </c>
      <c r="D238" s="122">
        <v>0.0015822375218998987</v>
      </c>
      <c r="E238" s="122">
        <v>3.0576661039098294</v>
      </c>
      <c r="F238" s="84" t="s">
        <v>3086</v>
      </c>
      <c r="G238" s="84" t="b">
        <v>0</v>
      </c>
      <c r="H238" s="84" t="b">
        <v>0</v>
      </c>
      <c r="I238" s="84" t="b">
        <v>0</v>
      </c>
      <c r="J238" s="84" t="b">
        <v>0</v>
      </c>
      <c r="K238" s="84" t="b">
        <v>0</v>
      </c>
      <c r="L238" s="84" t="b">
        <v>0</v>
      </c>
    </row>
    <row r="239" spans="1:12" ht="15">
      <c r="A239" s="84" t="s">
        <v>2973</v>
      </c>
      <c r="B239" s="84" t="s">
        <v>2881</v>
      </c>
      <c r="C239" s="84">
        <v>2</v>
      </c>
      <c r="D239" s="122">
        <v>0.0015822375218998987</v>
      </c>
      <c r="E239" s="122">
        <v>2.881574844854148</v>
      </c>
      <c r="F239" s="84" t="s">
        <v>3086</v>
      </c>
      <c r="G239" s="84" t="b">
        <v>0</v>
      </c>
      <c r="H239" s="84" t="b">
        <v>0</v>
      </c>
      <c r="I239" s="84" t="b">
        <v>0</v>
      </c>
      <c r="J239" s="84" t="b">
        <v>0</v>
      </c>
      <c r="K239" s="84" t="b">
        <v>0</v>
      </c>
      <c r="L239" s="84" t="b">
        <v>0</v>
      </c>
    </row>
    <row r="240" spans="1:12" ht="15">
      <c r="A240" s="84" t="s">
        <v>2881</v>
      </c>
      <c r="B240" s="84" t="s">
        <v>2974</v>
      </c>
      <c r="C240" s="84">
        <v>2</v>
      </c>
      <c r="D240" s="122">
        <v>0.0015822375218998987</v>
      </c>
      <c r="E240" s="122">
        <v>2.881574844854148</v>
      </c>
      <c r="F240" s="84" t="s">
        <v>3086</v>
      </c>
      <c r="G240" s="84" t="b">
        <v>0</v>
      </c>
      <c r="H240" s="84" t="b">
        <v>0</v>
      </c>
      <c r="I240" s="84" t="b">
        <v>0</v>
      </c>
      <c r="J240" s="84" t="b">
        <v>0</v>
      </c>
      <c r="K240" s="84" t="b">
        <v>0</v>
      </c>
      <c r="L240" s="84" t="b">
        <v>0</v>
      </c>
    </row>
    <row r="241" spans="1:12" ht="15">
      <c r="A241" s="84" t="s">
        <v>2976</v>
      </c>
      <c r="B241" s="84" t="s">
        <v>2196</v>
      </c>
      <c r="C241" s="84">
        <v>2</v>
      </c>
      <c r="D241" s="122">
        <v>0.0015822375218998987</v>
      </c>
      <c r="E241" s="122">
        <v>2.5135980595595537</v>
      </c>
      <c r="F241" s="84" t="s">
        <v>3086</v>
      </c>
      <c r="G241" s="84" t="b">
        <v>0</v>
      </c>
      <c r="H241" s="84" t="b">
        <v>0</v>
      </c>
      <c r="I241" s="84" t="b">
        <v>0</v>
      </c>
      <c r="J241" s="84" t="b">
        <v>0</v>
      </c>
      <c r="K241" s="84" t="b">
        <v>0</v>
      </c>
      <c r="L241" s="84" t="b">
        <v>0</v>
      </c>
    </row>
    <row r="242" spans="1:12" ht="15">
      <c r="A242" s="84" t="s">
        <v>2826</v>
      </c>
      <c r="B242" s="84" t="s">
        <v>642</v>
      </c>
      <c r="C242" s="84">
        <v>2</v>
      </c>
      <c r="D242" s="122">
        <v>0.0015822375218998987</v>
      </c>
      <c r="E242" s="122">
        <v>1.3252723440868608</v>
      </c>
      <c r="F242" s="84" t="s">
        <v>3086</v>
      </c>
      <c r="G242" s="84" t="b">
        <v>0</v>
      </c>
      <c r="H242" s="84" t="b">
        <v>0</v>
      </c>
      <c r="I242" s="84" t="b">
        <v>0</v>
      </c>
      <c r="J242" s="84" t="b">
        <v>0</v>
      </c>
      <c r="K242" s="84" t="b">
        <v>0</v>
      </c>
      <c r="L242" s="84" t="b">
        <v>0</v>
      </c>
    </row>
    <row r="243" spans="1:12" ht="15">
      <c r="A243" s="84" t="s">
        <v>2182</v>
      </c>
      <c r="B243" s="84" t="s">
        <v>2305</v>
      </c>
      <c r="C243" s="84">
        <v>2</v>
      </c>
      <c r="D243" s="122">
        <v>0.0015822375218998987</v>
      </c>
      <c r="E243" s="122">
        <v>1.5525161255899234</v>
      </c>
      <c r="F243" s="84" t="s">
        <v>3086</v>
      </c>
      <c r="G243" s="84" t="b">
        <v>0</v>
      </c>
      <c r="H243" s="84" t="b">
        <v>0</v>
      </c>
      <c r="I243" s="84" t="b">
        <v>0</v>
      </c>
      <c r="J243" s="84" t="b">
        <v>0</v>
      </c>
      <c r="K243" s="84" t="b">
        <v>0</v>
      </c>
      <c r="L243" s="84" t="b">
        <v>0</v>
      </c>
    </row>
    <row r="244" spans="1:12" ht="15">
      <c r="A244" s="84" t="s">
        <v>2309</v>
      </c>
      <c r="B244" s="84" t="s">
        <v>2980</v>
      </c>
      <c r="C244" s="84">
        <v>2</v>
      </c>
      <c r="D244" s="122">
        <v>0.0015822375218998987</v>
      </c>
      <c r="E244" s="122">
        <v>2.35869609957381</v>
      </c>
      <c r="F244" s="84" t="s">
        <v>3086</v>
      </c>
      <c r="G244" s="84" t="b">
        <v>0</v>
      </c>
      <c r="H244" s="84" t="b">
        <v>0</v>
      </c>
      <c r="I244" s="84" t="b">
        <v>0</v>
      </c>
      <c r="J244" s="84" t="b">
        <v>0</v>
      </c>
      <c r="K244" s="84" t="b">
        <v>0</v>
      </c>
      <c r="L244" s="84" t="b">
        <v>0</v>
      </c>
    </row>
    <row r="245" spans="1:12" ht="15">
      <c r="A245" s="84" t="s">
        <v>2980</v>
      </c>
      <c r="B245" s="84" t="s">
        <v>2981</v>
      </c>
      <c r="C245" s="84">
        <v>2</v>
      </c>
      <c r="D245" s="122">
        <v>0.0015822375218998987</v>
      </c>
      <c r="E245" s="122">
        <v>3.0576661039098294</v>
      </c>
      <c r="F245" s="84" t="s">
        <v>3086</v>
      </c>
      <c r="G245" s="84" t="b">
        <v>0</v>
      </c>
      <c r="H245" s="84" t="b">
        <v>0</v>
      </c>
      <c r="I245" s="84" t="b">
        <v>0</v>
      </c>
      <c r="J245" s="84" t="b">
        <v>0</v>
      </c>
      <c r="K245" s="84" t="b">
        <v>0</v>
      </c>
      <c r="L245" s="84" t="b">
        <v>0</v>
      </c>
    </row>
    <row r="246" spans="1:12" ht="15">
      <c r="A246" s="84" t="s">
        <v>2981</v>
      </c>
      <c r="B246" s="84" t="s">
        <v>2188</v>
      </c>
      <c r="C246" s="84">
        <v>2</v>
      </c>
      <c r="D246" s="122">
        <v>0.0015822375218998987</v>
      </c>
      <c r="E246" s="122">
        <v>2.580544849190167</v>
      </c>
      <c r="F246" s="84" t="s">
        <v>3086</v>
      </c>
      <c r="G246" s="84" t="b">
        <v>0</v>
      </c>
      <c r="H246" s="84" t="b">
        <v>0</v>
      </c>
      <c r="I246" s="84" t="b">
        <v>0</v>
      </c>
      <c r="J246" s="84" t="b">
        <v>0</v>
      </c>
      <c r="K246" s="84" t="b">
        <v>0</v>
      </c>
      <c r="L246" s="84" t="b">
        <v>0</v>
      </c>
    </row>
    <row r="247" spans="1:12" ht="15">
      <c r="A247" s="84" t="s">
        <v>2188</v>
      </c>
      <c r="B247" s="84" t="s">
        <v>2982</v>
      </c>
      <c r="C247" s="84">
        <v>2</v>
      </c>
      <c r="D247" s="122">
        <v>0.0015822375218998987</v>
      </c>
      <c r="E247" s="122">
        <v>2.580544849190167</v>
      </c>
      <c r="F247" s="84" t="s">
        <v>3086</v>
      </c>
      <c r="G247" s="84" t="b">
        <v>0</v>
      </c>
      <c r="H247" s="84" t="b">
        <v>0</v>
      </c>
      <c r="I247" s="84" t="b">
        <v>0</v>
      </c>
      <c r="J247" s="84" t="b">
        <v>0</v>
      </c>
      <c r="K247" s="84" t="b">
        <v>0</v>
      </c>
      <c r="L247" s="84" t="b">
        <v>0</v>
      </c>
    </row>
    <row r="248" spans="1:12" ht="15">
      <c r="A248" s="84" t="s">
        <v>2982</v>
      </c>
      <c r="B248" s="84" t="s">
        <v>2791</v>
      </c>
      <c r="C248" s="84">
        <v>2</v>
      </c>
      <c r="D248" s="122">
        <v>0.0015822375218998987</v>
      </c>
      <c r="E248" s="122">
        <v>2.580544849190167</v>
      </c>
      <c r="F248" s="84" t="s">
        <v>3086</v>
      </c>
      <c r="G248" s="84" t="b">
        <v>0</v>
      </c>
      <c r="H248" s="84" t="b">
        <v>0</v>
      </c>
      <c r="I248" s="84" t="b">
        <v>0</v>
      </c>
      <c r="J248" s="84" t="b">
        <v>0</v>
      </c>
      <c r="K248" s="84" t="b">
        <v>0</v>
      </c>
      <c r="L248" s="84" t="b">
        <v>0</v>
      </c>
    </row>
    <row r="249" spans="1:12" ht="15">
      <c r="A249" s="84" t="s">
        <v>2791</v>
      </c>
      <c r="B249" s="84" t="s">
        <v>627</v>
      </c>
      <c r="C249" s="84">
        <v>2</v>
      </c>
      <c r="D249" s="122">
        <v>0.0015822375218998987</v>
      </c>
      <c r="E249" s="122">
        <v>0.6973567595677707</v>
      </c>
      <c r="F249" s="84" t="s">
        <v>3086</v>
      </c>
      <c r="G249" s="84" t="b">
        <v>0</v>
      </c>
      <c r="H249" s="84" t="b">
        <v>0</v>
      </c>
      <c r="I249" s="84" t="b">
        <v>0</v>
      </c>
      <c r="J249" s="84" t="b">
        <v>0</v>
      </c>
      <c r="K249" s="84" t="b">
        <v>0</v>
      </c>
      <c r="L249" s="84" t="b">
        <v>0</v>
      </c>
    </row>
    <row r="250" spans="1:12" ht="15">
      <c r="A250" s="84" t="s">
        <v>2884</v>
      </c>
      <c r="B250" s="84" t="s">
        <v>2983</v>
      </c>
      <c r="C250" s="84">
        <v>2</v>
      </c>
      <c r="D250" s="122">
        <v>0.0015822375218998987</v>
      </c>
      <c r="E250" s="122">
        <v>2.881574844854148</v>
      </c>
      <c r="F250" s="84" t="s">
        <v>3086</v>
      </c>
      <c r="G250" s="84" t="b">
        <v>0</v>
      </c>
      <c r="H250" s="84" t="b">
        <v>1</v>
      </c>
      <c r="I250" s="84" t="b">
        <v>0</v>
      </c>
      <c r="J250" s="84" t="b">
        <v>0</v>
      </c>
      <c r="K250" s="84" t="b">
        <v>0</v>
      </c>
      <c r="L250" s="84" t="b">
        <v>0</v>
      </c>
    </row>
    <row r="251" spans="1:12" ht="15">
      <c r="A251" s="84" t="s">
        <v>2983</v>
      </c>
      <c r="B251" s="84" t="s">
        <v>2831</v>
      </c>
      <c r="C251" s="84">
        <v>2</v>
      </c>
      <c r="D251" s="122">
        <v>0.0015822375218998987</v>
      </c>
      <c r="E251" s="122">
        <v>2.756636108245848</v>
      </c>
      <c r="F251" s="84" t="s">
        <v>3086</v>
      </c>
      <c r="G251" s="84" t="b">
        <v>0</v>
      </c>
      <c r="H251" s="84" t="b">
        <v>0</v>
      </c>
      <c r="I251" s="84" t="b">
        <v>0</v>
      </c>
      <c r="J251" s="84" t="b">
        <v>0</v>
      </c>
      <c r="K251" s="84" t="b">
        <v>0</v>
      </c>
      <c r="L251" s="84" t="b">
        <v>0</v>
      </c>
    </row>
    <row r="252" spans="1:12" ht="15">
      <c r="A252" s="84" t="s">
        <v>2831</v>
      </c>
      <c r="B252" s="84" t="s">
        <v>2832</v>
      </c>
      <c r="C252" s="84">
        <v>2</v>
      </c>
      <c r="D252" s="122">
        <v>0.0015822375218998987</v>
      </c>
      <c r="E252" s="122">
        <v>2.455606112581867</v>
      </c>
      <c r="F252" s="84" t="s">
        <v>3086</v>
      </c>
      <c r="G252" s="84" t="b">
        <v>0</v>
      </c>
      <c r="H252" s="84" t="b">
        <v>0</v>
      </c>
      <c r="I252" s="84" t="b">
        <v>0</v>
      </c>
      <c r="J252" s="84" t="b">
        <v>0</v>
      </c>
      <c r="K252" s="84" t="b">
        <v>1</v>
      </c>
      <c r="L252" s="84" t="b">
        <v>0</v>
      </c>
    </row>
    <row r="253" spans="1:12" ht="15">
      <c r="A253" s="84" t="s">
        <v>2832</v>
      </c>
      <c r="B253" s="84" t="s">
        <v>2984</v>
      </c>
      <c r="C253" s="84">
        <v>2</v>
      </c>
      <c r="D253" s="122">
        <v>0.0015822375218998987</v>
      </c>
      <c r="E253" s="122">
        <v>2.756636108245848</v>
      </c>
      <c r="F253" s="84" t="s">
        <v>3086</v>
      </c>
      <c r="G253" s="84" t="b">
        <v>0</v>
      </c>
      <c r="H253" s="84" t="b">
        <v>1</v>
      </c>
      <c r="I253" s="84" t="b">
        <v>0</v>
      </c>
      <c r="J253" s="84" t="b">
        <v>0</v>
      </c>
      <c r="K253" s="84" t="b">
        <v>1</v>
      </c>
      <c r="L253" s="84" t="b">
        <v>0</v>
      </c>
    </row>
    <row r="254" spans="1:12" ht="15">
      <c r="A254" s="84" t="s">
        <v>2984</v>
      </c>
      <c r="B254" s="84" t="s">
        <v>627</v>
      </c>
      <c r="C254" s="84">
        <v>2</v>
      </c>
      <c r="D254" s="122">
        <v>0.0015822375218998987</v>
      </c>
      <c r="E254" s="122">
        <v>1.2414248039180462</v>
      </c>
      <c r="F254" s="84" t="s">
        <v>3086</v>
      </c>
      <c r="G254" s="84" t="b">
        <v>0</v>
      </c>
      <c r="H254" s="84" t="b">
        <v>1</v>
      </c>
      <c r="I254" s="84" t="b">
        <v>0</v>
      </c>
      <c r="J254" s="84" t="b">
        <v>0</v>
      </c>
      <c r="K254" s="84" t="b">
        <v>0</v>
      </c>
      <c r="L254" s="84" t="b">
        <v>0</v>
      </c>
    </row>
    <row r="255" spans="1:12" ht="15">
      <c r="A255" s="84" t="s">
        <v>627</v>
      </c>
      <c r="B255" s="84" t="s">
        <v>2179</v>
      </c>
      <c r="C255" s="84">
        <v>2</v>
      </c>
      <c r="D255" s="122">
        <v>0.0015822375218998987</v>
      </c>
      <c r="E255" s="122">
        <v>0.09648239409739359</v>
      </c>
      <c r="F255" s="84" t="s">
        <v>3086</v>
      </c>
      <c r="G255" s="84" t="b">
        <v>0</v>
      </c>
      <c r="H255" s="84" t="b">
        <v>0</v>
      </c>
      <c r="I255" s="84" t="b">
        <v>0</v>
      </c>
      <c r="J255" s="84" t="b">
        <v>0</v>
      </c>
      <c r="K255" s="84" t="b">
        <v>0</v>
      </c>
      <c r="L255" s="84" t="b">
        <v>0</v>
      </c>
    </row>
    <row r="256" spans="1:12" ht="15">
      <c r="A256" s="84" t="s">
        <v>2181</v>
      </c>
      <c r="B256" s="84" t="s">
        <v>2985</v>
      </c>
      <c r="C256" s="84">
        <v>2</v>
      </c>
      <c r="D256" s="122">
        <v>0.0015822375218998987</v>
      </c>
      <c r="E256" s="122">
        <v>3.0576661039098294</v>
      </c>
      <c r="F256" s="84" t="s">
        <v>3086</v>
      </c>
      <c r="G256" s="84" t="b">
        <v>0</v>
      </c>
      <c r="H256" s="84" t="b">
        <v>0</v>
      </c>
      <c r="I256" s="84" t="b">
        <v>0</v>
      </c>
      <c r="J256" s="84" t="b">
        <v>0</v>
      </c>
      <c r="K256" s="84" t="b">
        <v>0</v>
      </c>
      <c r="L256" s="84" t="b">
        <v>0</v>
      </c>
    </row>
    <row r="257" spans="1:12" ht="15">
      <c r="A257" s="84" t="s">
        <v>2985</v>
      </c>
      <c r="B257" s="84" t="s">
        <v>2305</v>
      </c>
      <c r="C257" s="84">
        <v>2</v>
      </c>
      <c r="D257" s="122">
        <v>0.0015822375218998987</v>
      </c>
      <c r="E257" s="122">
        <v>2.1545761169178856</v>
      </c>
      <c r="F257" s="84" t="s">
        <v>3086</v>
      </c>
      <c r="G257" s="84" t="b">
        <v>0</v>
      </c>
      <c r="H257" s="84" t="b">
        <v>0</v>
      </c>
      <c r="I257" s="84" t="b">
        <v>0</v>
      </c>
      <c r="J257" s="84" t="b">
        <v>0</v>
      </c>
      <c r="K257" s="84" t="b">
        <v>0</v>
      </c>
      <c r="L257" s="84" t="b">
        <v>0</v>
      </c>
    </row>
    <row r="258" spans="1:12" ht="15">
      <c r="A258" s="84" t="s">
        <v>2803</v>
      </c>
      <c r="B258" s="84" t="s">
        <v>2806</v>
      </c>
      <c r="C258" s="84">
        <v>2</v>
      </c>
      <c r="D258" s="122">
        <v>0.0015822375218998987</v>
      </c>
      <c r="E258" s="122">
        <v>2.261786086565754</v>
      </c>
      <c r="F258" s="84" t="s">
        <v>3086</v>
      </c>
      <c r="G258" s="84" t="b">
        <v>0</v>
      </c>
      <c r="H258" s="84" t="b">
        <v>0</v>
      </c>
      <c r="I258" s="84" t="b">
        <v>0</v>
      </c>
      <c r="J258" s="84" t="b">
        <v>0</v>
      </c>
      <c r="K258" s="84" t="b">
        <v>0</v>
      </c>
      <c r="L258" s="84" t="b">
        <v>0</v>
      </c>
    </row>
    <row r="259" spans="1:12" ht="15">
      <c r="A259" s="84" t="s">
        <v>2806</v>
      </c>
      <c r="B259" s="84" t="s">
        <v>271</v>
      </c>
      <c r="C259" s="84">
        <v>2</v>
      </c>
      <c r="D259" s="122">
        <v>0.0015822375218998987</v>
      </c>
      <c r="E259" s="122">
        <v>2.4836348361821106</v>
      </c>
      <c r="F259" s="84" t="s">
        <v>3086</v>
      </c>
      <c r="G259" s="84" t="b">
        <v>0</v>
      </c>
      <c r="H259" s="84" t="b">
        <v>0</v>
      </c>
      <c r="I259" s="84" t="b">
        <v>0</v>
      </c>
      <c r="J259" s="84" t="b">
        <v>0</v>
      </c>
      <c r="K259" s="84" t="b">
        <v>0</v>
      </c>
      <c r="L259" s="84" t="b">
        <v>0</v>
      </c>
    </row>
    <row r="260" spans="1:12" ht="15">
      <c r="A260" s="84" t="s">
        <v>271</v>
      </c>
      <c r="B260" s="84" t="s">
        <v>328</v>
      </c>
      <c r="C260" s="84">
        <v>2</v>
      </c>
      <c r="D260" s="122">
        <v>0.0015822375218998987</v>
      </c>
      <c r="E260" s="122">
        <v>2.881574844854148</v>
      </c>
      <c r="F260" s="84" t="s">
        <v>3086</v>
      </c>
      <c r="G260" s="84" t="b">
        <v>0</v>
      </c>
      <c r="H260" s="84" t="b">
        <v>0</v>
      </c>
      <c r="I260" s="84" t="b">
        <v>0</v>
      </c>
      <c r="J260" s="84" t="b">
        <v>0</v>
      </c>
      <c r="K260" s="84" t="b">
        <v>0</v>
      </c>
      <c r="L260" s="84" t="b">
        <v>0</v>
      </c>
    </row>
    <row r="261" spans="1:12" ht="15">
      <c r="A261" s="84" t="s">
        <v>328</v>
      </c>
      <c r="B261" s="84" t="s">
        <v>2879</v>
      </c>
      <c r="C261" s="84">
        <v>2</v>
      </c>
      <c r="D261" s="122">
        <v>0.0015822375218998987</v>
      </c>
      <c r="E261" s="122">
        <v>2.881574844854148</v>
      </c>
      <c r="F261" s="84" t="s">
        <v>3086</v>
      </c>
      <c r="G261" s="84" t="b">
        <v>0</v>
      </c>
      <c r="H261" s="84" t="b">
        <v>0</v>
      </c>
      <c r="I261" s="84" t="b">
        <v>0</v>
      </c>
      <c r="J261" s="84" t="b">
        <v>0</v>
      </c>
      <c r="K261" s="84" t="b">
        <v>0</v>
      </c>
      <c r="L261" s="84" t="b">
        <v>0</v>
      </c>
    </row>
    <row r="262" spans="1:12" ht="15">
      <c r="A262" s="84" t="s">
        <v>2191</v>
      </c>
      <c r="B262" s="84" t="s">
        <v>627</v>
      </c>
      <c r="C262" s="84">
        <v>2</v>
      </c>
      <c r="D262" s="122">
        <v>0.0015822375218998987</v>
      </c>
      <c r="E262" s="122">
        <v>1.2414248039180462</v>
      </c>
      <c r="F262" s="84" t="s">
        <v>3086</v>
      </c>
      <c r="G262" s="84" t="b">
        <v>0</v>
      </c>
      <c r="H262" s="84" t="b">
        <v>0</v>
      </c>
      <c r="I262" s="84" t="b">
        <v>0</v>
      </c>
      <c r="J262" s="84" t="b">
        <v>0</v>
      </c>
      <c r="K262" s="84" t="b">
        <v>0</v>
      </c>
      <c r="L262" s="84" t="b">
        <v>0</v>
      </c>
    </row>
    <row r="263" spans="1:12" ht="15">
      <c r="A263" s="84" t="s">
        <v>266</v>
      </c>
      <c r="B263" s="84" t="s">
        <v>267</v>
      </c>
      <c r="C263" s="84">
        <v>2</v>
      </c>
      <c r="D263" s="122">
        <v>0.0015822375218998987</v>
      </c>
      <c r="E263" s="122">
        <v>3.0576661039098294</v>
      </c>
      <c r="F263" s="84" t="s">
        <v>3086</v>
      </c>
      <c r="G263" s="84" t="b">
        <v>0</v>
      </c>
      <c r="H263" s="84" t="b">
        <v>0</v>
      </c>
      <c r="I263" s="84" t="b">
        <v>0</v>
      </c>
      <c r="J263" s="84" t="b">
        <v>0</v>
      </c>
      <c r="K263" s="84" t="b">
        <v>0</v>
      </c>
      <c r="L263" s="84" t="b">
        <v>0</v>
      </c>
    </row>
    <row r="264" spans="1:12" ht="15">
      <c r="A264" s="84" t="s">
        <v>327</v>
      </c>
      <c r="B264" s="84" t="s">
        <v>2991</v>
      </c>
      <c r="C264" s="84">
        <v>2</v>
      </c>
      <c r="D264" s="122">
        <v>0.0015822375218998987</v>
      </c>
      <c r="E264" s="122">
        <v>2.756636108245848</v>
      </c>
      <c r="F264" s="84" t="s">
        <v>3086</v>
      </c>
      <c r="G264" s="84" t="b">
        <v>0</v>
      </c>
      <c r="H264" s="84" t="b">
        <v>0</v>
      </c>
      <c r="I264" s="84" t="b">
        <v>0</v>
      </c>
      <c r="J264" s="84" t="b">
        <v>0</v>
      </c>
      <c r="K264" s="84" t="b">
        <v>0</v>
      </c>
      <c r="L264" s="84" t="b">
        <v>0</v>
      </c>
    </row>
    <row r="265" spans="1:12" ht="15">
      <c r="A265" s="84" t="s">
        <v>2991</v>
      </c>
      <c r="B265" s="84" t="s">
        <v>2992</v>
      </c>
      <c r="C265" s="84">
        <v>2</v>
      </c>
      <c r="D265" s="122">
        <v>0.0015822375218998987</v>
      </c>
      <c r="E265" s="122">
        <v>3.0576661039098294</v>
      </c>
      <c r="F265" s="84" t="s">
        <v>3086</v>
      </c>
      <c r="G265" s="84" t="b">
        <v>0</v>
      </c>
      <c r="H265" s="84" t="b">
        <v>0</v>
      </c>
      <c r="I265" s="84" t="b">
        <v>0</v>
      </c>
      <c r="J265" s="84" t="b">
        <v>0</v>
      </c>
      <c r="K265" s="84" t="b">
        <v>0</v>
      </c>
      <c r="L265" s="84" t="b">
        <v>0</v>
      </c>
    </row>
    <row r="266" spans="1:12" ht="15">
      <c r="A266" s="84" t="s">
        <v>2992</v>
      </c>
      <c r="B266" s="84" t="s">
        <v>2993</v>
      </c>
      <c r="C266" s="84">
        <v>2</v>
      </c>
      <c r="D266" s="122">
        <v>0.0015822375218998987</v>
      </c>
      <c r="E266" s="122">
        <v>3.0576661039098294</v>
      </c>
      <c r="F266" s="84" t="s">
        <v>3086</v>
      </c>
      <c r="G266" s="84" t="b">
        <v>0</v>
      </c>
      <c r="H266" s="84" t="b">
        <v>0</v>
      </c>
      <c r="I266" s="84" t="b">
        <v>0</v>
      </c>
      <c r="J266" s="84" t="b">
        <v>0</v>
      </c>
      <c r="K266" s="84" t="b">
        <v>0</v>
      </c>
      <c r="L266" s="84" t="b">
        <v>0</v>
      </c>
    </row>
    <row r="267" spans="1:12" ht="15">
      <c r="A267" s="84" t="s">
        <v>2993</v>
      </c>
      <c r="B267" s="84" t="s">
        <v>2994</v>
      </c>
      <c r="C267" s="84">
        <v>2</v>
      </c>
      <c r="D267" s="122">
        <v>0.0015822375218998987</v>
      </c>
      <c r="E267" s="122">
        <v>3.0576661039098294</v>
      </c>
      <c r="F267" s="84" t="s">
        <v>3086</v>
      </c>
      <c r="G267" s="84" t="b">
        <v>0</v>
      </c>
      <c r="H267" s="84" t="b">
        <v>0</v>
      </c>
      <c r="I267" s="84" t="b">
        <v>0</v>
      </c>
      <c r="J267" s="84" t="b">
        <v>0</v>
      </c>
      <c r="K267" s="84" t="b">
        <v>0</v>
      </c>
      <c r="L267" s="84" t="b">
        <v>0</v>
      </c>
    </row>
    <row r="268" spans="1:12" ht="15">
      <c r="A268" s="84" t="s">
        <v>2994</v>
      </c>
      <c r="B268" s="84" t="s">
        <v>2995</v>
      </c>
      <c r="C268" s="84">
        <v>2</v>
      </c>
      <c r="D268" s="122">
        <v>0.0015822375218998987</v>
      </c>
      <c r="E268" s="122">
        <v>3.0576661039098294</v>
      </c>
      <c r="F268" s="84" t="s">
        <v>3086</v>
      </c>
      <c r="G268" s="84" t="b">
        <v>0</v>
      </c>
      <c r="H268" s="84" t="b">
        <v>0</v>
      </c>
      <c r="I268" s="84" t="b">
        <v>0</v>
      </c>
      <c r="J268" s="84" t="b">
        <v>0</v>
      </c>
      <c r="K268" s="84" t="b">
        <v>0</v>
      </c>
      <c r="L268" s="84" t="b">
        <v>0</v>
      </c>
    </row>
    <row r="269" spans="1:12" ht="15">
      <c r="A269" s="84" t="s">
        <v>2995</v>
      </c>
      <c r="B269" s="84" t="s">
        <v>2835</v>
      </c>
      <c r="C269" s="84">
        <v>2</v>
      </c>
      <c r="D269" s="122">
        <v>0.0015822375218998987</v>
      </c>
      <c r="E269" s="122">
        <v>2.756636108245848</v>
      </c>
      <c r="F269" s="84" t="s">
        <v>3086</v>
      </c>
      <c r="G269" s="84" t="b">
        <v>0</v>
      </c>
      <c r="H269" s="84" t="b">
        <v>0</v>
      </c>
      <c r="I269" s="84" t="b">
        <v>0</v>
      </c>
      <c r="J269" s="84" t="b">
        <v>0</v>
      </c>
      <c r="K269" s="84" t="b">
        <v>0</v>
      </c>
      <c r="L269" s="84" t="b">
        <v>0</v>
      </c>
    </row>
    <row r="270" spans="1:12" ht="15">
      <c r="A270" s="84" t="s">
        <v>327</v>
      </c>
      <c r="B270" s="84" t="s">
        <v>2835</v>
      </c>
      <c r="C270" s="84">
        <v>2</v>
      </c>
      <c r="D270" s="122">
        <v>0.0015822375218998987</v>
      </c>
      <c r="E270" s="122">
        <v>2.455606112581867</v>
      </c>
      <c r="F270" s="84" t="s">
        <v>3086</v>
      </c>
      <c r="G270" s="84" t="b">
        <v>0</v>
      </c>
      <c r="H270" s="84" t="b">
        <v>0</v>
      </c>
      <c r="I270" s="84" t="b">
        <v>0</v>
      </c>
      <c r="J270" s="84" t="b">
        <v>0</v>
      </c>
      <c r="K270" s="84" t="b">
        <v>0</v>
      </c>
      <c r="L270" s="84" t="b">
        <v>0</v>
      </c>
    </row>
    <row r="271" spans="1:12" ht="15">
      <c r="A271" s="84" t="s">
        <v>2835</v>
      </c>
      <c r="B271" s="84" t="s">
        <v>2885</v>
      </c>
      <c r="C271" s="84">
        <v>2</v>
      </c>
      <c r="D271" s="122">
        <v>0.0015822375218998987</v>
      </c>
      <c r="E271" s="122">
        <v>2.580544849190167</v>
      </c>
      <c r="F271" s="84" t="s">
        <v>3086</v>
      </c>
      <c r="G271" s="84" t="b">
        <v>0</v>
      </c>
      <c r="H271" s="84" t="b">
        <v>0</v>
      </c>
      <c r="I271" s="84" t="b">
        <v>0</v>
      </c>
      <c r="J271" s="84" t="b">
        <v>0</v>
      </c>
      <c r="K271" s="84" t="b">
        <v>0</v>
      </c>
      <c r="L271" s="84" t="b">
        <v>0</v>
      </c>
    </row>
    <row r="272" spans="1:12" ht="15">
      <c r="A272" s="84" t="s">
        <v>2885</v>
      </c>
      <c r="B272" s="84" t="s">
        <v>2996</v>
      </c>
      <c r="C272" s="84">
        <v>2</v>
      </c>
      <c r="D272" s="122">
        <v>0.0015822375218998987</v>
      </c>
      <c r="E272" s="122">
        <v>2.881574844854148</v>
      </c>
      <c r="F272" s="84" t="s">
        <v>3086</v>
      </c>
      <c r="G272" s="84" t="b">
        <v>0</v>
      </c>
      <c r="H272" s="84" t="b">
        <v>0</v>
      </c>
      <c r="I272" s="84" t="b">
        <v>0</v>
      </c>
      <c r="J272" s="84" t="b">
        <v>0</v>
      </c>
      <c r="K272" s="84" t="b">
        <v>0</v>
      </c>
      <c r="L272" s="84" t="b">
        <v>0</v>
      </c>
    </row>
    <row r="273" spans="1:12" ht="15">
      <c r="A273" s="84" t="s">
        <v>2996</v>
      </c>
      <c r="B273" s="84" t="s">
        <v>2997</v>
      </c>
      <c r="C273" s="84">
        <v>2</v>
      </c>
      <c r="D273" s="122">
        <v>0.0015822375218998987</v>
      </c>
      <c r="E273" s="122">
        <v>3.0576661039098294</v>
      </c>
      <c r="F273" s="84" t="s">
        <v>3086</v>
      </c>
      <c r="G273" s="84" t="b">
        <v>0</v>
      </c>
      <c r="H273" s="84" t="b">
        <v>0</v>
      </c>
      <c r="I273" s="84" t="b">
        <v>0</v>
      </c>
      <c r="J273" s="84" t="b">
        <v>0</v>
      </c>
      <c r="K273" s="84" t="b">
        <v>0</v>
      </c>
      <c r="L273" s="84" t="b">
        <v>0</v>
      </c>
    </row>
    <row r="274" spans="1:12" ht="15">
      <c r="A274" s="84" t="s">
        <v>2997</v>
      </c>
      <c r="B274" s="84" t="s">
        <v>2998</v>
      </c>
      <c r="C274" s="84">
        <v>2</v>
      </c>
      <c r="D274" s="122">
        <v>0.0015822375218998987</v>
      </c>
      <c r="E274" s="122">
        <v>3.0576661039098294</v>
      </c>
      <c r="F274" s="84" t="s">
        <v>3086</v>
      </c>
      <c r="G274" s="84" t="b">
        <v>0</v>
      </c>
      <c r="H274" s="84" t="b">
        <v>0</v>
      </c>
      <c r="I274" s="84" t="b">
        <v>0</v>
      </c>
      <c r="J274" s="84" t="b">
        <v>0</v>
      </c>
      <c r="K274" s="84" t="b">
        <v>0</v>
      </c>
      <c r="L274" s="84" t="b">
        <v>0</v>
      </c>
    </row>
    <row r="275" spans="1:12" ht="15">
      <c r="A275" s="84" t="s">
        <v>2998</v>
      </c>
      <c r="B275" s="84" t="s">
        <v>2999</v>
      </c>
      <c r="C275" s="84">
        <v>2</v>
      </c>
      <c r="D275" s="122">
        <v>0.0015822375218998987</v>
      </c>
      <c r="E275" s="122">
        <v>3.0576661039098294</v>
      </c>
      <c r="F275" s="84" t="s">
        <v>3086</v>
      </c>
      <c r="G275" s="84" t="b">
        <v>0</v>
      </c>
      <c r="H275" s="84" t="b">
        <v>0</v>
      </c>
      <c r="I275" s="84" t="b">
        <v>0</v>
      </c>
      <c r="J275" s="84" t="b">
        <v>0</v>
      </c>
      <c r="K275" s="84" t="b">
        <v>0</v>
      </c>
      <c r="L275" s="84" t="b">
        <v>0</v>
      </c>
    </row>
    <row r="276" spans="1:12" ht="15">
      <c r="A276" s="84" t="s">
        <v>2999</v>
      </c>
      <c r="B276" s="84" t="s">
        <v>3000</v>
      </c>
      <c r="C276" s="84">
        <v>2</v>
      </c>
      <c r="D276" s="122">
        <v>0.0015822375218998987</v>
      </c>
      <c r="E276" s="122">
        <v>3.0576661039098294</v>
      </c>
      <c r="F276" s="84" t="s">
        <v>3086</v>
      </c>
      <c r="G276" s="84" t="b">
        <v>0</v>
      </c>
      <c r="H276" s="84" t="b">
        <v>0</v>
      </c>
      <c r="I276" s="84" t="b">
        <v>0</v>
      </c>
      <c r="J276" s="84" t="b">
        <v>0</v>
      </c>
      <c r="K276" s="84" t="b">
        <v>0</v>
      </c>
      <c r="L276" s="84" t="b">
        <v>0</v>
      </c>
    </row>
    <row r="277" spans="1:12" ht="15">
      <c r="A277" s="84" t="s">
        <v>2294</v>
      </c>
      <c r="B277" s="84" t="s">
        <v>2295</v>
      </c>
      <c r="C277" s="84">
        <v>2</v>
      </c>
      <c r="D277" s="122">
        <v>0.0015822375218998987</v>
      </c>
      <c r="E277" s="122">
        <v>2.1826048405181293</v>
      </c>
      <c r="F277" s="84" t="s">
        <v>3086</v>
      </c>
      <c r="G277" s="84" t="b">
        <v>0</v>
      </c>
      <c r="H277" s="84" t="b">
        <v>0</v>
      </c>
      <c r="I277" s="84" t="b">
        <v>0</v>
      </c>
      <c r="J277" s="84" t="b">
        <v>0</v>
      </c>
      <c r="K277" s="84" t="b">
        <v>0</v>
      </c>
      <c r="L277" s="84" t="b">
        <v>0</v>
      </c>
    </row>
    <row r="278" spans="1:12" ht="15">
      <c r="A278" s="84" t="s">
        <v>2295</v>
      </c>
      <c r="B278" s="84" t="s">
        <v>325</v>
      </c>
      <c r="C278" s="84">
        <v>2</v>
      </c>
      <c r="D278" s="122">
        <v>0.0015822375218998987</v>
      </c>
      <c r="E278" s="122">
        <v>2.455606112581867</v>
      </c>
      <c r="F278" s="84" t="s">
        <v>3086</v>
      </c>
      <c r="G278" s="84" t="b">
        <v>0</v>
      </c>
      <c r="H278" s="84" t="b">
        <v>0</v>
      </c>
      <c r="I278" s="84" t="b">
        <v>0</v>
      </c>
      <c r="J278" s="84" t="b">
        <v>0</v>
      </c>
      <c r="K278" s="84" t="b">
        <v>0</v>
      </c>
      <c r="L278" s="84" t="b">
        <v>0</v>
      </c>
    </row>
    <row r="279" spans="1:12" ht="15">
      <c r="A279" s="84" t="s">
        <v>325</v>
      </c>
      <c r="B279" s="84" t="s">
        <v>2296</v>
      </c>
      <c r="C279" s="84">
        <v>2</v>
      </c>
      <c r="D279" s="122">
        <v>0.0015822375218998987</v>
      </c>
      <c r="E279" s="122">
        <v>3.0576661039098294</v>
      </c>
      <c r="F279" s="84" t="s">
        <v>3086</v>
      </c>
      <c r="G279" s="84" t="b">
        <v>0</v>
      </c>
      <c r="H279" s="84" t="b">
        <v>0</v>
      </c>
      <c r="I279" s="84" t="b">
        <v>0</v>
      </c>
      <c r="J279" s="84" t="b">
        <v>0</v>
      </c>
      <c r="K279" s="84" t="b">
        <v>0</v>
      </c>
      <c r="L279" s="84" t="b">
        <v>0</v>
      </c>
    </row>
    <row r="280" spans="1:12" ht="15">
      <c r="A280" s="84" t="s">
        <v>2296</v>
      </c>
      <c r="B280" s="84" t="s">
        <v>2297</v>
      </c>
      <c r="C280" s="84">
        <v>2</v>
      </c>
      <c r="D280" s="122">
        <v>0.0015822375218998987</v>
      </c>
      <c r="E280" s="122">
        <v>2.756636108245848</v>
      </c>
      <c r="F280" s="84" t="s">
        <v>3086</v>
      </c>
      <c r="G280" s="84" t="b">
        <v>0</v>
      </c>
      <c r="H280" s="84" t="b">
        <v>0</v>
      </c>
      <c r="I280" s="84" t="b">
        <v>0</v>
      </c>
      <c r="J280" s="84" t="b">
        <v>0</v>
      </c>
      <c r="K280" s="84" t="b">
        <v>0</v>
      </c>
      <c r="L280" s="84" t="b">
        <v>0</v>
      </c>
    </row>
    <row r="281" spans="1:12" ht="15">
      <c r="A281" s="84" t="s">
        <v>2297</v>
      </c>
      <c r="B281" s="84" t="s">
        <v>2298</v>
      </c>
      <c r="C281" s="84">
        <v>2</v>
      </c>
      <c r="D281" s="122">
        <v>0.0015822375218998987</v>
      </c>
      <c r="E281" s="122">
        <v>2.756636108245848</v>
      </c>
      <c r="F281" s="84" t="s">
        <v>3086</v>
      </c>
      <c r="G281" s="84" t="b">
        <v>0</v>
      </c>
      <c r="H281" s="84" t="b">
        <v>0</v>
      </c>
      <c r="I281" s="84" t="b">
        <v>0</v>
      </c>
      <c r="J281" s="84" t="b">
        <v>0</v>
      </c>
      <c r="K281" s="84" t="b">
        <v>0</v>
      </c>
      <c r="L281" s="84" t="b">
        <v>0</v>
      </c>
    </row>
    <row r="282" spans="1:12" ht="15">
      <c r="A282" s="84" t="s">
        <v>2298</v>
      </c>
      <c r="B282" s="84" t="s">
        <v>2299</v>
      </c>
      <c r="C282" s="84">
        <v>2</v>
      </c>
      <c r="D282" s="122">
        <v>0.0015822375218998987</v>
      </c>
      <c r="E282" s="122">
        <v>3.0576661039098294</v>
      </c>
      <c r="F282" s="84" t="s">
        <v>3086</v>
      </c>
      <c r="G282" s="84" t="b">
        <v>0</v>
      </c>
      <c r="H282" s="84" t="b">
        <v>0</v>
      </c>
      <c r="I282" s="84" t="b">
        <v>0</v>
      </c>
      <c r="J282" s="84" t="b">
        <v>0</v>
      </c>
      <c r="K282" s="84" t="b">
        <v>0</v>
      </c>
      <c r="L282" s="84" t="b">
        <v>0</v>
      </c>
    </row>
    <row r="283" spans="1:12" ht="15">
      <c r="A283" s="84" t="s">
        <v>2299</v>
      </c>
      <c r="B283" s="84" t="s">
        <v>2300</v>
      </c>
      <c r="C283" s="84">
        <v>2</v>
      </c>
      <c r="D283" s="122">
        <v>0.0015822375218998987</v>
      </c>
      <c r="E283" s="122">
        <v>3.0576661039098294</v>
      </c>
      <c r="F283" s="84" t="s">
        <v>3086</v>
      </c>
      <c r="G283" s="84" t="b">
        <v>0</v>
      </c>
      <c r="H283" s="84" t="b">
        <v>0</v>
      </c>
      <c r="I283" s="84" t="b">
        <v>0</v>
      </c>
      <c r="J283" s="84" t="b">
        <v>0</v>
      </c>
      <c r="K283" s="84" t="b">
        <v>0</v>
      </c>
      <c r="L283" s="84" t="b">
        <v>0</v>
      </c>
    </row>
    <row r="284" spans="1:12" ht="15">
      <c r="A284" s="84" t="s">
        <v>2300</v>
      </c>
      <c r="B284" s="84" t="s">
        <v>2301</v>
      </c>
      <c r="C284" s="84">
        <v>2</v>
      </c>
      <c r="D284" s="122">
        <v>0.0015822375218998987</v>
      </c>
      <c r="E284" s="122">
        <v>3.0576661039098294</v>
      </c>
      <c r="F284" s="84" t="s">
        <v>3086</v>
      </c>
      <c r="G284" s="84" t="b">
        <v>0</v>
      </c>
      <c r="H284" s="84" t="b">
        <v>0</v>
      </c>
      <c r="I284" s="84" t="b">
        <v>0</v>
      </c>
      <c r="J284" s="84" t="b">
        <v>0</v>
      </c>
      <c r="K284" s="84" t="b">
        <v>0</v>
      </c>
      <c r="L284" s="84" t="b">
        <v>0</v>
      </c>
    </row>
    <row r="285" spans="1:12" ht="15">
      <c r="A285" s="84" t="s">
        <v>2301</v>
      </c>
      <c r="B285" s="84" t="s">
        <v>265</v>
      </c>
      <c r="C285" s="84">
        <v>2</v>
      </c>
      <c r="D285" s="122">
        <v>0.0015822375218998987</v>
      </c>
      <c r="E285" s="122">
        <v>3.0576661039098294</v>
      </c>
      <c r="F285" s="84" t="s">
        <v>3086</v>
      </c>
      <c r="G285" s="84" t="b">
        <v>0</v>
      </c>
      <c r="H285" s="84" t="b">
        <v>0</v>
      </c>
      <c r="I285" s="84" t="b">
        <v>0</v>
      </c>
      <c r="J285" s="84" t="b">
        <v>0</v>
      </c>
      <c r="K285" s="84" t="b">
        <v>0</v>
      </c>
      <c r="L285" s="84" t="b">
        <v>0</v>
      </c>
    </row>
    <row r="286" spans="1:12" ht="15">
      <c r="A286" s="84" t="s">
        <v>265</v>
      </c>
      <c r="B286" s="84" t="s">
        <v>326</v>
      </c>
      <c r="C286" s="84">
        <v>2</v>
      </c>
      <c r="D286" s="122">
        <v>0.0015822375218998987</v>
      </c>
      <c r="E286" s="122">
        <v>2.881574844854148</v>
      </c>
      <c r="F286" s="84" t="s">
        <v>3086</v>
      </c>
      <c r="G286" s="84" t="b">
        <v>0</v>
      </c>
      <c r="H286" s="84" t="b">
        <v>0</v>
      </c>
      <c r="I286" s="84" t="b">
        <v>0</v>
      </c>
      <c r="J286" s="84" t="b">
        <v>0</v>
      </c>
      <c r="K286" s="84" t="b">
        <v>0</v>
      </c>
      <c r="L286" s="84" t="b">
        <v>0</v>
      </c>
    </row>
    <row r="287" spans="1:12" ht="15">
      <c r="A287" s="84" t="s">
        <v>2836</v>
      </c>
      <c r="B287" s="84" t="s">
        <v>2808</v>
      </c>
      <c r="C287" s="84">
        <v>2</v>
      </c>
      <c r="D287" s="122">
        <v>0.0015822375218998987</v>
      </c>
      <c r="E287" s="122">
        <v>2.35869609957381</v>
      </c>
      <c r="F287" s="84" t="s">
        <v>3086</v>
      </c>
      <c r="G287" s="84" t="b">
        <v>0</v>
      </c>
      <c r="H287" s="84" t="b">
        <v>0</v>
      </c>
      <c r="I287" s="84" t="b">
        <v>0</v>
      </c>
      <c r="J287" s="84" t="b">
        <v>0</v>
      </c>
      <c r="K287" s="84" t="b">
        <v>0</v>
      </c>
      <c r="L287" s="84" t="b">
        <v>0</v>
      </c>
    </row>
    <row r="288" spans="1:12" ht="15">
      <c r="A288" s="84" t="s">
        <v>2808</v>
      </c>
      <c r="B288" s="84" t="s">
        <v>2183</v>
      </c>
      <c r="C288" s="84">
        <v>2</v>
      </c>
      <c r="D288" s="122">
        <v>0.0015822375218998987</v>
      </c>
      <c r="E288" s="122">
        <v>2.1826048405181293</v>
      </c>
      <c r="F288" s="84" t="s">
        <v>3086</v>
      </c>
      <c r="G288" s="84" t="b">
        <v>0</v>
      </c>
      <c r="H288" s="84" t="b">
        <v>0</v>
      </c>
      <c r="I288" s="84" t="b">
        <v>0</v>
      </c>
      <c r="J288" s="84" t="b">
        <v>0</v>
      </c>
      <c r="K288" s="84" t="b">
        <v>0</v>
      </c>
      <c r="L288" s="84" t="b">
        <v>0</v>
      </c>
    </row>
    <row r="289" spans="1:12" ht="15">
      <c r="A289" s="84" t="s">
        <v>2183</v>
      </c>
      <c r="B289" s="84" t="s">
        <v>3001</v>
      </c>
      <c r="C289" s="84">
        <v>2</v>
      </c>
      <c r="D289" s="122">
        <v>0.0015822375218998987</v>
      </c>
      <c r="E289" s="122">
        <v>2.580544849190167</v>
      </c>
      <c r="F289" s="84" t="s">
        <v>3086</v>
      </c>
      <c r="G289" s="84" t="b">
        <v>0</v>
      </c>
      <c r="H289" s="84" t="b">
        <v>0</v>
      </c>
      <c r="I289" s="84" t="b">
        <v>0</v>
      </c>
      <c r="J289" s="84" t="b">
        <v>0</v>
      </c>
      <c r="K289" s="84" t="b">
        <v>0</v>
      </c>
      <c r="L289" s="84" t="b">
        <v>0</v>
      </c>
    </row>
    <row r="290" spans="1:12" ht="15">
      <c r="A290" s="84" t="s">
        <v>3001</v>
      </c>
      <c r="B290" s="84" t="s">
        <v>3002</v>
      </c>
      <c r="C290" s="84">
        <v>2</v>
      </c>
      <c r="D290" s="122">
        <v>0.0015822375218998987</v>
      </c>
      <c r="E290" s="122">
        <v>3.0576661039098294</v>
      </c>
      <c r="F290" s="84" t="s">
        <v>3086</v>
      </c>
      <c r="G290" s="84" t="b">
        <v>0</v>
      </c>
      <c r="H290" s="84" t="b">
        <v>0</v>
      </c>
      <c r="I290" s="84" t="b">
        <v>0</v>
      </c>
      <c r="J290" s="84" t="b">
        <v>0</v>
      </c>
      <c r="K290" s="84" t="b">
        <v>0</v>
      </c>
      <c r="L290" s="84" t="b">
        <v>0</v>
      </c>
    </row>
    <row r="291" spans="1:12" ht="15">
      <c r="A291" s="84" t="s">
        <v>3002</v>
      </c>
      <c r="B291" s="84" t="s">
        <v>3003</v>
      </c>
      <c r="C291" s="84">
        <v>2</v>
      </c>
      <c r="D291" s="122">
        <v>0.0015822375218998987</v>
      </c>
      <c r="E291" s="122">
        <v>3.0576661039098294</v>
      </c>
      <c r="F291" s="84" t="s">
        <v>3086</v>
      </c>
      <c r="G291" s="84" t="b">
        <v>0</v>
      </c>
      <c r="H291" s="84" t="b">
        <v>0</v>
      </c>
      <c r="I291" s="84" t="b">
        <v>0</v>
      </c>
      <c r="J291" s="84" t="b">
        <v>0</v>
      </c>
      <c r="K291" s="84" t="b">
        <v>0</v>
      </c>
      <c r="L291" s="84" t="b">
        <v>0</v>
      </c>
    </row>
    <row r="292" spans="1:12" ht="15">
      <c r="A292" s="84" t="s">
        <v>3003</v>
      </c>
      <c r="B292" s="84" t="s">
        <v>3004</v>
      </c>
      <c r="C292" s="84">
        <v>2</v>
      </c>
      <c r="D292" s="122">
        <v>0.0015822375218998987</v>
      </c>
      <c r="E292" s="122">
        <v>3.0576661039098294</v>
      </c>
      <c r="F292" s="84" t="s">
        <v>3086</v>
      </c>
      <c r="G292" s="84" t="b">
        <v>0</v>
      </c>
      <c r="H292" s="84" t="b">
        <v>0</v>
      </c>
      <c r="I292" s="84" t="b">
        <v>0</v>
      </c>
      <c r="J292" s="84" t="b">
        <v>0</v>
      </c>
      <c r="K292" s="84" t="b">
        <v>0</v>
      </c>
      <c r="L292" s="84" t="b">
        <v>0</v>
      </c>
    </row>
    <row r="293" spans="1:12" ht="15">
      <c r="A293" s="84" t="s">
        <v>3004</v>
      </c>
      <c r="B293" s="84" t="s">
        <v>3005</v>
      </c>
      <c r="C293" s="84">
        <v>2</v>
      </c>
      <c r="D293" s="122">
        <v>0.0015822375218998987</v>
      </c>
      <c r="E293" s="122">
        <v>3.0576661039098294</v>
      </c>
      <c r="F293" s="84" t="s">
        <v>3086</v>
      </c>
      <c r="G293" s="84" t="b">
        <v>0</v>
      </c>
      <c r="H293" s="84" t="b">
        <v>0</v>
      </c>
      <c r="I293" s="84" t="b">
        <v>0</v>
      </c>
      <c r="J293" s="84" t="b">
        <v>0</v>
      </c>
      <c r="K293" s="84" t="b">
        <v>0</v>
      </c>
      <c r="L293" s="84" t="b">
        <v>0</v>
      </c>
    </row>
    <row r="294" spans="1:12" ht="15">
      <c r="A294" s="84" t="s">
        <v>3005</v>
      </c>
      <c r="B294" s="84" t="s">
        <v>3006</v>
      </c>
      <c r="C294" s="84">
        <v>2</v>
      </c>
      <c r="D294" s="122">
        <v>0.0015822375218998987</v>
      </c>
      <c r="E294" s="122">
        <v>3.0576661039098294</v>
      </c>
      <c r="F294" s="84" t="s">
        <v>3086</v>
      </c>
      <c r="G294" s="84" t="b">
        <v>0</v>
      </c>
      <c r="H294" s="84" t="b">
        <v>0</v>
      </c>
      <c r="I294" s="84" t="b">
        <v>0</v>
      </c>
      <c r="J294" s="84" t="b">
        <v>0</v>
      </c>
      <c r="K294" s="84" t="b">
        <v>0</v>
      </c>
      <c r="L294" s="84" t="b">
        <v>0</v>
      </c>
    </row>
    <row r="295" spans="1:12" ht="15">
      <c r="A295" s="84" t="s">
        <v>3006</v>
      </c>
      <c r="B295" s="84" t="s">
        <v>627</v>
      </c>
      <c r="C295" s="84">
        <v>2</v>
      </c>
      <c r="D295" s="122">
        <v>0.0015822375218998987</v>
      </c>
      <c r="E295" s="122">
        <v>1.2414248039180462</v>
      </c>
      <c r="F295" s="84" t="s">
        <v>3086</v>
      </c>
      <c r="G295" s="84" t="b">
        <v>0</v>
      </c>
      <c r="H295" s="84" t="b">
        <v>0</v>
      </c>
      <c r="I295" s="84" t="b">
        <v>0</v>
      </c>
      <c r="J295" s="84" t="b">
        <v>0</v>
      </c>
      <c r="K295" s="84" t="b">
        <v>0</v>
      </c>
      <c r="L295" s="84" t="b">
        <v>0</v>
      </c>
    </row>
    <row r="296" spans="1:12" ht="15">
      <c r="A296" s="84" t="s">
        <v>2285</v>
      </c>
      <c r="B296" s="84" t="s">
        <v>3007</v>
      </c>
      <c r="C296" s="84">
        <v>2</v>
      </c>
      <c r="D296" s="122">
        <v>0.0015822375218998987</v>
      </c>
      <c r="E296" s="122">
        <v>2.016273418751604</v>
      </c>
      <c r="F296" s="84" t="s">
        <v>3086</v>
      </c>
      <c r="G296" s="84" t="b">
        <v>0</v>
      </c>
      <c r="H296" s="84" t="b">
        <v>0</v>
      </c>
      <c r="I296" s="84" t="b">
        <v>0</v>
      </c>
      <c r="J296" s="84" t="b">
        <v>0</v>
      </c>
      <c r="K296" s="84" t="b">
        <v>0</v>
      </c>
      <c r="L296" s="84" t="b">
        <v>0</v>
      </c>
    </row>
    <row r="297" spans="1:12" ht="15">
      <c r="A297" s="84" t="s">
        <v>2295</v>
      </c>
      <c r="B297" s="84" t="s">
        <v>3008</v>
      </c>
      <c r="C297" s="84">
        <v>2</v>
      </c>
      <c r="D297" s="122">
        <v>0.0015822375218998987</v>
      </c>
      <c r="E297" s="122">
        <v>2.455606112581867</v>
      </c>
      <c r="F297" s="84" t="s">
        <v>3086</v>
      </c>
      <c r="G297" s="84" t="b">
        <v>0</v>
      </c>
      <c r="H297" s="84" t="b">
        <v>0</v>
      </c>
      <c r="I297" s="84" t="b">
        <v>0</v>
      </c>
      <c r="J297" s="84" t="b">
        <v>0</v>
      </c>
      <c r="K297" s="84" t="b">
        <v>0</v>
      </c>
      <c r="L297" s="84" t="b">
        <v>0</v>
      </c>
    </row>
    <row r="298" spans="1:12" ht="15">
      <c r="A298" s="84" t="s">
        <v>3008</v>
      </c>
      <c r="B298" s="84" t="s">
        <v>2820</v>
      </c>
      <c r="C298" s="84">
        <v>2</v>
      </c>
      <c r="D298" s="122">
        <v>0.0015822375218998987</v>
      </c>
      <c r="E298" s="122">
        <v>2.756636108245848</v>
      </c>
      <c r="F298" s="84" t="s">
        <v>3086</v>
      </c>
      <c r="G298" s="84" t="b">
        <v>0</v>
      </c>
      <c r="H298" s="84" t="b">
        <v>0</v>
      </c>
      <c r="I298" s="84" t="b">
        <v>0</v>
      </c>
      <c r="J298" s="84" t="b">
        <v>0</v>
      </c>
      <c r="K298" s="84" t="b">
        <v>0</v>
      </c>
      <c r="L298" s="84" t="b">
        <v>0</v>
      </c>
    </row>
    <row r="299" spans="1:12" ht="15">
      <c r="A299" s="84" t="s">
        <v>2820</v>
      </c>
      <c r="B299" s="84" t="s">
        <v>3009</v>
      </c>
      <c r="C299" s="84">
        <v>2</v>
      </c>
      <c r="D299" s="122">
        <v>0.0015822375218998987</v>
      </c>
      <c r="E299" s="122">
        <v>2.756636108245848</v>
      </c>
      <c r="F299" s="84" t="s">
        <v>3086</v>
      </c>
      <c r="G299" s="84" t="b">
        <v>0</v>
      </c>
      <c r="H299" s="84" t="b">
        <v>0</v>
      </c>
      <c r="I299" s="84" t="b">
        <v>0</v>
      </c>
      <c r="J299" s="84" t="b">
        <v>0</v>
      </c>
      <c r="K299" s="84" t="b">
        <v>0</v>
      </c>
      <c r="L299" s="84" t="b">
        <v>0</v>
      </c>
    </row>
    <row r="300" spans="1:12" ht="15">
      <c r="A300" s="84" t="s">
        <v>3009</v>
      </c>
      <c r="B300" s="84" t="s">
        <v>2886</v>
      </c>
      <c r="C300" s="84">
        <v>2</v>
      </c>
      <c r="D300" s="122">
        <v>0.0015822375218998987</v>
      </c>
      <c r="E300" s="122">
        <v>2.881574844854148</v>
      </c>
      <c r="F300" s="84" t="s">
        <v>3086</v>
      </c>
      <c r="G300" s="84" t="b">
        <v>0</v>
      </c>
      <c r="H300" s="84" t="b">
        <v>0</v>
      </c>
      <c r="I300" s="84" t="b">
        <v>0</v>
      </c>
      <c r="J300" s="84" t="b">
        <v>0</v>
      </c>
      <c r="K300" s="84" t="b">
        <v>0</v>
      </c>
      <c r="L300" s="84" t="b">
        <v>0</v>
      </c>
    </row>
    <row r="301" spans="1:12" ht="15">
      <c r="A301" s="84" t="s">
        <v>2886</v>
      </c>
      <c r="B301" s="84" t="s">
        <v>2827</v>
      </c>
      <c r="C301" s="84">
        <v>2</v>
      </c>
      <c r="D301" s="122">
        <v>0.0015822375218998987</v>
      </c>
      <c r="E301" s="122">
        <v>2.580544849190167</v>
      </c>
      <c r="F301" s="84" t="s">
        <v>3086</v>
      </c>
      <c r="G301" s="84" t="b">
        <v>0</v>
      </c>
      <c r="H301" s="84" t="b">
        <v>0</v>
      </c>
      <c r="I301" s="84" t="b">
        <v>0</v>
      </c>
      <c r="J301" s="84" t="b">
        <v>0</v>
      </c>
      <c r="K301" s="84" t="b">
        <v>0</v>
      </c>
      <c r="L301" s="84" t="b">
        <v>0</v>
      </c>
    </row>
    <row r="302" spans="1:12" ht="15">
      <c r="A302" s="84" t="s">
        <v>2827</v>
      </c>
      <c r="B302" s="84" t="s">
        <v>2243</v>
      </c>
      <c r="C302" s="84">
        <v>2</v>
      </c>
      <c r="D302" s="122">
        <v>0.0015822375218998987</v>
      </c>
      <c r="E302" s="122">
        <v>1.8023935988065232</v>
      </c>
      <c r="F302" s="84" t="s">
        <v>3086</v>
      </c>
      <c r="G302" s="84" t="b">
        <v>0</v>
      </c>
      <c r="H302" s="84" t="b">
        <v>0</v>
      </c>
      <c r="I302" s="84" t="b">
        <v>0</v>
      </c>
      <c r="J302" s="84" t="b">
        <v>0</v>
      </c>
      <c r="K302" s="84" t="b">
        <v>0</v>
      </c>
      <c r="L302" s="84" t="b">
        <v>0</v>
      </c>
    </row>
    <row r="303" spans="1:12" ht="15">
      <c r="A303" s="84" t="s">
        <v>2243</v>
      </c>
      <c r="B303" s="84" t="s">
        <v>627</v>
      </c>
      <c r="C303" s="84">
        <v>2</v>
      </c>
      <c r="D303" s="122">
        <v>0.0015822375218998987</v>
      </c>
      <c r="E303" s="122">
        <v>0.22023550484810814</v>
      </c>
      <c r="F303" s="84" t="s">
        <v>3086</v>
      </c>
      <c r="G303" s="84" t="b">
        <v>0</v>
      </c>
      <c r="H303" s="84" t="b">
        <v>0</v>
      </c>
      <c r="I303" s="84" t="b">
        <v>0</v>
      </c>
      <c r="J303" s="84" t="b">
        <v>0</v>
      </c>
      <c r="K303" s="84" t="b">
        <v>0</v>
      </c>
      <c r="L303" s="84" t="b">
        <v>0</v>
      </c>
    </row>
    <row r="304" spans="1:12" ht="15">
      <c r="A304" s="84" t="s">
        <v>642</v>
      </c>
      <c r="B304" s="84" t="s">
        <v>3010</v>
      </c>
      <c r="C304" s="84">
        <v>2</v>
      </c>
      <c r="D304" s="122">
        <v>0.0015822375218998987</v>
      </c>
      <c r="E304" s="122">
        <v>1.6344202299730213</v>
      </c>
      <c r="F304" s="84" t="s">
        <v>3086</v>
      </c>
      <c r="G304" s="84" t="b">
        <v>0</v>
      </c>
      <c r="H304" s="84" t="b">
        <v>0</v>
      </c>
      <c r="I304" s="84" t="b">
        <v>0</v>
      </c>
      <c r="J304" s="84" t="b">
        <v>0</v>
      </c>
      <c r="K304" s="84" t="b">
        <v>0</v>
      </c>
      <c r="L304" s="84" t="b">
        <v>0</v>
      </c>
    </row>
    <row r="305" spans="1:12" ht="15">
      <c r="A305" s="84" t="s">
        <v>3010</v>
      </c>
      <c r="B305" s="84" t="s">
        <v>323</v>
      </c>
      <c r="C305" s="84">
        <v>2</v>
      </c>
      <c r="D305" s="122">
        <v>0.0015822375218998987</v>
      </c>
      <c r="E305" s="122">
        <v>3.0576661039098294</v>
      </c>
      <c r="F305" s="84" t="s">
        <v>3086</v>
      </c>
      <c r="G305" s="84" t="b">
        <v>0</v>
      </c>
      <c r="H305" s="84" t="b">
        <v>0</v>
      </c>
      <c r="I305" s="84" t="b">
        <v>0</v>
      </c>
      <c r="J305" s="84" t="b">
        <v>0</v>
      </c>
      <c r="K305" s="84" t="b">
        <v>0</v>
      </c>
      <c r="L305" s="84" t="b">
        <v>0</v>
      </c>
    </row>
    <row r="306" spans="1:12" ht="15">
      <c r="A306" s="84" t="s">
        <v>3011</v>
      </c>
      <c r="B306" s="84" t="s">
        <v>3012</v>
      </c>
      <c r="C306" s="84">
        <v>2</v>
      </c>
      <c r="D306" s="122">
        <v>0.0015822375218998987</v>
      </c>
      <c r="E306" s="122">
        <v>3.0576661039098294</v>
      </c>
      <c r="F306" s="84" t="s">
        <v>3086</v>
      </c>
      <c r="G306" s="84" t="b">
        <v>0</v>
      </c>
      <c r="H306" s="84" t="b">
        <v>0</v>
      </c>
      <c r="I306" s="84" t="b">
        <v>0</v>
      </c>
      <c r="J306" s="84" t="b">
        <v>0</v>
      </c>
      <c r="K306" s="84" t="b">
        <v>0</v>
      </c>
      <c r="L306" s="84" t="b">
        <v>0</v>
      </c>
    </row>
    <row r="307" spans="1:12" ht="15">
      <c r="A307" s="84" t="s">
        <v>3012</v>
      </c>
      <c r="B307" s="84" t="s">
        <v>691</v>
      </c>
      <c r="C307" s="84">
        <v>2</v>
      </c>
      <c r="D307" s="122">
        <v>0.0015822375218998987</v>
      </c>
      <c r="E307" s="122">
        <v>2.6597260952377915</v>
      </c>
      <c r="F307" s="84" t="s">
        <v>3086</v>
      </c>
      <c r="G307" s="84" t="b">
        <v>0</v>
      </c>
      <c r="H307" s="84" t="b">
        <v>0</v>
      </c>
      <c r="I307" s="84" t="b">
        <v>0</v>
      </c>
      <c r="J307" s="84" t="b">
        <v>0</v>
      </c>
      <c r="K307" s="84" t="b">
        <v>0</v>
      </c>
      <c r="L307" s="84" t="b">
        <v>0</v>
      </c>
    </row>
    <row r="308" spans="1:12" ht="15">
      <c r="A308" s="84" t="s">
        <v>691</v>
      </c>
      <c r="B308" s="84" t="s">
        <v>3013</v>
      </c>
      <c r="C308" s="84">
        <v>2</v>
      </c>
      <c r="D308" s="122">
        <v>0.0015822375218998987</v>
      </c>
      <c r="E308" s="122">
        <v>2.756636108245848</v>
      </c>
      <c r="F308" s="84" t="s">
        <v>3086</v>
      </c>
      <c r="G308" s="84" t="b">
        <v>0</v>
      </c>
      <c r="H308" s="84" t="b">
        <v>0</v>
      </c>
      <c r="I308" s="84" t="b">
        <v>0</v>
      </c>
      <c r="J308" s="84" t="b">
        <v>0</v>
      </c>
      <c r="K308" s="84" t="b">
        <v>0</v>
      </c>
      <c r="L308" s="84" t="b">
        <v>0</v>
      </c>
    </row>
    <row r="309" spans="1:12" ht="15">
      <c r="A309" s="84" t="s">
        <v>3013</v>
      </c>
      <c r="B309" s="84" t="s">
        <v>2887</v>
      </c>
      <c r="C309" s="84">
        <v>2</v>
      </c>
      <c r="D309" s="122">
        <v>0.0015822375218998987</v>
      </c>
      <c r="E309" s="122">
        <v>2.881574844854148</v>
      </c>
      <c r="F309" s="84" t="s">
        <v>3086</v>
      </c>
      <c r="G309" s="84" t="b">
        <v>0</v>
      </c>
      <c r="H309" s="84" t="b">
        <v>0</v>
      </c>
      <c r="I309" s="84" t="b">
        <v>0</v>
      </c>
      <c r="J309" s="84" t="b">
        <v>0</v>
      </c>
      <c r="K309" s="84" t="b">
        <v>0</v>
      </c>
      <c r="L309" s="84" t="b">
        <v>0</v>
      </c>
    </row>
    <row r="310" spans="1:12" ht="15">
      <c r="A310" s="84" t="s">
        <v>2887</v>
      </c>
      <c r="B310" s="84" t="s">
        <v>642</v>
      </c>
      <c r="C310" s="84">
        <v>2</v>
      </c>
      <c r="D310" s="122">
        <v>0.0015822375218998987</v>
      </c>
      <c r="E310" s="122">
        <v>1.4502110806951607</v>
      </c>
      <c r="F310" s="84" t="s">
        <v>3086</v>
      </c>
      <c r="G310" s="84" t="b">
        <v>0</v>
      </c>
      <c r="H310" s="84" t="b">
        <v>0</v>
      </c>
      <c r="I310" s="84" t="b">
        <v>0</v>
      </c>
      <c r="J310" s="84" t="b">
        <v>0</v>
      </c>
      <c r="K310" s="84" t="b">
        <v>0</v>
      </c>
      <c r="L310" s="84" t="b">
        <v>0</v>
      </c>
    </row>
    <row r="311" spans="1:12" ht="15">
      <c r="A311" s="84" t="s">
        <v>303</v>
      </c>
      <c r="B311" s="84" t="s">
        <v>2810</v>
      </c>
      <c r="C311" s="84">
        <v>2</v>
      </c>
      <c r="D311" s="122">
        <v>0.0015822375218998987</v>
      </c>
      <c r="E311" s="122">
        <v>2.3375068005038724</v>
      </c>
      <c r="F311" s="84" t="s">
        <v>3086</v>
      </c>
      <c r="G311" s="84" t="b">
        <v>0</v>
      </c>
      <c r="H311" s="84" t="b">
        <v>0</v>
      </c>
      <c r="I311" s="84" t="b">
        <v>0</v>
      </c>
      <c r="J311" s="84" t="b">
        <v>0</v>
      </c>
      <c r="K311" s="84" t="b">
        <v>0</v>
      </c>
      <c r="L311" s="84" t="b">
        <v>0</v>
      </c>
    </row>
    <row r="312" spans="1:12" ht="15">
      <c r="A312" s="84" t="s">
        <v>2847</v>
      </c>
      <c r="B312" s="84" t="s">
        <v>3016</v>
      </c>
      <c r="C312" s="84">
        <v>2</v>
      </c>
      <c r="D312" s="122">
        <v>0.0015822375218998987</v>
      </c>
      <c r="E312" s="122">
        <v>2.756636108245848</v>
      </c>
      <c r="F312" s="84" t="s">
        <v>3086</v>
      </c>
      <c r="G312" s="84" t="b">
        <v>0</v>
      </c>
      <c r="H312" s="84" t="b">
        <v>0</v>
      </c>
      <c r="I312" s="84" t="b">
        <v>0</v>
      </c>
      <c r="J312" s="84" t="b">
        <v>0</v>
      </c>
      <c r="K312" s="84" t="b">
        <v>0</v>
      </c>
      <c r="L312" s="84" t="b">
        <v>0</v>
      </c>
    </row>
    <row r="313" spans="1:12" ht="15">
      <c r="A313" s="84" t="s">
        <v>3016</v>
      </c>
      <c r="B313" s="84" t="s">
        <v>2837</v>
      </c>
      <c r="C313" s="84">
        <v>2</v>
      </c>
      <c r="D313" s="122">
        <v>0.0015822375218998987</v>
      </c>
      <c r="E313" s="122">
        <v>2.756636108245848</v>
      </c>
      <c r="F313" s="84" t="s">
        <v>3086</v>
      </c>
      <c r="G313" s="84" t="b">
        <v>0</v>
      </c>
      <c r="H313" s="84" t="b">
        <v>0</v>
      </c>
      <c r="I313" s="84" t="b">
        <v>0</v>
      </c>
      <c r="J313" s="84" t="b">
        <v>0</v>
      </c>
      <c r="K313" s="84" t="b">
        <v>0</v>
      </c>
      <c r="L313" s="84" t="b">
        <v>0</v>
      </c>
    </row>
    <row r="314" spans="1:12" ht="15">
      <c r="A314" s="84" t="s">
        <v>2837</v>
      </c>
      <c r="B314" s="84" t="s">
        <v>3017</v>
      </c>
      <c r="C314" s="84">
        <v>2</v>
      </c>
      <c r="D314" s="122">
        <v>0.0015822375218998987</v>
      </c>
      <c r="E314" s="122">
        <v>2.756636108245848</v>
      </c>
      <c r="F314" s="84" t="s">
        <v>3086</v>
      </c>
      <c r="G314" s="84" t="b">
        <v>0</v>
      </c>
      <c r="H314" s="84" t="b">
        <v>0</v>
      </c>
      <c r="I314" s="84" t="b">
        <v>0</v>
      </c>
      <c r="J314" s="84" t="b">
        <v>0</v>
      </c>
      <c r="K314" s="84" t="b">
        <v>0</v>
      </c>
      <c r="L314" s="84" t="b">
        <v>0</v>
      </c>
    </row>
    <row r="315" spans="1:12" ht="15">
      <c r="A315" s="84" t="s">
        <v>3017</v>
      </c>
      <c r="B315" s="84" t="s">
        <v>3018</v>
      </c>
      <c r="C315" s="84">
        <v>2</v>
      </c>
      <c r="D315" s="122">
        <v>0.0015822375218998987</v>
      </c>
      <c r="E315" s="122">
        <v>3.0576661039098294</v>
      </c>
      <c r="F315" s="84" t="s">
        <v>3086</v>
      </c>
      <c r="G315" s="84" t="b">
        <v>0</v>
      </c>
      <c r="H315" s="84" t="b">
        <v>0</v>
      </c>
      <c r="I315" s="84" t="b">
        <v>0</v>
      </c>
      <c r="J315" s="84" t="b">
        <v>0</v>
      </c>
      <c r="K315" s="84" t="b">
        <v>0</v>
      </c>
      <c r="L315" s="84" t="b">
        <v>0</v>
      </c>
    </row>
    <row r="316" spans="1:12" ht="15">
      <c r="A316" s="84" t="s">
        <v>3018</v>
      </c>
      <c r="B316" s="84" t="s">
        <v>2819</v>
      </c>
      <c r="C316" s="84">
        <v>2</v>
      </c>
      <c r="D316" s="122">
        <v>0.0015822375218998987</v>
      </c>
      <c r="E316" s="122">
        <v>2.756636108245848</v>
      </c>
      <c r="F316" s="84" t="s">
        <v>3086</v>
      </c>
      <c r="G316" s="84" t="b">
        <v>0</v>
      </c>
      <c r="H316" s="84" t="b">
        <v>0</v>
      </c>
      <c r="I316" s="84" t="b">
        <v>0</v>
      </c>
      <c r="J316" s="84" t="b">
        <v>0</v>
      </c>
      <c r="K316" s="84" t="b">
        <v>0</v>
      </c>
      <c r="L316" s="84" t="b">
        <v>0</v>
      </c>
    </row>
    <row r="317" spans="1:12" ht="15">
      <c r="A317" s="84" t="s">
        <v>2819</v>
      </c>
      <c r="B317" s="84" t="s">
        <v>3019</v>
      </c>
      <c r="C317" s="84">
        <v>2</v>
      </c>
      <c r="D317" s="122">
        <v>0.0015822375218998987</v>
      </c>
      <c r="E317" s="122">
        <v>2.756636108245848</v>
      </c>
      <c r="F317" s="84" t="s">
        <v>3086</v>
      </c>
      <c r="G317" s="84" t="b">
        <v>0</v>
      </c>
      <c r="H317" s="84" t="b">
        <v>0</v>
      </c>
      <c r="I317" s="84" t="b">
        <v>0</v>
      </c>
      <c r="J317" s="84" t="b">
        <v>0</v>
      </c>
      <c r="K317" s="84" t="b">
        <v>0</v>
      </c>
      <c r="L317" s="84" t="b">
        <v>0</v>
      </c>
    </row>
    <row r="318" spans="1:12" ht="15">
      <c r="A318" s="84" t="s">
        <v>3019</v>
      </c>
      <c r="B318" s="84" t="s">
        <v>2893</v>
      </c>
      <c r="C318" s="84">
        <v>2</v>
      </c>
      <c r="D318" s="122">
        <v>0.0015822375218998987</v>
      </c>
      <c r="E318" s="122">
        <v>2.881574844854148</v>
      </c>
      <c r="F318" s="84" t="s">
        <v>3086</v>
      </c>
      <c r="G318" s="84" t="b">
        <v>0</v>
      </c>
      <c r="H318" s="84" t="b">
        <v>0</v>
      </c>
      <c r="I318" s="84" t="b">
        <v>0</v>
      </c>
      <c r="J318" s="84" t="b">
        <v>0</v>
      </c>
      <c r="K318" s="84" t="b">
        <v>0</v>
      </c>
      <c r="L318" s="84" t="b">
        <v>0</v>
      </c>
    </row>
    <row r="319" spans="1:12" ht="15">
      <c r="A319" s="84" t="s">
        <v>2196</v>
      </c>
      <c r="B319" s="84" t="s">
        <v>3020</v>
      </c>
      <c r="C319" s="84">
        <v>2</v>
      </c>
      <c r="D319" s="122">
        <v>0.0015822375218998987</v>
      </c>
      <c r="E319" s="122">
        <v>2.35869609957381</v>
      </c>
      <c r="F319" s="84" t="s">
        <v>3086</v>
      </c>
      <c r="G319" s="84" t="b">
        <v>0</v>
      </c>
      <c r="H319" s="84" t="b">
        <v>0</v>
      </c>
      <c r="I319" s="84" t="b">
        <v>0</v>
      </c>
      <c r="J319" s="84" t="b">
        <v>0</v>
      </c>
      <c r="K319" s="84" t="b">
        <v>0</v>
      </c>
      <c r="L319" s="84" t="b">
        <v>0</v>
      </c>
    </row>
    <row r="320" spans="1:12" ht="15">
      <c r="A320" s="84" t="s">
        <v>3020</v>
      </c>
      <c r="B320" s="84" t="s">
        <v>311</v>
      </c>
      <c r="C320" s="84">
        <v>2</v>
      </c>
      <c r="D320" s="122">
        <v>0.0015822375218998987</v>
      </c>
      <c r="E320" s="122">
        <v>2.756636108245848</v>
      </c>
      <c r="F320" s="84" t="s">
        <v>3086</v>
      </c>
      <c r="G320" s="84" t="b">
        <v>0</v>
      </c>
      <c r="H320" s="84" t="b">
        <v>0</v>
      </c>
      <c r="I320" s="84" t="b">
        <v>0</v>
      </c>
      <c r="J320" s="84" t="b">
        <v>0</v>
      </c>
      <c r="K320" s="84" t="b">
        <v>0</v>
      </c>
      <c r="L320" s="84" t="b">
        <v>0</v>
      </c>
    </row>
    <row r="321" spans="1:12" ht="15">
      <c r="A321" s="84" t="s">
        <v>311</v>
      </c>
      <c r="B321" s="84" t="s">
        <v>3021</v>
      </c>
      <c r="C321" s="84">
        <v>2</v>
      </c>
      <c r="D321" s="122">
        <v>0.0015822375218998987</v>
      </c>
      <c r="E321" s="122">
        <v>3.0576661039098294</v>
      </c>
      <c r="F321" s="84" t="s">
        <v>3086</v>
      </c>
      <c r="G321" s="84" t="b">
        <v>0</v>
      </c>
      <c r="H321" s="84" t="b">
        <v>0</v>
      </c>
      <c r="I321" s="84" t="b">
        <v>0</v>
      </c>
      <c r="J321" s="84" t="b">
        <v>0</v>
      </c>
      <c r="K321" s="84" t="b">
        <v>0</v>
      </c>
      <c r="L321" s="84" t="b">
        <v>0</v>
      </c>
    </row>
    <row r="322" spans="1:12" ht="15">
      <c r="A322" s="84" t="s">
        <v>3021</v>
      </c>
      <c r="B322" s="84" t="s">
        <v>2197</v>
      </c>
      <c r="C322" s="84">
        <v>2</v>
      </c>
      <c r="D322" s="122">
        <v>0.0015822375218998987</v>
      </c>
      <c r="E322" s="122">
        <v>2.6597260952377915</v>
      </c>
      <c r="F322" s="84" t="s">
        <v>3086</v>
      </c>
      <c r="G322" s="84" t="b">
        <v>0</v>
      </c>
      <c r="H322" s="84" t="b">
        <v>0</v>
      </c>
      <c r="I322" s="84" t="b">
        <v>0</v>
      </c>
      <c r="J322" s="84" t="b">
        <v>0</v>
      </c>
      <c r="K322" s="84" t="b">
        <v>0</v>
      </c>
      <c r="L322" s="84" t="b">
        <v>0</v>
      </c>
    </row>
    <row r="323" spans="1:12" ht="15">
      <c r="A323" s="84" t="s">
        <v>2253</v>
      </c>
      <c r="B323" s="84" t="s">
        <v>2790</v>
      </c>
      <c r="C323" s="84">
        <v>2</v>
      </c>
      <c r="D323" s="122">
        <v>0.0015822375218998987</v>
      </c>
      <c r="E323" s="122">
        <v>1.5593555501202288</v>
      </c>
      <c r="F323" s="84" t="s">
        <v>3086</v>
      </c>
      <c r="G323" s="84" t="b">
        <v>0</v>
      </c>
      <c r="H323" s="84" t="b">
        <v>0</v>
      </c>
      <c r="I323" s="84" t="b">
        <v>0</v>
      </c>
      <c r="J323" s="84" t="b">
        <v>0</v>
      </c>
      <c r="K323" s="84" t="b">
        <v>0</v>
      </c>
      <c r="L323" s="84" t="b">
        <v>0</v>
      </c>
    </row>
    <row r="324" spans="1:12" ht="15">
      <c r="A324" s="84" t="s">
        <v>2790</v>
      </c>
      <c r="B324" s="84" t="s">
        <v>3022</v>
      </c>
      <c r="C324" s="84">
        <v>2</v>
      </c>
      <c r="D324" s="122">
        <v>0.0015822375218998987</v>
      </c>
      <c r="E324" s="122">
        <v>2.5135980595595537</v>
      </c>
      <c r="F324" s="84" t="s">
        <v>3086</v>
      </c>
      <c r="G324" s="84" t="b">
        <v>0</v>
      </c>
      <c r="H324" s="84" t="b">
        <v>0</v>
      </c>
      <c r="I324" s="84" t="b">
        <v>0</v>
      </c>
      <c r="J324" s="84" t="b">
        <v>0</v>
      </c>
      <c r="K324" s="84" t="b">
        <v>0</v>
      </c>
      <c r="L324" s="84" t="b">
        <v>0</v>
      </c>
    </row>
    <row r="325" spans="1:12" ht="15">
      <c r="A325" s="84" t="s">
        <v>3022</v>
      </c>
      <c r="B325" s="84" t="s">
        <v>627</v>
      </c>
      <c r="C325" s="84">
        <v>2</v>
      </c>
      <c r="D325" s="122">
        <v>0.0015822375218998987</v>
      </c>
      <c r="E325" s="122">
        <v>1.2414248039180462</v>
      </c>
      <c r="F325" s="84" t="s">
        <v>3086</v>
      </c>
      <c r="G325" s="84" t="b">
        <v>0</v>
      </c>
      <c r="H325" s="84" t="b">
        <v>0</v>
      </c>
      <c r="I325" s="84" t="b">
        <v>0</v>
      </c>
      <c r="J325" s="84" t="b">
        <v>0</v>
      </c>
      <c r="K325" s="84" t="b">
        <v>0</v>
      </c>
      <c r="L325" s="84" t="b">
        <v>0</v>
      </c>
    </row>
    <row r="326" spans="1:12" ht="15">
      <c r="A326" s="84" t="s">
        <v>3023</v>
      </c>
      <c r="B326" s="84" t="s">
        <v>3024</v>
      </c>
      <c r="C326" s="84">
        <v>2</v>
      </c>
      <c r="D326" s="122">
        <v>0.0015822375218998987</v>
      </c>
      <c r="E326" s="122">
        <v>3.0576661039098294</v>
      </c>
      <c r="F326" s="84" t="s">
        <v>3086</v>
      </c>
      <c r="G326" s="84" t="b">
        <v>0</v>
      </c>
      <c r="H326" s="84" t="b">
        <v>0</v>
      </c>
      <c r="I326" s="84" t="b">
        <v>0</v>
      </c>
      <c r="J326" s="84" t="b">
        <v>0</v>
      </c>
      <c r="K326" s="84" t="b">
        <v>0</v>
      </c>
      <c r="L326" s="84" t="b">
        <v>0</v>
      </c>
    </row>
    <row r="327" spans="1:12" ht="15">
      <c r="A327" s="84" t="s">
        <v>3024</v>
      </c>
      <c r="B327" s="84" t="s">
        <v>3025</v>
      </c>
      <c r="C327" s="84">
        <v>2</v>
      </c>
      <c r="D327" s="122">
        <v>0.0015822375218998987</v>
      </c>
      <c r="E327" s="122">
        <v>3.0576661039098294</v>
      </c>
      <c r="F327" s="84" t="s">
        <v>3086</v>
      </c>
      <c r="G327" s="84" t="b">
        <v>0</v>
      </c>
      <c r="H327" s="84" t="b">
        <v>0</v>
      </c>
      <c r="I327" s="84" t="b">
        <v>0</v>
      </c>
      <c r="J327" s="84" t="b">
        <v>0</v>
      </c>
      <c r="K327" s="84" t="b">
        <v>0</v>
      </c>
      <c r="L327" s="84" t="b">
        <v>0</v>
      </c>
    </row>
    <row r="328" spans="1:12" ht="15">
      <c r="A328" s="84" t="s">
        <v>3025</v>
      </c>
      <c r="B328" s="84" t="s">
        <v>3026</v>
      </c>
      <c r="C328" s="84">
        <v>2</v>
      </c>
      <c r="D328" s="122">
        <v>0.0015822375218998987</v>
      </c>
      <c r="E328" s="122">
        <v>3.0576661039098294</v>
      </c>
      <c r="F328" s="84" t="s">
        <v>3086</v>
      </c>
      <c r="G328" s="84" t="b">
        <v>0</v>
      </c>
      <c r="H328" s="84" t="b">
        <v>0</v>
      </c>
      <c r="I328" s="84" t="b">
        <v>0</v>
      </c>
      <c r="J328" s="84" t="b">
        <v>0</v>
      </c>
      <c r="K328" s="84" t="b">
        <v>0</v>
      </c>
      <c r="L328" s="84" t="b">
        <v>0</v>
      </c>
    </row>
    <row r="329" spans="1:12" ht="15">
      <c r="A329" s="84" t="s">
        <v>3026</v>
      </c>
      <c r="B329" s="84" t="s">
        <v>2778</v>
      </c>
      <c r="C329" s="84">
        <v>2</v>
      </c>
      <c r="D329" s="122">
        <v>0.0015822375218998987</v>
      </c>
      <c r="E329" s="122">
        <v>2.2125680638955725</v>
      </c>
      <c r="F329" s="84" t="s">
        <v>3086</v>
      </c>
      <c r="G329" s="84" t="b">
        <v>0</v>
      </c>
      <c r="H329" s="84" t="b">
        <v>0</v>
      </c>
      <c r="I329" s="84" t="b">
        <v>0</v>
      </c>
      <c r="J329" s="84" t="b">
        <v>0</v>
      </c>
      <c r="K329" s="84" t="b">
        <v>0</v>
      </c>
      <c r="L329" s="84" t="b">
        <v>0</v>
      </c>
    </row>
    <row r="330" spans="1:12" ht="15">
      <c r="A330" s="84" t="s">
        <v>2778</v>
      </c>
      <c r="B330" s="84" t="s">
        <v>3027</v>
      </c>
      <c r="C330" s="84">
        <v>2</v>
      </c>
      <c r="D330" s="122">
        <v>0.0015822375218998987</v>
      </c>
      <c r="E330" s="122">
        <v>2.5135980595595537</v>
      </c>
      <c r="F330" s="84" t="s">
        <v>3086</v>
      </c>
      <c r="G330" s="84" t="b">
        <v>0</v>
      </c>
      <c r="H330" s="84" t="b">
        <v>0</v>
      </c>
      <c r="I330" s="84" t="b">
        <v>0</v>
      </c>
      <c r="J330" s="84" t="b">
        <v>0</v>
      </c>
      <c r="K330" s="84" t="b">
        <v>0</v>
      </c>
      <c r="L330" s="84" t="b">
        <v>0</v>
      </c>
    </row>
    <row r="331" spans="1:12" ht="15">
      <c r="A331" s="84" t="s">
        <v>3027</v>
      </c>
      <c r="B331" s="84" t="s">
        <v>2828</v>
      </c>
      <c r="C331" s="84">
        <v>2</v>
      </c>
      <c r="D331" s="122">
        <v>0.0015822375218998987</v>
      </c>
      <c r="E331" s="122">
        <v>2.756636108245848</v>
      </c>
      <c r="F331" s="84" t="s">
        <v>3086</v>
      </c>
      <c r="G331" s="84" t="b">
        <v>0</v>
      </c>
      <c r="H331" s="84" t="b">
        <v>0</v>
      </c>
      <c r="I331" s="84" t="b">
        <v>0</v>
      </c>
      <c r="J331" s="84" t="b">
        <v>0</v>
      </c>
      <c r="K331" s="84" t="b">
        <v>0</v>
      </c>
      <c r="L331" s="84" t="b">
        <v>0</v>
      </c>
    </row>
    <row r="332" spans="1:12" ht="15">
      <c r="A332" s="84" t="s">
        <v>2828</v>
      </c>
      <c r="B332" s="84" t="s">
        <v>2818</v>
      </c>
      <c r="C332" s="84">
        <v>2</v>
      </c>
      <c r="D332" s="122">
        <v>0.0015822375218998987</v>
      </c>
      <c r="E332" s="122">
        <v>2.455606112581867</v>
      </c>
      <c r="F332" s="84" t="s">
        <v>3086</v>
      </c>
      <c r="G332" s="84" t="b">
        <v>0</v>
      </c>
      <c r="H332" s="84" t="b">
        <v>0</v>
      </c>
      <c r="I332" s="84" t="b">
        <v>0</v>
      </c>
      <c r="J332" s="84" t="b">
        <v>0</v>
      </c>
      <c r="K332" s="84" t="b">
        <v>0</v>
      </c>
      <c r="L332" s="84" t="b">
        <v>0</v>
      </c>
    </row>
    <row r="333" spans="1:12" ht="15">
      <c r="A333" s="84" t="s">
        <v>2818</v>
      </c>
      <c r="B333" s="84" t="s">
        <v>627</v>
      </c>
      <c r="C333" s="84">
        <v>2</v>
      </c>
      <c r="D333" s="122">
        <v>0.0015822375218998987</v>
      </c>
      <c r="E333" s="122">
        <v>0.940394808254065</v>
      </c>
      <c r="F333" s="84" t="s">
        <v>3086</v>
      </c>
      <c r="G333" s="84" t="b">
        <v>0</v>
      </c>
      <c r="H333" s="84" t="b">
        <v>0</v>
      </c>
      <c r="I333" s="84" t="b">
        <v>0</v>
      </c>
      <c r="J333" s="84" t="b">
        <v>0</v>
      </c>
      <c r="K333" s="84" t="b">
        <v>0</v>
      </c>
      <c r="L333" s="84" t="b">
        <v>0</v>
      </c>
    </row>
    <row r="334" spans="1:12" ht="15">
      <c r="A334" s="84" t="s">
        <v>2847</v>
      </c>
      <c r="B334" s="84" t="s">
        <v>627</v>
      </c>
      <c r="C334" s="84">
        <v>2</v>
      </c>
      <c r="D334" s="122">
        <v>0.0015822375218998987</v>
      </c>
      <c r="E334" s="122">
        <v>0.940394808254065</v>
      </c>
      <c r="F334" s="84" t="s">
        <v>3086</v>
      </c>
      <c r="G334" s="84" t="b">
        <v>0</v>
      </c>
      <c r="H334" s="84" t="b">
        <v>0</v>
      </c>
      <c r="I334" s="84" t="b">
        <v>0</v>
      </c>
      <c r="J334" s="84" t="b">
        <v>0</v>
      </c>
      <c r="K334" s="84" t="b">
        <v>0</v>
      </c>
      <c r="L334" s="84" t="b">
        <v>0</v>
      </c>
    </row>
    <row r="335" spans="1:12" ht="15">
      <c r="A335" s="84" t="s">
        <v>2199</v>
      </c>
      <c r="B335" s="84" t="s">
        <v>3028</v>
      </c>
      <c r="C335" s="84">
        <v>2</v>
      </c>
      <c r="D335" s="122">
        <v>0.0015822375218998987</v>
      </c>
      <c r="E335" s="122">
        <v>3.0576661039098294</v>
      </c>
      <c r="F335" s="84" t="s">
        <v>3086</v>
      </c>
      <c r="G335" s="84" t="b">
        <v>0</v>
      </c>
      <c r="H335" s="84" t="b">
        <v>0</v>
      </c>
      <c r="I335" s="84" t="b">
        <v>0</v>
      </c>
      <c r="J335" s="84" t="b">
        <v>0</v>
      </c>
      <c r="K335" s="84" t="b">
        <v>0</v>
      </c>
      <c r="L335" s="84" t="b">
        <v>0</v>
      </c>
    </row>
    <row r="336" spans="1:12" ht="15">
      <c r="A336" s="84" t="s">
        <v>3028</v>
      </c>
      <c r="B336" s="84" t="s">
        <v>3029</v>
      </c>
      <c r="C336" s="84">
        <v>2</v>
      </c>
      <c r="D336" s="122">
        <v>0.0015822375218998987</v>
      </c>
      <c r="E336" s="122">
        <v>3.0576661039098294</v>
      </c>
      <c r="F336" s="84" t="s">
        <v>3086</v>
      </c>
      <c r="G336" s="84" t="b">
        <v>0</v>
      </c>
      <c r="H336" s="84" t="b">
        <v>0</v>
      </c>
      <c r="I336" s="84" t="b">
        <v>0</v>
      </c>
      <c r="J336" s="84" t="b">
        <v>1</v>
      </c>
      <c r="K336" s="84" t="b">
        <v>0</v>
      </c>
      <c r="L336" s="84" t="b">
        <v>0</v>
      </c>
    </row>
    <row r="337" spans="1:12" ht="15">
      <c r="A337" s="84" t="s">
        <v>3029</v>
      </c>
      <c r="B337" s="84" t="s">
        <v>2849</v>
      </c>
      <c r="C337" s="84">
        <v>2</v>
      </c>
      <c r="D337" s="122">
        <v>0.0015822375218998987</v>
      </c>
      <c r="E337" s="122">
        <v>2.756636108245848</v>
      </c>
      <c r="F337" s="84" t="s">
        <v>3086</v>
      </c>
      <c r="G337" s="84" t="b">
        <v>1</v>
      </c>
      <c r="H337" s="84" t="b">
        <v>0</v>
      </c>
      <c r="I337" s="84" t="b">
        <v>0</v>
      </c>
      <c r="J337" s="84" t="b">
        <v>0</v>
      </c>
      <c r="K337" s="84" t="b">
        <v>0</v>
      </c>
      <c r="L337" s="84" t="b">
        <v>0</v>
      </c>
    </row>
    <row r="338" spans="1:12" ht="15">
      <c r="A338" s="84" t="s">
        <v>244</v>
      </c>
      <c r="B338" s="84" t="s">
        <v>2787</v>
      </c>
      <c r="C338" s="84">
        <v>2</v>
      </c>
      <c r="D338" s="122">
        <v>0.0015822375218998987</v>
      </c>
      <c r="E338" s="122">
        <v>2.5135980595595537</v>
      </c>
      <c r="F338" s="84" t="s">
        <v>3086</v>
      </c>
      <c r="G338" s="84" t="b">
        <v>0</v>
      </c>
      <c r="H338" s="84" t="b">
        <v>0</v>
      </c>
      <c r="I338" s="84" t="b">
        <v>0</v>
      </c>
      <c r="J338" s="84" t="b">
        <v>0</v>
      </c>
      <c r="K338" s="84" t="b">
        <v>0</v>
      </c>
      <c r="L338" s="84" t="b">
        <v>0</v>
      </c>
    </row>
    <row r="339" spans="1:12" ht="15">
      <c r="A339" s="84" t="s">
        <v>2808</v>
      </c>
      <c r="B339" s="84" t="s">
        <v>3030</v>
      </c>
      <c r="C339" s="84">
        <v>2</v>
      </c>
      <c r="D339" s="122">
        <v>0.0015822375218998987</v>
      </c>
      <c r="E339" s="122">
        <v>2.6597260952377915</v>
      </c>
      <c r="F339" s="84" t="s">
        <v>3086</v>
      </c>
      <c r="G339" s="84" t="b">
        <v>0</v>
      </c>
      <c r="H339" s="84" t="b">
        <v>0</v>
      </c>
      <c r="I339" s="84" t="b">
        <v>0</v>
      </c>
      <c r="J339" s="84" t="b">
        <v>0</v>
      </c>
      <c r="K339" s="84" t="b">
        <v>0</v>
      </c>
      <c r="L339" s="84" t="b">
        <v>0</v>
      </c>
    </row>
    <row r="340" spans="1:12" ht="15">
      <c r="A340" s="84" t="s">
        <v>2289</v>
      </c>
      <c r="B340" s="84" t="s">
        <v>3032</v>
      </c>
      <c r="C340" s="84">
        <v>2</v>
      </c>
      <c r="D340" s="122">
        <v>0.0015822375218998987</v>
      </c>
      <c r="E340" s="122">
        <v>2.6597260952377915</v>
      </c>
      <c r="F340" s="84" t="s">
        <v>3086</v>
      </c>
      <c r="G340" s="84" t="b">
        <v>1</v>
      </c>
      <c r="H340" s="84" t="b">
        <v>0</v>
      </c>
      <c r="I340" s="84" t="b">
        <v>0</v>
      </c>
      <c r="J340" s="84" t="b">
        <v>0</v>
      </c>
      <c r="K340" s="84" t="b">
        <v>0</v>
      </c>
      <c r="L340" s="84" t="b">
        <v>0</v>
      </c>
    </row>
    <row r="341" spans="1:12" ht="15">
      <c r="A341" s="84" t="s">
        <v>3032</v>
      </c>
      <c r="B341" s="84" t="s">
        <v>301</v>
      </c>
      <c r="C341" s="84">
        <v>2</v>
      </c>
      <c r="D341" s="122">
        <v>0.0015822375218998987</v>
      </c>
      <c r="E341" s="122">
        <v>3.0576661039098294</v>
      </c>
      <c r="F341" s="84" t="s">
        <v>3086</v>
      </c>
      <c r="G341" s="84" t="b">
        <v>0</v>
      </c>
      <c r="H341" s="84" t="b">
        <v>0</v>
      </c>
      <c r="I341" s="84" t="b">
        <v>0</v>
      </c>
      <c r="J341" s="84" t="b">
        <v>0</v>
      </c>
      <c r="K341" s="84" t="b">
        <v>0</v>
      </c>
      <c r="L341" s="84" t="b">
        <v>0</v>
      </c>
    </row>
    <row r="342" spans="1:12" ht="15">
      <c r="A342" s="84" t="s">
        <v>301</v>
      </c>
      <c r="B342" s="84" t="s">
        <v>321</v>
      </c>
      <c r="C342" s="84">
        <v>2</v>
      </c>
      <c r="D342" s="122">
        <v>0.0015822375218998987</v>
      </c>
      <c r="E342" s="122">
        <v>2.881574844854148</v>
      </c>
      <c r="F342" s="84" t="s">
        <v>3086</v>
      </c>
      <c r="G342" s="84" t="b">
        <v>0</v>
      </c>
      <c r="H342" s="84" t="b">
        <v>0</v>
      </c>
      <c r="I342" s="84" t="b">
        <v>0</v>
      </c>
      <c r="J342" s="84" t="b">
        <v>0</v>
      </c>
      <c r="K342" s="84" t="b">
        <v>0</v>
      </c>
      <c r="L342" s="84" t="b">
        <v>0</v>
      </c>
    </row>
    <row r="343" spans="1:12" ht="15">
      <c r="A343" s="84" t="s">
        <v>321</v>
      </c>
      <c r="B343" s="84" t="s">
        <v>2899</v>
      </c>
      <c r="C343" s="84">
        <v>2</v>
      </c>
      <c r="D343" s="122">
        <v>0.0015822375218998987</v>
      </c>
      <c r="E343" s="122">
        <v>2.881574844854148</v>
      </c>
      <c r="F343" s="84" t="s">
        <v>3086</v>
      </c>
      <c r="G343" s="84" t="b">
        <v>0</v>
      </c>
      <c r="H343" s="84" t="b">
        <v>0</v>
      </c>
      <c r="I343" s="84" t="b">
        <v>0</v>
      </c>
      <c r="J343" s="84" t="b">
        <v>0</v>
      </c>
      <c r="K343" s="84" t="b">
        <v>0</v>
      </c>
      <c r="L343" s="84" t="b">
        <v>0</v>
      </c>
    </row>
    <row r="344" spans="1:12" ht="15">
      <c r="A344" s="84" t="s">
        <v>2900</v>
      </c>
      <c r="B344" s="84" t="s">
        <v>3033</v>
      </c>
      <c r="C344" s="84">
        <v>2</v>
      </c>
      <c r="D344" s="122">
        <v>0.0015822375218998987</v>
      </c>
      <c r="E344" s="122">
        <v>2.881574844854148</v>
      </c>
      <c r="F344" s="84" t="s">
        <v>3086</v>
      </c>
      <c r="G344" s="84" t="b">
        <v>0</v>
      </c>
      <c r="H344" s="84" t="b">
        <v>0</v>
      </c>
      <c r="I344" s="84" t="b">
        <v>0</v>
      </c>
      <c r="J344" s="84" t="b">
        <v>0</v>
      </c>
      <c r="K344" s="84" t="b">
        <v>0</v>
      </c>
      <c r="L344" s="84" t="b">
        <v>0</v>
      </c>
    </row>
    <row r="345" spans="1:12" ht="15">
      <c r="A345" s="84" t="s">
        <v>3033</v>
      </c>
      <c r="B345" s="84" t="s">
        <v>2271</v>
      </c>
      <c r="C345" s="84">
        <v>2</v>
      </c>
      <c r="D345" s="122">
        <v>0.0015822375218998987</v>
      </c>
      <c r="E345" s="122">
        <v>2.3173034144155853</v>
      </c>
      <c r="F345" s="84" t="s">
        <v>3086</v>
      </c>
      <c r="G345" s="84" t="b">
        <v>0</v>
      </c>
      <c r="H345" s="84" t="b">
        <v>0</v>
      </c>
      <c r="I345" s="84" t="b">
        <v>0</v>
      </c>
      <c r="J345" s="84" t="b">
        <v>0</v>
      </c>
      <c r="K345" s="84" t="b">
        <v>0</v>
      </c>
      <c r="L345" s="84" t="b">
        <v>0</v>
      </c>
    </row>
    <row r="346" spans="1:12" ht="15">
      <c r="A346" s="84" t="s">
        <v>2271</v>
      </c>
      <c r="B346" s="84" t="s">
        <v>2294</v>
      </c>
      <c r="C346" s="84">
        <v>2</v>
      </c>
      <c r="D346" s="122">
        <v>0.0015822375218998987</v>
      </c>
      <c r="E346" s="122">
        <v>2.103423594470504</v>
      </c>
      <c r="F346" s="84" t="s">
        <v>3086</v>
      </c>
      <c r="G346" s="84" t="b">
        <v>0</v>
      </c>
      <c r="H346" s="84" t="b">
        <v>0</v>
      </c>
      <c r="I346" s="84" t="b">
        <v>0</v>
      </c>
      <c r="J346" s="84" t="b">
        <v>0</v>
      </c>
      <c r="K346" s="84" t="b">
        <v>0</v>
      </c>
      <c r="L346" s="84" t="b">
        <v>0</v>
      </c>
    </row>
    <row r="347" spans="1:12" ht="15">
      <c r="A347" s="84" t="s">
        <v>2294</v>
      </c>
      <c r="B347" s="84" t="s">
        <v>2263</v>
      </c>
      <c r="C347" s="84">
        <v>2</v>
      </c>
      <c r="D347" s="122">
        <v>0.0015822375218998987</v>
      </c>
      <c r="E347" s="122">
        <v>2.006513581462448</v>
      </c>
      <c r="F347" s="84" t="s">
        <v>3086</v>
      </c>
      <c r="G347" s="84" t="b">
        <v>0</v>
      </c>
      <c r="H347" s="84" t="b">
        <v>0</v>
      </c>
      <c r="I347" s="84" t="b">
        <v>0</v>
      </c>
      <c r="J347" s="84" t="b">
        <v>0</v>
      </c>
      <c r="K347" s="84" t="b">
        <v>0</v>
      </c>
      <c r="L347" s="84" t="b">
        <v>0</v>
      </c>
    </row>
    <row r="348" spans="1:12" ht="15">
      <c r="A348" s="84" t="s">
        <v>2263</v>
      </c>
      <c r="B348" s="84" t="s">
        <v>2295</v>
      </c>
      <c r="C348" s="84">
        <v>2</v>
      </c>
      <c r="D348" s="122">
        <v>0.0015822375218998987</v>
      </c>
      <c r="E348" s="122">
        <v>1.927332335414823</v>
      </c>
      <c r="F348" s="84" t="s">
        <v>3086</v>
      </c>
      <c r="G348" s="84" t="b">
        <v>0</v>
      </c>
      <c r="H348" s="84" t="b">
        <v>0</v>
      </c>
      <c r="I348" s="84" t="b">
        <v>0</v>
      </c>
      <c r="J348" s="84" t="b">
        <v>0</v>
      </c>
      <c r="K348" s="84" t="b">
        <v>0</v>
      </c>
      <c r="L348" s="84" t="b">
        <v>0</v>
      </c>
    </row>
    <row r="349" spans="1:12" ht="15">
      <c r="A349" s="84" t="s">
        <v>2295</v>
      </c>
      <c r="B349" s="84" t="s">
        <v>2875</v>
      </c>
      <c r="C349" s="84">
        <v>2</v>
      </c>
      <c r="D349" s="122">
        <v>0.0015822375218998987</v>
      </c>
      <c r="E349" s="122">
        <v>2.2795148535261855</v>
      </c>
      <c r="F349" s="84" t="s">
        <v>3086</v>
      </c>
      <c r="G349" s="84" t="b">
        <v>0</v>
      </c>
      <c r="H349" s="84" t="b">
        <v>0</v>
      </c>
      <c r="I349" s="84" t="b">
        <v>0</v>
      </c>
      <c r="J349" s="84" t="b">
        <v>0</v>
      </c>
      <c r="K349" s="84" t="b">
        <v>0</v>
      </c>
      <c r="L349" s="84" t="b">
        <v>0</v>
      </c>
    </row>
    <row r="350" spans="1:12" ht="15">
      <c r="A350" s="84" t="s">
        <v>2784</v>
      </c>
      <c r="B350" s="84" t="s">
        <v>300</v>
      </c>
      <c r="C350" s="84">
        <v>2</v>
      </c>
      <c r="D350" s="122">
        <v>0.0015822375218998987</v>
      </c>
      <c r="E350" s="122">
        <v>2.006513581462448</v>
      </c>
      <c r="F350" s="84" t="s">
        <v>3086</v>
      </c>
      <c r="G350" s="84" t="b">
        <v>0</v>
      </c>
      <c r="H350" s="84" t="b">
        <v>0</v>
      </c>
      <c r="I350" s="84" t="b">
        <v>0</v>
      </c>
      <c r="J350" s="84" t="b">
        <v>0</v>
      </c>
      <c r="K350" s="84" t="b">
        <v>0</v>
      </c>
      <c r="L350" s="84" t="b">
        <v>0</v>
      </c>
    </row>
    <row r="351" spans="1:12" ht="15">
      <c r="A351" s="84" t="s">
        <v>300</v>
      </c>
      <c r="B351" s="84" t="s">
        <v>2882</v>
      </c>
      <c r="C351" s="84">
        <v>2</v>
      </c>
      <c r="D351" s="122">
        <v>0.0015822375218998987</v>
      </c>
      <c r="E351" s="122">
        <v>2.2795148535261855</v>
      </c>
      <c r="F351" s="84" t="s">
        <v>3086</v>
      </c>
      <c r="G351" s="84" t="b">
        <v>0</v>
      </c>
      <c r="H351" s="84" t="b">
        <v>0</v>
      </c>
      <c r="I351" s="84" t="b">
        <v>0</v>
      </c>
      <c r="J351" s="84" t="b">
        <v>0</v>
      </c>
      <c r="K351" s="84" t="b">
        <v>0</v>
      </c>
      <c r="L351" s="84" t="b">
        <v>0</v>
      </c>
    </row>
    <row r="352" spans="1:12" ht="15">
      <c r="A352" s="84" t="s">
        <v>2882</v>
      </c>
      <c r="B352" s="84" t="s">
        <v>2830</v>
      </c>
      <c r="C352" s="84">
        <v>2</v>
      </c>
      <c r="D352" s="122">
        <v>0.0015822375218998987</v>
      </c>
      <c r="E352" s="122">
        <v>2.580544849190167</v>
      </c>
      <c r="F352" s="84" t="s">
        <v>3086</v>
      </c>
      <c r="G352" s="84" t="b">
        <v>0</v>
      </c>
      <c r="H352" s="84" t="b">
        <v>0</v>
      </c>
      <c r="I352" s="84" t="b">
        <v>0</v>
      </c>
      <c r="J352" s="84" t="b">
        <v>0</v>
      </c>
      <c r="K352" s="84" t="b">
        <v>0</v>
      </c>
      <c r="L352" s="84" t="b">
        <v>0</v>
      </c>
    </row>
    <row r="353" spans="1:12" ht="15">
      <c r="A353" s="84" t="s">
        <v>2830</v>
      </c>
      <c r="B353" s="84" t="s">
        <v>3034</v>
      </c>
      <c r="C353" s="84">
        <v>2</v>
      </c>
      <c r="D353" s="122">
        <v>0.0015822375218998987</v>
      </c>
      <c r="E353" s="122">
        <v>2.756636108245848</v>
      </c>
      <c r="F353" s="84" t="s">
        <v>3086</v>
      </c>
      <c r="G353" s="84" t="b">
        <v>0</v>
      </c>
      <c r="H353" s="84" t="b">
        <v>0</v>
      </c>
      <c r="I353" s="84" t="b">
        <v>0</v>
      </c>
      <c r="J353" s="84" t="b">
        <v>0</v>
      </c>
      <c r="K353" s="84" t="b">
        <v>0</v>
      </c>
      <c r="L353" s="84" t="b">
        <v>0</v>
      </c>
    </row>
    <row r="354" spans="1:12" ht="15">
      <c r="A354" s="84" t="s">
        <v>3034</v>
      </c>
      <c r="B354" s="84" t="s">
        <v>3035</v>
      </c>
      <c r="C354" s="84">
        <v>2</v>
      </c>
      <c r="D354" s="122">
        <v>0.0015822375218998987</v>
      </c>
      <c r="E354" s="122">
        <v>3.0576661039098294</v>
      </c>
      <c r="F354" s="84" t="s">
        <v>3086</v>
      </c>
      <c r="G354" s="84" t="b">
        <v>0</v>
      </c>
      <c r="H354" s="84" t="b">
        <v>0</v>
      </c>
      <c r="I354" s="84" t="b">
        <v>0</v>
      </c>
      <c r="J354" s="84" t="b">
        <v>0</v>
      </c>
      <c r="K354" s="84" t="b">
        <v>0</v>
      </c>
      <c r="L354" s="84" t="b">
        <v>0</v>
      </c>
    </row>
    <row r="355" spans="1:12" ht="15">
      <c r="A355" s="84" t="s">
        <v>3035</v>
      </c>
      <c r="B355" s="84" t="s">
        <v>693</v>
      </c>
      <c r="C355" s="84">
        <v>2</v>
      </c>
      <c r="D355" s="122">
        <v>0.0015822375218998987</v>
      </c>
      <c r="E355" s="122">
        <v>3.0576661039098294</v>
      </c>
      <c r="F355" s="84" t="s">
        <v>3086</v>
      </c>
      <c r="G355" s="84" t="b">
        <v>0</v>
      </c>
      <c r="H355" s="84" t="b">
        <v>0</v>
      </c>
      <c r="I355" s="84" t="b">
        <v>0</v>
      </c>
      <c r="J355" s="84" t="b">
        <v>0</v>
      </c>
      <c r="K355" s="84" t="b">
        <v>0</v>
      </c>
      <c r="L355" s="84" t="b">
        <v>0</v>
      </c>
    </row>
    <row r="356" spans="1:12" ht="15">
      <c r="A356" s="84" t="s">
        <v>693</v>
      </c>
      <c r="B356" s="84" t="s">
        <v>3036</v>
      </c>
      <c r="C356" s="84">
        <v>2</v>
      </c>
      <c r="D356" s="122">
        <v>0.0015822375218998987</v>
      </c>
      <c r="E356" s="122">
        <v>3.0576661039098294</v>
      </c>
      <c r="F356" s="84" t="s">
        <v>3086</v>
      </c>
      <c r="G356" s="84" t="b">
        <v>0</v>
      </c>
      <c r="H356" s="84" t="b">
        <v>0</v>
      </c>
      <c r="I356" s="84" t="b">
        <v>0</v>
      </c>
      <c r="J356" s="84" t="b">
        <v>0</v>
      </c>
      <c r="K356" s="84" t="b">
        <v>0</v>
      </c>
      <c r="L356" s="84" t="b">
        <v>0</v>
      </c>
    </row>
    <row r="357" spans="1:12" ht="15">
      <c r="A357" s="84" t="s">
        <v>3036</v>
      </c>
      <c r="B357" s="84" t="s">
        <v>2853</v>
      </c>
      <c r="C357" s="84">
        <v>2</v>
      </c>
      <c r="D357" s="122">
        <v>0.0015822375218998987</v>
      </c>
      <c r="E357" s="122">
        <v>2.756636108245848</v>
      </c>
      <c r="F357" s="84" t="s">
        <v>3086</v>
      </c>
      <c r="G357" s="84" t="b">
        <v>0</v>
      </c>
      <c r="H357" s="84" t="b">
        <v>0</v>
      </c>
      <c r="I357" s="84" t="b">
        <v>0</v>
      </c>
      <c r="J357" s="84" t="b">
        <v>0</v>
      </c>
      <c r="K357" s="84" t="b">
        <v>0</v>
      </c>
      <c r="L357" s="84" t="b">
        <v>0</v>
      </c>
    </row>
    <row r="358" spans="1:12" ht="15">
      <c r="A358" s="84" t="s">
        <v>2853</v>
      </c>
      <c r="B358" s="84" t="s">
        <v>3037</v>
      </c>
      <c r="C358" s="84">
        <v>2</v>
      </c>
      <c r="D358" s="122">
        <v>0.0015822375218998987</v>
      </c>
      <c r="E358" s="122">
        <v>2.756636108245848</v>
      </c>
      <c r="F358" s="84" t="s">
        <v>3086</v>
      </c>
      <c r="G358" s="84" t="b">
        <v>0</v>
      </c>
      <c r="H358" s="84" t="b">
        <v>0</v>
      </c>
      <c r="I358" s="84" t="b">
        <v>0</v>
      </c>
      <c r="J358" s="84" t="b">
        <v>0</v>
      </c>
      <c r="K358" s="84" t="b">
        <v>0</v>
      </c>
      <c r="L358" s="84" t="b">
        <v>0</v>
      </c>
    </row>
    <row r="359" spans="1:12" ht="15">
      <c r="A359" s="84" t="s">
        <v>3037</v>
      </c>
      <c r="B359" s="84" t="s">
        <v>2271</v>
      </c>
      <c r="C359" s="84">
        <v>2</v>
      </c>
      <c r="D359" s="122">
        <v>0.0015822375218998987</v>
      </c>
      <c r="E359" s="122">
        <v>2.3173034144155853</v>
      </c>
      <c r="F359" s="84" t="s">
        <v>3086</v>
      </c>
      <c r="G359" s="84" t="b">
        <v>0</v>
      </c>
      <c r="H359" s="84" t="b">
        <v>0</v>
      </c>
      <c r="I359" s="84" t="b">
        <v>0</v>
      </c>
      <c r="J359" s="84" t="b">
        <v>0</v>
      </c>
      <c r="K359" s="84" t="b">
        <v>0</v>
      </c>
      <c r="L359" s="84" t="b">
        <v>0</v>
      </c>
    </row>
    <row r="360" spans="1:12" ht="15">
      <c r="A360" s="84" t="s">
        <v>2271</v>
      </c>
      <c r="B360" s="84" t="s">
        <v>2779</v>
      </c>
      <c r="C360" s="84">
        <v>2</v>
      </c>
      <c r="D360" s="122">
        <v>0.0015822375218998987</v>
      </c>
      <c r="E360" s="122">
        <v>1.59154023349163</v>
      </c>
      <c r="F360" s="84" t="s">
        <v>3086</v>
      </c>
      <c r="G360" s="84" t="b">
        <v>0</v>
      </c>
      <c r="H360" s="84" t="b">
        <v>0</v>
      </c>
      <c r="I360" s="84" t="b">
        <v>0</v>
      </c>
      <c r="J360" s="84" t="b">
        <v>0</v>
      </c>
      <c r="K360" s="84" t="b">
        <v>0</v>
      </c>
      <c r="L360" s="84" t="b">
        <v>0</v>
      </c>
    </row>
    <row r="361" spans="1:12" ht="15">
      <c r="A361" s="84" t="s">
        <v>2779</v>
      </c>
      <c r="B361" s="84" t="s">
        <v>2883</v>
      </c>
      <c r="C361" s="84">
        <v>2</v>
      </c>
      <c r="D361" s="122">
        <v>0.0015822375218998987</v>
      </c>
      <c r="E361" s="122">
        <v>2.103423594470504</v>
      </c>
      <c r="F361" s="84" t="s">
        <v>3086</v>
      </c>
      <c r="G361" s="84" t="b">
        <v>0</v>
      </c>
      <c r="H361" s="84" t="b">
        <v>0</v>
      </c>
      <c r="I361" s="84" t="b">
        <v>0</v>
      </c>
      <c r="J361" s="84" t="b">
        <v>0</v>
      </c>
      <c r="K361" s="84" t="b">
        <v>0</v>
      </c>
      <c r="L361" s="84" t="b">
        <v>0</v>
      </c>
    </row>
    <row r="362" spans="1:12" ht="15">
      <c r="A362" s="84" t="s">
        <v>3038</v>
      </c>
      <c r="B362" s="84" t="s">
        <v>2801</v>
      </c>
      <c r="C362" s="84">
        <v>2</v>
      </c>
      <c r="D362" s="122">
        <v>0.0015822375218998987</v>
      </c>
      <c r="E362" s="122">
        <v>2.6597260952377915</v>
      </c>
      <c r="F362" s="84" t="s">
        <v>3086</v>
      </c>
      <c r="G362" s="84" t="b">
        <v>0</v>
      </c>
      <c r="H362" s="84" t="b">
        <v>0</v>
      </c>
      <c r="I362" s="84" t="b">
        <v>0</v>
      </c>
      <c r="J362" s="84" t="b">
        <v>0</v>
      </c>
      <c r="K362" s="84" t="b">
        <v>0</v>
      </c>
      <c r="L362" s="84" t="b">
        <v>0</v>
      </c>
    </row>
    <row r="363" spans="1:12" ht="15">
      <c r="A363" s="84" t="s">
        <v>2801</v>
      </c>
      <c r="B363" s="84" t="s">
        <v>2853</v>
      </c>
      <c r="C363" s="84">
        <v>2</v>
      </c>
      <c r="D363" s="122">
        <v>0.0015822375218998987</v>
      </c>
      <c r="E363" s="122">
        <v>2.35869609957381</v>
      </c>
      <c r="F363" s="84" t="s">
        <v>3086</v>
      </c>
      <c r="G363" s="84" t="b">
        <v>0</v>
      </c>
      <c r="H363" s="84" t="b">
        <v>0</v>
      </c>
      <c r="I363" s="84" t="b">
        <v>0</v>
      </c>
      <c r="J363" s="84" t="b">
        <v>0</v>
      </c>
      <c r="K363" s="84" t="b">
        <v>0</v>
      </c>
      <c r="L363" s="84" t="b">
        <v>0</v>
      </c>
    </row>
    <row r="364" spans="1:12" ht="15">
      <c r="A364" s="84" t="s">
        <v>2853</v>
      </c>
      <c r="B364" s="84" t="s">
        <v>2870</v>
      </c>
      <c r="C364" s="84">
        <v>2</v>
      </c>
      <c r="D364" s="122">
        <v>0.0015822375218998987</v>
      </c>
      <c r="E364" s="122">
        <v>2.580544849190167</v>
      </c>
      <c r="F364" s="84" t="s">
        <v>3086</v>
      </c>
      <c r="G364" s="84" t="b">
        <v>0</v>
      </c>
      <c r="H364" s="84" t="b">
        <v>0</v>
      </c>
      <c r="I364" s="84" t="b">
        <v>0</v>
      </c>
      <c r="J364" s="84" t="b">
        <v>0</v>
      </c>
      <c r="K364" s="84" t="b">
        <v>0</v>
      </c>
      <c r="L364" s="84" t="b">
        <v>0</v>
      </c>
    </row>
    <row r="365" spans="1:12" ht="15">
      <c r="A365" s="84" t="s">
        <v>2870</v>
      </c>
      <c r="B365" s="84" t="s">
        <v>2794</v>
      </c>
      <c r="C365" s="84">
        <v>2</v>
      </c>
      <c r="D365" s="122">
        <v>0.0015822375218998987</v>
      </c>
      <c r="E365" s="122">
        <v>2.4044535901344855</v>
      </c>
      <c r="F365" s="84" t="s">
        <v>3086</v>
      </c>
      <c r="G365" s="84" t="b">
        <v>0</v>
      </c>
      <c r="H365" s="84" t="b">
        <v>0</v>
      </c>
      <c r="I365" s="84" t="b">
        <v>0</v>
      </c>
      <c r="J365" s="84" t="b">
        <v>0</v>
      </c>
      <c r="K365" s="84" t="b">
        <v>0</v>
      </c>
      <c r="L365" s="84" t="b">
        <v>0</v>
      </c>
    </row>
    <row r="366" spans="1:12" ht="15">
      <c r="A366" s="84" t="s">
        <v>2794</v>
      </c>
      <c r="B366" s="84" t="s">
        <v>2901</v>
      </c>
      <c r="C366" s="84">
        <v>2</v>
      </c>
      <c r="D366" s="122">
        <v>0.0015822375218998987</v>
      </c>
      <c r="E366" s="122">
        <v>2.4044535901344855</v>
      </c>
      <c r="F366" s="84" t="s">
        <v>3086</v>
      </c>
      <c r="G366" s="84" t="b">
        <v>0</v>
      </c>
      <c r="H366" s="84" t="b">
        <v>0</v>
      </c>
      <c r="I366" s="84" t="b">
        <v>0</v>
      </c>
      <c r="J366" s="84" t="b">
        <v>0</v>
      </c>
      <c r="K366" s="84" t="b">
        <v>0</v>
      </c>
      <c r="L366" s="84" t="b">
        <v>0</v>
      </c>
    </row>
    <row r="367" spans="1:12" ht="15">
      <c r="A367" s="84" t="s">
        <v>2901</v>
      </c>
      <c r="B367" s="84" t="s">
        <v>2902</v>
      </c>
      <c r="C367" s="84">
        <v>2</v>
      </c>
      <c r="D367" s="122">
        <v>0.0015822375218998987</v>
      </c>
      <c r="E367" s="122">
        <v>2.7054835857984667</v>
      </c>
      <c r="F367" s="84" t="s">
        <v>3086</v>
      </c>
      <c r="G367" s="84" t="b">
        <v>0</v>
      </c>
      <c r="H367" s="84" t="b">
        <v>0</v>
      </c>
      <c r="I367" s="84" t="b">
        <v>0</v>
      </c>
      <c r="J367" s="84" t="b">
        <v>0</v>
      </c>
      <c r="K367" s="84" t="b">
        <v>1</v>
      </c>
      <c r="L367" s="84" t="b">
        <v>0</v>
      </c>
    </row>
    <row r="368" spans="1:12" ht="15">
      <c r="A368" s="84" t="s">
        <v>2902</v>
      </c>
      <c r="B368" s="84" t="s">
        <v>2807</v>
      </c>
      <c r="C368" s="84">
        <v>2</v>
      </c>
      <c r="D368" s="122">
        <v>0.0015822375218998987</v>
      </c>
      <c r="E368" s="122">
        <v>2.4836348361821106</v>
      </c>
      <c r="F368" s="84" t="s">
        <v>3086</v>
      </c>
      <c r="G368" s="84" t="b">
        <v>0</v>
      </c>
      <c r="H368" s="84" t="b">
        <v>1</v>
      </c>
      <c r="I368" s="84" t="b">
        <v>0</v>
      </c>
      <c r="J368" s="84" t="b">
        <v>0</v>
      </c>
      <c r="K368" s="84" t="b">
        <v>0</v>
      </c>
      <c r="L368" s="84" t="b">
        <v>0</v>
      </c>
    </row>
    <row r="369" spans="1:12" ht="15">
      <c r="A369" s="84" t="s">
        <v>2807</v>
      </c>
      <c r="B369" s="84" t="s">
        <v>691</v>
      </c>
      <c r="C369" s="84">
        <v>2</v>
      </c>
      <c r="D369" s="122">
        <v>0.0015822375218998987</v>
      </c>
      <c r="E369" s="122">
        <v>2.261786086565754</v>
      </c>
      <c r="F369" s="84" t="s">
        <v>3086</v>
      </c>
      <c r="G369" s="84" t="b">
        <v>0</v>
      </c>
      <c r="H369" s="84" t="b">
        <v>0</v>
      </c>
      <c r="I369" s="84" t="b">
        <v>0</v>
      </c>
      <c r="J369" s="84" t="b">
        <v>0</v>
      </c>
      <c r="K369" s="84" t="b">
        <v>0</v>
      </c>
      <c r="L369" s="84" t="b">
        <v>0</v>
      </c>
    </row>
    <row r="370" spans="1:12" ht="15">
      <c r="A370" s="84" t="s">
        <v>2798</v>
      </c>
      <c r="B370" s="84" t="s">
        <v>3040</v>
      </c>
      <c r="C370" s="84">
        <v>2</v>
      </c>
      <c r="D370" s="122">
        <v>0.0015822375218998987</v>
      </c>
      <c r="E370" s="122">
        <v>2.580544849190167</v>
      </c>
      <c r="F370" s="84" t="s">
        <v>3086</v>
      </c>
      <c r="G370" s="84" t="b">
        <v>1</v>
      </c>
      <c r="H370" s="84" t="b">
        <v>0</v>
      </c>
      <c r="I370" s="84" t="b">
        <v>0</v>
      </c>
      <c r="J370" s="84" t="b">
        <v>0</v>
      </c>
      <c r="K370" s="84" t="b">
        <v>0</v>
      </c>
      <c r="L370" s="84" t="b">
        <v>0</v>
      </c>
    </row>
    <row r="371" spans="1:12" ht="15">
      <c r="A371" s="84" t="s">
        <v>3040</v>
      </c>
      <c r="B371" s="84" t="s">
        <v>3041</v>
      </c>
      <c r="C371" s="84">
        <v>2</v>
      </c>
      <c r="D371" s="122">
        <v>0.0015822375218998987</v>
      </c>
      <c r="E371" s="122">
        <v>3.0576661039098294</v>
      </c>
      <c r="F371" s="84" t="s">
        <v>3086</v>
      </c>
      <c r="G371" s="84" t="b">
        <v>0</v>
      </c>
      <c r="H371" s="84" t="b">
        <v>0</v>
      </c>
      <c r="I371" s="84" t="b">
        <v>0</v>
      </c>
      <c r="J371" s="84" t="b">
        <v>0</v>
      </c>
      <c r="K371" s="84" t="b">
        <v>0</v>
      </c>
      <c r="L371" s="84" t="b">
        <v>0</v>
      </c>
    </row>
    <row r="372" spans="1:12" ht="15">
      <c r="A372" s="84" t="s">
        <v>3041</v>
      </c>
      <c r="B372" s="84" t="s">
        <v>320</v>
      </c>
      <c r="C372" s="84">
        <v>2</v>
      </c>
      <c r="D372" s="122">
        <v>0.0015822375218998987</v>
      </c>
      <c r="E372" s="122">
        <v>3.0576661039098294</v>
      </c>
      <c r="F372" s="84" t="s">
        <v>3086</v>
      </c>
      <c r="G372" s="84" t="b">
        <v>0</v>
      </c>
      <c r="H372" s="84" t="b">
        <v>0</v>
      </c>
      <c r="I372" s="84" t="b">
        <v>0</v>
      </c>
      <c r="J372" s="84" t="b">
        <v>0</v>
      </c>
      <c r="K372" s="84" t="b">
        <v>0</v>
      </c>
      <c r="L372" s="84" t="b">
        <v>0</v>
      </c>
    </row>
    <row r="373" spans="1:12" ht="15">
      <c r="A373" s="84" t="s">
        <v>320</v>
      </c>
      <c r="B373" s="84" t="s">
        <v>3042</v>
      </c>
      <c r="C373" s="84">
        <v>2</v>
      </c>
      <c r="D373" s="122">
        <v>0.0015822375218998987</v>
      </c>
      <c r="E373" s="122">
        <v>3.0576661039098294</v>
      </c>
      <c r="F373" s="84" t="s">
        <v>3086</v>
      </c>
      <c r="G373" s="84" t="b">
        <v>0</v>
      </c>
      <c r="H373" s="84" t="b">
        <v>0</v>
      </c>
      <c r="I373" s="84" t="b">
        <v>0</v>
      </c>
      <c r="J373" s="84" t="b">
        <v>0</v>
      </c>
      <c r="K373" s="84" t="b">
        <v>0</v>
      </c>
      <c r="L373" s="84" t="b">
        <v>0</v>
      </c>
    </row>
    <row r="374" spans="1:12" ht="15">
      <c r="A374" s="84" t="s">
        <v>3042</v>
      </c>
      <c r="B374" s="84" t="s">
        <v>3043</v>
      </c>
      <c r="C374" s="84">
        <v>2</v>
      </c>
      <c r="D374" s="122">
        <v>0.0015822375218998987</v>
      </c>
      <c r="E374" s="122">
        <v>3.0576661039098294</v>
      </c>
      <c r="F374" s="84" t="s">
        <v>3086</v>
      </c>
      <c r="G374" s="84" t="b">
        <v>0</v>
      </c>
      <c r="H374" s="84" t="b">
        <v>0</v>
      </c>
      <c r="I374" s="84" t="b">
        <v>0</v>
      </c>
      <c r="J374" s="84" t="b">
        <v>0</v>
      </c>
      <c r="K374" s="84" t="b">
        <v>0</v>
      </c>
      <c r="L374" s="84" t="b">
        <v>0</v>
      </c>
    </row>
    <row r="375" spans="1:12" ht="15">
      <c r="A375" s="84" t="s">
        <v>3043</v>
      </c>
      <c r="B375" s="84" t="s">
        <v>3044</v>
      </c>
      <c r="C375" s="84">
        <v>2</v>
      </c>
      <c r="D375" s="122">
        <v>0.0015822375218998987</v>
      </c>
      <c r="E375" s="122">
        <v>3.0576661039098294</v>
      </c>
      <c r="F375" s="84" t="s">
        <v>3086</v>
      </c>
      <c r="G375" s="84" t="b">
        <v>0</v>
      </c>
      <c r="H375" s="84" t="b">
        <v>0</v>
      </c>
      <c r="I375" s="84" t="b">
        <v>0</v>
      </c>
      <c r="J375" s="84" t="b">
        <v>0</v>
      </c>
      <c r="K375" s="84" t="b">
        <v>0</v>
      </c>
      <c r="L375" s="84" t="b">
        <v>0</v>
      </c>
    </row>
    <row r="376" spans="1:12" ht="15">
      <c r="A376" s="84" t="s">
        <v>3044</v>
      </c>
      <c r="B376" s="84" t="s">
        <v>319</v>
      </c>
      <c r="C376" s="84">
        <v>2</v>
      </c>
      <c r="D376" s="122">
        <v>0.0015822375218998987</v>
      </c>
      <c r="E376" s="122">
        <v>3.0576661039098294</v>
      </c>
      <c r="F376" s="84" t="s">
        <v>3086</v>
      </c>
      <c r="G376" s="84" t="b">
        <v>0</v>
      </c>
      <c r="H376" s="84" t="b">
        <v>0</v>
      </c>
      <c r="I376" s="84" t="b">
        <v>0</v>
      </c>
      <c r="J376" s="84" t="b">
        <v>0</v>
      </c>
      <c r="K376" s="84" t="b">
        <v>0</v>
      </c>
      <c r="L376" s="84" t="b">
        <v>0</v>
      </c>
    </row>
    <row r="377" spans="1:12" ht="15">
      <c r="A377" s="84" t="s">
        <v>319</v>
      </c>
      <c r="B377" s="84" t="s">
        <v>647</v>
      </c>
      <c r="C377" s="84">
        <v>2</v>
      </c>
      <c r="D377" s="122">
        <v>0.0015822375218998987</v>
      </c>
      <c r="E377" s="122">
        <v>2.756636108245848</v>
      </c>
      <c r="F377" s="84" t="s">
        <v>3086</v>
      </c>
      <c r="G377" s="84" t="b">
        <v>0</v>
      </c>
      <c r="H377" s="84" t="b">
        <v>0</v>
      </c>
      <c r="I377" s="84" t="b">
        <v>0</v>
      </c>
      <c r="J377" s="84" t="b">
        <v>0</v>
      </c>
      <c r="K377" s="84" t="b">
        <v>0</v>
      </c>
      <c r="L377" s="84" t="b">
        <v>0</v>
      </c>
    </row>
    <row r="378" spans="1:12" ht="15">
      <c r="A378" s="84" t="s">
        <v>647</v>
      </c>
      <c r="B378" s="84" t="s">
        <v>3045</v>
      </c>
      <c r="C378" s="84">
        <v>2</v>
      </c>
      <c r="D378" s="122">
        <v>0.0015822375218998987</v>
      </c>
      <c r="E378" s="122">
        <v>2.881574844854148</v>
      </c>
      <c r="F378" s="84" t="s">
        <v>3086</v>
      </c>
      <c r="G378" s="84" t="b">
        <v>0</v>
      </c>
      <c r="H378" s="84" t="b">
        <v>0</v>
      </c>
      <c r="I378" s="84" t="b">
        <v>0</v>
      </c>
      <c r="J378" s="84" t="b">
        <v>0</v>
      </c>
      <c r="K378" s="84" t="b">
        <v>0</v>
      </c>
      <c r="L378" s="84" t="b">
        <v>0</v>
      </c>
    </row>
    <row r="379" spans="1:12" ht="15">
      <c r="A379" s="84" t="s">
        <v>3045</v>
      </c>
      <c r="B379" s="84" t="s">
        <v>3046</v>
      </c>
      <c r="C379" s="84">
        <v>2</v>
      </c>
      <c r="D379" s="122">
        <v>0.0015822375218998987</v>
      </c>
      <c r="E379" s="122">
        <v>3.0576661039098294</v>
      </c>
      <c r="F379" s="84" t="s">
        <v>3086</v>
      </c>
      <c r="G379" s="84" t="b">
        <v>0</v>
      </c>
      <c r="H379" s="84" t="b">
        <v>0</v>
      </c>
      <c r="I379" s="84" t="b">
        <v>0</v>
      </c>
      <c r="J379" s="84" t="b">
        <v>0</v>
      </c>
      <c r="K379" s="84" t="b">
        <v>0</v>
      </c>
      <c r="L379" s="84" t="b">
        <v>0</v>
      </c>
    </row>
    <row r="380" spans="1:12" ht="15">
      <c r="A380" s="84" t="s">
        <v>3046</v>
      </c>
      <c r="B380" s="84" t="s">
        <v>3047</v>
      </c>
      <c r="C380" s="84">
        <v>2</v>
      </c>
      <c r="D380" s="122">
        <v>0.0015822375218998987</v>
      </c>
      <c r="E380" s="122">
        <v>3.0576661039098294</v>
      </c>
      <c r="F380" s="84" t="s">
        <v>3086</v>
      </c>
      <c r="G380" s="84" t="b">
        <v>0</v>
      </c>
      <c r="H380" s="84" t="b">
        <v>0</v>
      </c>
      <c r="I380" s="84" t="b">
        <v>0</v>
      </c>
      <c r="J380" s="84" t="b">
        <v>0</v>
      </c>
      <c r="K380" s="84" t="b">
        <v>0</v>
      </c>
      <c r="L380" s="84" t="b">
        <v>0</v>
      </c>
    </row>
    <row r="381" spans="1:12" ht="15">
      <c r="A381" s="84" t="s">
        <v>3047</v>
      </c>
      <c r="B381" s="84" t="s">
        <v>2778</v>
      </c>
      <c r="C381" s="84">
        <v>2</v>
      </c>
      <c r="D381" s="122">
        <v>0.0015822375218998987</v>
      </c>
      <c r="E381" s="122">
        <v>2.2125680638955725</v>
      </c>
      <c r="F381" s="84" t="s">
        <v>3086</v>
      </c>
      <c r="G381" s="84" t="b">
        <v>0</v>
      </c>
      <c r="H381" s="84" t="b">
        <v>0</v>
      </c>
      <c r="I381" s="84" t="b">
        <v>0</v>
      </c>
      <c r="J381" s="84" t="b">
        <v>0</v>
      </c>
      <c r="K381" s="84" t="b">
        <v>0</v>
      </c>
      <c r="L381" s="84" t="b">
        <v>0</v>
      </c>
    </row>
    <row r="382" spans="1:12" ht="15">
      <c r="A382" s="84" t="s">
        <v>282</v>
      </c>
      <c r="B382" s="84" t="s">
        <v>2196</v>
      </c>
      <c r="C382" s="84">
        <v>2</v>
      </c>
      <c r="D382" s="122">
        <v>0.0015822375218998987</v>
      </c>
      <c r="E382" s="122">
        <v>2.5135980595595537</v>
      </c>
      <c r="F382" s="84" t="s">
        <v>3086</v>
      </c>
      <c r="G382" s="84" t="b">
        <v>0</v>
      </c>
      <c r="H382" s="84" t="b">
        <v>0</v>
      </c>
      <c r="I382" s="84" t="b">
        <v>0</v>
      </c>
      <c r="J382" s="84" t="b">
        <v>0</v>
      </c>
      <c r="K382" s="84" t="b">
        <v>0</v>
      </c>
      <c r="L382" s="84" t="b">
        <v>0</v>
      </c>
    </row>
    <row r="383" spans="1:12" ht="15">
      <c r="A383" s="84" t="s">
        <v>2268</v>
      </c>
      <c r="B383" s="84" t="s">
        <v>3049</v>
      </c>
      <c r="C383" s="84">
        <v>2</v>
      </c>
      <c r="D383" s="122">
        <v>0.0015822375218998987</v>
      </c>
      <c r="E383" s="122">
        <v>2.580544849190167</v>
      </c>
      <c r="F383" s="84" t="s">
        <v>3086</v>
      </c>
      <c r="G383" s="84" t="b">
        <v>0</v>
      </c>
      <c r="H383" s="84" t="b">
        <v>0</v>
      </c>
      <c r="I383" s="84" t="b">
        <v>0</v>
      </c>
      <c r="J383" s="84" t="b">
        <v>0</v>
      </c>
      <c r="K383" s="84" t="b">
        <v>0</v>
      </c>
      <c r="L383" s="84" t="b">
        <v>0</v>
      </c>
    </row>
    <row r="384" spans="1:12" ht="15">
      <c r="A384" s="84" t="s">
        <v>2903</v>
      </c>
      <c r="B384" s="84" t="s">
        <v>2789</v>
      </c>
      <c r="C384" s="84">
        <v>2</v>
      </c>
      <c r="D384" s="122">
        <v>0.0015822375218998987</v>
      </c>
      <c r="E384" s="122">
        <v>2.3375068005038724</v>
      </c>
      <c r="F384" s="84" t="s">
        <v>3086</v>
      </c>
      <c r="G384" s="84" t="b">
        <v>0</v>
      </c>
      <c r="H384" s="84" t="b">
        <v>0</v>
      </c>
      <c r="I384" s="84" t="b">
        <v>0</v>
      </c>
      <c r="J384" s="84" t="b">
        <v>0</v>
      </c>
      <c r="K384" s="84" t="b">
        <v>0</v>
      </c>
      <c r="L384" s="84" t="b">
        <v>0</v>
      </c>
    </row>
    <row r="385" spans="1:12" ht="15">
      <c r="A385" s="84" t="s">
        <v>2789</v>
      </c>
      <c r="B385" s="84" t="s">
        <v>627</v>
      </c>
      <c r="C385" s="84">
        <v>2</v>
      </c>
      <c r="D385" s="122">
        <v>0.0015822375218998987</v>
      </c>
      <c r="E385" s="122">
        <v>0.6973567595677707</v>
      </c>
      <c r="F385" s="84" t="s">
        <v>3086</v>
      </c>
      <c r="G385" s="84" t="b">
        <v>0</v>
      </c>
      <c r="H385" s="84" t="b">
        <v>0</v>
      </c>
      <c r="I385" s="84" t="b">
        <v>0</v>
      </c>
      <c r="J385" s="84" t="b">
        <v>0</v>
      </c>
      <c r="K385" s="84" t="b">
        <v>0</v>
      </c>
      <c r="L385" s="84" t="b">
        <v>0</v>
      </c>
    </row>
    <row r="386" spans="1:12" ht="15">
      <c r="A386" s="84" t="s">
        <v>2285</v>
      </c>
      <c r="B386" s="84" t="s">
        <v>2790</v>
      </c>
      <c r="C386" s="84">
        <v>2</v>
      </c>
      <c r="D386" s="122">
        <v>0.0015822375218998987</v>
      </c>
      <c r="E386" s="122">
        <v>1.4722053744013286</v>
      </c>
      <c r="F386" s="84" t="s">
        <v>3086</v>
      </c>
      <c r="G386" s="84" t="b">
        <v>0</v>
      </c>
      <c r="H386" s="84" t="b">
        <v>0</v>
      </c>
      <c r="I386" s="84" t="b">
        <v>0</v>
      </c>
      <c r="J386" s="84" t="b">
        <v>0</v>
      </c>
      <c r="K386" s="84" t="b">
        <v>0</v>
      </c>
      <c r="L386" s="84" t="b">
        <v>0</v>
      </c>
    </row>
    <row r="387" spans="1:12" ht="15">
      <c r="A387" s="84" t="s">
        <v>2790</v>
      </c>
      <c r="B387" s="84" t="s">
        <v>2822</v>
      </c>
      <c r="C387" s="84">
        <v>2</v>
      </c>
      <c r="D387" s="122">
        <v>0.0015822375218998987</v>
      </c>
      <c r="E387" s="122">
        <v>2.2125680638955725</v>
      </c>
      <c r="F387" s="84" t="s">
        <v>3086</v>
      </c>
      <c r="G387" s="84" t="b">
        <v>0</v>
      </c>
      <c r="H387" s="84" t="b">
        <v>0</v>
      </c>
      <c r="I387" s="84" t="b">
        <v>0</v>
      </c>
      <c r="J387" s="84" t="b">
        <v>1</v>
      </c>
      <c r="K387" s="84" t="b">
        <v>0</v>
      </c>
      <c r="L387" s="84" t="b">
        <v>0</v>
      </c>
    </row>
    <row r="388" spans="1:12" ht="15">
      <c r="A388" s="84" t="s">
        <v>2822</v>
      </c>
      <c r="B388" s="84" t="s">
        <v>3051</v>
      </c>
      <c r="C388" s="84">
        <v>2</v>
      </c>
      <c r="D388" s="122">
        <v>0.0015822375218998987</v>
      </c>
      <c r="E388" s="122">
        <v>2.756636108245848</v>
      </c>
      <c r="F388" s="84" t="s">
        <v>3086</v>
      </c>
      <c r="G388" s="84" t="b">
        <v>1</v>
      </c>
      <c r="H388" s="84" t="b">
        <v>0</v>
      </c>
      <c r="I388" s="84" t="b">
        <v>0</v>
      </c>
      <c r="J388" s="84" t="b">
        <v>0</v>
      </c>
      <c r="K388" s="84" t="b">
        <v>0</v>
      </c>
      <c r="L388" s="84" t="b">
        <v>0</v>
      </c>
    </row>
    <row r="389" spans="1:12" ht="15">
      <c r="A389" s="84" t="s">
        <v>3051</v>
      </c>
      <c r="B389" s="84" t="s">
        <v>2851</v>
      </c>
      <c r="C389" s="84">
        <v>2</v>
      </c>
      <c r="D389" s="122">
        <v>0.0015822375218998987</v>
      </c>
      <c r="E389" s="122">
        <v>2.756636108245848</v>
      </c>
      <c r="F389" s="84" t="s">
        <v>3086</v>
      </c>
      <c r="G389" s="84" t="b">
        <v>0</v>
      </c>
      <c r="H389" s="84" t="b">
        <v>0</v>
      </c>
      <c r="I389" s="84" t="b">
        <v>0</v>
      </c>
      <c r="J389" s="84" t="b">
        <v>0</v>
      </c>
      <c r="K389" s="84" t="b">
        <v>0</v>
      </c>
      <c r="L389" s="84" t="b">
        <v>0</v>
      </c>
    </row>
    <row r="390" spans="1:12" ht="15">
      <c r="A390" s="84" t="s">
        <v>2851</v>
      </c>
      <c r="B390" s="84" t="s">
        <v>2833</v>
      </c>
      <c r="C390" s="84">
        <v>2</v>
      </c>
      <c r="D390" s="122">
        <v>0.0015822375218998987</v>
      </c>
      <c r="E390" s="122">
        <v>2.455606112581867</v>
      </c>
      <c r="F390" s="84" t="s">
        <v>3086</v>
      </c>
      <c r="G390" s="84" t="b">
        <v>0</v>
      </c>
      <c r="H390" s="84" t="b">
        <v>0</v>
      </c>
      <c r="I390" s="84" t="b">
        <v>0</v>
      </c>
      <c r="J390" s="84" t="b">
        <v>0</v>
      </c>
      <c r="K390" s="84" t="b">
        <v>0</v>
      </c>
      <c r="L390" s="84" t="b">
        <v>0</v>
      </c>
    </row>
    <row r="391" spans="1:12" ht="15">
      <c r="A391" s="84" t="s">
        <v>2833</v>
      </c>
      <c r="B391" s="84" t="s">
        <v>3052</v>
      </c>
      <c r="C391" s="84">
        <v>2</v>
      </c>
      <c r="D391" s="122">
        <v>0.0015822375218998987</v>
      </c>
      <c r="E391" s="122">
        <v>2.756636108245848</v>
      </c>
      <c r="F391" s="84" t="s">
        <v>3086</v>
      </c>
      <c r="G391" s="84" t="b">
        <v>0</v>
      </c>
      <c r="H391" s="84" t="b">
        <v>0</v>
      </c>
      <c r="I391" s="84" t="b">
        <v>0</v>
      </c>
      <c r="J391" s="84" t="b">
        <v>0</v>
      </c>
      <c r="K391" s="84" t="b">
        <v>0</v>
      </c>
      <c r="L391" s="84" t="b">
        <v>0</v>
      </c>
    </row>
    <row r="392" spans="1:12" ht="15">
      <c r="A392" s="84" t="s">
        <v>3052</v>
      </c>
      <c r="B392" s="84" t="s">
        <v>2904</v>
      </c>
      <c r="C392" s="84">
        <v>2</v>
      </c>
      <c r="D392" s="122">
        <v>0.0015822375218998987</v>
      </c>
      <c r="E392" s="122">
        <v>2.881574844854148</v>
      </c>
      <c r="F392" s="84" t="s">
        <v>3086</v>
      </c>
      <c r="G392" s="84" t="b">
        <v>0</v>
      </c>
      <c r="H392" s="84" t="b">
        <v>0</v>
      </c>
      <c r="I392" s="84" t="b">
        <v>0</v>
      </c>
      <c r="J392" s="84" t="b">
        <v>0</v>
      </c>
      <c r="K392" s="84" t="b">
        <v>0</v>
      </c>
      <c r="L392" s="84" t="b">
        <v>0</v>
      </c>
    </row>
    <row r="393" spans="1:12" ht="15">
      <c r="A393" s="84" t="s">
        <v>2904</v>
      </c>
      <c r="B393" s="84" t="s">
        <v>3053</v>
      </c>
      <c r="C393" s="84">
        <v>2</v>
      </c>
      <c r="D393" s="122">
        <v>0.0015822375218998987</v>
      </c>
      <c r="E393" s="122">
        <v>2.881574844854148</v>
      </c>
      <c r="F393" s="84" t="s">
        <v>3086</v>
      </c>
      <c r="G393" s="84" t="b">
        <v>0</v>
      </c>
      <c r="H393" s="84" t="b">
        <v>0</v>
      </c>
      <c r="I393" s="84" t="b">
        <v>0</v>
      </c>
      <c r="J393" s="84" t="b">
        <v>0</v>
      </c>
      <c r="K393" s="84" t="b">
        <v>0</v>
      </c>
      <c r="L393" s="84" t="b">
        <v>0</v>
      </c>
    </row>
    <row r="394" spans="1:12" ht="15">
      <c r="A394" s="84" t="s">
        <v>3053</v>
      </c>
      <c r="B394" s="84" t="s">
        <v>2295</v>
      </c>
      <c r="C394" s="84">
        <v>2</v>
      </c>
      <c r="D394" s="122">
        <v>0.0015822375218998987</v>
      </c>
      <c r="E394" s="122">
        <v>2.580544849190167</v>
      </c>
      <c r="F394" s="84" t="s">
        <v>3086</v>
      </c>
      <c r="G394" s="84" t="b">
        <v>0</v>
      </c>
      <c r="H394" s="84" t="b">
        <v>0</v>
      </c>
      <c r="I394" s="84" t="b">
        <v>0</v>
      </c>
      <c r="J394" s="84" t="b">
        <v>0</v>
      </c>
      <c r="K394" s="84" t="b">
        <v>0</v>
      </c>
      <c r="L394" s="84" t="b">
        <v>0</v>
      </c>
    </row>
    <row r="395" spans="1:12" ht="15">
      <c r="A395" s="84" t="s">
        <v>2295</v>
      </c>
      <c r="B395" s="84" t="s">
        <v>2263</v>
      </c>
      <c r="C395" s="84">
        <v>2</v>
      </c>
      <c r="D395" s="122">
        <v>0.0015822375218998987</v>
      </c>
      <c r="E395" s="122">
        <v>1.8023935988065232</v>
      </c>
      <c r="F395" s="84" t="s">
        <v>3086</v>
      </c>
      <c r="G395" s="84" t="b">
        <v>0</v>
      </c>
      <c r="H395" s="84" t="b">
        <v>0</v>
      </c>
      <c r="I395" s="84" t="b">
        <v>0</v>
      </c>
      <c r="J395" s="84" t="b">
        <v>0</v>
      </c>
      <c r="K395" s="84" t="b">
        <v>0</v>
      </c>
      <c r="L395" s="84" t="b">
        <v>0</v>
      </c>
    </row>
    <row r="396" spans="1:12" ht="15">
      <c r="A396" s="84" t="s">
        <v>2263</v>
      </c>
      <c r="B396" s="84" t="s">
        <v>2287</v>
      </c>
      <c r="C396" s="84">
        <v>2</v>
      </c>
      <c r="D396" s="122">
        <v>0.0015822375218998987</v>
      </c>
      <c r="E396" s="122">
        <v>1.86038554578421</v>
      </c>
      <c r="F396" s="84" t="s">
        <v>3086</v>
      </c>
      <c r="G396" s="84" t="b">
        <v>0</v>
      </c>
      <c r="H396" s="84" t="b">
        <v>0</v>
      </c>
      <c r="I396" s="84" t="b">
        <v>0</v>
      </c>
      <c r="J396" s="84" t="b">
        <v>0</v>
      </c>
      <c r="K396" s="84" t="b">
        <v>0</v>
      </c>
      <c r="L396" s="84" t="b">
        <v>0</v>
      </c>
    </row>
    <row r="397" spans="1:12" ht="15">
      <c r="A397" s="84" t="s">
        <v>2287</v>
      </c>
      <c r="B397" s="84" t="s">
        <v>2854</v>
      </c>
      <c r="C397" s="84">
        <v>2</v>
      </c>
      <c r="D397" s="122">
        <v>0.0015822375218998987</v>
      </c>
      <c r="E397" s="122">
        <v>2.2125680638955725</v>
      </c>
      <c r="F397" s="84" t="s">
        <v>3086</v>
      </c>
      <c r="G397" s="84" t="b">
        <v>0</v>
      </c>
      <c r="H397" s="84" t="b">
        <v>0</v>
      </c>
      <c r="I397" s="84" t="b">
        <v>0</v>
      </c>
      <c r="J397" s="84" t="b">
        <v>0</v>
      </c>
      <c r="K397" s="84" t="b">
        <v>0</v>
      </c>
      <c r="L397" s="84" t="b">
        <v>0</v>
      </c>
    </row>
    <row r="398" spans="1:12" ht="15">
      <c r="A398" s="84" t="s">
        <v>2854</v>
      </c>
      <c r="B398" s="84" t="s">
        <v>2287</v>
      </c>
      <c r="C398" s="84">
        <v>2</v>
      </c>
      <c r="D398" s="122">
        <v>0.0015822375218998987</v>
      </c>
      <c r="E398" s="122">
        <v>2.2125680638955725</v>
      </c>
      <c r="F398" s="84" t="s">
        <v>3086</v>
      </c>
      <c r="G398" s="84" t="b">
        <v>0</v>
      </c>
      <c r="H398" s="84" t="b">
        <v>0</v>
      </c>
      <c r="I398" s="84" t="b">
        <v>0</v>
      </c>
      <c r="J398" s="84" t="b">
        <v>0</v>
      </c>
      <c r="K398" s="84" t="b">
        <v>0</v>
      </c>
      <c r="L398" s="84" t="b">
        <v>0</v>
      </c>
    </row>
    <row r="399" spans="1:12" ht="15">
      <c r="A399" s="84" t="s">
        <v>2905</v>
      </c>
      <c r="B399" s="84" t="s">
        <v>3056</v>
      </c>
      <c r="C399" s="84">
        <v>2</v>
      </c>
      <c r="D399" s="122">
        <v>0.0015822375218998987</v>
      </c>
      <c r="E399" s="122">
        <v>2.881574844854148</v>
      </c>
      <c r="F399" s="84" t="s">
        <v>3086</v>
      </c>
      <c r="G399" s="84" t="b">
        <v>0</v>
      </c>
      <c r="H399" s="84" t="b">
        <v>0</v>
      </c>
      <c r="I399" s="84" t="b">
        <v>0</v>
      </c>
      <c r="J399" s="84" t="b">
        <v>0</v>
      </c>
      <c r="K399" s="84" t="b">
        <v>0</v>
      </c>
      <c r="L399" s="84" t="b">
        <v>0</v>
      </c>
    </row>
    <row r="400" spans="1:12" ht="15">
      <c r="A400" s="84" t="s">
        <v>3056</v>
      </c>
      <c r="B400" s="84" t="s">
        <v>2256</v>
      </c>
      <c r="C400" s="84">
        <v>2</v>
      </c>
      <c r="D400" s="122">
        <v>0.0015822375218998987</v>
      </c>
      <c r="E400" s="122">
        <v>2.1545761169178856</v>
      </c>
      <c r="F400" s="84" t="s">
        <v>3086</v>
      </c>
      <c r="G400" s="84" t="b">
        <v>0</v>
      </c>
      <c r="H400" s="84" t="b">
        <v>0</v>
      </c>
      <c r="I400" s="84" t="b">
        <v>0</v>
      </c>
      <c r="J400" s="84" t="b">
        <v>0</v>
      </c>
      <c r="K400" s="84" t="b">
        <v>0</v>
      </c>
      <c r="L400" s="84" t="b">
        <v>0</v>
      </c>
    </row>
    <row r="401" spans="1:12" ht="15">
      <c r="A401" s="84" t="s">
        <v>2253</v>
      </c>
      <c r="B401" s="84" t="s">
        <v>2796</v>
      </c>
      <c r="C401" s="84">
        <v>2</v>
      </c>
      <c r="D401" s="122">
        <v>0.0015822375218998987</v>
      </c>
      <c r="E401" s="122">
        <v>1.626302339750842</v>
      </c>
      <c r="F401" s="84" t="s">
        <v>3086</v>
      </c>
      <c r="G401" s="84" t="b">
        <v>0</v>
      </c>
      <c r="H401" s="84" t="b">
        <v>0</v>
      </c>
      <c r="I401" s="84" t="b">
        <v>0</v>
      </c>
      <c r="J401" s="84" t="b">
        <v>0</v>
      </c>
      <c r="K401" s="84" t="b">
        <v>0</v>
      </c>
      <c r="L401" s="84" t="b">
        <v>0</v>
      </c>
    </row>
    <row r="402" spans="1:12" ht="15">
      <c r="A402" s="84" t="s">
        <v>2796</v>
      </c>
      <c r="B402" s="84" t="s">
        <v>3057</v>
      </c>
      <c r="C402" s="84">
        <v>2</v>
      </c>
      <c r="D402" s="122">
        <v>0.0015822375218998987</v>
      </c>
      <c r="E402" s="122">
        <v>2.580544849190167</v>
      </c>
      <c r="F402" s="84" t="s">
        <v>3086</v>
      </c>
      <c r="G402" s="84" t="b">
        <v>0</v>
      </c>
      <c r="H402" s="84" t="b">
        <v>0</v>
      </c>
      <c r="I402" s="84" t="b">
        <v>0</v>
      </c>
      <c r="J402" s="84" t="b">
        <v>0</v>
      </c>
      <c r="K402" s="84" t="b">
        <v>1</v>
      </c>
      <c r="L402" s="84" t="b">
        <v>0</v>
      </c>
    </row>
    <row r="403" spans="1:12" ht="15">
      <c r="A403" s="84" t="s">
        <v>3057</v>
      </c>
      <c r="B403" s="84" t="s">
        <v>3058</v>
      </c>
      <c r="C403" s="84">
        <v>2</v>
      </c>
      <c r="D403" s="122">
        <v>0.0015822375218998987</v>
      </c>
      <c r="E403" s="122">
        <v>3.0576661039098294</v>
      </c>
      <c r="F403" s="84" t="s">
        <v>3086</v>
      </c>
      <c r="G403" s="84" t="b">
        <v>0</v>
      </c>
      <c r="H403" s="84" t="b">
        <v>1</v>
      </c>
      <c r="I403" s="84" t="b">
        <v>0</v>
      </c>
      <c r="J403" s="84" t="b">
        <v>0</v>
      </c>
      <c r="K403" s="84" t="b">
        <v>0</v>
      </c>
      <c r="L403" s="84" t="b">
        <v>0</v>
      </c>
    </row>
    <row r="404" spans="1:12" ht="15">
      <c r="A404" s="84" t="s">
        <v>3058</v>
      </c>
      <c r="B404" s="84" t="s">
        <v>2789</v>
      </c>
      <c r="C404" s="84">
        <v>2</v>
      </c>
      <c r="D404" s="122">
        <v>0.0015822375218998987</v>
      </c>
      <c r="E404" s="122">
        <v>2.5135980595595537</v>
      </c>
      <c r="F404" s="84" t="s">
        <v>3086</v>
      </c>
      <c r="G404" s="84" t="b">
        <v>0</v>
      </c>
      <c r="H404" s="84" t="b">
        <v>0</v>
      </c>
      <c r="I404" s="84" t="b">
        <v>0</v>
      </c>
      <c r="J404" s="84" t="b">
        <v>0</v>
      </c>
      <c r="K404" s="84" t="b">
        <v>0</v>
      </c>
      <c r="L404" s="84" t="b">
        <v>0</v>
      </c>
    </row>
    <row r="405" spans="1:12" ht="15">
      <c r="A405" s="84" t="s">
        <v>2789</v>
      </c>
      <c r="B405" s="84" t="s">
        <v>642</v>
      </c>
      <c r="C405" s="84">
        <v>2</v>
      </c>
      <c r="D405" s="122">
        <v>0.0015822375218998987</v>
      </c>
      <c r="E405" s="122">
        <v>1.0822342954005664</v>
      </c>
      <c r="F405" s="84" t="s">
        <v>3086</v>
      </c>
      <c r="G405" s="84" t="b">
        <v>0</v>
      </c>
      <c r="H405" s="84" t="b">
        <v>0</v>
      </c>
      <c r="I405" s="84" t="b">
        <v>0</v>
      </c>
      <c r="J405" s="84" t="b">
        <v>0</v>
      </c>
      <c r="K405" s="84" t="b">
        <v>0</v>
      </c>
      <c r="L405" s="84" t="b">
        <v>0</v>
      </c>
    </row>
    <row r="406" spans="1:12" ht="15">
      <c r="A406" s="84" t="s">
        <v>3062</v>
      </c>
      <c r="B406" s="84" t="s">
        <v>627</v>
      </c>
      <c r="C406" s="84">
        <v>2</v>
      </c>
      <c r="D406" s="122">
        <v>0.0015822375218998987</v>
      </c>
      <c r="E406" s="122">
        <v>1.2414248039180462</v>
      </c>
      <c r="F406" s="84" t="s">
        <v>3086</v>
      </c>
      <c r="G406" s="84" t="b">
        <v>0</v>
      </c>
      <c r="H406" s="84" t="b">
        <v>0</v>
      </c>
      <c r="I406" s="84" t="b">
        <v>0</v>
      </c>
      <c r="J406" s="84" t="b">
        <v>0</v>
      </c>
      <c r="K406" s="84" t="b">
        <v>0</v>
      </c>
      <c r="L406" s="84" t="b">
        <v>0</v>
      </c>
    </row>
    <row r="407" spans="1:12" ht="15">
      <c r="A407" s="84" t="s">
        <v>627</v>
      </c>
      <c r="B407" s="84" t="s">
        <v>3063</v>
      </c>
      <c r="C407" s="84">
        <v>2</v>
      </c>
      <c r="D407" s="122">
        <v>0.0015822375218998987</v>
      </c>
      <c r="E407" s="122">
        <v>1.286814092267685</v>
      </c>
      <c r="F407" s="84" t="s">
        <v>3086</v>
      </c>
      <c r="G407" s="84" t="b">
        <v>0</v>
      </c>
      <c r="H407" s="84" t="b">
        <v>0</v>
      </c>
      <c r="I407" s="84" t="b">
        <v>0</v>
      </c>
      <c r="J407" s="84" t="b">
        <v>0</v>
      </c>
      <c r="K407" s="84" t="b">
        <v>0</v>
      </c>
      <c r="L407" s="84" t="b">
        <v>0</v>
      </c>
    </row>
    <row r="408" spans="1:12" ht="15">
      <c r="A408" s="84" t="s">
        <v>3063</v>
      </c>
      <c r="B408" s="84" t="s">
        <v>3064</v>
      </c>
      <c r="C408" s="84">
        <v>2</v>
      </c>
      <c r="D408" s="122">
        <v>0.0015822375218998987</v>
      </c>
      <c r="E408" s="122">
        <v>3.0576661039098294</v>
      </c>
      <c r="F408" s="84" t="s">
        <v>3086</v>
      </c>
      <c r="G408" s="84" t="b">
        <v>0</v>
      </c>
      <c r="H408" s="84" t="b">
        <v>0</v>
      </c>
      <c r="I408" s="84" t="b">
        <v>0</v>
      </c>
      <c r="J408" s="84" t="b">
        <v>0</v>
      </c>
      <c r="K408" s="84" t="b">
        <v>0</v>
      </c>
      <c r="L408" s="84" t="b">
        <v>0</v>
      </c>
    </row>
    <row r="409" spans="1:12" ht="15">
      <c r="A409" s="84" t="s">
        <v>3064</v>
      </c>
      <c r="B409" s="84" t="s">
        <v>2201</v>
      </c>
      <c r="C409" s="84">
        <v>2</v>
      </c>
      <c r="D409" s="122">
        <v>0.0015822375218998987</v>
      </c>
      <c r="E409" s="122">
        <v>3.0576661039098294</v>
      </c>
      <c r="F409" s="84" t="s">
        <v>3086</v>
      </c>
      <c r="G409" s="84" t="b">
        <v>0</v>
      </c>
      <c r="H409" s="84" t="b">
        <v>0</v>
      </c>
      <c r="I409" s="84" t="b">
        <v>0</v>
      </c>
      <c r="J409" s="84" t="b">
        <v>0</v>
      </c>
      <c r="K409" s="84" t="b">
        <v>0</v>
      </c>
      <c r="L409" s="84" t="b">
        <v>0</v>
      </c>
    </row>
    <row r="410" spans="1:12" ht="15">
      <c r="A410" s="84" t="s">
        <v>2201</v>
      </c>
      <c r="B410" s="84" t="s">
        <v>2791</v>
      </c>
      <c r="C410" s="84">
        <v>2</v>
      </c>
      <c r="D410" s="122">
        <v>0.0015822375218998987</v>
      </c>
      <c r="E410" s="122">
        <v>2.580544849190167</v>
      </c>
      <c r="F410" s="84" t="s">
        <v>3086</v>
      </c>
      <c r="G410" s="84" t="b">
        <v>0</v>
      </c>
      <c r="H410" s="84" t="b">
        <v>0</v>
      </c>
      <c r="I410" s="84" t="b">
        <v>0</v>
      </c>
      <c r="J410" s="84" t="b">
        <v>0</v>
      </c>
      <c r="K410" s="84" t="b">
        <v>0</v>
      </c>
      <c r="L410" s="84" t="b">
        <v>0</v>
      </c>
    </row>
    <row r="411" spans="1:12" ht="15">
      <c r="A411" s="84" t="s">
        <v>2791</v>
      </c>
      <c r="B411" s="84" t="s">
        <v>3065</v>
      </c>
      <c r="C411" s="84">
        <v>2</v>
      </c>
      <c r="D411" s="122">
        <v>0.0015822375218998987</v>
      </c>
      <c r="E411" s="122">
        <v>2.5135980595595537</v>
      </c>
      <c r="F411" s="84" t="s">
        <v>3086</v>
      </c>
      <c r="G411" s="84" t="b">
        <v>0</v>
      </c>
      <c r="H411" s="84" t="b">
        <v>0</v>
      </c>
      <c r="I411" s="84" t="b">
        <v>0</v>
      </c>
      <c r="J411" s="84" t="b">
        <v>0</v>
      </c>
      <c r="K411" s="84" t="b">
        <v>0</v>
      </c>
      <c r="L411" s="84" t="b">
        <v>0</v>
      </c>
    </row>
    <row r="412" spans="1:12" ht="15">
      <c r="A412" s="84" t="s">
        <v>2273</v>
      </c>
      <c r="B412" s="84" t="s">
        <v>2805</v>
      </c>
      <c r="C412" s="84">
        <v>2</v>
      </c>
      <c r="D412" s="122">
        <v>0.0015822375218998987</v>
      </c>
      <c r="E412" s="122">
        <v>2.0576661039098294</v>
      </c>
      <c r="F412" s="84" t="s">
        <v>3086</v>
      </c>
      <c r="G412" s="84" t="b">
        <v>0</v>
      </c>
      <c r="H412" s="84" t="b">
        <v>0</v>
      </c>
      <c r="I412" s="84" t="b">
        <v>0</v>
      </c>
      <c r="J412" s="84" t="b">
        <v>0</v>
      </c>
      <c r="K412" s="84" t="b">
        <v>0</v>
      </c>
      <c r="L412" s="84" t="b">
        <v>0</v>
      </c>
    </row>
    <row r="413" spans="1:12" ht="15">
      <c r="A413" s="84" t="s">
        <v>2805</v>
      </c>
      <c r="B413" s="84" t="s">
        <v>2254</v>
      </c>
      <c r="C413" s="84">
        <v>2</v>
      </c>
      <c r="D413" s="122">
        <v>0.0015822375218998987</v>
      </c>
      <c r="E413" s="122">
        <v>1.5990282548841799</v>
      </c>
      <c r="F413" s="84" t="s">
        <v>3086</v>
      </c>
      <c r="G413" s="84" t="b">
        <v>0</v>
      </c>
      <c r="H413" s="84" t="b">
        <v>0</v>
      </c>
      <c r="I413" s="84" t="b">
        <v>0</v>
      </c>
      <c r="J413" s="84" t="b">
        <v>0</v>
      </c>
      <c r="K413" s="84" t="b">
        <v>0</v>
      </c>
      <c r="L413" s="84" t="b">
        <v>0</v>
      </c>
    </row>
    <row r="414" spans="1:12" ht="15">
      <c r="A414" s="84" t="s">
        <v>2800</v>
      </c>
      <c r="B414" s="84" t="s">
        <v>3069</v>
      </c>
      <c r="C414" s="84">
        <v>2</v>
      </c>
      <c r="D414" s="122">
        <v>0.0015822375218998987</v>
      </c>
      <c r="E414" s="122">
        <v>2.6597260952377915</v>
      </c>
      <c r="F414" s="84" t="s">
        <v>3086</v>
      </c>
      <c r="G414" s="84" t="b">
        <v>0</v>
      </c>
      <c r="H414" s="84" t="b">
        <v>0</v>
      </c>
      <c r="I414" s="84" t="b">
        <v>0</v>
      </c>
      <c r="J414" s="84" t="b">
        <v>0</v>
      </c>
      <c r="K414" s="84" t="b">
        <v>0</v>
      </c>
      <c r="L414" s="84" t="b">
        <v>0</v>
      </c>
    </row>
    <row r="415" spans="1:12" ht="15">
      <c r="A415" s="84" t="s">
        <v>3069</v>
      </c>
      <c r="B415" s="84" t="s">
        <v>3070</v>
      </c>
      <c r="C415" s="84">
        <v>2</v>
      </c>
      <c r="D415" s="122">
        <v>0.0015822375218998987</v>
      </c>
      <c r="E415" s="122">
        <v>3.0576661039098294</v>
      </c>
      <c r="F415" s="84" t="s">
        <v>3086</v>
      </c>
      <c r="G415" s="84" t="b">
        <v>0</v>
      </c>
      <c r="H415" s="84" t="b">
        <v>0</v>
      </c>
      <c r="I415" s="84" t="b">
        <v>0</v>
      </c>
      <c r="J415" s="84" t="b">
        <v>0</v>
      </c>
      <c r="K415" s="84" t="b">
        <v>0</v>
      </c>
      <c r="L415" s="84" t="b">
        <v>0</v>
      </c>
    </row>
    <row r="416" spans="1:12" ht="15">
      <c r="A416" s="84" t="s">
        <v>3070</v>
      </c>
      <c r="B416" s="84" t="s">
        <v>3071</v>
      </c>
      <c r="C416" s="84">
        <v>2</v>
      </c>
      <c r="D416" s="122">
        <v>0.0015822375218998987</v>
      </c>
      <c r="E416" s="122">
        <v>3.0576661039098294</v>
      </c>
      <c r="F416" s="84" t="s">
        <v>3086</v>
      </c>
      <c r="G416" s="84" t="b">
        <v>0</v>
      </c>
      <c r="H416" s="84" t="b">
        <v>0</v>
      </c>
      <c r="I416" s="84" t="b">
        <v>0</v>
      </c>
      <c r="J416" s="84" t="b">
        <v>0</v>
      </c>
      <c r="K416" s="84" t="b">
        <v>0</v>
      </c>
      <c r="L416" s="84" t="b">
        <v>0</v>
      </c>
    </row>
    <row r="417" spans="1:12" ht="15">
      <c r="A417" s="84" t="s">
        <v>3071</v>
      </c>
      <c r="B417" s="84" t="s">
        <v>2829</v>
      </c>
      <c r="C417" s="84">
        <v>2</v>
      </c>
      <c r="D417" s="122">
        <v>0.0015822375218998987</v>
      </c>
      <c r="E417" s="122">
        <v>2.756636108245848</v>
      </c>
      <c r="F417" s="84" t="s">
        <v>3086</v>
      </c>
      <c r="G417" s="84" t="b">
        <v>0</v>
      </c>
      <c r="H417" s="84" t="b">
        <v>0</v>
      </c>
      <c r="I417" s="84" t="b">
        <v>0</v>
      </c>
      <c r="J417" s="84" t="b">
        <v>1</v>
      </c>
      <c r="K417" s="84" t="b">
        <v>0</v>
      </c>
      <c r="L417" s="84" t="b">
        <v>0</v>
      </c>
    </row>
    <row r="418" spans="1:12" ht="15">
      <c r="A418" s="84" t="s">
        <v>2829</v>
      </c>
      <c r="B418" s="84" t="s">
        <v>2852</v>
      </c>
      <c r="C418" s="84">
        <v>2</v>
      </c>
      <c r="D418" s="122">
        <v>0.0015822375218998987</v>
      </c>
      <c r="E418" s="122">
        <v>2.455606112581867</v>
      </c>
      <c r="F418" s="84" t="s">
        <v>3086</v>
      </c>
      <c r="G418" s="84" t="b">
        <v>1</v>
      </c>
      <c r="H418" s="84" t="b">
        <v>0</v>
      </c>
      <c r="I418" s="84" t="b">
        <v>0</v>
      </c>
      <c r="J418" s="84" t="b">
        <v>1</v>
      </c>
      <c r="K418" s="84" t="b">
        <v>0</v>
      </c>
      <c r="L418" s="84" t="b">
        <v>0</v>
      </c>
    </row>
    <row r="419" spans="1:12" ht="15">
      <c r="A419" s="84" t="s">
        <v>2852</v>
      </c>
      <c r="B419" s="84" t="s">
        <v>2855</v>
      </c>
      <c r="C419" s="84">
        <v>2</v>
      </c>
      <c r="D419" s="122">
        <v>0.0015822375218998987</v>
      </c>
      <c r="E419" s="122">
        <v>2.455606112581867</v>
      </c>
      <c r="F419" s="84" t="s">
        <v>3086</v>
      </c>
      <c r="G419" s="84" t="b">
        <v>1</v>
      </c>
      <c r="H419" s="84" t="b">
        <v>0</v>
      </c>
      <c r="I419" s="84" t="b">
        <v>0</v>
      </c>
      <c r="J419" s="84" t="b">
        <v>0</v>
      </c>
      <c r="K419" s="84" t="b">
        <v>0</v>
      </c>
      <c r="L419" s="84" t="b">
        <v>0</v>
      </c>
    </row>
    <row r="420" spans="1:12" ht="15">
      <c r="A420" s="84" t="s">
        <v>2855</v>
      </c>
      <c r="B420" s="84" t="s">
        <v>2832</v>
      </c>
      <c r="C420" s="84">
        <v>2</v>
      </c>
      <c r="D420" s="122">
        <v>0.0015822375218998987</v>
      </c>
      <c r="E420" s="122">
        <v>2.455606112581867</v>
      </c>
      <c r="F420" s="84" t="s">
        <v>3086</v>
      </c>
      <c r="G420" s="84" t="b">
        <v>0</v>
      </c>
      <c r="H420" s="84" t="b">
        <v>0</v>
      </c>
      <c r="I420" s="84" t="b">
        <v>0</v>
      </c>
      <c r="J420" s="84" t="b">
        <v>0</v>
      </c>
      <c r="K420" s="84" t="b">
        <v>1</v>
      </c>
      <c r="L420" s="84" t="b">
        <v>0</v>
      </c>
    </row>
    <row r="421" spans="1:12" ht="15">
      <c r="A421" s="84" t="s">
        <v>2832</v>
      </c>
      <c r="B421" s="84" t="s">
        <v>2256</v>
      </c>
      <c r="C421" s="84">
        <v>2</v>
      </c>
      <c r="D421" s="122">
        <v>0.0015822375218998987</v>
      </c>
      <c r="E421" s="122">
        <v>1.8535461212539044</v>
      </c>
      <c r="F421" s="84" t="s">
        <v>3086</v>
      </c>
      <c r="G421" s="84" t="b">
        <v>0</v>
      </c>
      <c r="H421" s="84" t="b">
        <v>1</v>
      </c>
      <c r="I421" s="84" t="b">
        <v>0</v>
      </c>
      <c r="J421" s="84" t="b">
        <v>0</v>
      </c>
      <c r="K421" s="84" t="b">
        <v>0</v>
      </c>
      <c r="L421" s="84" t="b">
        <v>0</v>
      </c>
    </row>
    <row r="422" spans="1:12" ht="15">
      <c r="A422" s="84" t="s">
        <v>2253</v>
      </c>
      <c r="B422" s="84" t="s">
        <v>2906</v>
      </c>
      <c r="C422" s="84">
        <v>2</v>
      </c>
      <c r="D422" s="122">
        <v>0.0015822375218998987</v>
      </c>
      <c r="E422" s="122">
        <v>1.927332335414823</v>
      </c>
      <c r="F422" s="84" t="s">
        <v>3086</v>
      </c>
      <c r="G422" s="84" t="b">
        <v>0</v>
      </c>
      <c r="H422" s="84" t="b">
        <v>0</v>
      </c>
      <c r="I422" s="84" t="b">
        <v>0</v>
      </c>
      <c r="J422" s="84" t="b">
        <v>0</v>
      </c>
      <c r="K422" s="84" t="b">
        <v>0</v>
      </c>
      <c r="L422" s="84" t="b">
        <v>0</v>
      </c>
    </row>
    <row r="423" spans="1:12" ht="15">
      <c r="A423" s="84" t="s">
        <v>2856</v>
      </c>
      <c r="B423" s="84" t="s">
        <v>3072</v>
      </c>
      <c r="C423" s="84">
        <v>2</v>
      </c>
      <c r="D423" s="122">
        <v>0.0018268779084614438</v>
      </c>
      <c r="E423" s="122">
        <v>2.756636108245848</v>
      </c>
      <c r="F423" s="84" t="s">
        <v>3086</v>
      </c>
      <c r="G423" s="84" t="b">
        <v>0</v>
      </c>
      <c r="H423" s="84" t="b">
        <v>0</v>
      </c>
      <c r="I423" s="84" t="b">
        <v>0</v>
      </c>
      <c r="J423" s="84" t="b">
        <v>1</v>
      </c>
      <c r="K423" s="84" t="b">
        <v>0</v>
      </c>
      <c r="L423" s="84" t="b">
        <v>0</v>
      </c>
    </row>
    <row r="424" spans="1:12" ht="15">
      <c r="A424" s="84" t="s">
        <v>2288</v>
      </c>
      <c r="B424" s="84" t="s">
        <v>2241</v>
      </c>
      <c r="C424" s="84">
        <v>2</v>
      </c>
      <c r="D424" s="122">
        <v>0.0015822375218998987</v>
      </c>
      <c r="E424" s="122">
        <v>1.2381221683679606</v>
      </c>
      <c r="F424" s="84" t="s">
        <v>3086</v>
      </c>
      <c r="G424" s="84" t="b">
        <v>0</v>
      </c>
      <c r="H424" s="84" t="b">
        <v>0</v>
      </c>
      <c r="I424" s="84" t="b">
        <v>0</v>
      </c>
      <c r="J424" s="84" t="b">
        <v>0</v>
      </c>
      <c r="K424" s="84" t="b">
        <v>0</v>
      </c>
      <c r="L424" s="84" t="b">
        <v>0</v>
      </c>
    </row>
    <row r="425" spans="1:12" ht="15">
      <c r="A425" s="84" t="s">
        <v>3077</v>
      </c>
      <c r="B425" s="84" t="s">
        <v>3078</v>
      </c>
      <c r="C425" s="84">
        <v>2</v>
      </c>
      <c r="D425" s="122">
        <v>0.0015822375218998987</v>
      </c>
      <c r="E425" s="122">
        <v>3.0576661039098294</v>
      </c>
      <c r="F425" s="84" t="s">
        <v>3086</v>
      </c>
      <c r="G425" s="84" t="b">
        <v>1</v>
      </c>
      <c r="H425" s="84" t="b">
        <v>0</v>
      </c>
      <c r="I425" s="84" t="b">
        <v>0</v>
      </c>
      <c r="J425" s="84" t="b">
        <v>1</v>
      </c>
      <c r="K425" s="84" t="b">
        <v>0</v>
      </c>
      <c r="L425" s="84" t="b">
        <v>0</v>
      </c>
    </row>
    <row r="426" spans="1:12" ht="15">
      <c r="A426" s="84" t="s">
        <v>2856</v>
      </c>
      <c r="B426" s="84" t="s">
        <v>3079</v>
      </c>
      <c r="C426" s="84">
        <v>2</v>
      </c>
      <c r="D426" s="122">
        <v>0.0015822375218998987</v>
      </c>
      <c r="E426" s="122">
        <v>2.756636108245848</v>
      </c>
      <c r="F426" s="84" t="s">
        <v>3086</v>
      </c>
      <c r="G426" s="84" t="b">
        <v>0</v>
      </c>
      <c r="H426" s="84" t="b">
        <v>0</v>
      </c>
      <c r="I426" s="84" t="b">
        <v>0</v>
      </c>
      <c r="J426" s="84" t="b">
        <v>0</v>
      </c>
      <c r="K426" s="84" t="b">
        <v>0</v>
      </c>
      <c r="L426" s="84" t="b">
        <v>0</v>
      </c>
    </row>
    <row r="427" spans="1:12" ht="15">
      <c r="A427" s="84" t="s">
        <v>3079</v>
      </c>
      <c r="B427" s="84" t="s">
        <v>627</v>
      </c>
      <c r="C427" s="84">
        <v>2</v>
      </c>
      <c r="D427" s="122">
        <v>0.0015822375218998987</v>
      </c>
      <c r="E427" s="122">
        <v>1.2414248039180462</v>
      </c>
      <c r="F427" s="84" t="s">
        <v>3086</v>
      </c>
      <c r="G427" s="84" t="b">
        <v>0</v>
      </c>
      <c r="H427" s="84" t="b">
        <v>0</v>
      </c>
      <c r="I427" s="84" t="b">
        <v>0</v>
      </c>
      <c r="J427" s="84" t="b">
        <v>0</v>
      </c>
      <c r="K427" s="84" t="b">
        <v>0</v>
      </c>
      <c r="L427" s="84" t="b">
        <v>0</v>
      </c>
    </row>
    <row r="428" spans="1:12" ht="15">
      <c r="A428" s="84" t="s">
        <v>627</v>
      </c>
      <c r="B428" s="84" t="s">
        <v>3080</v>
      </c>
      <c r="C428" s="84">
        <v>2</v>
      </c>
      <c r="D428" s="122">
        <v>0.0015822375218998987</v>
      </c>
      <c r="E428" s="122">
        <v>1.286814092267685</v>
      </c>
      <c r="F428" s="84" t="s">
        <v>3086</v>
      </c>
      <c r="G428" s="84" t="b">
        <v>0</v>
      </c>
      <c r="H428" s="84" t="b">
        <v>0</v>
      </c>
      <c r="I428" s="84" t="b">
        <v>0</v>
      </c>
      <c r="J428" s="84" t="b">
        <v>0</v>
      </c>
      <c r="K428" s="84" t="b">
        <v>0</v>
      </c>
      <c r="L428" s="84" t="b">
        <v>0</v>
      </c>
    </row>
    <row r="429" spans="1:12" ht="15">
      <c r="A429" s="84" t="s">
        <v>3080</v>
      </c>
      <c r="B429" s="84" t="s">
        <v>3081</v>
      </c>
      <c r="C429" s="84">
        <v>2</v>
      </c>
      <c r="D429" s="122">
        <v>0.0015822375218998987</v>
      </c>
      <c r="E429" s="122">
        <v>3.0576661039098294</v>
      </c>
      <c r="F429" s="84" t="s">
        <v>3086</v>
      </c>
      <c r="G429" s="84" t="b">
        <v>0</v>
      </c>
      <c r="H429" s="84" t="b">
        <v>0</v>
      </c>
      <c r="I429" s="84" t="b">
        <v>0</v>
      </c>
      <c r="J429" s="84" t="b">
        <v>0</v>
      </c>
      <c r="K429" s="84" t="b">
        <v>1</v>
      </c>
      <c r="L429" s="84" t="b">
        <v>0</v>
      </c>
    </row>
    <row r="430" spans="1:12" ht="15">
      <c r="A430" s="84" t="s">
        <v>3081</v>
      </c>
      <c r="B430" s="84" t="s">
        <v>3082</v>
      </c>
      <c r="C430" s="84">
        <v>2</v>
      </c>
      <c r="D430" s="122">
        <v>0.0015822375218998987</v>
      </c>
      <c r="E430" s="122">
        <v>3.0576661039098294</v>
      </c>
      <c r="F430" s="84" t="s">
        <v>3086</v>
      </c>
      <c r="G430" s="84" t="b">
        <v>0</v>
      </c>
      <c r="H430" s="84" t="b">
        <v>1</v>
      </c>
      <c r="I430" s="84" t="b">
        <v>0</v>
      </c>
      <c r="J430" s="84" t="b">
        <v>0</v>
      </c>
      <c r="K430" s="84" t="b">
        <v>0</v>
      </c>
      <c r="L430" s="84" t="b">
        <v>0</v>
      </c>
    </row>
    <row r="431" spans="1:12" ht="15">
      <c r="A431" s="84" t="s">
        <v>3082</v>
      </c>
      <c r="B431" s="84" t="s">
        <v>2855</v>
      </c>
      <c r="C431" s="84">
        <v>2</v>
      </c>
      <c r="D431" s="122">
        <v>0.0015822375218998987</v>
      </c>
      <c r="E431" s="122">
        <v>2.756636108245848</v>
      </c>
      <c r="F431" s="84" t="s">
        <v>3086</v>
      </c>
      <c r="G431" s="84" t="b">
        <v>0</v>
      </c>
      <c r="H431" s="84" t="b">
        <v>0</v>
      </c>
      <c r="I431" s="84" t="b">
        <v>0</v>
      </c>
      <c r="J431" s="84" t="b">
        <v>0</v>
      </c>
      <c r="K431" s="84" t="b">
        <v>0</v>
      </c>
      <c r="L431" s="84" t="b">
        <v>0</v>
      </c>
    </row>
    <row r="432" spans="1:12" ht="15">
      <c r="A432" s="84" t="s">
        <v>2855</v>
      </c>
      <c r="B432" s="84" t="s">
        <v>3083</v>
      </c>
      <c r="C432" s="84">
        <v>2</v>
      </c>
      <c r="D432" s="122">
        <v>0.0015822375218998987</v>
      </c>
      <c r="E432" s="122">
        <v>2.756636108245848</v>
      </c>
      <c r="F432" s="84" t="s">
        <v>3086</v>
      </c>
      <c r="G432" s="84" t="b">
        <v>0</v>
      </c>
      <c r="H432" s="84" t="b">
        <v>0</v>
      </c>
      <c r="I432" s="84" t="b">
        <v>0</v>
      </c>
      <c r="J432" s="84" t="b">
        <v>0</v>
      </c>
      <c r="K432" s="84" t="b">
        <v>0</v>
      </c>
      <c r="L432" s="84" t="b">
        <v>0</v>
      </c>
    </row>
    <row r="433" spans="1:12" ht="15">
      <c r="A433" s="84" t="s">
        <v>3083</v>
      </c>
      <c r="B433" s="84" t="s">
        <v>306</v>
      </c>
      <c r="C433" s="84">
        <v>2</v>
      </c>
      <c r="D433" s="122">
        <v>0.0015822375218998987</v>
      </c>
      <c r="E433" s="122">
        <v>3.0576661039098294</v>
      </c>
      <c r="F433" s="84" t="s">
        <v>3086</v>
      </c>
      <c r="G433" s="84" t="b">
        <v>0</v>
      </c>
      <c r="H433" s="84" t="b">
        <v>0</v>
      </c>
      <c r="I433" s="84" t="b">
        <v>0</v>
      </c>
      <c r="J433" s="84" t="b">
        <v>0</v>
      </c>
      <c r="K433" s="84" t="b">
        <v>0</v>
      </c>
      <c r="L433" s="84" t="b">
        <v>0</v>
      </c>
    </row>
    <row r="434" spans="1:12" ht="15">
      <c r="A434" s="84" t="s">
        <v>2246</v>
      </c>
      <c r="B434" s="84" t="s">
        <v>2247</v>
      </c>
      <c r="C434" s="84">
        <v>10</v>
      </c>
      <c r="D434" s="122">
        <v>0.009825992075083589</v>
      </c>
      <c r="E434" s="122">
        <v>1.8041394323353506</v>
      </c>
      <c r="F434" s="84" t="s">
        <v>2077</v>
      </c>
      <c r="G434" s="84" t="b">
        <v>0</v>
      </c>
      <c r="H434" s="84" t="b">
        <v>0</v>
      </c>
      <c r="I434" s="84" t="b">
        <v>0</v>
      </c>
      <c r="J434" s="84" t="b">
        <v>0</v>
      </c>
      <c r="K434" s="84" t="b">
        <v>0</v>
      </c>
      <c r="L434" s="84" t="b">
        <v>0</v>
      </c>
    </row>
    <row r="435" spans="1:12" ht="15">
      <c r="A435" s="84" t="s">
        <v>2247</v>
      </c>
      <c r="B435" s="84" t="s">
        <v>2248</v>
      </c>
      <c r="C435" s="84">
        <v>10</v>
      </c>
      <c r="D435" s="122">
        <v>0.009825992075083589</v>
      </c>
      <c r="E435" s="122">
        <v>1.8041394323353506</v>
      </c>
      <c r="F435" s="84" t="s">
        <v>2077</v>
      </c>
      <c r="G435" s="84" t="b">
        <v>0</v>
      </c>
      <c r="H435" s="84" t="b">
        <v>0</v>
      </c>
      <c r="I435" s="84" t="b">
        <v>0</v>
      </c>
      <c r="J435" s="84" t="b">
        <v>1</v>
      </c>
      <c r="K435" s="84" t="b">
        <v>0</v>
      </c>
      <c r="L435" s="84" t="b">
        <v>0</v>
      </c>
    </row>
    <row r="436" spans="1:12" ht="15">
      <c r="A436" s="84" t="s">
        <v>2248</v>
      </c>
      <c r="B436" s="84" t="s">
        <v>627</v>
      </c>
      <c r="C436" s="84">
        <v>10</v>
      </c>
      <c r="D436" s="122">
        <v>0.009825992075083589</v>
      </c>
      <c r="E436" s="122">
        <v>1.2726605152930952</v>
      </c>
      <c r="F436" s="84" t="s">
        <v>2077</v>
      </c>
      <c r="G436" s="84" t="b">
        <v>1</v>
      </c>
      <c r="H436" s="84" t="b">
        <v>0</v>
      </c>
      <c r="I436" s="84" t="b">
        <v>0</v>
      </c>
      <c r="J436" s="84" t="b">
        <v>0</v>
      </c>
      <c r="K436" s="84" t="b">
        <v>0</v>
      </c>
      <c r="L436" s="84" t="b">
        <v>0</v>
      </c>
    </row>
    <row r="437" spans="1:12" ht="15">
      <c r="A437" s="84" t="s">
        <v>627</v>
      </c>
      <c r="B437" s="84" t="s">
        <v>2243</v>
      </c>
      <c r="C437" s="84">
        <v>10</v>
      </c>
      <c r="D437" s="122">
        <v>0.009825992075083589</v>
      </c>
      <c r="E437" s="122">
        <v>1.1850461017086076</v>
      </c>
      <c r="F437" s="84" t="s">
        <v>2077</v>
      </c>
      <c r="G437" s="84" t="b">
        <v>0</v>
      </c>
      <c r="H437" s="84" t="b">
        <v>0</v>
      </c>
      <c r="I437" s="84" t="b">
        <v>0</v>
      </c>
      <c r="J437" s="84" t="b">
        <v>0</v>
      </c>
      <c r="K437" s="84" t="b">
        <v>0</v>
      </c>
      <c r="L437" s="84" t="b">
        <v>0</v>
      </c>
    </row>
    <row r="438" spans="1:12" ht="15">
      <c r="A438" s="84" t="s">
        <v>2243</v>
      </c>
      <c r="B438" s="84" t="s">
        <v>2244</v>
      </c>
      <c r="C438" s="84">
        <v>10</v>
      </c>
      <c r="D438" s="122">
        <v>0.009825992075083589</v>
      </c>
      <c r="E438" s="122">
        <v>1.6488033948702887</v>
      </c>
      <c r="F438" s="84" t="s">
        <v>2077</v>
      </c>
      <c r="G438" s="84" t="b">
        <v>0</v>
      </c>
      <c r="H438" s="84" t="b">
        <v>0</v>
      </c>
      <c r="I438" s="84" t="b">
        <v>0</v>
      </c>
      <c r="J438" s="84" t="b">
        <v>0</v>
      </c>
      <c r="K438" s="84" t="b">
        <v>0</v>
      </c>
      <c r="L438" s="84" t="b">
        <v>0</v>
      </c>
    </row>
    <row r="439" spans="1:12" ht="15">
      <c r="A439" s="84" t="s">
        <v>2244</v>
      </c>
      <c r="B439" s="84" t="s">
        <v>2249</v>
      </c>
      <c r="C439" s="84">
        <v>10</v>
      </c>
      <c r="D439" s="122">
        <v>0.009825992075083589</v>
      </c>
      <c r="E439" s="122">
        <v>1.7627467471771254</v>
      </c>
      <c r="F439" s="84" t="s">
        <v>2077</v>
      </c>
      <c r="G439" s="84" t="b">
        <v>0</v>
      </c>
      <c r="H439" s="84" t="b">
        <v>0</v>
      </c>
      <c r="I439" s="84" t="b">
        <v>0</v>
      </c>
      <c r="J439" s="84" t="b">
        <v>0</v>
      </c>
      <c r="K439" s="84" t="b">
        <v>0</v>
      </c>
      <c r="L439" s="84" t="b">
        <v>0</v>
      </c>
    </row>
    <row r="440" spans="1:12" ht="15">
      <c r="A440" s="84" t="s">
        <v>2245</v>
      </c>
      <c r="B440" s="84" t="s">
        <v>2250</v>
      </c>
      <c r="C440" s="84">
        <v>10</v>
      </c>
      <c r="D440" s="122">
        <v>0.009825992075083589</v>
      </c>
      <c r="E440" s="122">
        <v>1.8041394323353506</v>
      </c>
      <c r="F440" s="84" t="s">
        <v>2077</v>
      </c>
      <c r="G440" s="84" t="b">
        <v>0</v>
      </c>
      <c r="H440" s="84" t="b">
        <v>0</v>
      </c>
      <c r="I440" s="84" t="b">
        <v>0</v>
      </c>
      <c r="J440" s="84" t="b">
        <v>0</v>
      </c>
      <c r="K440" s="84" t="b">
        <v>0</v>
      </c>
      <c r="L440" s="84" t="b">
        <v>0</v>
      </c>
    </row>
    <row r="441" spans="1:12" ht="15">
      <c r="A441" s="84" t="s">
        <v>2250</v>
      </c>
      <c r="B441" s="84" t="s">
        <v>2251</v>
      </c>
      <c r="C441" s="84">
        <v>10</v>
      </c>
      <c r="D441" s="122">
        <v>0.009825992075083589</v>
      </c>
      <c r="E441" s="122">
        <v>1.8041394323353506</v>
      </c>
      <c r="F441" s="84" t="s">
        <v>2077</v>
      </c>
      <c r="G441" s="84" t="b">
        <v>0</v>
      </c>
      <c r="H441" s="84" t="b">
        <v>0</v>
      </c>
      <c r="I441" s="84" t="b">
        <v>0</v>
      </c>
      <c r="J441" s="84" t="b">
        <v>0</v>
      </c>
      <c r="K441" s="84" t="b">
        <v>0</v>
      </c>
      <c r="L441" s="84" t="b">
        <v>0</v>
      </c>
    </row>
    <row r="442" spans="1:12" ht="15">
      <c r="A442" s="84" t="s">
        <v>2251</v>
      </c>
      <c r="B442" s="84" t="s">
        <v>2781</v>
      </c>
      <c r="C442" s="84">
        <v>10</v>
      </c>
      <c r="D442" s="122">
        <v>0.009825992075083589</v>
      </c>
      <c r="E442" s="122">
        <v>1.8041394323353506</v>
      </c>
      <c r="F442" s="84" t="s">
        <v>2077</v>
      </c>
      <c r="G442" s="84" t="b">
        <v>0</v>
      </c>
      <c r="H442" s="84" t="b">
        <v>0</v>
      </c>
      <c r="I442" s="84" t="b">
        <v>0</v>
      </c>
      <c r="J442" s="84" t="b">
        <v>0</v>
      </c>
      <c r="K442" s="84" t="b">
        <v>0</v>
      </c>
      <c r="L442" s="84" t="b">
        <v>0</v>
      </c>
    </row>
    <row r="443" spans="1:12" ht="15">
      <c r="A443" s="84" t="s">
        <v>2781</v>
      </c>
      <c r="B443" s="84" t="s">
        <v>2782</v>
      </c>
      <c r="C443" s="84">
        <v>10</v>
      </c>
      <c r="D443" s="122">
        <v>0.009825992075083589</v>
      </c>
      <c r="E443" s="122">
        <v>1.8041394323353506</v>
      </c>
      <c r="F443" s="84" t="s">
        <v>2077</v>
      </c>
      <c r="G443" s="84" t="b">
        <v>0</v>
      </c>
      <c r="H443" s="84" t="b">
        <v>0</v>
      </c>
      <c r="I443" s="84" t="b">
        <v>0</v>
      </c>
      <c r="J443" s="84" t="b">
        <v>0</v>
      </c>
      <c r="K443" s="84" t="b">
        <v>0</v>
      </c>
      <c r="L443" s="84" t="b">
        <v>0</v>
      </c>
    </row>
    <row r="444" spans="1:12" ht="15">
      <c r="A444" s="84" t="s">
        <v>2782</v>
      </c>
      <c r="B444" s="84" t="s">
        <v>2780</v>
      </c>
      <c r="C444" s="84">
        <v>10</v>
      </c>
      <c r="D444" s="122">
        <v>0.009825992075083589</v>
      </c>
      <c r="E444" s="122">
        <v>1.8041394323353506</v>
      </c>
      <c r="F444" s="84" t="s">
        <v>2077</v>
      </c>
      <c r="G444" s="84" t="b">
        <v>0</v>
      </c>
      <c r="H444" s="84" t="b">
        <v>0</v>
      </c>
      <c r="I444" s="84" t="b">
        <v>0</v>
      </c>
      <c r="J444" s="84" t="b">
        <v>0</v>
      </c>
      <c r="K444" s="84" t="b">
        <v>0</v>
      </c>
      <c r="L444" s="84" t="b">
        <v>0</v>
      </c>
    </row>
    <row r="445" spans="1:12" ht="15">
      <c r="A445" s="84" t="s">
        <v>2780</v>
      </c>
      <c r="B445" s="84" t="s">
        <v>2778</v>
      </c>
      <c r="C445" s="84">
        <v>9</v>
      </c>
      <c r="D445" s="122">
        <v>0.00944546511179464</v>
      </c>
      <c r="E445" s="122">
        <v>1.8041394323353506</v>
      </c>
      <c r="F445" s="84" t="s">
        <v>2077</v>
      </c>
      <c r="G445" s="84" t="b">
        <v>0</v>
      </c>
      <c r="H445" s="84" t="b">
        <v>0</v>
      </c>
      <c r="I445" s="84" t="b">
        <v>0</v>
      </c>
      <c r="J445" s="84" t="b">
        <v>0</v>
      </c>
      <c r="K445" s="84" t="b">
        <v>0</v>
      </c>
      <c r="L445" s="84" t="b">
        <v>0</v>
      </c>
    </row>
    <row r="446" spans="1:12" ht="15">
      <c r="A446" s="84" t="s">
        <v>257</v>
      </c>
      <c r="B446" s="84" t="s">
        <v>2246</v>
      </c>
      <c r="C446" s="84">
        <v>7</v>
      </c>
      <c r="D446" s="122">
        <v>0.008463448429020795</v>
      </c>
      <c r="E446" s="122">
        <v>1.9590413923210934</v>
      </c>
      <c r="F446" s="84" t="s">
        <v>2077</v>
      </c>
      <c r="G446" s="84" t="b">
        <v>0</v>
      </c>
      <c r="H446" s="84" t="b">
        <v>0</v>
      </c>
      <c r="I446" s="84" t="b">
        <v>0</v>
      </c>
      <c r="J446" s="84" t="b">
        <v>0</v>
      </c>
      <c r="K446" s="84" t="b">
        <v>0</v>
      </c>
      <c r="L446" s="84" t="b">
        <v>0</v>
      </c>
    </row>
    <row r="447" spans="1:12" ht="15">
      <c r="A447" s="84" t="s">
        <v>2249</v>
      </c>
      <c r="B447" s="84" t="s">
        <v>2793</v>
      </c>
      <c r="C447" s="84">
        <v>7</v>
      </c>
      <c r="D447" s="122">
        <v>0.008463448429020795</v>
      </c>
      <c r="E447" s="122">
        <v>1.8041394323353506</v>
      </c>
      <c r="F447" s="84" t="s">
        <v>2077</v>
      </c>
      <c r="G447" s="84" t="b">
        <v>0</v>
      </c>
      <c r="H447" s="84" t="b">
        <v>0</v>
      </c>
      <c r="I447" s="84" t="b">
        <v>0</v>
      </c>
      <c r="J447" s="84" t="b">
        <v>0</v>
      </c>
      <c r="K447" s="84" t="b">
        <v>0</v>
      </c>
      <c r="L447" s="84" t="b">
        <v>0</v>
      </c>
    </row>
    <row r="448" spans="1:12" ht="15">
      <c r="A448" s="84" t="s">
        <v>2793</v>
      </c>
      <c r="B448" s="84" t="s">
        <v>2245</v>
      </c>
      <c r="C448" s="84">
        <v>7</v>
      </c>
      <c r="D448" s="122">
        <v>0.008463448429020795</v>
      </c>
      <c r="E448" s="122">
        <v>1.7627467471771254</v>
      </c>
      <c r="F448" s="84" t="s">
        <v>2077</v>
      </c>
      <c r="G448" s="84" t="b">
        <v>0</v>
      </c>
      <c r="H448" s="84" t="b">
        <v>0</v>
      </c>
      <c r="I448" s="84" t="b">
        <v>0</v>
      </c>
      <c r="J448" s="84" t="b">
        <v>0</v>
      </c>
      <c r="K448" s="84" t="b">
        <v>0</v>
      </c>
      <c r="L448" s="84" t="b">
        <v>0</v>
      </c>
    </row>
    <row r="449" spans="1:12" ht="15">
      <c r="A449" s="84" t="s">
        <v>627</v>
      </c>
      <c r="B449" s="84" t="s">
        <v>2285</v>
      </c>
      <c r="C449" s="84">
        <v>6</v>
      </c>
      <c r="D449" s="122">
        <v>0.007841636908351523</v>
      </c>
      <c r="E449" s="122">
        <v>1.1228981949597632</v>
      </c>
      <c r="F449" s="84" t="s">
        <v>2077</v>
      </c>
      <c r="G449" s="84" t="b">
        <v>0</v>
      </c>
      <c r="H449" s="84" t="b">
        <v>0</v>
      </c>
      <c r="I449" s="84" t="b">
        <v>0</v>
      </c>
      <c r="J449" s="84" t="b">
        <v>0</v>
      </c>
      <c r="K449" s="84" t="b">
        <v>0</v>
      </c>
      <c r="L449" s="84" t="b">
        <v>0</v>
      </c>
    </row>
    <row r="450" spans="1:12" ht="15">
      <c r="A450" s="84" t="s">
        <v>2811</v>
      </c>
      <c r="B450" s="84" t="s">
        <v>2811</v>
      </c>
      <c r="C450" s="84">
        <v>4</v>
      </c>
      <c r="D450" s="122">
        <v>0.009778350046407704</v>
      </c>
      <c r="E450" s="122">
        <v>2.1051694279993316</v>
      </c>
      <c r="F450" s="84" t="s">
        <v>2077</v>
      </c>
      <c r="G450" s="84" t="b">
        <v>0</v>
      </c>
      <c r="H450" s="84" t="b">
        <v>0</v>
      </c>
      <c r="I450" s="84" t="b">
        <v>0</v>
      </c>
      <c r="J450" s="84" t="b">
        <v>0</v>
      </c>
      <c r="K450" s="84" t="b">
        <v>0</v>
      </c>
      <c r="L450" s="84" t="b">
        <v>0</v>
      </c>
    </row>
    <row r="451" spans="1:12" ht="15">
      <c r="A451" s="84" t="s">
        <v>2249</v>
      </c>
      <c r="B451" s="84" t="s">
        <v>2809</v>
      </c>
      <c r="C451" s="84">
        <v>3</v>
      </c>
      <c r="D451" s="122">
        <v>0.005241125452701995</v>
      </c>
      <c r="E451" s="122">
        <v>1.8041394323353506</v>
      </c>
      <c r="F451" s="84" t="s">
        <v>2077</v>
      </c>
      <c r="G451" s="84" t="b">
        <v>0</v>
      </c>
      <c r="H451" s="84" t="b">
        <v>0</v>
      </c>
      <c r="I451" s="84" t="b">
        <v>0</v>
      </c>
      <c r="J451" s="84" t="b">
        <v>0</v>
      </c>
      <c r="K451" s="84" t="b">
        <v>0</v>
      </c>
      <c r="L451" s="84" t="b">
        <v>0</v>
      </c>
    </row>
    <row r="452" spans="1:12" ht="15">
      <c r="A452" s="84" t="s">
        <v>2809</v>
      </c>
      <c r="B452" s="84" t="s">
        <v>2245</v>
      </c>
      <c r="C452" s="84">
        <v>3</v>
      </c>
      <c r="D452" s="122">
        <v>0.005241125452701995</v>
      </c>
      <c r="E452" s="122">
        <v>1.7627467471771254</v>
      </c>
      <c r="F452" s="84" t="s">
        <v>2077</v>
      </c>
      <c r="G452" s="84" t="b">
        <v>0</v>
      </c>
      <c r="H452" s="84" t="b">
        <v>0</v>
      </c>
      <c r="I452" s="84" t="b">
        <v>0</v>
      </c>
      <c r="J452" s="84" t="b">
        <v>0</v>
      </c>
      <c r="K452" s="84" t="b">
        <v>0</v>
      </c>
      <c r="L452" s="84" t="b">
        <v>0</v>
      </c>
    </row>
    <row r="453" spans="1:12" ht="15">
      <c r="A453" s="84" t="s">
        <v>2778</v>
      </c>
      <c r="B453" s="84" t="s">
        <v>2838</v>
      </c>
      <c r="C453" s="84">
        <v>3</v>
      </c>
      <c r="D453" s="122">
        <v>0.005241125452701995</v>
      </c>
      <c r="E453" s="122">
        <v>2.327018177615688</v>
      </c>
      <c r="F453" s="84" t="s">
        <v>2077</v>
      </c>
      <c r="G453" s="84" t="b">
        <v>0</v>
      </c>
      <c r="H453" s="84" t="b">
        <v>0</v>
      </c>
      <c r="I453" s="84" t="b">
        <v>0</v>
      </c>
      <c r="J453" s="84" t="b">
        <v>1</v>
      </c>
      <c r="K453" s="84" t="b">
        <v>0</v>
      </c>
      <c r="L453" s="84" t="b">
        <v>0</v>
      </c>
    </row>
    <row r="454" spans="1:12" ht="15">
      <c r="A454" s="84" t="s">
        <v>2838</v>
      </c>
      <c r="B454" s="84" t="s">
        <v>2243</v>
      </c>
      <c r="C454" s="84">
        <v>3</v>
      </c>
      <c r="D454" s="122">
        <v>0.005241125452701995</v>
      </c>
      <c r="E454" s="122">
        <v>1.6901960800285136</v>
      </c>
      <c r="F454" s="84" t="s">
        <v>2077</v>
      </c>
      <c r="G454" s="84" t="b">
        <v>1</v>
      </c>
      <c r="H454" s="84" t="b">
        <v>0</v>
      </c>
      <c r="I454" s="84" t="b">
        <v>0</v>
      </c>
      <c r="J454" s="84" t="b">
        <v>0</v>
      </c>
      <c r="K454" s="84" t="b">
        <v>0</v>
      </c>
      <c r="L454" s="84" t="b">
        <v>0</v>
      </c>
    </row>
    <row r="455" spans="1:12" ht="15">
      <c r="A455" s="84" t="s">
        <v>2243</v>
      </c>
      <c r="B455" s="84" t="s">
        <v>2839</v>
      </c>
      <c r="C455" s="84">
        <v>3</v>
      </c>
      <c r="D455" s="122">
        <v>0.005241125452701995</v>
      </c>
      <c r="E455" s="122">
        <v>1.6901960800285136</v>
      </c>
      <c r="F455" s="84" t="s">
        <v>2077</v>
      </c>
      <c r="G455" s="84" t="b">
        <v>0</v>
      </c>
      <c r="H455" s="84" t="b">
        <v>0</v>
      </c>
      <c r="I455" s="84" t="b">
        <v>0</v>
      </c>
      <c r="J455" s="84" t="b">
        <v>0</v>
      </c>
      <c r="K455" s="84" t="b">
        <v>0</v>
      </c>
      <c r="L455" s="84" t="b">
        <v>0</v>
      </c>
    </row>
    <row r="456" spans="1:12" ht="15">
      <c r="A456" s="84" t="s">
        <v>2839</v>
      </c>
      <c r="B456" s="84" t="s">
        <v>2840</v>
      </c>
      <c r="C456" s="84">
        <v>3</v>
      </c>
      <c r="D456" s="122">
        <v>0.005241125452701995</v>
      </c>
      <c r="E456" s="122">
        <v>2.327018177615688</v>
      </c>
      <c r="F456" s="84" t="s">
        <v>2077</v>
      </c>
      <c r="G456" s="84" t="b">
        <v>0</v>
      </c>
      <c r="H456" s="84" t="b">
        <v>0</v>
      </c>
      <c r="I456" s="84" t="b">
        <v>0</v>
      </c>
      <c r="J456" s="84" t="b">
        <v>0</v>
      </c>
      <c r="K456" s="84" t="b">
        <v>0</v>
      </c>
      <c r="L456" s="84" t="b">
        <v>0</v>
      </c>
    </row>
    <row r="457" spans="1:12" ht="15">
      <c r="A457" s="84" t="s">
        <v>2840</v>
      </c>
      <c r="B457" s="84" t="s">
        <v>2788</v>
      </c>
      <c r="C457" s="84">
        <v>3</v>
      </c>
      <c r="D457" s="122">
        <v>0.005241125452701995</v>
      </c>
      <c r="E457" s="122">
        <v>2.025988181951707</v>
      </c>
      <c r="F457" s="84" t="s">
        <v>2077</v>
      </c>
      <c r="G457" s="84" t="b">
        <v>0</v>
      </c>
      <c r="H457" s="84" t="b">
        <v>0</v>
      </c>
      <c r="I457" s="84" t="b">
        <v>0</v>
      </c>
      <c r="J457" s="84" t="b">
        <v>0</v>
      </c>
      <c r="K457" s="84" t="b">
        <v>0</v>
      </c>
      <c r="L457" s="84" t="b">
        <v>0</v>
      </c>
    </row>
    <row r="458" spans="1:12" ht="15">
      <c r="A458" s="84" t="s">
        <v>2788</v>
      </c>
      <c r="B458" s="84" t="s">
        <v>2841</v>
      </c>
      <c r="C458" s="84">
        <v>3</v>
      </c>
      <c r="D458" s="122">
        <v>0.005241125452701995</v>
      </c>
      <c r="E458" s="122">
        <v>2.202079441007388</v>
      </c>
      <c r="F458" s="84" t="s">
        <v>2077</v>
      </c>
      <c r="G458" s="84" t="b">
        <v>0</v>
      </c>
      <c r="H458" s="84" t="b">
        <v>0</v>
      </c>
      <c r="I458" s="84" t="b">
        <v>0</v>
      </c>
      <c r="J458" s="84" t="b">
        <v>0</v>
      </c>
      <c r="K458" s="84" t="b">
        <v>0</v>
      </c>
      <c r="L458" s="84" t="b">
        <v>0</v>
      </c>
    </row>
    <row r="459" spans="1:12" ht="15">
      <c r="A459" s="84" t="s">
        <v>2841</v>
      </c>
      <c r="B459" s="84" t="s">
        <v>2842</v>
      </c>
      <c r="C459" s="84">
        <v>3</v>
      </c>
      <c r="D459" s="122">
        <v>0.005241125452701995</v>
      </c>
      <c r="E459" s="122">
        <v>2.327018177615688</v>
      </c>
      <c r="F459" s="84" t="s">
        <v>2077</v>
      </c>
      <c r="G459" s="84" t="b">
        <v>0</v>
      </c>
      <c r="H459" s="84" t="b">
        <v>0</v>
      </c>
      <c r="I459" s="84" t="b">
        <v>0</v>
      </c>
      <c r="J459" s="84" t="b">
        <v>1</v>
      </c>
      <c r="K459" s="84" t="b">
        <v>0</v>
      </c>
      <c r="L459" s="84" t="b">
        <v>0</v>
      </c>
    </row>
    <row r="460" spans="1:12" ht="15">
      <c r="A460" s="84" t="s">
        <v>2842</v>
      </c>
      <c r="B460" s="84" t="s">
        <v>2843</v>
      </c>
      <c r="C460" s="84">
        <v>3</v>
      </c>
      <c r="D460" s="122">
        <v>0.005241125452701995</v>
      </c>
      <c r="E460" s="122">
        <v>2.327018177615688</v>
      </c>
      <c r="F460" s="84" t="s">
        <v>2077</v>
      </c>
      <c r="G460" s="84" t="b">
        <v>1</v>
      </c>
      <c r="H460" s="84" t="b">
        <v>0</v>
      </c>
      <c r="I460" s="84" t="b">
        <v>0</v>
      </c>
      <c r="J460" s="84" t="b">
        <v>0</v>
      </c>
      <c r="K460" s="84" t="b">
        <v>0</v>
      </c>
      <c r="L460" s="84" t="b">
        <v>0</v>
      </c>
    </row>
    <row r="461" spans="1:12" ht="15">
      <c r="A461" s="84" t="s">
        <v>2843</v>
      </c>
      <c r="B461" s="84" t="s">
        <v>2797</v>
      </c>
      <c r="C461" s="84">
        <v>3</v>
      </c>
      <c r="D461" s="122">
        <v>0.005241125452701995</v>
      </c>
      <c r="E461" s="122">
        <v>2.202079441007388</v>
      </c>
      <c r="F461" s="84" t="s">
        <v>2077</v>
      </c>
      <c r="G461" s="84" t="b">
        <v>0</v>
      </c>
      <c r="H461" s="84" t="b">
        <v>0</v>
      </c>
      <c r="I461" s="84" t="b">
        <v>0</v>
      </c>
      <c r="J461" s="84" t="b">
        <v>0</v>
      </c>
      <c r="K461" s="84" t="b">
        <v>0</v>
      </c>
      <c r="L461" s="84" t="b">
        <v>0</v>
      </c>
    </row>
    <row r="462" spans="1:12" ht="15">
      <c r="A462" s="84" t="s">
        <v>2797</v>
      </c>
      <c r="B462" s="84" t="s">
        <v>2844</v>
      </c>
      <c r="C462" s="84">
        <v>3</v>
      </c>
      <c r="D462" s="122">
        <v>0.005241125452701995</v>
      </c>
      <c r="E462" s="122">
        <v>2.202079441007388</v>
      </c>
      <c r="F462" s="84" t="s">
        <v>2077</v>
      </c>
      <c r="G462" s="84" t="b">
        <v>0</v>
      </c>
      <c r="H462" s="84" t="b">
        <v>0</v>
      </c>
      <c r="I462" s="84" t="b">
        <v>0</v>
      </c>
      <c r="J462" s="84" t="b">
        <v>0</v>
      </c>
      <c r="K462" s="84" t="b">
        <v>0</v>
      </c>
      <c r="L462" s="84" t="b">
        <v>0</v>
      </c>
    </row>
    <row r="463" spans="1:12" ht="15">
      <c r="A463" s="84" t="s">
        <v>2844</v>
      </c>
      <c r="B463" s="84" t="s">
        <v>2845</v>
      </c>
      <c r="C463" s="84">
        <v>3</v>
      </c>
      <c r="D463" s="122">
        <v>0.005241125452701995</v>
      </c>
      <c r="E463" s="122">
        <v>2.327018177615688</v>
      </c>
      <c r="F463" s="84" t="s">
        <v>2077</v>
      </c>
      <c r="G463" s="84" t="b">
        <v>0</v>
      </c>
      <c r="H463" s="84" t="b">
        <v>0</v>
      </c>
      <c r="I463" s="84" t="b">
        <v>0</v>
      </c>
      <c r="J463" s="84" t="b">
        <v>0</v>
      </c>
      <c r="K463" s="84" t="b">
        <v>0</v>
      </c>
      <c r="L463" s="84" t="b">
        <v>0</v>
      </c>
    </row>
    <row r="464" spans="1:12" ht="15">
      <c r="A464" s="84" t="s">
        <v>2888</v>
      </c>
      <c r="B464" s="84" t="s">
        <v>2188</v>
      </c>
      <c r="C464" s="84">
        <v>2</v>
      </c>
      <c r="D464" s="122">
        <v>0.004008970357519697</v>
      </c>
      <c r="E464" s="122">
        <v>2.503109436671369</v>
      </c>
      <c r="F464" s="84" t="s">
        <v>2077</v>
      </c>
      <c r="G464" s="84" t="b">
        <v>0</v>
      </c>
      <c r="H464" s="84" t="b">
        <v>0</v>
      </c>
      <c r="I464" s="84" t="b">
        <v>0</v>
      </c>
      <c r="J464" s="84" t="b">
        <v>0</v>
      </c>
      <c r="K464" s="84" t="b">
        <v>0</v>
      </c>
      <c r="L464" s="84" t="b">
        <v>0</v>
      </c>
    </row>
    <row r="465" spans="1:12" ht="15">
      <c r="A465" s="84" t="s">
        <v>2188</v>
      </c>
      <c r="B465" s="84" t="s">
        <v>2889</v>
      </c>
      <c r="C465" s="84">
        <v>2</v>
      </c>
      <c r="D465" s="122">
        <v>0.004008970357519697</v>
      </c>
      <c r="E465" s="122">
        <v>2.503109436671369</v>
      </c>
      <c r="F465" s="84" t="s">
        <v>2077</v>
      </c>
      <c r="G465" s="84" t="b">
        <v>0</v>
      </c>
      <c r="H465" s="84" t="b">
        <v>0</v>
      </c>
      <c r="I465" s="84" t="b">
        <v>0</v>
      </c>
      <c r="J465" s="84" t="b">
        <v>0</v>
      </c>
      <c r="K465" s="84" t="b">
        <v>0</v>
      </c>
      <c r="L465" s="84" t="b">
        <v>0</v>
      </c>
    </row>
    <row r="466" spans="1:12" ht="15">
      <c r="A466" s="84" t="s">
        <v>2889</v>
      </c>
      <c r="B466" s="84" t="s">
        <v>2792</v>
      </c>
      <c r="C466" s="84">
        <v>2</v>
      </c>
      <c r="D466" s="122">
        <v>0.004008970357519697</v>
      </c>
      <c r="E466" s="122">
        <v>2.202079441007388</v>
      </c>
      <c r="F466" s="84" t="s">
        <v>2077</v>
      </c>
      <c r="G466" s="84" t="b">
        <v>0</v>
      </c>
      <c r="H466" s="84" t="b">
        <v>0</v>
      </c>
      <c r="I466" s="84" t="b">
        <v>0</v>
      </c>
      <c r="J466" s="84" t="b">
        <v>0</v>
      </c>
      <c r="K466" s="84" t="b">
        <v>0</v>
      </c>
      <c r="L466" s="84" t="b">
        <v>0</v>
      </c>
    </row>
    <row r="467" spans="1:12" ht="15">
      <c r="A467" s="84" t="s">
        <v>2792</v>
      </c>
      <c r="B467" s="84" t="s">
        <v>2890</v>
      </c>
      <c r="C467" s="84">
        <v>2</v>
      </c>
      <c r="D467" s="122">
        <v>0.004008970357519697</v>
      </c>
      <c r="E467" s="122">
        <v>2.327018177615688</v>
      </c>
      <c r="F467" s="84" t="s">
        <v>2077</v>
      </c>
      <c r="G467" s="84" t="b">
        <v>0</v>
      </c>
      <c r="H467" s="84" t="b">
        <v>0</v>
      </c>
      <c r="I467" s="84" t="b">
        <v>0</v>
      </c>
      <c r="J467" s="84" t="b">
        <v>0</v>
      </c>
      <c r="K467" s="84" t="b">
        <v>0</v>
      </c>
      <c r="L467" s="84" t="b">
        <v>0</v>
      </c>
    </row>
    <row r="468" spans="1:12" ht="15">
      <c r="A468" s="84" t="s">
        <v>2890</v>
      </c>
      <c r="B468" s="84" t="s">
        <v>2891</v>
      </c>
      <c r="C468" s="84">
        <v>2</v>
      </c>
      <c r="D468" s="122">
        <v>0.004008970357519697</v>
      </c>
      <c r="E468" s="122">
        <v>2.503109436671369</v>
      </c>
      <c r="F468" s="84" t="s">
        <v>2077</v>
      </c>
      <c r="G468" s="84" t="b">
        <v>0</v>
      </c>
      <c r="H468" s="84" t="b">
        <v>0</v>
      </c>
      <c r="I468" s="84" t="b">
        <v>0</v>
      </c>
      <c r="J468" s="84" t="b">
        <v>1</v>
      </c>
      <c r="K468" s="84" t="b">
        <v>0</v>
      </c>
      <c r="L468" s="84" t="b">
        <v>0</v>
      </c>
    </row>
    <row r="469" spans="1:12" ht="15">
      <c r="A469" s="84" t="s">
        <v>2891</v>
      </c>
      <c r="B469" s="84" t="s">
        <v>2892</v>
      </c>
      <c r="C469" s="84">
        <v>2</v>
      </c>
      <c r="D469" s="122">
        <v>0.004008970357519697</v>
      </c>
      <c r="E469" s="122">
        <v>2.503109436671369</v>
      </c>
      <c r="F469" s="84" t="s">
        <v>2077</v>
      </c>
      <c r="G469" s="84" t="b">
        <v>1</v>
      </c>
      <c r="H469" s="84" t="b">
        <v>0</v>
      </c>
      <c r="I469" s="84" t="b">
        <v>0</v>
      </c>
      <c r="J469" s="84" t="b">
        <v>0</v>
      </c>
      <c r="K469" s="84" t="b">
        <v>0</v>
      </c>
      <c r="L469" s="84" t="b">
        <v>0</v>
      </c>
    </row>
    <row r="470" spans="1:12" ht="15">
      <c r="A470" s="84" t="s">
        <v>2892</v>
      </c>
      <c r="B470" s="84" t="s">
        <v>627</v>
      </c>
      <c r="C470" s="84">
        <v>2</v>
      </c>
      <c r="D470" s="122">
        <v>0.004008970357519697</v>
      </c>
      <c r="E470" s="122">
        <v>1.2726605152930952</v>
      </c>
      <c r="F470" s="84" t="s">
        <v>2077</v>
      </c>
      <c r="G470" s="84" t="b">
        <v>0</v>
      </c>
      <c r="H470" s="84" t="b">
        <v>0</v>
      </c>
      <c r="I470" s="84" t="b">
        <v>0</v>
      </c>
      <c r="J470" s="84" t="b">
        <v>0</v>
      </c>
      <c r="K470" s="84" t="b">
        <v>0</v>
      </c>
      <c r="L470" s="84" t="b">
        <v>0</v>
      </c>
    </row>
    <row r="471" spans="1:12" ht="15">
      <c r="A471" s="84" t="s">
        <v>2285</v>
      </c>
      <c r="B471" s="84" t="s">
        <v>2788</v>
      </c>
      <c r="C471" s="84">
        <v>2</v>
      </c>
      <c r="D471" s="122">
        <v>0.004008970357519697</v>
      </c>
      <c r="E471" s="122">
        <v>1.3727756681763632</v>
      </c>
      <c r="F471" s="84" t="s">
        <v>2077</v>
      </c>
      <c r="G471" s="84" t="b">
        <v>0</v>
      </c>
      <c r="H471" s="84" t="b">
        <v>0</v>
      </c>
      <c r="I471" s="84" t="b">
        <v>0</v>
      </c>
      <c r="J471" s="84" t="b">
        <v>0</v>
      </c>
      <c r="K471" s="84" t="b">
        <v>0</v>
      </c>
      <c r="L471" s="84" t="b">
        <v>0</v>
      </c>
    </row>
    <row r="472" spans="1:12" ht="15">
      <c r="A472" s="84" t="s">
        <v>2256</v>
      </c>
      <c r="B472" s="84" t="s">
        <v>2253</v>
      </c>
      <c r="C472" s="84">
        <v>2</v>
      </c>
      <c r="D472" s="122">
        <v>0.004008970357519697</v>
      </c>
      <c r="E472" s="122">
        <v>2.327018177615688</v>
      </c>
      <c r="F472" s="84" t="s">
        <v>2077</v>
      </c>
      <c r="G472" s="84" t="b">
        <v>0</v>
      </c>
      <c r="H472" s="84" t="b">
        <v>0</v>
      </c>
      <c r="I472" s="84" t="b">
        <v>0</v>
      </c>
      <c r="J472" s="84" t="b">
        <v>0</v>
      </c>
      <c r="K472" s="84" t="b">
        <v>0</v>
      </c>
      <c r="L472" s="84" t="b">
        <v>0</v>
      </c>
    </row>
    <row r="473" spans="1:12" ht="15">
      <c r="A473" s="84" t="s">
        <v>2926</v>
      </c>
      <c r="B473" s="84" t="s">
        <v>2864</v>
      </c>
      <c r="C473" s="84">
        <v>2</v>
      </c>
      <c r="D473" s="122">
        <v>0.004008970357519697</v>
      </c>
      <c r="E473" s="122">
        <v>2.327018177615688</v>
      </c>
      <c r="F473" s="84" t="s">
        <v>2077</v>
      </c>
      <c r="G473" s="84" t="b">
        <v>0</v>
      </c>
      <c r="H473" s="84" t="b">
        <v>0</v>
      </c>
      <c r="I473" s="84" t="b">
        <v>0</v>
      </c>
      <c r="J473" s="84" t="b">
        <v>0</v>
      </c>
      <c r="K473" s="84" t="b">
        <v>0</v>
      </c>
      <c r="L473" s="84" t="b">
        <v>0</v>
      </c>
    </row>
    <row r="474" spans="1:12" ht="15">
      <c r="A474" s="84" t="s">
        <v>2191</v>
      </c>
      <c r="B474" s="84" t="s">
        <v>627</v>
      </c>
      <c r="C474" s="84">
        <v>2</v>
      </c>
      <c r="D474" s="122">
        <v>0.004008970357519697</v>
      </c>
      <c r="E474" s="122">
        <v>1.2726605152930952</v>
      </c>
      <c r="F474" s="84" t="s">
        <v>2077</v>
      </c>
      <c r="G474" s="84" t="b">
        <v>0</v>
      </c>
      <c r="H474" s="84" t="b">
        <v>0</v>
      </c>
      <c r="I474" s="84" t="b">
        <v>0</v>
      </c>
      <c r="J474" s="84" t="b">
        <v>0</v>
      </c>
      <c r="K474" s="84" t="b">
        <v>0</v>
      </c>
      <c r="L474" s="84" t="b">
        <v>0</v>
      </c>
    </row>
    <row r="475" spans="1:12" ht="15">
      <c r="A475" s="84" t="s">
        <v>2971</v>
      </c>
      <c r="B475" s="84" t="s">
        <v>2972</v>
      </c>
      <c r="C475" s="84">
        <v>2</v>
      </c>
      <c r="D475" s="122">
        <v>0.004008970357519697</v>
      </c>
      <c r="E475" s="122">
        <v>2.503109436671369</v>
      </c>
      <c r="F475" s="84" t="s">
        <v>2077</v>
      </c>
      <c r="G475" s="84" t="b">
        <v>0</v>
      </c>
      <c r="H475" s="84" t="b">
        <v>0</v>
      </c>
      <c r="I475" s="84" t="b">
        <v>0</v>
      </c>
      <c r="J475" s="84" t="b">
        <v>0</v>
      </c>
      <c r="K475" s="84" t="b">
        <v>0</v>
      </c>
      <c r="L475" s="84" t="b">
        <v>0</v>
      </c>
    </row>
    <row r="476" spans="1:12" ht="15">
      <c r="A476" s="84" t="s">
        <v>2972</v>
      </c>
      <c r="B476" s="84" t="s">
        <v>2973</v>
      </c>
      <c r="C476" s="84">
        <v>2</v>
      </c>
      <c r="D476" s="122">
        <v>0.004008970357519697</v>
      </c>
      <c r="E476" s="122">
        <v>2.503109436671369</v>
      </c>
      <c r="F476" s="84" t="s">
        <v>2077</v>
      </c>
      <c r="G476" s="84" t="b">
        <v>0</v>
      </c>
      <c r="H476" s="84" t="b">
        <v>0</v>
      </c>
      <c r="I476" s="84" t="b">
        <v>0</v>
      </c>
      <c r="J476" s="84" t="b">
        <v>0</v>
      </c>
      <c r="K476" s="84" t="b">
        <v>0</v>
      </c>
      <c r="L476" s="84" t="b">
        <v>0</v>
      </c>
    </row>
    <row r="477" spans="1:12" ht="15">
      <c r="A477" s="84" t="s">
        <v>2973</v>
      </c>
      <c r="B477" s="84" t="s">
        <v>2881</v>
      </c>
      <c r="C477" s="84">
        <v>2</v>
      </c>
      <c r="D477" s="122">
        <v>0.004008970357519697</v>
      </c>
      <c r="E477" s="122">
        <v>2.503109436671369</v>
      </c>
      <c r="F477" s="84" t="s">
        <v>2077</v>
      </c>
      <c r="G477" s="84" t="b">
        <v>0</v>
      </c>
      <c r="H477" s="84" t="b">
        <v>0</v>
      </c>
      <c r="I477" s="84" t="b">
        <v>0</v>
      </c>
      <c r="J477" s="84" t="b">
        <v>0</v>
      </c>
      <c r="K477" s="84" t="b">
        <v>0</v>
      </c>
      <c r="L477" s="84" t="b">
        <v>0</v>
      </c>
    </row>
    <row r="478" spans="1:12" ht="15">
      <c r="A478" s="84" t="s">
        <v>2881</v>
      </c>
      <c r="B478" s="84" t="s">
        <v>2974</v>
      </c>
      <c r="C478" s="84">
        <v>2</v>
      </c>
      <c r="D478" s="122">
        <v>0.004008970357519697</v>
      </c>
      <c r="E478" s="122">
        <v>2.503109436671369</v>
      </c>
      <c r="F478" s="84" t="s">
        <v>2077</v>
      </c>
      <c r="G478" s="84" t="b">
        <v>0</v>
      </c>
      <c r="H478" s="84" t="b">
        <v>0</v>
      </c>
      <c r="I478" s="84" t="b">
        <v>0</v>
      </c>
      <c r="J478" s="84" t="b">
        <v>0</v>
      </c>
      <c r="K478" s="84" t="b">
        <v>0</v>
      </c>
      <c r="L478" s="84" t="b">
        <v>0</v>
      </c>
    </row>
    <row r="479" spans="1:12" ht="15">
      <c r="A479" s="84" t="s">
        <v>2786</v>
      </c>
      <c r="B479" s="84" t="s">
        <v>2779</v>
      </c>
      <c r="C479" s="84">
        <v>2</v>
      </c>
      <c r="D479" s="122">
        <v>0.004008970357519697</v>
      </c>
      <c r="E479" s="122">
        <v>1.7249581862877257</v>
      </c>
      <c r="F479" s="84" t="s">
        <v>2077</v>
      </c>
      <c r="G479" s="84" t="b">
        <v>0</v>
      </c>
      <c r="H479" s="84" t="b">
        <v>0</v>
      </c>
      <c r="I479" s="84" t="b">
        <v>0</v>
      </c>
      <c r="J479" s="84" t="b">
        <v>0</v>
      </c>
      <c r="K479" s="84" t="b">
        <v>0</v>
      </c>
      <c r="L479" s="84" t="b">
        <v>0</v>
      </c>
    </row>
    <row r="480" spans="1:12" ht="15">
      <c r="A480" s="84" t="s">
        <v>2803</v>
      </c>
      <c r="B480" s="84" t="s">
        <v>2783</v>
      </c>
      <c r="C480" s="84">
        <v>2</v>
      </c>
      <c r="D480" s="122">
        <v>0.004008970357519697</v>
      </c>
      <c r="E480" s="122">
        <v>2.202079441007388</v>
      </c>
      <c r="F480" s="84" t="s">
        <v>2077</v>
      </c>
      <c r="G480" s="84" t="b">
        <v>0</v>
      </c>
      <c r="H480" s="84" t="b">
        <v>0</v>
      </c>
      <c r="I480" s="84" t="b">
        <v>0</v>
      </c>
      <c r="J480" s="84" t="b">
        <v>0</v>
      </c>
      <c r="K480" s="84" t="b">
        <v>0</v>
      </c>
      <c r="L480" s="84" t="b">
        <v>0</v>
      </c>
    </row>
    <row r="481" spans="1:12" ht="15">
      <c r="A481" s="84" t="s">
        <v>2783</v>
      </c>
      <c r="B481" s="84" t="s">
        <v>2804</v>
      </c>
      <c r="C481" s="84">
        <v>2</v>
      </c>
      <c r="D481" s="122">
        <v>0.004008970357519697</v>
      </c>
      <c r="E481" s="122">
        <v>2.150926918560007</v>
      </c>
      <c r="F481" s="84" t="s">
        <v>2077</v>
      </c>
      <c r="G481" s="84" t="b">
        <v>0</v>
      </c>
      <c r="H481" s="84" t="b">
        <v>0</v>
      </c>
      <c r="I481" s="84" t="b">
        <v>0</v>
      </c>
      <c r="J481" s="84" t="b">
        <v>0</v>
      </c>
      <c r="K481" s="84" t="b">
        <v>0</v>
      </c>
      <c r="L481" s="84" t="b">
        <v>0</v>
      </c>
    </row>
    <row r="482" spans="1:12" ht="15">
      <c r="A482" s="84" t="s">
        <v>2254</v>
      </c>
      <c r="B482" s="84" t="s">
        <v>2255</v>
      </c>
      <c r="C482" s="84">
        <v>8</v>
      </c>
      <c r="D482" s="122">
        <v>0.011246884637731797</v>
      </c>
      <c r="E482" s="122">
        <v>1.6520044615863756</v>
      </c>
      <c r="F482" s="84" t="s">
        <v>2078</v>
      </c>
      <c r="G482" s="84" t="b">
        <v>0</v>
      </c>
      <c r="H482" s="84" t="b">
        <v>0</v>
      </c>
      <c r="I482" s="84" t="b">
        <v>0</v>
      </c>
      <c r="J482" s="84" t="b">
        <v>0</v>
      </c>
      <c r="K482" s="84" t="b">
        <v>0</v>
      </c>
      <c r="L482" s="84" t="b">
        <v>0</v>
      </c>
    </row>
    <row r="483" spans="1:12" ht="15">
      <c r="A483" s="84" t="s">
        <v>2256</v>
      </c>
      <c r="B483" s="84" t="s">
        <v>2253</v>
      </c>
      <c r="C483" s="84">
        <v>8</v>
      </c>
      <c r="D483" s="122">
        <v>0.011246884637731797</v>
      </c>
      <c r="E483" s="122">
        <v>1.5550944485783191</v>
      </c>
      <c r="F483" s="84" t="s">
        <v>2078</v>
      </c>
      <c r="G483" s="84" t="b">
        <v>0</v>
      </c>
      <c r="H483" s="84" t="b">
        <v>0</v>
      </c>
      <c r="I483" s="84" t="b">
        <v>0</v>
      </c>
      <c r="J483" s="84" t="b">
        <v>0</v>
      </c>
      <c r="K483" s="84" t="b">
        <v>0</v>
      </c>
      <c r="L483" s="84" t="b">
        <v>0</v>
      </c>
    </row>
    <row r="484" spans="1:12" ht="15">
      <c r="A484" s="84" t="s">
        <v>305</v>
      </c>
      <c r="B484" s="84" t="s">
        <v>2257</v>
      </c>
      <c r="C484" s="84">
        <v>6</v>
      </c>
      <c r="D484" s="122">
        <v>0.01037219815439652</v>
      </c>
      <c r="E484" s="122">
        <v>1.7769431981946755</v>
      </c>
      <c r="F484" s="84" t="s">
        <v>2078</v>
      </c>
      <c r="G484" s="84" t="b">
        <v>0</v>
      </c>
      <c r="H484" s="84" t="b">
        <v>0</v>
      </c>
      <c r="I484" s="84" t="b">
        <v>0</v>
      </c>
      <c r="J484" s="84" t="b">
        <v>0</v>
      </c>
      <c r="K484" s="84" t="b">
        <v>0</v>
      </c>
      <c r="L484" s="84" t="b">
        <v>0</v>
      </c>
    </row>
    <row r="485" spans="1:12" ht="15">
      <c r="A485" s="84" t="s">
        <v>2257</v>
      </c>
      <c r="B485" s="84" t="s">
        <v>2258</v>
      </c>
      <c r="C485" s="84">
        <v>6</v>
      </c>
      <c r="D485" s="122">
        <v>0.01037219815439652</v>
      </c>
      <c r="E485" s="122">
        <v>1.7769431981946755</v>
      </c>
      <c r="F485" s="84" t="s">
        <v>2078</v>
      </c>
      <c r="G485" s="84" t="b">
        <v>0</v>
      </c>
      <c r="H485" s="84" t="b">
        <v>0</v>
      </c>
      <c r="I485" s="84" t="b">
        <v>0</v>
      </c>
      <c r="J485" s="84" t="b">
        <v>0</v>
      </c>
      <c r="K485" s="84" t="b">
        <v>0</v>
      </c>
      <c r="L485" s="84" t="b">
        <v>0</v>
      </c>
    </row>
    <row r="486" spans="1:12" ht="15">
      <c r="A486" s="84" t="s">
        <v>2258</v>
      </c>
      <c r="B486" s="84" t="s">
        <v>2254</v>
      </c>
      <c r="C486" s="84">
        <v>6</v>
      </c>
      <c r="D486" s="122">
        <v>0.01037219815439652</v>
      </c>
      <c r="E486" s="122">
        <v>1.6520044615863756</v>
      </c>
      <c r="F486" s="84" t="s">
        <v>2078</v>
      </c>
      <c r="G486" s="84" t="b">
        <v>0</v>
      </c>
      <c r="H486" s="84" t="b">
        <v>0</v>
      </c>
      <c r="I486" s="84" t="b">
        <v>0</v>
      </c>
      <c r="J486" s="84" t="b">
        <v>0</v>
      </c>
      <c r="K486" s="84" t="b">
        <v>0</v>
      </c>
      <c r="L486" s="84" t="b">
        <v>0</v>
      </c>
    </row>
    <row r="487" spans="1:12" ht="15">
      <c r="A487" s="84" t="s">
        <v>2255</v>
      </c>
      <c r="B487" s="84" t="s">
        <v>2303</v>
      </c>
      <c r="C487" s="84">
        <v>6</v>
      </c>
      <c r="D487" s="122">
        <v>0.01037219815439652</v>
      </c>
      <c r="E487" s="122">
        <v>1.6520044615863756</v>
      </c>
      <c r="F487" s="84" t="s">
        <v>2078</v>
      </c>
      <c r="G487" s="84" t="b">
        <v>0</v>
      </c>
      <c r="H487" s="84" t="b">
        <v>0</v>
      </c>
      <c r="I487" s="84" t="b">
        <v>0</v>
      </c>
      <c r="J487" s="84" t="b">
        <v>0</v>
      </c>
      <c r="K487" s="84" t="b">
        <v>0</v>
      </c>
      <c r="L487" s="84" t="b">
        <v>0</v>
      </c>
    </row>
    <row r="488" spans="1:12" ht="15">
      <c r="A488" s="84" t="s">
        <v>2303</v>
      </c>
      <c r="B488" s="84" t="s">
        <v>642</v>
      </c>
      <c r="C488" s="84">
        <v>6</v>
      </c>
      <c r="D488" s="122">
        <v>0.01037219815439652</v>
      </c>
      <c r="E488" s="122">
        <v>1.4089664129000812</v>
      </c>
      <c r="F488" s="84" t="s">
        <v>2078</v>
      </c>
      <c r="G488" s="84" t="b">
        <v>0</v>
      </c>
      <c r="H488" s="84" t="b">
        <v>0</v>
      </c>
      <c r="I488" s="84" t="b">
        <v>0</v>
      </c>
      <c r="J488" s="84" t="b">
        <v>0</v>
      </c>
      <c r="K488" s="84" t="b">
        <v>0</v>
      </c>
      <c r="L488" s="84" t="b">
        <v>0</v>
      </c>
    </row>
    <row r="489" spans="1:12" ht="15">
      <c r="A489" s="84" t="s">
        <v>642</v>
      </c>
      <c r="B489" s="84" t="s">
        <v>627</v>
      </c>
      <c r="C489" s="84">
        <v>6</v>
      </c>
      <c r="D489" s="122">
        <v>0.01037219815439652</v>
      </c>
      <c r="E489" s="122">
        <v>0.9829976806278</v>
      </c>
      <c r="F489" s="84" t="s">
        <v>2078</v>
      </c>
      <c r="G489" s="84" t="b">
        <v>0</v>
      </c>
      <c r="H489" s="84" t="b">
        <v>0</v>
      </c>
      <c r="I489" s="84" t="b">
        <v>0</v>
      </c>
      <c r="J489" s="84" t="b">
        <v>0</v>
      </c>
      <c r="K489" s="84" t="b">
        <v>0</v>
      </c>
      <c r="L489" s="84" t="b">
        <v>0</v>
      </c>
    </row>
    <row r="490" spans="1:12" ht="15">
      <c r="A490" s="84" t="s">
        <v>627</v>
      </c>
      <c r="B490" s="84" t="s">
        <v>2180</v>
      </c>
      <c r="C490" s="84">
        <v>6</v>
      </c>
      <c r="D490" s="122">
        <v>0.01037219815439652</v>
      </c>
      <c r="E490" s="122">
        <v>1.3509744659223943</v>
      </c>
      <c r="F490" s="84" t="s">
        <v>2078</v>
      </c>
      <c r="G490" s="84" t="b">
        <v>0</v>
      </c>
      <c r="H490" s="84" t="b">
        <v>0</v>
      </c>
      <c r="I490" s="84" t="b">
        <v>0</v>
      </c>
      <c r="J490" s="84" t="b">
        <v>0</v>
      </c>
      <c r="K490" s="84" t="b">
        <v>0</v>
      </c>
      <c r="L490" s="84" t="b">
        <v>0</v>
      </c>
    </row>
    <row r="491" spans="1:12" ht="15">
      <c r="A491" s="84" t="s">
        <v>2180</v>
      </c>
      <c r="B491" s="84" t="s">
        <v>2179</v>
      </c>
      <c r="C491" s="84">
        <v>6</v>
      </c>
      <c r="D491" s="122">
        <v>0.01037219815439652</v>
      </c>
      <c r="E491" s="122">
        <v>1.7769431981946755</v>
      </c>
      <c r="F491" s="84" t="s">
        <v>2078</v>
      </c>
      <c r="G491" s="84" t="b">
        <v>0</v>
      </c>
      <c r="H491" s="84" t="b">
        <v>0</v>
      </c>
      <c r="I491" s="84" t="b">
        <v>0</v>
      </c>
      <c r="J491" s="84" t="b">
        <v>0</v>
      </c>
      <c r="K491" s="84" t="b">
        <v>0</v>
      </c>
      <c r="L491" s="84" t="b">
        <v>0</v>
      </c>
    </row>
    <row r="492" spans="1:12" ht="15">
      <c r="A492" s="84" t="s">
        <v>627</v>
      </c>
      <c r="B492" s="84" t="s">
        <v>642</v>
      </c>
      <c r="C492" s="84">
        <v>4</v>
      </c>
      <c r="D492" s="122">
        <v>0.008734863462679657</v>
      </c>
      <c r="E492" s="122">
        <v>0.8069064215721187</v>
      </c>
      <c r="F492" s="84" t="s">
        <v>2078</v>
      </c>
      <c r="G492" s="84" t="b">
        <v>0</v>
      </c>
      <c r="H492" s="84" t="b">
        <v>0</v>
      </c>
      <c r="I492" s="84" t="b">
        <v>0</v>
      </c>
      <c r="J492" s="84" t="b">
        <v>0</v>
      </c>
      <c r="K492" s="84" t="b">
        <v>0</v>
      </c>
      <c r="L492" s="84" t="b">
        <v>0</v>
      </c>
    </row>
    <row r="493" spans="1:12" ht="15">
      <c r="A493" s="84" t="s">
        <v>2197</v>
      </c>
      <c r="B493" s="84" t="s">
        <v>2256</v>
      </c>
      <c r="C493" s="84">
        <v>4</v>
      </c>
      <c r="D493" s="122">
        <v>0.008734863462679657</v>
      </c>
      <c r="E493" s="122">
        <v>1.5550944485783191</v>
      </c>
      <c r="F493" s="84" t="s">
        <v>2078</v>
      </c>
      <c r="G493" s="84" t="b">
        <v>0</v>
      </c>
      <c r="H493" s="84" t="b">
        <v>0</v>
      </c>
      <c r="I493" s="84" t="b">
        <v>0</v>
      </c>
      <c r="J493" s="84" t="b">
        <v>0</v>
      </c>
      <c r="K493" s="84" t="b">
        <v>0</v>
      </c>
      <c r="L493" s="84" t="b">
        <v>0</v>
      </c>
    </row>
    <row r="494" spans="1:12" ht="15">
      <c r="A494" s="84" t="s">
        <v>2179</v>
      </c>
      <c r="B494" s="84" t="s">
        <v>2181</v>
      </c>
      <c r="C494" s="84">
        <v>4</v>
      </c>
      <c r="D494" s="122">
        <v>0.008734863462679657</v>
      </c>
      <c r="E494" s="122">
        <v>1.7769431981946755</v>
      </c>
      <c r="F494" s="84" t="s">
        <v>2078</v>
      </c>
      <c r="G494" s="84" t="b">
        <v>0</v>
      </c>
      <c r="H494" s="84" t="b">
        <v>0</v>
      </c>
      <c r="I494" s="84" t="b">
        <v>0</v>
      </c>
      <c r="J494" s="84" t="b">
        <v>0</v>
      </c>
      <c r="K494" s="84" t="b">
        <v>0</v>
      </c>
      <c r="L494" s="84" t="b">
        <v>0</v>
      </c>
    </row>
    <row r="495" spans="1:12" ht="15">
      <c r="A495" s="84" t="s">
        <v>2899</v>
      </c>
      <c r="B495" s="84" t="s">
        <v>2900</v>
      </c>
      <c r="C495" s="84">
        <v>3</v>
      </c>
      <c r="D495" s="122">
        <v>0.00888471345487006</v>
      </c>
      <c r="E495" s="122">
        <v>2.0779731938586568</v>
      </c>
      <c r="F495" s="84" t="s">
        <v>2078</v>
      </c>
      <c r="G495" s="84" t="b">
        <v>0</v>
      </c>
      <c r="H495" s="84" t="b">
        <v>0</v>
      </c>
      <c r="I495" s="84" t="b">
        <v>0</v>
      </c>
      <c r="J495" s="84" t="b">
        <v>0</v>
      </c>
      <c r="K495" s="84" t="b">
        <v>0</v>
      </c>
      <c r="L495" s="84" t="b">
        <v>0</v>
      </c>
    </row>
    <row r="496" spans="1:12" ht="15">
      <c r="A496" s="84" t="s">
        <v>2784</v>
      </c>
      <c r="B496" s="84" t="s">
        <v>300</v>
      </c>
      <c r="C496" s="84">
        <v>2</v>
      </c>
      <c r="D496" s="122">
        <v>0.005923142303246708</v>
      </c>
      <c r="E496" s="122">
        <v>1.9018819348029754</v>
      </c>
      <c r="F496" s="84" t="s">
        <v>2078</v>
      </c>
      <c r="G496" s="84" t="b">
        <v>0</v>
      </c>
      <c r="H496" s="84" t="b">
        <v>0</v>
      </c>
      <c r="I496" s="84" t="b">
        <v>0</v>
      </c>
      <c r="J496" s="84" t="b">
        <v>0</v>
      </c>
      <c r="K496" s="84" t="b">
        <v>0</v>
      </c>
      <c r="L496" s="84" t="b">
        <v>0</v>
      </c>
    </row>
    <row r="497" spans="1:12" ht="15">
      <c r="A497" s="84" t="s">
        <v>300</v>
      </c>
      <c r="B497" s="84" t="s">
        <v>2882</v>
      </c>
      <c r="C497" s="84">
        <v>2</v>
      </c>
      <c r="D497" s="122">
        <v>0.005923142303246708</v>
      </c>
      <c r="E497" s="122">
        <v>1.7769431981946755</v>
      </c>
      <c r="F497" s="84" t="s">
        <v>2078</v>
      </c>
      <c r="G497" s="84" t="b">
        <v>0</v>
      </c>
      <c r="H497" s="84" t="b">
        <v>0</v>
      </c>
      <c r="I497" s="84" t="b">
        <v>0</v>
      </c>
      <c r="J497" s="84" t="b">
        <v>0</v>
      </c>
      <c r="K497" s="84" t="b">
        <v>0</v>
      </c>
      <c r="L497" s="84" t="b">
        <v>0</v>
      </c>
    </row>
    <row r="498" spans="1:12" ht="15">
      <c r="A498" s="84" t="s">
        <v>2882</v>
      </c>
      <c r="B498" s="84" t="s">
        <v>2830</v>
      </c>
      <c r="C498" s="84">
        <v>2</v>
      </c>
      <c r="D498" s="122">
        <v>0.005923142303246708</v>
      </c>
      <c r="E498" s="122">
        <v>2.254064452914338</v>
      </c>
      <c r="F498" s="84" t="s">
        <v>2078</v>
      </c>
      <c r="G498" s="84" t="b">
        <v>0</v>
      </c>
      <c r="H498" s="84" t="b">
        <v>0</v>
      </c>
      <c r="I498" s="84" t="b">
        <v>0</v>
      </c>
      <c r="J498" s="84" t="b">
        <v>0</v>
      </c>
      <c r="K498" s="84" t="b">
        <v>0</v>
      </c>
      <c r="L498" s="84" t="b">
        <v>0</v>
      </c>
    </row>
    <row r="499" spans="1:12" ht="15">
      <c r="A499" s="84" t="s">
        <v>2830</v>
      </c>
      <c r="B499" s="84" t="s">
        <v>3034</v>
      </c>
      <c r="C499" s="84">
        <v>2</v>
      </c>
      <c r="D499" s="122">
        <v>0.005923142303246708</v>
      </c>
      <c r="E499" s="122">
        <v>2.254064452914338</v>
      </c>
      <c r="F499" s="84" t="s">
        <v>2078</v>
      </c>
      <c r="G499" s="84" t="b">
        <v>0</v>
      </c>
      <c r="H499" s="84" t="b">
        <v>0</v>
      </c>
      <c r="I499" s="84" t="b">
        <v>0</v>
      </c>
      <c r="J499" s="84" t="b">
        <v>0</v>
      </c>
      <c r="K499" s="84" t="b">
        <v>0</v>
      </c>
      <c r="L499" s="84" t="b">
        <v>0</v>
      </c>
    </row>
    <row r="500" spans="1:12" ht="15">
      <c r="A500" s="84" t="s">
        <v>3034</v>
      </c>
      <c r="B500" s="84" t="s">
        <v>3035</v>
      </c>
      <c r="C500" s="84">
        <v>2</v>
      </c>
      <c r="D500" s="122">
        <v>0.005923142303246708</v>
      </c>
      <c r="E500" s="122">
        <v>2.254064452914338</v>
      </c>
      <c r="F500" s="84" t="s">
        <v>2078</v>
      </c>
      <c r="G500" s="84" t="b">
        <v>0</v>
      </c>
      <c r="H500" s="84" t="b">
        <v>0</v>
      </c>
      <c r="I500" s="84" t="b">
        <v>0</v>
      </c>
      <c r="J500" s="84" t="b">
        <v>0</v>
      </c>
      <c r="K500" s="84" t="b">
        <v>0</v>
      </c>
      <c r="L500" s="84" t="b">
        <v>0</v>
      </c>
    </row>
    <row r="501" spans="1:12" ht="15">
      <c r="A501" s="84" t="s">
        <v>3035</v>
      </c>
      <c r="B501" s="84" t="s">
        <v>693</v>
      </c>
      <c r="C501" s="84">
        <v>2</v>
      </c>
      <c r="D501" s="122">
        <v>0.005923142303246708</v>
      </c>
      <c r="E501" s="122">
        <v>2.254064452914338</v>
      </c>
      <c r="F501" s="84" t="s">
        <v>2078</v>
      </c>
      <c r="G501" s="84" t="b">
        <v>0</v>
      </c>
      <c r="H501" s="84" t="b">
        <v>0</v>
      </c>
      <c r="I501" s="84" t="b">
        <v>0</v>
      </c>
      <c r="J501" s="84" t="b">
        <v>0</v>
      </c>
      <c r="K501" s="84" t="b">
        <v>0</v>
      </c>
      <c r="L501" s="84" t="b">
        <v>0</v>
      </c>
    </row>
    <row r="502" spans="1:12" ht="15">
      <c r="A502" s="84" t="s">
        <v>693</v>
      </c>
      <c r="B502" s="84" t="s">
        <v>3036</v>
      </c>
      <c r="C502" s="84">
        <v>2</v>
      </c>
      <c r="D502" s="122">
        <v>0.005923142303246708</v>
      </c>
      <c r="E502" s="122">
        <v>2.254064452914338</v>
      </c>
      <c r="F502" s="84" t="s">
        <v>2078</v>
      </c>
      <c r="G502" s="84" t="b">
        <v>0</v>
      </c>
      <c r="H502" s="84" t="b">
        <v>0</v>
      </c>
      <c r="I502" s="84" t="b">
        <v>0</v>
      </c>
      <c r="J502" s="84" t="b">
        <v>0</v>
      </c>
      <c r="K502" s="84" t="b">
        <v>0</v>
      </c>
      <c r="L502" s="84" t="b">
        <v>0</v>
      </c>
    </row>
    <row r="503" spans="1:12" ht="15">
      <c r="A503" s="84" t="s">
        <v>3036</v>
      </c>
      <c r="B503" s="84" t="s">
        <v>2853</v>
      </c>
      <c r="C503" s="84">
        <v>2</v>
      </c>
      <c r="D503" s="122">
        <v>0.005923142303246708</v>
      </c>
      <c r="E503" s="122">
        <v>1.9530344572503568</v>
      </c>
      <c r="F503" s="84" t="s">
        <v>2078</v>
      </c>
      <c r="G503" s="84" t="b">
        <v>0</v>
      </c>
      <c r="H503" s="84" t="b">
        <v>0</v>
      </c>
      <c r="I503" s="84" t="b">
        <v>0</v>
      </c>
      <c r="J503" s="84" t="b">
        <v>0</v>
      </c>
      <c r="K503" s="84" t="b">
        <v>0</v>
      </c>
      <c r="L503" s="84" t="b">
        <v>0</v>
      </c>
    </row>
    <row r="504" spans="1:12" ht="15">
      <c r="A504" s="84" t="s">
        <v>2853</v>
      </c>
      <c r="B504" s="84" t="s">
        <v>3037</v>
      </c>
      <c r="C504" s="84">
        <v>2</v>
      </c>
      <c r="D504" s="122">
        <v>0.005923142303246708</v>
      </c>
      <c r="E504" s="122">
        <v>1.9530344572503568</v>
      </c>
      <c r="F504" s="84" t="s">
        <v>2078</v>
      </c>
      <c r="G504" s="84" t="b">
        <v>0</v>
      </c>
      <c r="H504" s="84" t="b">
        <v>0</v>
      </c>
      <c r="I504" s="84" t="b">
        <v>0</v>
      </c>
      <c r="J504" s="84" t="b">
        <v>0</v>
      </c>
      <c r="K504" s="84" t="b">
        <v>0</v>
      </c>
      <c r="L504" s="84" t="b">
        <v>0</v>
      </c>
    </row>
    <row r="505" spans="1:12" ht="15">
      <c r="A505" s="84" t="s">
        <v>3037</v>
      </c>
      <c r="B505" s="84" t="s">
        <v>2271</v>
      </c>
      <c r="C505" s="84">
        <v>2</v>
      </c>
      <c r="D505" s="122">
        <v>0.005923142303246708</v>
      </c>
      <c r="E505" s="122">
        <v>1.9530344572503568</v>
      </c>
      <c r="F505" s="84" t="s">
        <v>2078</v>
      </c>
      <c r="G505" s="84" t="b">
        <v>0</v>
      </c>
      <c r="H505" s="84" t="b">
        <v>0</v>
      </c>
      <c r="I505" s="84" t="b">
        <v>0</v>
      </c>
      <c r="J505" s="84" t="b">
        <v>0</v>
      </c>
      <c r="K505" s="84" t="b">
        <v>0</v>
      </c>
      <c r="L505" s="84" t="b">
        <v>0</v>
      </c>
    </row>
    <row r="506" spans="1:12" ht="15">
      <c r="A506" s="84" t="s">
        <v>2271</v>
      </c>
      <c r="B506" s="84" t="s">
        <v>2779</v>
      </c>
      <c r="C506" s="84">
        <v>2</v>
      </c>
      <c r="D506" s="122">
        <v>0.005923142303246708</v>
      </c>
      <c r="E506" s="122">
        <v>1.7769431981946755</v>
      </c>
      <c r="F506" s="84" t="s">
        <v>2078</v>
      </c>
      <c r="G506" s="84" t="b">
        <v>0</v>
      </c>
      <c r="H506" s="84" t="b">
        <v>0</v>
      </c>
      <c r="I506" s="84" t="b">
        <v>0</v>
      </c>
      <c r="J506" s="84" t="b">
        <v>0</v>
      </c>
      <c r="K506" s="84" t="b">
        <v>0</v>
      </c>
      <c r="L506" s="84" t="b">
        <v>0</v>
      </c>
    </row>
    <row r="507" spans="1:12" ht="15">
      <c r="A507" s="84" t="s">
        <v>2779</v>
      </c>
      <c r="B507" s="84" t="s">
        <v>2883</v>
      </c>
      <c r="C507" s="84">
        <v>2</v>
      </c>
      <c r="D507" s="122">
        <v>0.005923142303246708</v>
      </c>
      <c r="E507" s="122">
        <v>2.0779731938586568</v>
      </c>
      <c r="F507" s="84" t="s">
        <v>2078</v>
      </c>
      <c r="G507" s="84" t="b">
        <v>0</v>
      </c>
      <c r="H507" s="84" t="b">
        <v>0</v>
      </c>
      <c r="I507" s="84" t="b">
        <v>0</v>
      </c>
      <c r="J507" s="84" t="b">
        <v>0</v>
      </c>
      <c r="K507" s="84" t="b">
        <v>0</v>
      </c>
      <c r="L507" s="84" t="b">
        <v>0</v>
      </c>
    </row>
    <row r="508" spans="1:12" ht="15">
      <c r="A508" s="84" t="s">
        <v>2289</v>
      </c>
      <c r="B508" s="84" t="s">
        <v>3032</v>
      </c>
      <c r="C508" s="84">
        <v>2</v>
      </c>
      <c r="D508" s="122">
        <v>0.005923142303246708</v>
      </c>
      <c r="E508" s="122">
        <v>2.254064452914338</v>
      </c>
      <c r="F508" s="84" t="s">
        <v>2078</v>
      </c>
      <c r="G508" s="84" t="b">
        <v>1</v>
      </c>
      <c r="H508" s="84" t="b">
        <v>0</v>
      </c>
      <c r="I508" s="84" t="b">
        <v>0</v>
      </c>
      <c r="J508" s="84" t="b">
        <v>0</v>
      </c>
      <c r="K508" s="84" t="b">
        <v>0</v>
      </c>
      <c r="L508" s="84" t="b">
        <v>0</v>
      </c>
    </row>
    <row r="509" spans="1:12" ht="15">
      <c r="A509" s="84" t="s">
        <v>3032</v>
      </c>
      <c r="B509" s="84" t="s">
        <v>301</v>
      </c>
      <c r="C509" s="84">
        <v>2</v>
      </c>
      <c r="D509" s="122">
        <v>0.005923142303246708</v>
      </c>
      <c r="E509" s="122">
        <v>2.254064452914338</v>
      </c>
      <c r="F509" s="84" t="s">
        <v>2078</v>
      </c>
      <c r="G509" s="84" t="b">
        <v>0</v>
      </c>
      <c r="H509" s="84" t="b">
        <v>0</v>
      </c>
      <c r="I509" s="84" t="b">
        <v>0</v>
      </c>
      <c r="J509" s="84" t="b">
        <v>0</v>
      </c>
      <c r="K509" s="84" t="b">
        <v>0</v>
      </c>
      <c r="L509" s="84" t="b">
        <v>0</v>
      </c>
    </row>
    <row r="510" spans="1:12" ht="15">
      <c r="A510" s="84" t="s">
        <v>301</v>
      </c>
      <c r="B510" s="84" t="s">
        <v>321</v>
      </c>
      <c r="C510" s="84">
        <v>2</v>
      </c>
      <c r="D510" s="122">
        <v>0.005923142303246708</v>
      </c>
      <c r="E510" s="122">
        <v>2.0779731938586568</v>
      </c>
      <c r="F510" s="84" t="s">
        <v>2078</v>
      </c>
      <c r="G510" s="84" t="b">
        <v>0</v>
      </c>
      <c r="H510" s="84" t="b">
        <v>0</v>
      </c>
      <c r="I510" s="84" t="b">
        <v>0</v>
      </c>
      <c r="J510" s="84" t="b">
        <v>0</v>
      </c>
      <c r="K510" s="84" t="b">
        <v>0</v>
      </c>
      <c r="L510" s="84" t="b">
        <v>0</v>
      </c>
    </row>
    <row r="511" spans="1:12" ht="15">
      <c r="A511" s="84" t="s">
        <v>321</v>
      </c>
      <c r="B511" s="84" t="s">
        <v>2899</v>
      </c>
      <c r="C511" s="84">
        <v>2</v>
      </c>
      <c r="D511" s="122">
        <v>0.005923142303246708</v>
      </c>
      <c r="E511" s="122">
        <v>2.0779731938586568</v>
      </c>
      <c r="F511" s="84" t="s">
        <v>2078</v>
      </c>
      <c r="G511" s="84" t="b">
        <v>0</v>
      </c>
      <c r="H511" s="84" t="b">
        <v>0</v>
      </c>
      <c r="I511" s="84" t="b">
        <v>0</v>
      </c>
      <c r="J511" s="84" t="b">
        <v>0</v>
      </c>
      <c r="K511" s="84" t="b">
        <v>0</v>
      </c>
      <c r="L511" s="84" t="b">
        <v>0</v>
      </c>
    </row>
    <row r="512" spans="1:12" ht="15">
      <c r="A512" s="84" t="s">
        <v>2900</v>
      </c>
      <c r="B512" s="84" t="s">
        <v>3033</v>
      </c>
      <c r="C512" s="84">
        <v>2</v>
      </c>
      <c r="D512" s="122">
        <v>0.005923142303246708</v>
      </c>
      <c r="E512" s="122">
        <v>2.0779731938586568</v>
      </c>
      <c r="F512" s="84" t="s">
        <v>2078</v>
      </c>
      <c r="G512" s="84" t="b">
        <v>0</v>
      </c>
      <c r="H512" s="84" t="b">
        <v>0</v>
      </c>
      <c r="I512" s="84" t="b">
        <v>0</v>
      </c>
      <c r="J512" s="84" t="b">
        <v>0</v>
      </c>
      <c r="K512" s="84" t="b">
        <v>0</v>
      </c>
      <c r="L512" s="84" t="b">
        <v>0</v>
      </c>
    </row>
    <row r="513" spans="1:12" ht="15">
      <c r="A513" s="84" t="s">
        <v>3033</v>
      </c>
      <c r="B513" s="84" t="s">
        <v>2271</v>
      </c>
      <c r="C513" s="84">
        <v>2</v>
      </c>
      <c r="D513" s="122">
        <v>0.005923142303246708</v>
      </c>
      <c r="E513" s="122">
        <v>1.9530344572503568</v>
      </c>
      <c r="F513" s="84" t="s">
        <v>2078</v>
      </c>
      <c r="G513" s="84" t="b">
        <v>0</v>
      </c>
      <c r="H513" s="84" t="b">
        <v>0</v>
      </c>
      <c r="I513" s="84" t="b">
        <v>0</v>
      </c>
      <c r="J513" s="84" t="b">
        <v>0</v>
      </c>
      <c r="K513" s="84" t="b">
        <v>0</v>
      </c>
      <c r="L513" s="84" t="b">
        <v>0</v>
      </c>
    </row>
    <row r="514" spans="1:12" ht="15">
      <c r="A514" s="84" t="s">
        <v>2271</v>
      </c>
      <c r="B514" s="84" t="s">
        <v>2294</v>
      </c>
      <c r="C514" s="84">
        <v>2</v>
      </c>
      <c r="D514" s="122">
        <v>0.005923142303246708</v>
      </c>
      <c r="E514" s="122">
        <v>1.9530344572503568</v>
      </c>
      <c r="F514" s="84" t="s">
        <v>2078</v>
      </c>
      <c r="G514" s="84" t="b">
        <v>0</v>
      </c>
      <c r="H514" s="84" t="b">
        <v>0</v>
      </c>
      <c r="I514" s="84" t="b">
        <v>0</v>
      </c>
      <c r="J514" s="84" t="b">
        <v>0</v>
      </c>
      <c r="K514" s="84" t="b">
        <v>0</v>
      </c>
      <c r="L514" s="84" t="b">
        <v>0</v>
      </c>
    </row>
    <row r="515" spans="1:12" ht="15">
      <c r="A515" s="84" t="s">
        <v>2294</v>
      </c>
      <c r="B515" s="84" t="s">
        <v>2263</v>
      </c>
      <c r="C515" s="84">
        <v>2</v>
      </c>
      <c r="D515" s="122">
        <v>0.005923142303246708</v>
      </c>
      <c r="E515" s="122">
        <v>2.254064452914338</v>
      </c>
      <c r="F515" s="84" t="s">
        <v>2078</v>
      </c>
      <c r="G515" s="84" t="b">
        <v>0</v>
      </c>
      <c r="H515" s="84" t="b">
        <v>0</v>
      </c>
      <c r="I515" s="84" t="b">
        <v>0</v>
      </c>
      <c r="J515" s="84" t="b">
        <v>0</v>
      </c>
      <c r="K515" s="84" t="b">
        <v>0</v>
      </c>
      <c r="L515" s="84" t="b">
        <v>0</v>
      </c>
    </row>
    <row r="516" spans="1:12" ht="15">
      <c r="A516" s="84" t="s">
        <v>2263</v>
      </c>
      <c r="B516" s="84" t="s">
        <v>2295</v>
      </c>
      <c r="C516" s="84">
        <v>2</v>
      </c>
      <c r="D516" s="122">
        <v>0.005923142303246708</v>
      </c>
      <c r="E516" s="122">
        <v>2.254064452914338</v>
      </c>
      <c r="F516" s="84" t="s">
        <v>2078</v>
      </c>
      <c r="G516" s="84" t="b">
        <v>0</v>
      </c>
      <c r="H516" s="84" t="b">
        <v>0</v>
      </c>
      <c r="I516" s="84" t="b">
        <v>0</v>
      </c>
      <c r="J516" s="84" t="b">
        <v>0</v>
      </c>
      <c r="K516" s="84" t="b">
        <v>0</v>
      </c>
      <c r="L516" s="84" t="b">
        <v>0</v>
      </c>
    </row>
    <row r="517" spans="1:12" ht="15">
      <c r="A517" s="84" t="s">
        <v>2295</v>
      </c>
      <c r="B517" s="84" t="s">
        <v>2875</v>
      </c>
      <c r="C517" s="84">
        <v>2</v>
      </c>
      <c r="D517" s="122">
        <v>0.005923142303246708</v>
      </c>
      <c r="E517" s="122">
        <v>2.0779731938586568</v>
      </c>
      <c r="F517" s="84" t="s">
        <v>2078</v>
      </c>
      <c r="G517" s="84" t="b">
        <v>0</v>
      </c>
      <c r="H517" s="84" t="b">
        <v>0</v>
      </c>
      <c r="I517" s="84" t="b">
        <v>0</v>
      </c>
      <c r="J517" s="84" t="b">
        <v>0</v>
      </c>
      <c r="K517" s="84" t="b">
        <v>0</v>
      </c>
      <c r="L517" s="84" t="b">
        <v>0</v>
      </c>
    </row>
    <row r="518" spans="1:12" ht="15">
      <c r="A518" s="84" t="s">
        <v>2801</v>
      </c>
      <c r="B518" s="84" t="s">
        <v>2862</v>
      </c>
      <c r="C518" s="84">
        <v>2</v>
      </c>
      <c r="D518" s="122">
        <v>0.005923142303246708</v>
      </c>
      <c r="E518" s="122">
        <v>1.9530344572503568</v>
      </c>
      <c r="F518" s="84" t="s">
        <v>2078</v>
      </c>
      <c r="G518" s="84" t="b">
        <v>0</v>
      </c>
      <c r="H518" s="84" t="b">
        <v>0</v>
      </c>
      <c r="I518" s="84" t="b">
        <v>0</v>
      </c>
      <c r="J518" s="84" t="b">
        <v>0</v>
      </c>
      <c r="K518" s="84" t="b">
        <v>0</v>
      </c>
      <c r="L518" s="84" t="b">
        <v>0</v>
      </c>
    </row>
    <row r="519" spans="1:12" ht="15">
      <c r="A519" s="84" t="s">
        <v>2938</v>
      </c>
      <c r="B519" s="84" t="s">
        <v>2273</v>
      </c>
      <c r="C519" s="84">
        <v>2</v>
      </c>
      <c r="D519" s="122">
        <v>0.005923142303246708</v>
      </c>
      <c r="E519" s="122">
        <v>2.254064452914338</v>
      </c>
      <c r="F519" s="84" t="s">
        <v>2078</v>
      </c>
      <c r="G519" s="84" t="b">
        <v>0</v>
      </c>
      <c r="H519" s="84" t="b">
        <v>0</v>
      </c>
      <c r="I519" s="84" t="b">
        <v>0</v>
      </c>
      <c r="J519" s="84" t="b">
        <v>0</v>
      </c>
      <c r="K519" s="84" t="b">
        <v>0</v>
      </c>
      <c r="L519" s="84" t="b">
        <v>0</v>
      </c>
    </row>
    <row r="520" spans="1:12" ht="15">
      <c r="A520" s="84" t="s">
        <v>2273</v>
      </c>
      <c r="B520" s="84" t="s">
        <v>2939</v>
      </c>
      <c r="C520" s="84">
        <v>2</v>
      </c>
      <c r="D520" s="122">
        <v>0.005923142303246708</v>
      </c>
      <c r="E520" s="122">
        <v>2.254064452914338</v>
      </c>
      <c r="F520" s="84" t="s">
        <v>2078</v>
      </c>
      <c r="G520" s="84" t="b">
        <v>0</v>
      </c>
      <c r="H520" s="84" t="b">
        <v>0</v>
      </c>
      <c r="I520" s="84" t="b">
        <v>0</v>
      </c>
      <c r="J520" s="84" t="b">
        <v>0</v>
      </c>
      <c r="K520" s="84" t="b">
        <v>0</v>
      </c>
      <c r="L520" s="84" t="b">
        <v>0</v>
      </c>
    </row>
    <row r="521" spans="1:12" ht="15">
      <c r="A521" s="84" t="s">
        <v>2939</v>
      </c>
      <c r="B521" s="84" t="s">
        <v>329</v>
      </c>
      <c r="C521" s="84">
        <v>2</v>
      </c>
      <c r="D521" s="122">
        <v>0.005923142303246708</v>
      </c>
      <c r="E521" s="122">
        <v>2.254064452914338</v>
      </c>
      <c r="F521" s="84" t="s">
        <v>2078</v>
      </c>
      <c r="G521" s="84" t="b">
        <v>0</v>
      </c>
      <c r="H521" s="84" t="b">
        <v>0</v>
      </c>
      <c r="I521" s="84" t="b">
        <v>0</v>
      </c>
      <c r="J521" s="84" t="b">
        <v>0</v>
      </c>
      <c r="K521" s="84" t="b">
        <v>0</v>
      </c>
      <c r="L521" s="84" t="b">
        <v>0</v>
      </c>
    </row>
    <row r="522" spans="1:12" ht="15">
      <c r="A522" s="84" t="s">
        <v>329</v>
      </c>
      <c r="B522" s="84" t="s">
        <v>2869</v>
      </c>
      <c r="C522" s="84">
        <v>2</v>
      </c>
      <c r="D522" s="122">
        <v>0.005923142303246708</v>
      </c>
      <c r="E522" s="122">
        <v>2.254064452914338</v>
      </c>
      <c r="F522" s="84" t="s">
        <v>2078</v>
      </c>
      <c r="G522" s="84" t="b">
        <v>0</v>
      </c>
      <c r="H522" s="84" t="b">
        <v>0</v>
      </c>
      <c r="I522" s="84" t="b">
        <v>0</v>
      </c>
      <c r="J522" s="84" t="b">
        <v>0</v>
      </c>
      <c r="K522" s="84" t="b">
        <v>0</v>
      </c>
      <c r="L522" s="84" t="b">
        <v>0</v>
      </c>
    </row>
    <row r="523" spans="1:12" ht="15">
      <c r="A523" s="84" t="s">
        <v>2869</v>
      </c>
      <c r="B523" s="84" t="s">
        <v>2873</v>
      </c>
      <c r="C523" s="84">
        <v>2</v>
      </c>
      <c r="D523" s="122">
        <v>0.005923142303246708</v>
      </c>
      <c r="E523" s="122">
        <v>2.0779731938586568</v>
      </c>
      <c r="F523" s="84" t="s">
        <v>2078</v>
      </c>
      <c r="G523" s="84" t="b">
        <v>0</v>
      </c>
      <c r="H523" s="84" t="b">
        <v>0</v>
      </c>
      <c r="I523" s="84" t="b">
        <v>0</v>
      </c>
      <c r="J523" s="84" t="b">
        <v>0</v>
      </c>
      <c r="K523" s="84" t="b">
        <v>0</v>
      </c>
      <c r="L523" s="84" t="b">
        <v>0</v>
      </c>
    </row>
    <row r="524" spans="1:12" ht="15">
      <c r="A524" s="84" t="s">
        <v>2873</v>
      </c>
      <c r="B524" s="84" t="s">
        <v>2940</v>
      </c>
      <c r="C524" s="84">
        <v>2</v>
      </c>
      <c r="D524" s="122">
        <v>0.005923142303246708</v>
      </c>
      <c r="E524" s="122">
        <v>2.254064452914338</v>
      </c>
      <c r="F524" s="84" t="s">
        <v>2078</v>
      </c>
      <c r="G524" s="84" t="b">
        <v>0</v>
      </c>
      <c r="H524" s="84" t="b">
        <v>0</v>
      </c>
      <c r="I524" s="84" t="b">
        <v>0</v>
      </c>
      <c r="J524" s="84" t="b">
        <v>0</v>
      </c>
      <c r="K524" s="84" t="b">
        <v>0</v>
      </c>
      <c r="L524" s="84" t="b">
        <v>0</v>
      </c>
    </row>
    <row r="525" spans="1:12" ht="15">
      <c r="A525" s="84" t="s">
        <v>2940</v>
      </c>
      <c r="B525" s="84" t="s">
        <v>2941</v>
      </c>
      <c r="C525" s="84">
        <v>2</v>
      </c>
      <c r="D525" s="122">
        <v>0.005923142303246708</v>
      </c>
      <c r="E525" s="122">
        <v>2.254064452914338</v>
      </c>
      <c r="F525" s="84" t="s">
        <v>2078</v>
      </c>
      <c r="G525" s="84" t="b">
        <v>0</v>
      </c>
      <c r="H525" s="84" t="b">
        <v>0</v>
      </c>
      <c r="I525" s="84" t="b">
        <v>0</v>
      </c>
      <c r="J525" s="84" t="b">
        <v>0</v>
      </c>
      <c r="K525" s="84" t="b">
        <v>0</v>
      </c>
      <c r="L525" s="84" t="b">
        <v>0</v>
      </c>
    </row>
    <row r="526" spans="1:12" ht="15">
      <c r="A526" s="84" t="s">
        <v>2941</v>
      </c>
      <c r="B526" s="84" t="s">
        <v>2254</v>
      </c>
      <c r="C526" s="84">
        <v>2</v>
      </c>
      <c r="D526" s="122">
        <v>0.005923142303246708</v>
      </c>
      <c r="E526" s="122">
        <v>1.6520044615863756</v>
      </c>
      <c r="F526" s="84" t="s">
        <v>2078</v>
      </c>
      <c r="G526" s="84" t="b">
        <v>0</v>
      </c>
      <c r="H526" s="84" t="b">
        <v>0</v>
      </c>
      <c r="I526" s="84" t="b">
        <v>0</v>
      </c>
      <c r="J526" s="84" t="b">
        <v>0</v>
      </c>
      <c r="K526" s="84" t="b">
        <v>0</v>
      </c>
      <c r="L526" s="84" t="b">
        <v>0</v>
      </c>
    </row>
    <row r="527" spans="1:12" ht="15">
      <c r="A527" s="84" t="s">
        <v>2255</v>
      </c>
      <c r="B527" s="84" t="s">
        <v>2874</v>
      </c>
      <c r="C527" s="84">
        <v>2</v>
      </c>
      <c r="D527" s="122">
        <v>0.005923142303246708</v>
      </c>
      <c r="E527" s="122">
        <v>1.6520044615863756</v>
      </c>
      <c r="F527" s="84" t="s">
        <v>2078</v>
      </c>
      <c r="G527" s="84" t="b">
        <v>0</v>
      </c>
      <c r="H527" s="84" t="b">
        <v>0</v>
      </c>
      <c r="I527" s="84" t="b">
        <v>0</v>
      </c>
      <c r="J527" s="84" t="b">
        <v>0</v>
      </c>
      <c r="K527" s="84" t="b">
        <v>0</v>
      </c>
      <c r="L527" s="84" t="b">
        <v>0</v>
      </c>
    </row>
    <row r="528" spans="1:12" ht="15">
      <c r="A528" s="84" t="s">
        <v>2874</v>
      </c>
      <c r="B528" s="84" t="s">
        <v>2253</v>
      </c>
      <c r="C528" s="84">
        <v>2</v>
      </c>
      <c r="D528" s="122">
        <v>0.005923142303246708</v>
      </c>
      <c r="E528" s="122">
        <v>1.5550944485783191</v>
      </c>
      <c r="F528" s="84" t="s">
        <v>2078</v>
      </c>
      <c r="G528" s="84" t="b">
        <v>0</v>
      </c>
      <c r="H528" s="84" t="b">
        <v>0</v>
      </c>
      <c r="I528" s="84" t="b">
        <v>0</v>
      </c>
      <c r="J528" s="84" t="b">
        <v>0</v>
      </c>
      <c r="K528" s="84" t="b">
        <v>0</v>
      </c>
      <c r="L528" s="84" t="b">
        <v>0</v>
      </c>
    </row>
    <row r="529" spans="1:12" ht="15">
      <c r="A529" s="84" t="s">
        <v>2253</v>
      </c>
      <c r="B529" s="84" t="s">
        <v>2942</v>
      </c>
      <c r="C529" s="84">
        <v>2</v>
      </c>
      <c r="D529" s="122">
        <v>0.005923142303246708</v>
      </c>
      <c r="E529" s="122">
        <v>1.5550944485783191</v>
      </c>
      <c r="F529" s="84" t="s">
        <v>2078</v>
      </c>
      <c r="G529" s="84" t="b">
        <v>0</v>
      </c>
      <c r="H529" s="84" t="b">
        <v>0</v>
      </c>
      <c r="I529" s="84" t="b">
        <v>0</v>
      </c>
      <c r="J529" s="84" t="b">
        <v>0</v>
      </c>
      <c r="K529" s="84" t="b">
        <v>0</v>
      </c>
      <c r="L529" s="84" t="b">
        <v>0</v>
      </c>
    </row>
    <row r="530" spans="1:12" ht="15">
      <c r="A530" s="84" t="s">
        <v>2942</v>
      </c>
      <c r="B530" s="84" t="s">
        <v>2804</v>
      </c>
      <c r="C530" s="84">
        <v>2</v>
      </c>
      <c r="D530" s="122">
        <v>0.005923142303246708</v>
      </c>
      <c r="E530" s="122">
        <v>2.254064452914338</v>
      </c>
      <c r="F530" s="84" t="s">
        <v>2078</v>
      </c>
      <c r="G530" s="84" t="b">
        <v>0</v>
      </c>
      <c r="H530" s="84" t="b">
        <v>0</v>
      </c>
      <c r="I530" s="84" t="b">
        <v>0</v>
      </c>
      <c r="J530" s="84" t="b">
        <v>0</v>
      </c>
      <c r="K530" s="84" t="b">
        <v>0</v>
      </c>
      <c r="L530" s="84" t="b">
        <v>0</v>
      </c>
    </row>
    <row r="531" spans="1:12" ht="15">
      <c r="A531" s="84" t="s">
        <v>2878</v>
      </c>
      <c r="B531" s="84" t="s">
        <v>2962</v>
      </c>
      <c r="C531" s="84">
        <v>2</v>
      </c>
      <c r="D531" s="122">
        <v>0.005923142303246708</v>
      </c>
      <c r="E531" s="122">
        <v>2.0779731938586568</v>
      </c>
      <c r="F531" s="84" t="s">
        <v>2078</v>
      </c>
      <c r="G531" s="84" t="b">
        <v>0</v>
      </c>
      <c r="H531" s="84" t="b">
        <v>0</v>
      </c>
      <c r="I531" s="84" t="b">
        <v>0</v>
      </c>
      <c r="J531" s="84" t="b">
        <v>0</v>
      </c>
      <c r="K531" s="84" t="b">
        <v>0</v>
      </c>
      <c r="L531" s="84" t="b">
        <v>0</v>
      </c>
    </row>
    <row r="532" spans="1:12" ht="15">
      <c r="A532" s="84" t="s">
        <v>2962</v>
      </c>
      <c r="B532" s="84" t="s">
        <v>2197</v>
      </c>
      <c r="C532" s="84">
        <v>2</v>
      </c>
      <c r="D532" s="122">
        <v>0.005923142303246708</v>
      </c>
      <c r="E532" s="122">
        <v>1.8561244442423004</v>
      </c>
      <c r="F532" s="84" t="s">
        <v>2078</v>
      </c>
      <c r="G532" s="84" t="b">
        <v>0</v>
      </c>
      <c r="H532" s="84" t="b">
        <v>0</v>
      </c>
      <c r="I532" s="84" t="b">
        <v>0</v>
      </c>
      <c r="J532" s="84" t="b">
        <v>0</v>
      </c>
      <c r="K532" s="84" t="b">
        <v>0</v>
      </c>
      <c r="L532" s="84" t="b">
        <v>0</v>
      </c>
    </row>
    <row r="533" spans="1:12" ht="15">
      <c r="A533" s="84" t="s">
        <v>2253</v>
      </c>
      <c r="B533" s="84" t="s">
        <v>2868</v>
      </c>
      <c r="C533" s="84">
        <v>2</v>
      </c>
      <c r="D533" s="122">
        <v>0.005923142303246708</v>
      </c>
      <c r="E533" s="122">
        <v>1.5550944485783191</v>
      </c>
      <c r="F533" s="84" t="s">
        <v>2078</v>
      </c>
      <c r="G533" s="84" t="b">
        <v>0</v>
      </c>
      <c r="H533" s="84" t="b">
        <v>0</v>
      </c>
      <c r="I533" s="84" t="b">
        <v>0</v>
      </c>
      <c r="J533" s="84" t="b">
        <v>0</v>
      </c>
      <c r="K533" s="84" t="b">
        <v>0</v>
      </c>
      <c r="L533" s="84" t="b">
        <v>0</v>
      </c>
    </row>
    <row r="534" spans="1:12" ht="15">
      <c r="A534" s="84" t="s">
        <v>2868</v>
      </c>
      <c r="B534" s="84" t="s">
        <v>2963</v>
      </c>
      <c r="C534" s="84">
        <v>2</v>
      </c>
      <c r="D534" s="122">
        <v>0.005923142303246708</v>
      </c>
      <c r="E534" s="122">
        <v>2.254064452914338</v>
      </c>
      <c r="F534" s="84" t="s">
        <v>2078</v>
      </c>
      <c r="G534" s="84" t="b">
        <v>0</v>
      </c>
      <c r="H534" s="84" t="b">
        <v>0</v>
      </c>
      <c r="I534" s="84" t="b">
        <v>0</v>
      </c>
      <c r="J534" s="84" t="b">
        <v>0</v>
      </c>
      <c r="K534" s="84" t="b">
        <v>1</v>
      </c>
      <c r="L534" s="84" t="b">
        <v>0</v>
      </c>
    </row>
    <row r="535" spans="1:12" ht="15">
      <c r="A535" s="84" t="s">
        <v>2963</v>
      </c>
      <c r="B535" s="84" t="s">
        <v>642</v>
      </c>
      <c r="C535" s="84">
        <v>2</v>
      </c>
      <c r="D535" s="122">
        <v>0.005923142303246708</v>
      </c>
      <c r="E535" s="122">
        <v>1.4089664129000812</v>
      </c>
      <c r="F535" s="84" t="s">
        <v>2078</v>
      </c>
      <c r="G535" s="84" t="b">
        <v>0</v>
      </c>
      <c r="H535" s="84" t="b">
        <v>1</v>
      </c>
      <c r="I535" s="84" t="b">
        <v>0</v>
      </c>
      <c r="J535" s="84" t="b">
        <v>0</v>
      </c>
      <c r="K535" s="84" t="b">
        <v>0</v>
      </c>
      <c r="L535" s="84" t="b">
        <v>0</v>
      </c>
    </row>
    <row r="536" spans="1:12" ht="15">
      <c r="A536" s="84" t="s">
        <v>642</v>
      </c>
      <c r="B536" s="84" t="s">
        <v>2876</v>
      </c>
      <c r="C536" s="84">
        <v>2</v>
      </c>
      <c r="D536" s="122">
        <v>0.005923142303246708</v>
      </c>
      <c r="E536" s="122">
        <v>1.4089664129000812</v>
      </c>
      <c r="F536" s="84" t="s">
        <v>2078</v>
      </c>
      <c r="G536" s="84" t="b">
        <v>0</v>
      </c>
      <c r="H536" s="84" t="b">
        <v>0</v>
      </c>
      <c r="I536" s="84" t="b">
        <v>0</v>
      </c>
      <c r="J536" s="84" t="b">
        <v>0</v>
      </c>
      <c r="K536" s="84" t="b">
        <v>0</v>
      </c>
      <c r="L536" s="84" t="b">
        <v>0</v>
      </c>
    </row>
    <row r="537" spans="1:12" ht="15">
      <c r="A537" s="84" t="s">
        <v>2876</v>
      </c>
      <c r="B537" s="84" t="s">
        <v>2956</v>
      </c>
      <c r="C537" s="84">
        <v>2</v>
      </c>
      <c r="D537" s="122">
        <v>0.005923142303246708</v>
      </c>
      <c r="E537" s="122">
        <v>2.254064452914338</v>
      </c>
      <c r="F537" s="84" t="s">
        <v>2078</v>
      </c>
      <c r="G537" s="84" t="b">
        <v>0</v>
      </c>
      <c r="H537" s="84" t="b">
        <v>0</v>
      </c>
      <c r="I537" s="84" t="b">
        <v>0</v>
      </c>
      <c r="J537" s="84" t="b">
        <v>0</v>
      </c>
      <c r="K537" s="84" t="b">
        <v>0</v>
      </c>
      <c r="L537" s="84" t="b">
        <v>0</v>
      </c>
    </row>
    <row r="538" spans="1:12" ht="15">
      <c r="A538" s="84" t="s">
        <v>2956</v>
      </c>
      <c r="B538" s="84" t="s">
        <v>2269</v>
      </c>
      <c r="C538" s="84">
        <v>2</v>
      </c>
      <c r="D538" s="122">
        <v>0.005923142303246708</v>
      </c>
      <c r="E538" s="122">
        <v>2.254064452914338</v>
      </c>
      <c r="F538" s="84" t="s">
        <v>2078</v>
      </c>
      <c r="G538" s="84" t="b">
        <v>0</v>
      </c>
      <c r="H538" s="84" t="b">
        <v>0</v>
      </c>
      <c r="I538" s="84" t="b">
        <v>0</v>
      </c>
      <c r="J538" s="84" t="b">
        <v>0</v>
      </c>
      <c r="K538" s="84" t="b">
        <v>0</v>
      </c>
      <c r="L538" s="84" t="b">
        <v>0</v>
      </c>
    </row>
    <row r="539" spans="1:12" ht="15">
      <c r="A539" s="84" t="s">
        <v>2269</v>
      </c>
      <c r="B539" s="84" t="s">
        <v>2957</v>
      </c>
      <c r="C539" s="84">
        <v>2</v>
      </c>
      <c r="D539" s="122">
        <v>0.005923142303246708</v>
      </c>
      <c r="E539" s="122">
        <v>2.254064452914338</v>
      </c>
      <c r="F539" s="84" t="s">
        <v>2078</v>
      </c>
      <c r="G539" s="84" t="b">
        <v>0</v>
      </c>
      <c r="H539" s="84" t="b">
        <v>0</v>
      </c>
      <c r="I539" s="84" t="b">
        <v>0</v>
      </c>
      <c r="J539" s="84" t="b">
        <v>0</v>
      </c>
      <c r="K539" s="84" t="b">
        <v>0</v>
      </c>
      <c r="L539" s="84" t="b">
        <v>0</v>
      </c>
    </row>
    <row r="540" spans="1:12" ht="15">
      <c r="A540" s="84" t="s">
        <v>2957</v>
      </c>
      <c r="B540" s="84" t="s">
        <v>2828</v>
      </c>
      <c r="C540" s="84">
        <v>2</v>
      </c>
      <c r="D540" s="122">
        <v>0.005923142303246708</v>
      </c>
      <c r="E540" s="122">
        <v>2.254064452914338</v>
      </c>
      <c r="F540" s="84" t="s">
        <v>2078</v>
      </c>
      <c r="G540" s="84" t="b">
        <v>0</v>
      </c>
      <c r="H540" s="84" t="b">
        <v>0</v>
      </c>
      <c r="I540" s="84" t="b">
        <v>0</v>
      </c>
      <c r="J540" s="84" t="b">
        <v>0</v>
      </c>
      <c r="K540" s="84" t="b">
        <v>0</v>
      </c>
      <c r="L540" s="84" t="b">
        <v>0</v>
      </c>
    </row>
    <row r="541" spans="1:12" ht="15">
      <c r="A541" s="84" t="s">
        <v>2828</v>
      </c>
      <c r="B541" s="84" t="s">
        <v>2958</v>
      </c>
      <c r="C541" s="84">
        <v>2</v>
      </c>
      <c r="D541" s="122">
        <v>0.005923142303246708</v>
      </c>
      <c r="E541" s="122">
        <v>2.254064452914338</v>
      </c>
      <c r="F541" s="84" t="s">
        <v>2078</v>
      </c>
      <c r="G541" s="84" t="b">
        <v>0</v>
      </c>
      <c r="H541" s="84" t="b">
        <v>0</v>
      </c>
      <c r="I541" s="84" t="b">
        <v>0</v>
      </c>
      <c r="J541" s="84" t="b">
        <v>0</v>
      </c>
      <c r="K541" s="84" t="b">
        <v>0</v>
      </c>
      <c r="L541" s="84" t="b">
        <v>0</v>
      </c>
    </row>
    <row r="542" spans="1:12" ht="15">
      <c r="A542" s="84" t="s">
        <v>2958</v>
      </c>
      <c r="B542" s="84" t="s">
        <v>2959</v>
      </c>
      <c r="C542" s="84">
        <v>2</v>
      </c>
      <c r="D542" s="122">
        <v>0.005923142303246708</v>
      </c>
      <c r="E542" s="122">
        <v>2.254064452914338</v>
      </c>
      <c r="F542" s="84" t="s">
        <v>2078</v>
      </c>
      <c r="G542" s="84" t="b">
        <v>0</v>
      </c>
      <c r="H542" s="84" t="b">
        <v>0</v>
      </c>
      <c r="I542" s="84" t="b">
        <v>0</v>
      </c>
      <c r="J542" s="84" t="b">
        <v>0</v>
      </c>
      <c r="K542" s="84" t="b">
        <v>0</v>
      </c>
      <c r="L542" s="84" t="b">
        <v>0</v>
      </c>
    </row>
    <row r="543" spans="1:12" ht="15">
      <c r="A543" s="84" t="s">
        <v>2959</v>
      </c>
      <c r="B543" s="84" t="s">
        <v>2877</v>
      </c>
      <c r="C543" s="84">
        <v>2</v>
      </c>
      <c r="D543" s="122">
        <v>0.005923142303246708</v>
      </c>
      <c r="E543" s="122">
        <v>2.254064452914338</v>
      </c>
      <c r="F543" s="84" t="s">
        <v>2078</v>
      </c>
      <c r="G543" s="84" t="b">
        <v>0</v>
      </c>
      <c r="H543" s="84" t="b">
        <v>0</v>
      </c>
      <c r="I543" s="84" t="b">
        <v>0</v>
      </c>
      <c r="J543" s="84" t="b">
        <v>0</v>
      </c>
      <c r="K543" s="84" t="b">
        <v>0</v>
      </c>
      <c r="L543" s="84" t="b">
        <v>0</v>
      </c>
    </row>
    <row r="544" spans="1:12" ht="15">
      <c r="A544" s="84" t="s">
        <v>2877</v>
      </c>
      <c r="B544" s="84" t="s">
        <v>2960</v>
      </c>
      <c r="C544" s="84">
        <v>2</v>
      </c>
      <c r="D544" s="122">
        <v>0.005923142303246708</v>
      </c>
      <c r="E544" s="122">
        <v>2.254064452914338</v>
      </c>
      <c r="F544" s="84" t="s">
        <v>2078</v>
      </c>
      <c r="G544" s="84" t="b">
        <v>0</v>
      </c>
      <c r="H544" s="84" t="b">
        <v>0</v>
      </c>
      <c r="I544" s="84" t="b">
        <v>0</v>
      </c>
      <c r="J544" s="84" t="b">
        <v>0</v>
      </c>
      <c r="K544" s="84" t="b">
        <v>0</v>
      </c>
      <c r="L544" s="84" t="b">
        <v>0</v>
      </c>
    </row>
    <row r="545" spans="1:12" ht="15">
      <c r="A545" s="84" t="s">
        <v>2960</v>
      </c>
      <c r="B545" s="84" t="s">
        <v>2961</v>
      </c>
      <c r="C545" s="84">
        <v>2</v>
      </c>
      <c r="D545" s="122">
        <v>0.005923142303246708</v>
      </c>
      <c r="E545" s="122">
        <v>2.254064452914338</v>
      </c>
      <c r="F545" s="84" t="s">
        <v>2078</v>
      </c>
      <c r="G545" s="84" t="b">
        <v>0</v>
      </c>
      <c r="H545" s="84" t="b">
        <v>0</v>
      </c>
      <c r="I545" s="84" t="b">
        <v>0</v>
      </c>
      <c r="J545" s="84" t="b">
        <v>0</v>
      </c>
      <c r="K545" s="84" t="b">
        <v>0</v>
      </c>
      <c r="L545" s="84" t="b">
        <v>0</v>
      </c>
    </row>
    <row r="546" spans="1:12" ht="15">
      <c r="A546" s="84" t="s">
        <v>2946</v>
      </c>
      <c r="B546" s="84" t="s">
        <v>2256</v>
      </c>
      <c r="C546" s="84">
        <v>2</v>
      </c>
      <c r="D546" s="122">
        <v>0.005923142303246708</v>
      </c>
      <c r="E546" s="122">
        <v>1.6520044615863756</v>
      </c>
      <c r="F546" s="84" t="s">
        <v>2078</v>
      </c>
      <c r="G546" s="84" t="b">
        <v>0</v>
      </c>
      <c r="H546" s="84" t="b">
        <v>1</v>
      </c>
      <c r="I546" s="84" t="b">
        <v>0</v>
      </c>
      <c r="J546" s="84" t="b">
        <v>0</v>
      </c>
      <c r="K546" s="84" t="b">
        <v>0</v>
      </c>
      <c r="L546" s="84" t="b">
        <v>0</v>
      </c>
    </row>
    <row r="547" spans="1:12" ht="15">
      <c r="A547" s="84" t="s">
        <v>2253</v>
      </c>
      <c r="B547" s="84" t="s">
        <v>2285</v>
      </c>
      <c r="C547" s="84">
        <v>2</v>
      </c>
      <c r="D547" s="122">
        <v>0.005923142303246708</v>
      </c>
      <c r="E547" s="122">
        <v>1.5550944485783191</v>
      </c>
      <c r="F547" s="84" t="s">
        <v>2078</v>
      </c>
      <c r="G547" s="84" t="b">
        <v>0</v>
      </c>
      <c r="H547" s="84" t="b">
        <v>0</v>
      </c>
      <c r="I547" s="84" t="b">
        <v>0</v>
      </c>
      <c r="J547" s="84" t="b">
        <v>0</v>
      </c>
      <c r="K547" s="84" t="b">
        <v>0</v>
      </c>
      <c r="L547" s="84" t="b">
        <v>0</v>
      </c>
    </row>
    <row r="548" spans="1:12" ht="15">
      <c r="A548" s="84" t="s">
        <v>2285</v>
      </c>
      <c r="B548" s="84" t="s">
        <v>2947</v>
      </c>
      <c r="C548" s="84">
        <v>2</v>
      </c>
      <c r="D548" s="122">
        <v>0.005923142303246708</v>
      </c>
      <c r="E548" s="122">
        <v>2.254064452914338</v>
      </c>
      <c r="F548" s="84" t="s">
        <v>2078</v>
      </c>
      <c r="G548" s="84" t="b">
        <v>0</v>
      </c>
      <c r="H548" s="84" t="b">
        <v>0</v>
      </c>
      <c r="I548" s="84" t="b">
        <v>0</v>
      </c>
      <c r="J548" s="84" t="b">
        <v>0</v>
      </c>
      <c r="K548" s="84" t="b">
        <v>0</v>
      </c>
      <c r="L548" s="84" t="b">
        <v>0</v>
      </c>
    </row>
    <row r="549" spans="1:12" ht="15">
      <c r="A549" s="84" t="s">
        <v>2947</v>
      </c>
      <c r="B549" s="84" t="s">
        <v>2948</v>
      </c>
      <c r="C549" s="84">
        <v>2</v>
      </c>
      <c r="D549" s="122">
        <v>0.005923142303246708</v>
      </c>
      <c r="E549" s="122">
        <v>2.254064452914338</v>
      </c>
      <c r="F549" s="84" t="s">
        <v>2078</v>
      </c>
      <c r="G549" s="84" t="b">
        <v>0</v>
      </c>
      <c r="H549" s="84" t="b">
        <v>0</v>
      </c>
      <c r="I549" s="84" t="b">
        <v>0</v>
      </c>
      <c r="J549" s="84" t="b">
        <v>0</v>
      </c>
      <c r="K549" s="84" t="b">
        <v>0</v>
      </c>
      <c r="L549" s="84" t="b">
        <v>0</v>
      </c>
    </row>
    <row r="550" spans="1:12" ht="15">
      <c r="A550" s="84" t="s">
        <v>2948</v>
      </c>
      <c r="B550" s="84" t="s">
        <v>2949</v>
      </c>
      <c r="C550" s="84">
        <v>2</v>
      </c>
      <c r="D550" s="122">
        <v>0.005923142303246708</v>
      </c>
      <c r="E550" s="122">
        <v>2.254064452914338</v>
      </c>
      <c r="F550" s="84" t="s">
        <v>2078</v>
      </c>
      <c r="G550" s="84" t="b">
        <v>0</v>
      </c>
      <c r="H550" s="84" t="b">
        <v>0</v>
      </c>
      <c r="I550" s="84" t="b">
        <v>0</v>
      </c>
      <c r="J550" s="84" t="b">
        <v>0</v>
      </c>
      <c r="K550" s="84" t="b">
        <v>1</v>
      </c>
      <c r="L550" s="84" t="b">
        <v>0</v>
      </c>
    </row>
    <row r="551" spans="1:12" ht="15">
      <c r="A551" s="84" t="s">
        <v>2949</v>
      </c>
      <c r="B551" s="84" t="s">
        <v>2950</v>
      </c>
      <c r="C551" s="84">
        <v>2</v>
      </c>
      <c r="D551" s="122">
        <v>0.005923142303246708</v>
      </c>
      <c r="E551" s="122">
        <v>2.254064452914338</v>
      </c>
      <c r="F551" s="84" t="s">
        <v>2078</v>
      </c>
      <c r="G551" s="84" t="b">
        <v>0</v>
      </c>
      <c r="H551" s="84" t="b">
        <v>1</v>
      </c>
      <c r="I551" s="84" t="b">
        <v>0</v>
      </c>
      <c r="J551" s="84" t="b">
        <v>1</v>
      </c>
      <c r="K551" s="84" t="b">
        <v>0</v>
      </c>
      <c r="L551" s="84" t="b">
        <v>0</v>
      </c>
    </row>
    <row r="552" spans="1:12" ht="15">
      <c r="A552" s="84" t="s">
        <v>2950</v>
      </c>
      <c r="B552" s="84" t="s">
        <v>2951</v>
      </c>
      <c r="C552" s="84">
        <v>2</v>
      </c>
      <c r="D552" s="122">
        <v>0.005923142303246708</v>
      </c>
      <c r="E552" s="122">
        <v>2.254064452914338</v>
      </c>
      <c r="F552" s="84" t="s">
        <v>2078</v>
      </c>
      <c r="G552" s="84" t="b">
        <v>1</v>
      </c>
      <c r="H552" s="84" t="b">
        <v>0</v>
      </c>
      <c r="I552" s="84" t="b">
        <v>0</v>
      </c>
      <c r="J552" s="84" t="b">
        <v>0</v>
      </c>
      <c r="K552" s="84" t="b">
        <v>0</v>
      </c>
      <c r="L552" s="84" t="b">
        <v>0</v>
      </c>
    </row>
    <row r="553" spans="1:12" ht="15">
      <c r="A553" s="84" t="s">
        <v>2951</v>
      </c>
      <c r="B553" s="84" t="s">
        <v>2952</v>
      </c>
      <c r="C553" s="84">
        <v>2</v>
      </c>
      <c r="D553" s="122">
        <v>0.005923142303246708</v>
      </c>
      <c r="E553" s="122">
        <v>2.254064452914338</v>
      </c>
      <c r="F553" s="84" t="s">
        <v>2078</v>
      </c>
      <c r="G553" s="84" t="b">
        <v>0</v>
      </c>
      <c r="H553" s="84" t="b">
        <v>0</v>
      </c>
      <c r="I553" s="84" t="b">
        <v>0</v>
      </c>
      <c r="J553" s="84" t="b">
        <v>0</v>
      </c>
      <c r="K553" s="84" t="b">
        <v>0</v>
      </c>
      <c r="L553" s="84" t="b">
        <v>0</v>
      </c>
    </row>
    <row r="554" spans="1:12" ht="15">
      <c r="A554" s="84" t="s">
        <v>2952</v>
      </c>
      <c r="B554" s="84" t="s">
        <v>2953</v>
      </c>
      <c r="C554" s="84">
        <v>2</v>
      </c>
      <c r="D554" s="122">
        <v>0.005923142303246708</v>
      </c>
      <c r="E554" s="122">
        <v>2.254064452914338</v>
      </c>
      <c r="F554" s="84" t="s">
        <v>2078</v>
      </c>
      <c r="G554" s="84" t="b">
        <v>0</v>
      </c>
      <c r="H554" s="84" t="b">
        <v>0</v>
      </c>
      <c r="I554" s="84" t="b">
        <v>0</v>
      </c>
      <c r="J554" s="84" t="b">
        <v>0</v>
      </c>
      <c r="K554" s="84" t="b">
        <v>0</v>
      </c>
      <c r="L554" s="84" t="b">
        <v>0</v>
      </c>
    </row>
    <row r="555" spans="1:12" ht="15">
      <c r="A555" s="84" t="s">
        <v>2791</v>
      </c>
      <c r="B555" s="84" t="s">
        <v>2789</v>
      </c>
      <c r="C555" s="84">
        <v>2</v>
      </c>
      <c r="D555" s="122">
        <v>0.005923142303246708</v>
      </c>
      <c r="E555" s="122">
        <v>2.254064452914338</v>
      </c>
      <c r="F555" s="84" t="s">
        <v>2078</v>
      </c>
      <c r="G555" s="84" t="b">
        <v>0</v>
      </c>
      <c r="H555" s="84" t="b">
        <v>0</v>
      </c>
      <c r="I555" s="84" t="b">
        <v>0</v>
      </c>
      <c r="J555" s="84" t="b">
        <v>0</v>
      </c>
      <c r="K555" s="84" t="b">
        <v>0</v>
      </c>
      <c r="L555" s="84" t="b">
        <v>0</v>
      </c>
    </row>
    <row r="556" spans="1:12" ht="15">
      <c r="A556" s="84" t="s">
        <v>2789</v>
      </c>
      <c r="B556" s="84" t="s">
        <v>2196</v>
      </c>
      <c r="C556" s="84">
        <v>2</v>
      </c>
      <c r="D556" s="122">
        <v>0.005923142303246708</v>
      </c>
      <c r="E556" s="122">
        <v>2.254064452914338</v>
      </c>
      <c r="F556" s="84" t="s">
        <v>2078</v>
      </c>
      <c r="G556" s="84" t="b">
        <v>0</v>
      </c>
      <c r="H556" s="84" t="b">
        <v>0</v>
      </c>
      <c r="I556" s="84" t="b">
        <v>0</v>
      </c>
      <c r="J556" s="84" t="b">
        <v>0</v>
      </c>
      <c r="K556" s="84" t="b">
        <v>0</v>
      </c>
      <c r="L556" s="84" t="b">
        <v>0</v>
      </c>
    </row>
    <row r="557" spans="1:12" ht="15">
      <c r="A557" s="84" t="s">
        <v>2196</v>
      </c>
      <c r="B557" s="84" t="s">
        <v>2787</v>
      </c>
      <c r="C557" s="84">
        <v>2</v>
      </c>
      <c r="D557" s="122">
        <v>0.005923142303246708</v>
      </c>
      <c r="E557" s="122">
        <v>1.9530344572503568</v>
      </c>
      <c r="F557" s="84" t="s">
        <v>2078</v>
      </c>
      <c r="G557" s="84" t="b">
        <v>0</v>
      </c>
      <c r="H557" s="84" t="b">
        <v>0</v>
      </c>
      <c r="I557" s="84" t="b">
        <v>0</v>
      </c>
      <c r="J557" s="84" t="b">
        <v>0</v>
      </c>
      <c r="K557" s="84" t="b">
        <v>0</v>
      </c>
      <c r="L557" s="84" t="b">
        <v>0</v>
      </c>
    </row>
    <row r="558" spans="1:12" ht="15">
      <c r="A558" s="84" t="s">
        <v>2787</v>
      </c>
      <c r="B558" s="84" t="s">
        <v>2826</v>
      </c>
      <c r="C558" s="84">
        <v>2</v>
      </c>
      <c r="D558" s="122">
        <v>0.005923142303246708</v>
      </c>
      <c r="E558" s="122">
        <v>2.254064452914338</v>
      </c>
      <c r="F558" s="84" t="s">
        <v>2078</v>
      </c>
      <c r="G558" s="84" t="b">
        <v>0</v>
      </c>
      <c r="H558" s="84" t="b">
        <v>0</v>
      </c>
      <c r="I558" s="84" t="b">
        <v>0</v>
      </c>
      <c r="J558" s="84" t="b">
        <v>0</v>
      </c>
      <c r="K558" s="84" t="b">
        <v>0</v>
      </c>
      <c r="L558" s="84" t="b">
        <v>0</v>
      </c>
    </row>
    <row r="559" spans="1:12" ht="15">
      <c r="A559" s="84" t="s">
        <v>2826</v>
      </c>
      <c r="B559" s="84" t="s">
        <v>2287</v>
      </c>
      <c r="C559" s="84">
        <v>2</v>
      </c>
      <c r="D559" s="122">
        <v>0.005923142303246708</v>
      </c>
      <c r="E559" s="122">
        <v>2.254064452914338</v>
      </c>
      <c r="F559" s="84" t="s">
        <v>2078</v>
      </c>
      <c r="G559" s="84" t="b">
        <v>0</v>
      </c>
      <c r="H559" s="84" t="b">
        <v>0</v>
      </c>
      <c r="I559" s="84" t="b">
        <v>0</v>
      </c>
      <c r="J559" s="84" t="b">
        <v>0</v>
      </c>
      <c r="K559" s="84" t="b">
        <v>0</v>
      </c>
      <c r="L559" s="84" t="b">
        <v>0</v>
      </c>
    </row>
    <row r="560" spans="1:12" ht="15">
      <c r="A560" s="84" t="s">
        <v>2287</v>
      </c>
      <c r="B560" s="84" t="s">
        <v>2867</v>
      </c>
      <c r="C560" s="84">
        <v>2</v>
      </c>
      <c r="D560" s="122">
        <v>0.005923142303246708</v>
      </c>
      <c r="E560" s="122">
        <v>2.254064452914338</v>
      </c>
      <c r="F560" s="84" t="s">
        <v>2078</v>
      </c>
      <c r="G560" s="84" t="b">
        <v>0</v>
      </c>
      <c r="H560" s="84" t="b">
        <v>0</v>
      </c>
      <c r="I560" s="84" t="b">
        <v>0</v>
      </c>
      <c r="J560" s="84" t="b">
        <v>0</v>
      </c>
      <c r="K560" s="84" t="b">
        <v>0</v>
      </c>
      <c r="L560" s="84" t="b">
        <v>0</v>
      </c>
    </row>
    <row r="561" spans="1:12" ht="15">
      <c r="A561" s="84" t="s">
        <v>2867</v>
      </c>
      <c r="B561" s="84" t="s">
        <v>2790</v>
      </c>
      <c r="C561" s="84">
        <v>2</v>
      </c>
      <c r="D561" s="122">
        <v>0.005923142303246708</v>
      </c>
      <c r="E561" s="122">
        <v>1.9530344572503568</v>
      </c>
      <c r="F561" s="84" t="s">
        <v>2078</v>
      </c>
      <c r="G561" s="84" t="b">
        <v>0</v>
      </c>
      <c r="H561" s="84" t="b">
        <v>0</v>
      </c>
      <c r="I561" s="84" t="b">
        <v>0</v>
      </c>
      <c r="J561" s="84" t="b">
        <v>0</v>
      </c>
      <c r="K561" s="84" t="b">
        <v>0</v>
      </c>
      <c r="L561" s="84" t="b">
        <v>0</v>
      </c>
    </row>
    <row r="562" spans="1:12" ht="15">
      <c r="A562" s="84" t="s">
        <v>2790</v>
      </c>
      <c r="B562" s="84" t="s">
        <v>2816</v>
      </c>
      <c r="C562" s="84">
        <v>2</v>
      </c>
      <c r="D562" s="122">
        <v>0.005923142303246708</v>
      </c>
      <c r="E562" s="122">
        <v>1.7769431981946755</v>
      </c>
      <c r="F562" s="84" t="s">
        <v>2078</v>
      </c>
      <c r="G562" s="84" t="b">
        <v>0</v>
      </c>
      <c r="H562" s="84" t="b">
        <v>0</v>
      </c>
      <c r="I562" s="84" t="b">
        <v>0</v>
      </c>
      <c r="J562" s="84" t="b">
        <v>0</v>
      </c>
      <c r="K562" s="84" t="b">
        <v>0</v>
      </c>
      <c r="L562" s="84" t="b">
        <v>0</v>
      </c>
    </row>
    <row r="563" spans="1:12" ht="15">
      <c r="A563" s="84" t="s">
        <v>2816</v>
      </c>
      <c r="B563" s="84" t="s">
        <v>2256</v>
      </c>
      <c r="C563" s="84">
        <v>2</v>
      </c>
      <c r="D563" s="122">
        <v>0.005923142303246708</v>
      </c>
      <c r="E563" s="122">
        <v>1.4759132025306942</v>
      </c>
      <c r="F563" s="84" t="s">
        <v>2078</v>
      </c>
      <c r="G563" s="84" t="b">
        <v>0</v>
      </c>
      <c r="H563" s="84" t="b">
        <v>0</v>
      </c>
      <c r="I563" s="84" t="b">
        <v>0</v>
      </c>
      <c r="J563" s="84" t="b">
        <v>0</v>
      </c>
      <c r="K563" s="84" t="b">
        <v>0</v>
      </c>
      <c r="L563" s="84" t="b">
        <v>0</v>
      </c>
    </row>
    <row r="564" spans="1:12" ht="15">
      <c r="A564" s="84" t="s">
        <v>2253</v>
      </c>
      <c r="B564" s="84" t="s">
        <v>2943</v>
      </c>
      <c r="C564" s="84">
        <v>2</v>
      </c>
      <c r="D564" s="122">
        <v>0.005923142303246708</v>
      </c>
      <c r="E564" s="122">
        <v>1.5550944485783191</v>
      </c>
      <c r="F564" s="84" t="s">
        <v>2078</v>
      </c>
      <c r="G564" s="84" t="b">
        <v>0</v>
      </c>
      <c r="H564" s="84" t="b">
        <v>0</v>
      </c>
      <c r="I564" s="84" t="b">
        <v>0</v>
      </c>
      <c r="J564" s="84" t="b">
        <v>0</v>
      </c>
      <c r="K564" s="84" t="b">
        <v>0</v>
      </c>
      <c r="L564" s="84" t="b">
        <v>0</v>
      </c>
    </row>
    <row r="565" spans="1:12" ht="15">
      <c r="A565" s="84" t="s">
        <v>2943</v>
      </c>
      <c r="B565" s="84" t="s">
        <v>2944</v>
      </c>
      <c r="C565" s="84">
        <v>2</v>
      </c>
      <c r="D565" s="122">
        <v>0.005923142303246708</v>
      </c>
      <c r="E565" s="122">
        <v>2.254064452914338</v>
      </c>
      <c r="F565" s="84" t="s">
        <v>2078</v>
      </c>
      <c r="G565" s="84" t="b">
        <v>0</v>
      </c>
      <c r="H565" s="84" t="b">
        <v>0</v>
      </c>
      <c r="I565" s="84" t="b">
        <v>0</v>
      </c>
      <c r="J565" s="84" t="b">
        <v>0</v>
      </c>
      <c r="K565" s="84" t="b">
        <v>0</v>
      </c>
      <c r="L565" s="84" t="b">
        <v>0</v>
      </c>
    </row>
    <row r="566" spans="1:12" ht="15">
      <c r="A566" s="84" t="s">
        <v>2944</v>
      </c>
      <c r="B566" s="84" t="s">
        <v>2827</v>
      </c>
      <c r="C566" s="84">
        <v>2</v>
      </c>
      <c r="D566" s="122">
        <v>0.005923142303246708</v>
      </c>
      <c r="E566" s="122">
        <v>2.254064452914338</v>
      </c>
      <c r="F566" s="84" t="s">
        <v>2078</v>
      </c>
      <c r="G566" s="84" t="b">
        <v>0</v>
      </c>
      <c r="H566" s="84" t="b">
        <v>0</v>
      </c>
      <c r="I566" s="84" t="b">
        <v>0</v>
      </c>
      <c r="J566" s="84" t="b">
        <v>0</v>
      </c>
      <c r="K566" s="84" t="b">
        <v>0</v>
      </c>
      <c r="L566" s="84" t="b">
        <v>0</v>
      </c>
    </row>
    <row r="567" spans="1:12" ht="15">
      <c r="A567" s="84" t="s">
        <v>2827</v>
      </c>
      <c r="B567" s="84" t="s">
        <v>627</v>
      </c>
      <c r="C567" s="84">
        <v>2</v>
      </c>
      <c r="D567" s="122">
        <v>0.005923142303246708</v>
      </c>
      <c r="E567" s="122">
        <v>1.3509744659223943</v>
      </c>
      <c r="F567" s="84" t="s">
        <v>2078</v>
      </c>
      <c r="G567" s="84" t="b">
        <v>0</v>
      </c>
      <c r="H567" s="84" t="b">
        <v>0</v>
      </c>
      <c r="I567" s="84" t="b">
        <v>0</v>
      </c>
      <c r="J567" s="84" t="b">
        <v>0</v>
      </c>
      <c r="K567" s="84" t="b">
        <v>0</v>
      </c>
      <c r="L567" s="84" t="b">
        <v>0</v>
      </c>
    </row>
    <row r="568" spans="1:12" ht="15">
      <c r="A568" s="84" t="s">
        <v>2196</v>
      </c>
      <c r="B568" s="84" t="s">
        <v>3020</v>
      </c>
      <c r="C568" s="84">
        <v>2</v>
      </c>
      <c r="D568" s="122">
        <v>0.005923142303246708</v>
      </c>
      <c r="E568" s="122">
        <v>1.9530344572503568</v>
      </c>
      <c r="F568" s="84" t="s">
        <v>2078</v>
      </c>
      <c r="G568" s="84" t="b">
        <v>0</v>
      </c>
      <c r="H568" s="84" t="b">
        <v>0</v>
      </c>
      <c r="I568" s="84" t="b">
        <v>0</v>
      </c>
      <c r="J568" s="84" t="b">
        <v>0</v>
      </c>
      <c r="K568" s="84" t="b">
        <v>0</v>
      </c>
      <c r="L568" s="84" t="b">
        <v>0</v>
      </c>
    </row>
    <row r="569" spans="1:12" ht="15">
      <c r="A569" s="84" t="s">
        <v>3020</v>
      </c>
      <c r="B569" s="84" t="s">
        <v>311</v>
      </c>
      <c r="C569" s="84">
        <v>2</v>
      </c>
      <c r="D569" s="122">
        <v>0.005923142303246708</v>
      </c>
      <c r="E569" s="122">
        <v>1.9530344572503568</v>
      </c>
      <c r="F569" s="84" t="s">
        <v>2078</v>
      </c>
      <c r="G569" s="84" t="b">
        <v>0</v>
      </c>
      <c r="H569" s="84" t="b">
        <v>0</v>
      </c>
      <c r="I569" s="84" t="b">
        <v>0</v>
      </c>
      <c r="J569" s="84" t="b">
        <v>0</v>
      </c>
      <c r="K569" s="84" t="b">
        <v>0</v>
      </c>
      <c r="L569" s="84" t="b">
        <v>0</v>
      </c>
    </row>
    <row r="570" spans="1:12" ht="15">
      <c r="A570" s="84" t="s">
        <v>311</v>
      </c>
      <c r="B570" s="84" t="s">
        <v>3021</v>
      </c>
      <c r="C570" s="84">
        <v>2</v>
      </c>
      <c r="D570" s="122">
        <v>0.005923142303246708</v>
      </c>
      <c r="E570" s="122">
        <v>2.254064452914338</v>
      </c>
      <c r="F570" s="84" t="s">
        <v>2078</v>
      </c>
      <c r="G570" s="84" t="b">
        <v>0</v>
      </c>
      <c r="H570" s="84" t="b">
        <v>0</v>
      </c>
      <c r="I570" s="84" t="b">
        <v>0</v>
      </c>
      <c r="J570" s="84" t="b">
        <v>0</v>
      </c>
      <c r="K570" s="84" t="b">
        <v>0</v>
      </c>
      <c r="L570" s="84" t="b">
        <v>0</v>
      </c>
    </row>
    <row r="571" spans="1:12" ht="15">
      <c r="A571" s="84" t="s">
        <v>3021</v>
      </c>
      <c r="B571" s="84" t="s">
        <v>2197</v>
      </c>
      <c r="C571" s="84">
        <v>2</v>
      </c>
      <c r="D571" s="122">
        <v>0.005923142303246708</v>
      </c>
      <c r="E571" s="122">
        <v>1.8561244442423004</v>
      </c>
      <c r="F571" s="84" t="s">
        <v>2078</v>
      </c>
      <c r="G571" s="84" t="b">
        <v>0</v>
      </c>
      <c r="H571" s="84" t="b">
        <v>0</v>
      </c>
      <c r="I571" s="84" t="b">
        <v>0</v>
      </c>
      <c r="J571" s="84" t="b">
        <v>0</v>
      </c>
      <c r="K571" s="84" t="b">
        <v>0</v>
      </c>
      <c r="L571" s="84" t="b">
        <v>0</v>
      </c>
    </row>
    <row r="572" spans="1:12" ht="15">
      <c r="A572" s="84" t="s">
        <v>2253</v>
      </c>
      <c r="B572" s="84" t="s">
        <v>2790</v>
      </c>
      <c r="C572" s="84">
        <v>2</v>
      </c>
      <c r="D572" s="122">
        <v>0.005923142303246708</v>
      </c>
      <c r="E572" s="122">
        <v>1.254064452914338</v>
      </c>
      <c r="F572" s="84" t="s">
        <v>2078</v>
      </c>
      <c r="G572" s="84" t="b">
        <v>0</v>
      </c>
      <c r="H572" s="84" t="b">
        <v>0</v>
      </c>
      <c r="I572" s="84" t="b">
        <v>0</v>
      </c>
      <c r="J572" s="84" t="b">
        <v>0</v>
      </c>
      <c r="K572" s="84" t="b">
        <v>0</v>
      </c>
      <c r="L572" s="84" t="b">
        <v>0</v>
      </c>
    </row>
    <row r="573" spans="1:12" ht="15">
      <c r="A573" s="84" t="s">
        <v>2790</v>
      </c>
      <c r="B573" s="84" t="s">
        <v>3022</v>
      </c>
      <c r="C573" s="84">
        <v>2</v>
      </c>
      <c r="D573" s="122">
        <v>0.005923142303246708</v>
      </c>
      <c r="E573" s="122">
        <v>1.9530344572503568</v>
      </c>
      <c r="F573" s="84" t="s">
        <v>2078</v>
      </c>
      <c r="G573" s="84" t="b">
        <v>0</v>
      </c>
      <c r="H573" s="84" t="b">
        <v>0</v>
      </c>
      <c r="I573" s="84" t="b">
        <v>0</v>
      </c>
      <c r="J573" s="84" t="b">
        <v>0</v>
      </c>
      <c r="K573" s="84" t="b">
        <v>0</v>
      </c>
      <c r="L573" s="84" t="b">
        <v>0</v>
      </c>
    </row>
    <row r="574" spans="1:12" ht="15">
      <c r="A574" s="84" t="s">
        <v>3022</v>
      </c>
      <c r="B574" s="84" t="s">
        <v>627</v>
      </c>
      <c r="C574" s="84">
        <v>2</v>
      </c>
      <c r="D574" s="122">
        <v>0.005923142303246708</v>
      </c>
      <c r="E574" s="122">
        <v>1.3509744659223943</v>
      </c>
      <c r="F574" s="84" t="s">
        <v>2078</v>
      </c>
      <c r="G574" s="84" t="b">
        <v>0</v>
      </c>
      <c r="H574" s="84" t="b">
        <v>0</v>
      </c>
      <c r="I574" s="84" t="b">
        <v>0</v>
      </c>
      <c r="J574" s="84" t="b">
        <v>0</v>
      </c>
      <c r="K574" s="84" t="b">
        <v>0</v>
      </c>
      <c r="L574" s="84" t="b">
        <v>0</v>
      </c>
    </row>
    <row r="575" spans="1:12" ht="15">
      <c r="A575" s="84" t="s">
        <v>3038</v>
      </c>
      <c r="B575" s="84" t="s">
        <v>2801</v>
      </c>
      <c r="C575" s="84">
        <v>2</v>
      </c>
      <c r="D575" s="122">
        <v>0.005923142303246708</v>
      </c>
      <c r="E575" s="122">
        <v>1.9530344572503568</v>
      </c>
      <c r="F575" s="84" t="s">
        <v>2078</v>
      </c>
      <c r="G575" s="84" t="b">
        <v>0</v>
      </c>
      <c r="H575" s="84" t="b">
        <v>0</v>
      </c>
      <c r="I575" s="84" t="b">
        <v>0</v>
      </c>
      <c r="J575" s="84" t="b">
        <v>0</v>
      </c>
      <c r="K575" s="84" t="b">
        <v>0</v>
      </c>
      <c r="L575" s="84" t="b">
        <v>0</v>
      </c>
    </row>
    <row r="576" spans="1:12" ht="15">
      <c r="A576" s="84" t="s">
        <v>2801</v>
      </c>
      <c r="B576" s="84" t="s">
        <v>2853</v>
      </c>
      <c r="C576" s="84">
        <v>2</v>
      </c>
      <c r="D576" s="122">
        <v>0.005923142303246708</v>
      </c>
      <c r="E576" s="122">
        <v>1.6520044615863756</v>
      </c>
      <c r="F576" s="84" t="s">
        <v>2078</v>
      </c>
      <c r="G576" s="84" t="b">
        <v>0</v>
      </c>
      <c r="H576" s="84" t="b">
        <v>0</v>
      </c>
      <c r="I576" s="84" t="b">
        <v>0</v>
      </c>
      <c r="J576" s="84" t="b">
        <v>0</v>
      </c>
      <c r="K576" s="84" t="b">
        <v>0</v>
      </c>
      <c r="L576" s="84" t="b">
        <v>0</v>
      </c>
    </row>
    <row r="577" spans="1:12" ht="15">
      <c r="A577" s="84" t="s">
        <v>2853</v>
      </c>
      <c r="B577" s="84" t="s">
        <v>2870</v>
      </c>
      <c r="C577" s="84">
        <v>2</v>
      </c>
      <c r="D577" s="122">
        <v>0.005923142303246708</v>
      </c>
      <c r="E577" s="122">
        <v>1.9530344572503568</v>
      </c>
      <c r="F577" s="84" t="s">
        <v>2078</v>
      </c>
      <c r="G577" s="84" t="b">
        <v>0</v>
      </c>
      <c r="H577" s="84" t="b">
        <v>0</v>
      </c>
      <c r="I577" s="84" t="b">
        <v>0</v>
      </c>
      <c r="J577" s="84" t="b">
        <v>0</v>
      </c>
      <c r="K577" s="84" t="b">
        <v>0</v>
      </c>
      <c r="L577" s="84" t="b">
        <v>0</v>
      </c>
    </row>
    <row r="578" spans="1:12" ht="15">
      <c r="A578" s="84" t="s">
        <v>2870</v>
      </c>
      <c r="B578" s="84" t="s">
        <v>2794</v>
      </c>
      <c r="C578" s="84">
        <v>2</v>
      </c>
      <c r="D578" s="122">
        <v>0.005923142303246708</v>
      </c>
      <c r="E578" s="122">
        <v>2.0779731938586568</v>
      </c>
      <c r="F578" s="84" t="s">
        <v>2078</v>
      </c>
      <c r="G578" s="84" t="b">
        <v>0</v>
      </c>
      <c r="H578" s="84" t="b">
        <v>0</v>
      </c>
      <c r="I578" s="84" t="b">
        <v>0</v>
      </c>
      <c r="J578" s="84" t="b">
        <v>0</v>
      </c>
      <c r="K578" s="84" t="b">
        <v>0</v>
      </c>
      <c r="L578" s="84" t="b">
        <v>0</v>
      </c>
    </row>
    <row r="579" spans="1:12" ht="15">
      <c r="A579" s="84" t="s">
        <v>2794</v>
      </c>
      <c r="B579" s="84" t="s">
        <v>2901</v>
      </c>
      <c r="C579" s="84">
        <v>2</v>
      </c>
      <c r="D579" s="122">
        <v>0.005923142303246708</v>
      </c>
      <c r="E579" s="122">
        <v>2.0779731938586568</v>
      </c>
      <c r="F579" s="84" t="s">
        <v>2078</v>
      </c>
      <c r="G579" s="84" t="b">
        <v>0</v>
      </c>
      <c r="H579" s="84" t="b">
        <v>0</v>
      </c>
      <c r="I579" s="84" t="b">
        <v>0</v>
      </c>
      <c r="J579" s="84" t="b">
        <v>0</v>
      </c>
      <c r="K579" s="84" t="b">
        <v>0</v>
      </c>
      <c r="L579" s="84" t="b">
        <v>0</v>
      </c>
    </row>
    <row r="580" spans="1:12" ht="15">
      <c r="A580" s="84" t="s">
        <v>2901</v>
      </c>
      <c r="B580" s="84" t="s">
        <v>2902</v>
      </c>
      <c r="C580" s="84">
        <v>2</v>
      </c>
      <c r="D580" s="122">
        <v>0.005923142303246708</v>
      </c>
      <c r="E580" s="122">
        <v>2.254064452914338</v>
      </c>
      <c r="F580" s="84" t="s">
        <v>2078</v>
      </c>
      <c r="G580" s="84" t="b">
        <v>0</v>
      </c>
      <c r="H580" s="84" t="b">
        <v>0</v>
      </c>
      <c r="I580" s="84" t="b">
        <v>0</v>
      </c>
      <c r="J580" s="84" t="b">
        <v>0</v>
      </c>
      <c r="K580" s="84" t="b">
        <v>1</v>
      </c>
      <c r="L580" s="84" t="b">
        <v>0</v>
      </c>
    </row>
    <row r="581" spans="1:12" ht="15">
      <c r="A581" s="84" t="s">
        <v>2902</v>
      </c>
      <c r="B581" s="84" t="s">
        <v>2807</v>
      </c>
      <c r="C581" s="84">
        <v>2</v>
      </c>
      <c r="D581" s="122">
        <v>0.005923142303246708</v>
      </c>
      <c r="E581" s="122">
        <v>2.0779731938586568</v>
      </c>
      <c r="F581" s="84" t="s">
        <v>2078</v>
      </c>
      <c r="G581" s="84" t="b">
        <v>0</v>
      </c>
      <c r="H581" s="84" t="b">
        <v>1</v>
      </c>
      <c r="I581" s="84" t="b">
        <v>0</v>
      </c>
      <c r="J581" s="84" t="b">
        <v>0</v>
      </c>
      <c r="K581" s="84" t="b">
        <v>0</v>
      </c>
      <c r="L581" s="84" t="b">
        <v>0</v>
      </c>
    </row>
    <row r="582" spans="1:12" ht="15">
      <c r="A582" s="84" t="s">
        <v>2807</v>
      </c>
      <c r="B582" s="84" t="s">
        <v>691</v>
      </c>
      <c r="C582" s="84">
        <v>2</v>
      </c>
      <c r="D582" s="122">
        <v>0.005923142303246708</v>
      </c>
      <c r="E582" s="122">
        <v>2.0779731938586568</v>
      </c>
      <c r="F582" s="84" t="s">
        <v>2078</v>
      </c>
      <c r="G582" s="84" t="b">
        <v>0</v>
      </c>
      <c r="H582" s="84" t="b">
        <v>0</v>
      </c>
      <c r="I582" s="84" t="b">
        <v>0</v>
      </c>
      <c r="J582" s="84" t="b">
        <v>0</v>
      </c>
      <c r="K582" s="84" t="b">
        <v>0</v>
      </c>
      <c r="L582" s="84" t="b">
        <v>0</v>
      </c>
    </row>
    <row r="583" spans="1:12" ht="15">
      <c r="A583" s="84" t="s">
        <v>2184</v>
      </c>
      <c r="B583" s="84" t="s">
        <v>2262</v>
      </c>
      <c r="C583" s="84">
        <v>5</v>
      </c>
      <c r="D583" s="122">
        <v>0.010022817030156865</v>
      </c>
      <c r="E583" s="122">
        <v>1.6739419986340878</v>
      </c>
      <c r="F583" s="84" t="s">
        <v>2079</v>
      </c>
      <c r="G583" s="84" t="b">
        <v>0</v>
      </c>
      <c r="H583" s="84" t="b">
        <v>0</v>
      </c>
      <c r="I583" s="84" t="b">
        <v>0</v>
      </c>
      <c r="J583" s="84" t="b">
        <v>0</v>
      </c>
      <c r="K583" s="84" t="b">
        <v>0</v>
      </c>
      <c r="L583" s="84" t="b">
        <v>0</v>
      </c>
    </row>
    <row r="584" spans="1:12" ht="15">
      <c r="A584" s="84" t="s">
        <v>2262</v>
      </c>
      <c r="B584" s="84" t="s">
        <v>2263</v>
      </c>
      <c r="C584" s="84">
        <v>5</v>
      </c>
      <c r="D584" s="122">
        <v>0.010022817030156865</v>
      </c>
      <c r="E584" s="122">
        <v>1.6739419986340878</v>
      </c>
      <c r="F584" s="84" t="s">
        <v>2079</v>
      </c>
      <c r="G584" s="84" t="b">
        <v>0</v>
      </c>
      <c r="H584" s="84" t="b">
        <v>0</v>
      </c>
      <c r="I584" s="84" t="b">
        <v>0</v>
      </c>
      <c r="J584" s="84" t="b">
        <v>0</v>
      </c>
      <c r="K584" s="84" t="b">
        <v>0</v>
      </c>
      <c r="L584" s="84" t="b">
        <v>0</v>
      </c>
    </row>
    <row r="585" spans="1:12" ht="15">
      <c r="A585" s="84" t="s">
        <v>2263</v>
      </c>
      <c r="B585" s="84" t="s">
        <v>2264</v>
      </c>
      <c r="C585" s="84">
        <v>5</v>
      </c>
      <c r="D585" s="122">
        <v>0.010022817030156865</v>
      </c>
      <c r="E585" s="122">
        <v>1.6739419986340878</v>
      </c>
      <c r="F585" s="84" t="s">
        <v>2079</v>
      </c>
      <c r="G585" s="84" t="b">
        <v>0</v>
      </c>
      <c r="H585" s="84" t="b">
        <v>0</v>
      </c>
      <c r="I585" s="84" t="b">
        <v>0</v>
      </c>
      <c r="J585" s="84" t="b">
        <v>0</v>
      </c>
      <c r="K585" s="84" t="b">
        <v>0</v>
      </c>
      <c r="L585" s="84" t="b">
        <v>0</v>
      </c>
    </row>
    <row r="586" spans="1:12" ht="15">
      <c r="A586" s="84" t="s">
        <v>2264</v>
      </c>
      <c r="B586" s="84" t="s">
        <v>627</v>
      </c>
      <c r="C586" s="84">
        <v>5</v>
      </c>
      <c r="D586" s="122">
        <v>0.010022817030156865</v>
      </c>
      <c r="E586" s="122">
        <v>1.1968207439144254</v>
      </c>
      <c r="F586" s="84" t="s">
        <v>2079</v>
      </c>
      <c r="G586" s="84" t="b">
        <v>0</v>
      </c>
      <c r="H586" s="84" t="b">
        <v>0</v>
      </c>
      <c r="I586" s="84" t="b">
        <v>0</v>
      </c>
      <c r="J586" s="84" t="b">
        <v>0</v>
      </c>
      <c r="K586" s="84" t="b">
        <v>0</v>
      </c>
      <c r="L586" s="84" t="b">
        <v>0</v>
      </c>
    </row>
    <row r="587" spans="1:12" ht="15">
      <c r="A587" s="84" t="s">
        <v>627</v>
      </c>
      <c r="B587" s="84" t="s">
        <v>2265</v>
      </c>
      <c r="C587" s="84">
        <v>5</v>
      </c>
      <c r="D587" s="122">
        <v>0.010022817030156865</v>
      </c>
      <c r="E587" s="122">
        <v>1.2267839672918686</v>
      </c>
      <c r="F587" s="84" t="s">
        <v>2079</v>
      </c>
      <c r="G587" s="84" t="b">
        <v>0</v>
      </c>
      <c r="H587" s="84" t="b">
        <v>0</v>
      </c>
      <c r="I587" s="84" t="b">
        <v>0</v>
      </c>
      <c r="J587" s="84" t="b">
        <v>0</v>
      </c>
      <c r="K587" s="84" t="b">
        <v>0</v>
      </c>
      <c r="L587" s="84" t="b">
        <v>0</v>
      </c>
    </row>
    <row r="588" spans="1:12" ht="15">
      <c r="A588" s="84" t="s">
        <v>2265</v>
      </c>
      <c r="B588" s="84" t="s">
        <v>2261</v>
      </c>
      <c r="C588" s="84">
        <v>5</v>
      </c>
      <c r="D588" s="122">
        <v>0.010022817030156865</v>
      </c>
      <c r="E588" s="122">
        <v>1.5947607525864629</v>
      </c>
      <c r="F588" s="84" t="s">
        <v>2079</v>
      </c>
      <c r="G588" s="84" t="b">
        <v>0</v>
      </c>
      <c r="H588" s="84" t="b">
        <v>0</v>
      </c>
      <c r="I588" s="84" t="b">
        <v>0</v>
      </c>
      <c r="J588" s="84" t="b">
        <v>0</v>
      </c>
      <c r="K588" s="84" t="b">
        <v>0</v>
      </c>
      <c r="L588" s="84" t="b">
        <v>0</v>
      </c>
    </row>
    <row r="589" spans="1:12" ht="15">
      <c r="A589" s="84" t="s">
        <v>2261</v>
      </c>
      <c r="B589" s="84" t="s">
        <v>2266</v>
      </c>
      <c r="C589" s="84">
        <v>5</v>
      </c>
      <c r="D589" s="122">
        <v>0.010022817030156865</v>
      </c>
      <c r="E589" s="122">
        <v>1.5947607525864629</v>
      </c>
      <c r="F589" s="84" t="s">
        <v>2079</v>
      </c>
      <c r="G589" s="84" t="b">
        <v>0</v>
      </c>
      <c r="H589" s="84" t="b">
        <v>0</v>
      </c>
      <c r="I589" s="84" t="b">
        <v>0</v>
      </c>
      <c r="J589" s="84" t="b">
        <v>0</v>
      </c>
      <c r="K589" s="84" t="b">
        <v>0</v>
      </c>
      <c r="L589" s="84" t="b">
        <v>0</v>
      </c>
    </row>
    <row r="590" spans="1:12" ht="15">
      <c r="A590" s="84" t="s">
        <v>2266</v>
      </c>
      <c r="B590" s="84" t="s">
        <v>2783</v>
      </c>
      <c r="C590" s="84">
        <v>5</v>
      </c>
      <c r="D590" s="122">
        <v>0.010022817030156865</v>
      </c>
      <c r="E590" s="122">
        <v>1.6739419986340878</v>
      </c>
      <c r="F590" s="84" t="s">
        <v>2079</v>
      </c>
      <c r="G590" s="84" t="b">
        <v>0</v>
      </c>
      <c r="H590" s="84" t="b">
        <v>0</v>
      </c>
      <c r="I590" s="84" t="b">
        <v>0</v>
      </c>
      <c r="J590" s="84" t="b">
        <v>0</v>
      </c>
      <c r="K590" s="84" t="b">
        <v>0</v>
      </c>
      <c r="L590" s="84" t="b">
        <v>0</v>
      </c>
    </row>
    <row r="591" spans="1:12" ht="15">
      <c r="A591" s="84" t="s">
        <v>2783</v>
      </c>
      <c r="B591" s="84" t="s">
        <v>2795</v>
      </c>
      <c r="C591" s="84">
        <v>5</v>
      </c>
      <c r="D591" s="122">
        <v>0.010022817030156865</v>
      </c>
      <c r="E591" s="122">
        <v>1.6739419986340878</v>
      </c>
      <c r="F591" s="84" t="s">
        <v>2079</v>
      </c>
      <c r="G591" s="84" t="b">
        <v>0</v>
      </c>
      <c r="H591" s="84" t="b">
        <v>0</v>
      </c>
      <c r="I591" s="84" t="b">
        <v>0</v>
      </c>
      <c r="J591" s="84" t="b">
        <v>0</v>
      </c>
      <c r="K591" s="84" t="b">
        <v>0</v>
      </c>
      <c r="L591" s="84" t="b">
        <v>0</v>
      </c>
    </row>
    <row r="592" spans="1:12" ht="15">
      <c r="A592" s="84" t="s">
        <v>2795</v>
      </c>
      <c r="B592" s="84" t="s">
        <v>2799</v>
      </c>
      <c r="C592" s="84">
        <v>5</v>
      </c>
      <c r="D592" s="122">
        <v>0.010022817030156865</v>
      </c>
      <c r="E592" s="122">
        <v>1.6739419986340878</v>
      </c>
      <c r="F592" s="84" t="s">
        <v>2079</v>
      </c>
      <c r="G592" s="84" t="b">
        <v>0</v>
      </c>
      <c r="H592" s="84" t="b">
        <v>0</v>
      </c>
      <c r="I592" s="84" t="b">
        <v>0</v>
      </c>
      <c r="J592" s="84" t="b">
        <v>0</v>
      </c>
      <c r="K592" s="84" t="b">
        <v>0</v>
      </c>
      <c r="L592" s="84" t="b">
        <v>0</v>
      </c>
    </row>
    <row r="593" spans="1:12" ht="15">
      <c r="A593" s="84" t="s">
        <v>2799</v>
      </c>
      <c r="B593" s="84" t="s">
        <v>2800</v>
      </c>
      <c r="C593" s="84">
        <v>5</v>
      </c>
      <c r="D593" s="122">
        <v>0.010022817030156865</v>
      </c>
      <c r="E593" s="122">
        <v>1.6739419986340878</v>
      </c>
      <c r="F593" s="84" t="s">
        <v>2079</v>
      </c>
      <c r="G593" s="84" t="b">
        <v>0</v>
      </c>
      <c r="H593" s="84" t="b">
        <v>0</v>
      </c>
      <c r="I593" s="84" t="b">
        <v>0</v>
      </c>
      <c r="J593" s="84" t="b">
        <v>0</v>
      </c>
      <c r="K593" s="84" t="b">
        <v>0</v>
      </c>
      <c r="L593" s="84" t="b">
        <v>0</v>
      </c>
    </row>
    <row r="594" spans="1:12" ht="15">
      <c r="A594" s="84" t="s">
        <v>2810</v>
      </c>
      <c r="B594" s="84" t="s">
        <v>2260</v>
      </c>
      <c r="C594" s="84">
        <v>4</v>
      </c>
      <c r="D594" s="122">
        <v>0.009556507798856546</v>
      </c>
      <c r="E594" s="122">
        <v>1.3729120029701065</v>
      </c>
      <c r="F594" s="84" t="s">
        <v>2079</v>
      </c>
      <c r="G594" s="84" t="b">
        <v>0</v>
      </c>
      <c r="H594" s="84" t="b">
        <v>0</v>
      </c>
      <c r="I594" s="84" t="b">
        <v>0</v>
      </c>
      <c r="J594" s="84" t="b">
        <v>0</v>
      </c>
      <c r="K594" s="84" t="b">
        <v>0</v>
      </c>
      <c r="L594" s="84" t="b">
        <v>0</v>
      </c>
    </row>
    <row r="595" spans="1:12" ht="15">
      <c r="A595" s="84" t="s">
        <v>2260</v>
      </c>
      <c r="B595" s="84" t="s">
        <v>2846</v>
      </c>
      <c r="C595" s="84">
        <v>4</v>
      </c>
      <c r="D595" s="122">
        <v>0.009556507798856546</v>
      </c>
      <c r="E595" s="122">
        <v>1.469822015978163</v>
      </c>
      <c r="F595" s="84" t="s">
        <v>2079</v>
      </c>
      <c r="G595" s="84" t="b">
        <v>0</v>
      </c>
      <c r="H595" s="84" t="b">
        <v>0</v>
      </c>
      <c r="I595" s="84" t="b">
        <v>0</v>
      </c>
      <c r="J595" s="84" t="b">
        <v>0</v>
      </c>
      <c r="K595" s="84" t="b">
        <v>0</v>
      </c>
      <c r="L595" s="84" t="b">
        <v>0</v>
      </c>
    </row>
    <row r="596" spans="1:12" ht="15">
      <c r="A596" s="84" t="s">
        <v>2846</v>
      </c>
      <c r="B596" s="84" t="s">
        <v>2260</v>
      </c>
      <c r="C596" s="84">
        <v>4</v>
      </c>
      <c r="D596" s="122">
        <v>0.009556507798856546</v>
      </c>
      <c r="E596" s="122">
        <v>1.469822015978163</v>
      </c>
      <c r="F596" s="84" t="s">
        <v>2079</v>
      </c>
      <c r="G596" s="84" t="b">
        <v>0</v>
      </c>
      <c r="H596" s="84" t="b">
        <v>0</v>
      </c>
      <c r="I596" s="84" t="b">
        <v>0</v>
      </c>
      <c r="J596" s="84" t="b">
        <v>0</v>
      </c>
      <c r="K596" s="84" t="b">
        <v>0</v>
      </c>
      <c r="L596" s="84" t="b">
        <v>0</v>
      </c>
    </row>
    <row r="597" spans="1:12" ht="15">
      <c r="A597" s="84" t="s">
        <v>2260</v>
      </c>
      <c r="B597" s="84" t="s">
        <v>2847</v>
      </c>
      <c r="C597" s="84">
        <v>4</v>
      </c>
      <c r="D597" s="122">
        <v>0.009556507798856546</v>
      </c>
      <c r="E597" s="122">
        <v>1.469822015978163</v>
      </c>
      <c r="F597" s="84" t="s">
        <v>2079</v>
      </c>
      <c r="G597" s="84" t="b">
        <v>0</v>
      </c>
      <c r="H597" s="84" t="b">
        <v>0</v>
      </c>
      <c r="I597" s="84" t="b">
        <v>0</v>
      </c>
      <c r="J597" s="84" t="b">
        <v>0</v>
      </c>
      <c r="K597" s="84" t="b">
        <v>0</v>
      </c>
      <c r="L597" s="84" t="b">
        <v>0</v>
      </c>
    </row>
    <row r="598" spans="1:12" ht="15">
      <c r="A598" s="84" t="s">
        <v>303</v>
      </c>
      <c r="B598" s="84" t="s">
        <v>2184</v>
      </c>
      <c r="C598" s="84">
        <v>3</v>
      </c>
      <c r="D598" s="122">
        <v>0.00865474676114598</v>
      </c>
      <c r="E598" s="122">
        <v>1.5278139629558498</v>
      </c>
      <c r="F598" s="84" t="s">
        <v>2079</v>
      </c>
      <c r="G598" s="84" t="b">
        <v>0</v>
      </c>
      <c r="H598" s="84" t="b">
        <v>0</v>
      </c>
      <c r="I598" s="84" t="b">
        <v>0</v>
      </c>
      <c r="J598" s="84" t="b">
        <v>0</v>
      </c>
      <c r="K598" s="84" t="b">
        <v>0</v>
      </c>
      <c r="L598" s="84" t="b">
        <v>0</v>
      </c>
    </row>
    <row r="599" spans="1:12" ht="15">
      <c r="A599" s="84" t="s">
        <v>2800</v>
      </c>
      <c r="B599" s="84" t="s">
        <v>2859</v>
      </c>
      <c r="C599" s="84">
        <v>3</v>
      </c>
      <c r="D599" s="122">
        <v>0.00865474676114598</v>
      </c>
      <c r="E599" s="122">
        <v>1.6739419986340878</v>
      </c>
      <c r="F599" s="84" t="s">
        <v>2079</v>
      </c>
      <c r="G599" s="84" t="b">
        <v>0</v>
      </c>
      <c r="H599" s="84" t="b">
        <v>0</v>
      </c>
      <c r="I599" s="84" t="b">
        <v>0</v>
      </c>
      <c r="J599" s="84" t="b">
        <v>0</v>
      </c>
      <c r="K599" s="84" t="b">
        <v>0</v>
      </c>
      <c r="L599" s="84" t="b">
        <v>0</v>
      </c>
    </row>
    <row r="600" spans="1:12" ht="15">
      <c r="A600" s="84" t="s">
        <v>627</v>
      </c>
      <c r="B600" s="84" t="s">
        <v>2199</v>
      </c>
      <c r="C600" s="84">
        <v>3</v>
      </c>
      <c r="D600" s="122">
        <v>0.00865474676114598</v>
      </c>
      <c r="E600" s="122">
        <v>1.2267839672918686</v>
      </c>
      <c r="F600" s="84" t="s">
        <v>2079</v>
      </c>
      <c r="G600" s="84" t="b">
        <v>0</v>
      </c>
      <c r="H600" s="84" t="b">
        <v>0</v>
      </c>
      <c r="I600" s="84" t="b">
        <v>0</v>
      </c>
      <c r="J600" s="84" t="b">
        <v>0</v>
      </c>
      <c r="K600" s="84" t="b">
        <v>0</v>
      </c>
      <c r="L600" s="84" t="b">
        <v>0</v>
      </c>
    </row>
    <row r="601" spans="1:12" ht="15">
      <c r="A601" s="84" t="s">
        <v>2906</v>
      </c>
      <c r="B601" s="84" t="s">
        <v>2907</v>
      </c>
      <c r="C601" s="84">
        <v>3</v>
      </c>
      <c r="D601" s="122">
        <v>0.00865474676114598</v>
      </c>
      <c r="E601" s="122">
        <v>1.8957907482504441</v>
      </c>
      <c r="F601" s="84" t="s">
        <v>2079</v>
      </c>
      <c r="G601" s="84" t="b">
        <v>0</v>
      </c>
      <c r="H601" s="84" t="b">
        <v>0</v>
      </c>
      <c r="I601" s="84" t="b">
        <v>0</v>
      </c>
      <c r="J601" s="84" t="b">
        <v>0</v>
      </c>
      <c r="K601" s="84" t="b">
        <v>0</v>
      </c>
      <c r="L601" s="84" t="b">
        <v>0</v>
      </c>
    </row>
    <row r="602" spans="1:12" ht="15">
      <c r="A602" s="84" t="s">
        <v>2907</v>
      </c>
      <c r="B602" s="84" t="s">
        <v>302</v>
      </c>
      <c r="C602" s="84">
        <v>3</v>
      </c>
      <c r="D602" s="122">
        <v>0.00865474676114598</v>
      </c>
      <c r="E602" s="122">
        <v>1.8957907482504441</v>
      </c>
      <c r="F602" s="84" t="s">
        <v>2079</v>
      </c>
      <c r="G602" s="84" t="b">
        <v>0</v>
      </c>
      <c r="H602" s="84" t="b">
        <v>0</v>
      </c>
      <c r="I602" s="84" t="b">
        <v>0</v>
      </c>
      <c r="J602" s="84" t="b">
        <v>0</v>
      </c>
      <c r="K602" s="84" t="b">
        <v>0</v>
      </c>
      <c r="L602" s="84" t="b">
        <v>0</v>
      </c>
    </row>
    <row r="603" spans="1:12" ht="15">
      <c r="A603" s="84" t="s">
        <v>2857</v>
      </c>
      <c r="B603" s="84" t="s">
        <v>2908</v>
      </c>
      <c r="C603" s="84">
        <v>2</v>
      </c>
      <c r="D603" s="122">
        <v>0.007167380849142408</v>
      </c>
      <c r="E603" s="122">
        <v>2.0718820073061255</v>
      </c>
      <c r="F603" s="84" t="s">
        <v>2079</v>
      </c>
      <c r="G603" s="84" t="b">
        <v>0</v>
      </c>
      <c r="H603" s="84" t="b">
        <v>0</v>
      </c>
      <c r="I603" s="84" t="b">
        <v>0</v>
      </c>
      <c r="J603" s="84" t="b">
        <v>1</v>
      </c>
      <c r="K603" s="84" t="b">
        <v>0</v>
      </c>
      <c r="L603" s="84" t="b">
        <v>0</v>
      </c>
    </row>
    <row r="604" spans="1:12" ht="15">
      <c r="A604" s="84" t="s">
        <v>2908</v>
      </c>
      <c r="B604" s="84" t="s">
        <v>2785</v>
      </c>
      <c r="C604" s="84">
        <v>2</v>
      </c>
      <c r="D604" s="122">
        <v>0.007167380849142408</v>
      </c>
      <c r="E604" s="122">
        <v>2.0718820073061255</v>
      </c>
      <c r="F604" s="84" t="s">
        <v>2079</v>
      </c>
      <c r="G604" s="84" t="b">
        <v>1</v>
      </c>
      <c r="H604" s="84" t="b">
        <v>0</v>
      </c>
      <c r="I604" s="84" t="b">
        <v>0</v>
      </c>
      <c r="J604" s="84" t="b">
        <v>0</v>
      </c>
      <c r="K604" s="84" t="b">
        <v>0</v>
      </c>
      <c r="L604" s="84" t="b">
        <v>0</v>
      </c>
    </row>
    <row r="605" spans="1:12" ht="15">
      <c r="A605" s="84" t="s">
        <v>2785</v>
      </c>
      <c r="B605" s="84" t="s">
        <v>2794</v>
      </c>
      <c r="C605" s="84">
        <v>2</v>
      </c>
      <c r="D605" s="122">
        <v>0.007167380849142408</v>
      </c>
      <c r="E605" s="122">
        <v>2.0718820073061255</v>
      </c>
      <c r="F605" s="84" t="s">
        <v>2079</v>
      </c>
      <c r="G605" s="84" t="b">
        <v>0</v>
      </c>
      <c r="H605" s="84" t="b">
        <v>0</v>
      </c>
      <c r="I605" s="84" t="b">
        <v>0</v>
      </c>
      <c r="J605" s="84" t="b">
        <v>0</v>
      </c>
      <c r="K605" s="84" t="b">
        <v>0</v>
      </c>
      <c r="L605" s="84" t="b">
        <v>0</v>
      </c>
    </row>
    <row r="606" spans="1:12" ht="15">
      <c r="A606" s="84" t="s">
        <v>2794</v>
      </c>
      <c r="B606" s="84" t="s">
        <v>2909</v>
      </c>
      <c r="C606" s="84">
        <v>2</v>
      </c>
      <c r="D606" s="122">
        <v>0.007167380849142408</v>
      </c>
      <c r="E606" s="122">
        <v>2.0718820073061255</v>
      </c>
      <c r="F606" s="84" t="s">
        <v>2079</v>
      </c>
      <c r="G606" s="84" t="b">
        <v>0</v>
      </c>
      <c r="H606" s="84" t="b">
        <v>0</v>
      </c>
      <c r="I606" s="84" t="b">
        <v>0</v>
      </c>
      <c r="J606" s="84" t="b">
        <v>0</v>
      </c>
      <c r="K606" s="84" t="b">
        <v>0</v>
      </c>
      <c r="L606" s="84" t="b">
        <v>0</v>
      </c>
    </row>
    <row r="607" spans="1:12" ht="15">
      <c r="A607" s="84" t="s">
        <v>2909</v>
      </c>
      <c r="B607" s="84" t="s">
        <v>2858</v>
      </c>
      <c r="C607" s="84">
        <v>2</v>
      </c>
      <c r="D607" s="122">
        <v>0.007167380849142408</v>
      </c>
      <c r="E607" s="122">
        <v>2.0718820073061255</v>
      </c>
      <c r="F607" s="84" t="s">
        <v>2079</v>
      </c>
      <c r="G607" s="84" t="b">
        <v>0</v>
      </c>
      <c r="H607" s="84" t="b">
        <v>0</v>
      </c>
      <c r="I607" s="84" t="b">
        <v>0</v>
      </c>
      <c r="J607" s="84" t="b">
        <v>0</v>
      </c>
      <c r="K607" s="84" t="b">
        <v>0</v>
      </c>
      <c r="L607" s="84" t="b">
        <v>0</v>
      </c>
    </row>
    <row r="608" spans="1:12" ht="15">
      <c r="A608" s="84" t="s">
        <v>2858</v>
      </c>
      <c r="B608" s="84" t="s">
        <v>2910</v>
      </c>
      <c r="C608" s="84">
        <v>2</v>
      </c>
      <c r="D608" s="122">
        <v>0.007167380849142408</v>
      </c>
      <c r="E608" s="122">
        <v>2.0718820073061255</v>
      </c>
      <c r="F608" s="84" t="s">
        <v>2079</v>
      </c>
      <c r="G608" s="84" t="b">
        <v>0</v>
      </c>
      <c r="H608" s="84" t="b">
        <v>0</v>
      </c>
      <c r="I608" s="84" t="b">
        <v>0</v>
      </c>
      <c r="J608" s="84" t="b">
        <v>0</v>
      </c>
      <c r="K608" s="84" t="b">
        <v>0</v>
      </c>
      <c r="L608" s="84" t="b">
        <v>0</v>
      </c>
    </row>
    <row r="609" spans="1:12" ht="15">
      <c r="A609" s="84" t="s">
        <v>2910</v>
      </c>
      <c r="B609" s="84" t="s">
        <v>2911</v>
      </c>
      <c r="C609" s="84">
        <v>2</v>
      </c>
      <c r="D609" s="122">
        <v>0.007167380849142408</v>
      </c>
      <c r="E609" s="122">
        <v>2.0718820073061255</v>
      </c>
      <c r="F609" s="84" t="s">
        <v>2079</v>
      </c>
      <c r="G609" s="84" t="b">
        <v>0</v>
      </c>
      <c r="H609" s="84" t="b">
        <v>0</v>
      </c>
      <c r="I609" s="84" t="b">
        <v>0</v>
      </c>
      <c r="J609" s="84" t="b">
        <v>0</v>
      </c>
      <c r="K609" s="84" t="b">
        <v>0</v>
      </c>
      <c r="L609" s="84" t="b">
        <v>0</v>
      </c>
    </row>
    <row r="610" spans="1:12" ht="15">
      <c r="A610" s="84" t="s">
        <v>2911</v>
      </c>
      <c r="B610" s="84" t="s">
        <v>2912</v>
      </c>
      <c r="C610" s="84">
        <v>2</v>
      </c>
      <c r="D610" s="122">
        <v>0.007167380849142408</v>
      </c>
      <c r="E610" s="122">
        <v>2.0718820073061255</v>
      </c>
      <c r="F610" s="84" t="s">
        <v>2079</v>
      </c>
      <c r="G610" s="84" t="b">
        <v>0</v>
      </c>
      <c r="H610" s="84" t="b">
        <v>0</v>
      </c>
      <c r="I610" s="84" t="b">
        <v>0</v>
      </c>
      <c r="J610" s="84" t="b">
        <v>0</v>
      </c>
      <c r="K610" s="84" t="b">
        <v>0</v>
      </c>
      <c r="L610" s="84" t="b">
        <v>0</v>
      </c>
    </row>
    <row r="611" spans="1:12" ht="15">
      <c r="A611" s="84" t="s">
        <v>2912</v>
      </c>
      <c r="B611" s="84" t="s">
        <v>2200</v>
      </c>
      <c r="C611" s="84">
        <v>2</v>
      </c>
      <c r="D611" s="122">
        <v>0.007167380849142408</v>
      </c>
      <c r="E611" s="122">
        <v>2.0718820073061255</v>
      </c>
      <c r="F611" s="84" t="s">
        <v>2079</v>
      </c>
      <c r="G611" s="84" t="b">
        <v>0</v>
      </c>
      <c r="H611" s="84" t="b">
        <v>0</v>
      </c>
      <c r="I611" s="84" t="b">
        <v>0</v>
      </c>
      <c r="J611" s="84" t="b">
        <v>0</v>
      </c>
      <c r="K611" s="84" t="b">
        <v>0</v>
      </c>
      <c r="L611" s="84" t="b">
        <v>0</v>
      </c>
    </row>
    <row r="612" spans="1:12" ht="15">
      <c r="A612" s="84" t="s">
        <v>2200</v>
      </c>
      <c r="B612" s="84" t="s">
        <v>2812</v>
      </c>
      <c r="C612" s="84">
        <v>2</v>
      </c>
      <c r="D612" s="122">
        <v>0.007167380849142408</v>
      </c>
      <c r="E612" s="122">
        <v>2.0718820073061255</v>
      </c>
      <c r="F612" s="84" t="s">
        <v>2079</v>
      </c>
      <c r="G612" s="84" t="b">
        <v>0</v>
      </c>
      <c r="H612" s="84" t="b">
        <v>0</v>
      </c>
      <c r="I612" s="84" t="b">
        <v>0</v>
      </c>
      <c r="J612" s="84" t="b">
        <v>0</v>
      </c>
      <c r="K612" s="84" t="b">
        <v>0</v>
      </c>
      <c r="L612" s="84" t="b">
        <v>0</v>
      </c>
    </row>
    <row r="613" spans="1:12" ht="15">
      <c r="A613" s="84" t="s">
        <v>2812</v>
      </c>
      <c r="B613" s="84" t="s">
        <v>2913</v>
      </c>
      <c r="C613" s="84">
        <v>2</v>
      </c>
      <c r="D613" s="122">
        <v>0.007167380849142408</v>
      </c>
      <c r="E613" s="122">
        <v>2.0718820073061255</v>
      </c>
      <c r="F613" s="84" t="s">
        <v>2079</v>
      </c>
      <c r="G613" s="84" t="b">
        <v>0</v>
      </c>
      <c r="H613" s="84" t="b">
        <v>0</v>
      </c>
      <c r="I613" s="84" t="b">
        <v>0</v>
      </c>
      <c r="J613" s="84" t="b">
        <v>0</v>
      </c>
      <c r="K613" s="84" t="b">
        <v>0</v>
      </c>
      <c r="L613" s="84" t="b">
        <v>0</v>
      </c>
    </row>
    <row r="614" spans="1:12" ht="15">
      <c r="A614" s="84" t="s">
        <v>2913</v>
      </c>
      <c r="B614" s="84" t="s">
        <v>627</v>
      </c>
      <c r="C614" s="84">
        <v>2</v>
      </c>
      <c r="D614" s="122">
        <v>0.007167380849142408</v>
      </c>
      <c r="E614" s="122">
        <v>1.1968207439144254</v>
      </c>
      <c r="F614" s="84" t="s">
        <v>2079</v>
      </c>
      <c r="G614" s="84" t="b">
        <v>0</v>
      </c>
      <c r="H614" s="84" t="b">
        <v>0</v>
      </c>
      <c r="I614" s="84" t="b">
        <v>0</v>
      </c>
      <c r="J614" s="84" t="b">
        <v>0</v>
      </c>
      <c r="K614" s="84" t="b">
        <v>0</v>
      </c>
      <c r="L614" s="84" t="b">
        <v>0</v>
      </c>
    </row>
    <row r="615" spans="1:12" ht="15">
      <c r="A615" s="84" t="s">
        <v>2847</v>
      </c>
      <c r="B615" s="84" t="s">
        <v>627</v>
      </c>
      <c r="C615" s="84">
        <v>2</v>
      </c>
      <c r="D615" s="122">
        <v>0.007167380849142408</v>
      </c>
      <c r="E615" s="122">
        <v>0.8957907482504441</v>
      </c>
      <c r="F615" s="84" t="s">
        <v>2079</v>
      </c>
      <c r="G615" s="84" t="b">
        <v>0</v>
      </c>
      <c r="H615" s="84" t="b">
        <v>0</v>
      </c>
      <c r="I615" s="84" t="b">
        <v>0</v>
      </c>
      <c r="J615" s="84" t="b">
        <v>0</v>
      </c>
      <c r="K615" s="84" t="b">
        <v>0</v>
      </c>
      <c r="L615" s="84" t="b">
        <v>0</v>
      </c>
    </row>
    <row r="616" spans="1:12" ht="15">
      <c r="A616" s="84" t="s">
        <v>2199</v>
      </c>
      <c r="B616" s="84" t="s">
        <v>3028</v>
      </c>
      <c r="C616" s="84">
        <v>2</v>
      </c>
      <c r="D616" s="122">
        <v>0.007167380849142408</v>
      </c>
      <c r="E616" s="122">
        <v>2.0718820073061255</v>
      </c>
      <c r="F616" s="84" t="s">
        <v>2079</v>
      </c>
      <c r="G616" s="84" t="b">
        <v>0</v>
      </c>
      <c r="H616" s="84" t="b">
        <v>0</v>
      </c>
      <c r="I616" s="84" t="b">
        <v>0</v>
      </c>
      <c r="J616" s="84" t="b">
        <v>0</v>
      </c>
      <c r="K616" s="84" t="b">
        <v>0</v>
      </c>
      <c r="L616" s="84" t="b">
        <v>0</v>
      </c>
    </row>
    <row r="617" spans="1:12" ht="15">
      <c r="A617" s="84" t="s">
        <v>3028</v>
      </c>
      <c r="B617" s="84" t="s">
        <v>3029</v>
      </c>
      <c r="C617" s="84">
        <v>2</v>
      </c>
      <c r="D617" s="122">
        <v>0.007167380849142408</v>
      </c>
      <c r="E617" s="122">
        <v>2.0718820073061255</v>
      </c>
      <c r="F617" s="84" t="s">
        <v>2079</v>
      </c>
      <c r="G617" s="84" t="b">
        <v>0</v>
      </c>
      <c r="H617" s="84" t="b">
        <v>0</v>
      </c>
      <c r="I617" s="84" t="b">
        <v>0</v>
      </c>
      <c r="J617" s="84" t="b">
        <v>1</v>
      </c>
      <c r="K617" s="84" t="b">
        <v>0</v>
      </c>
      <c r="L617" s="84" t="b">
        <v>0</v>
      </c>
    </row>
    <row r="618" spans="1:12" ht="15">
      <c r="A618" s="84" t="s">
        <v>3029</v>
      </c>
      <c r="B618" s="84" t="s">
        <v>2849</v>
      </c>
      <c r="C618" s="84">
        <v>2</v>
      </c>
      <c r="D618" s="122">
        <v>0.007167380849142408</v>
      </c>
      <c r="E618" s="122">
        <v>1.7708520116421442</v>
      </c>
      <c r="F618" s="84" t="s">
        <v>2079</v>
      </c>
      <c r="G618" s="84" t="b">
        <v>1</v>
      </c>
      <c r="H618" s="84" t="b">
        <v>0</v>
      </c>
      <c r="I618" s="84" t="b">
        <v>0</v>
      </c>
      <c r="J618" s="84" t="b">
        <v>0</v>
      </c>
      <c r="K618" s="84" t="b">
        <v>0</v>
      </c>
      <c r="L618" s="84" t="b">
        <v>0</v>
      </c>
    </row>
    <row r="619" spans="1:12" ht="15">
      <c r="A619" s="84" t="s">
        <v>3062</v>
      </c>
      <c r="B619" s="84" t="s">
        <v>627</v>
      </c>
      <c r="C619" s="84">
        <v>2</v>
      </c>
      <c r="D619" s="122">
        <v>0.007167380849142408</v>
      </c>
      <c r="E619" s="122">
        <v>1.1968207439144254</v>
      </c>
      <c r="F619" s="84" t="s">
        <v>2079</v>
      </c>
      <c r="G619" s="84" t="b">
        <v>0</v>
      </c>
      <c r="H619" s="84" t="b">
        <v>0</v>
      </c>
      <c r="I619" s="84" t="b">
        <v>0</v>
      </c>
      <c r="J619" s="84" t="b">
        <v>0</v>
      </c>
      <c r="K619" s="84" t="b">
        <v>0</v>
      </c>
      <c r="L619" s="84" t="b">
        <v>0</v>
      </c>
    </row>
    <row r="620" spans="1:12" ht="15">
      <c r="A620" s="84" t="s">
        <v>627</v>
      </c>
      <c r="B620" s="84" t="s">
        <v>3063</v>
      </c>
      <c r="C620" s="84">
        <v>2</v>
      </c>
      <c r="D620" s="122">
        <v>0.007167380849142408</v>
      </c>
      <c r="E620" s="122">
        <v>1.2267839672918686</v>
      </c>
      <c r="F620" s="84" t="s">
        <v>2079</v>
      </c>
      <c r="G620" s="84" t="b">
        <v>0</v>
      </c>
      <c r="H620" s="84" t="b">
        <v>0</v>
      </c>
      <c r="I620" s="84" t="b">
        <v>0</v>
      </c>
      <c r="J620" s="84" t="b">
        <v>0</v>
      </c>
      <c r="K620" s="84" t="b">
        <v>0</v>
      </c>
      <c r="L620" s="84" t="b">
        <v>0</v>
      </c>
    </row>
    <row r="621" spans="1:12" ht="15">
      <c r="A621" s="84" t="s">
        <v>3063</v>
      </c>
      <c r="B621" s="84" t="s">
        <v>3064</v>
      </c>
      <c r="C621" s="84">
        <v>2</v>
      </c>
      <c r="D621" s="122">
        <v>0.007167380849142408</v>
      </c>
      <c r="E621" s="122">
        <v>2.0718820073061255</v>
      </c>
      <c r="F621" s="84" t="s">
        <v>2079</v>
      </c>
      <c r="G621" s="84" t="b">
        <v>0</v>
      </c>
      <c r="H621" s="84" t="b">
        <v>0</v>
      </c>
      <c r="I621" s="84" t="b">
        <v>0</v>
      </c>
      <c r="J621" s="84" t="b">
        <v>0</v>
      </c>
      <c r="K621" s="84" t="b">
        <v>0</v>
      </c>
      <c r="L621" s="84" t="b">
        <v>0</v>
      </c>
    </row>
    <row r="622" spans="1:12" ht="15">
      <c r="A622" s="84" t="s">
        <v>3064</v>
      </c>
      <c r="B622" s="84" t="s">
        <v>2201</v>
      </c>
      <c r="C622" s="84">
        <v>2</v>
      </c>
      <c r="D622" s="122">
        <v>0.007167380849142408</v>
      </c>
      <c r="E622" s="122">
        <v>2.0718820073061255</v>
      </c>
      <c r="F622" s="84" t="s">
        <v>2079</v>
      </c>
      <c r="G622" s="84" t="b">
        <v>0</v>
      </c>
      <c r="H622" s="84" t="b">
        <v>0</v>
      </c>
      <c r="I622" s="84" t="b">
        <v>0</v>
      </c>
      <c r="J622" s="84" t="b">
        <v>0</v>
      </c>
      <c r="K622" s="84" t="b">
        <v>0</v>
      </c>
      <c r="L622" s="84" t="b">
        <v>0</v>
      </c>
    </row>
    <row r="623" spans="1:12" ht="15">
      <c r="A623" s="84" t="s">
        <v>2201</v>
      </c>
      <c r="B623" s="84" t="s">
        <v>2791</v>
      </c>
      <c r="C623" s="84">
        <v>2</v>
      </c>
      <c r="D623" s="122">
        <v>0.007167380849142408</v>
      </c>
      <c r="E623" s="122">
        <v>2.0718820073061255</v>
      </c>
      <c r="F623" s="84" t="s">
        <v>2079</v>
      </c>
      <c r="G623" s="84" t="b">
        <v>0</v>
      </c>
      <c r="H623" s="84" t="b">
        <v>0</v>
      </c>
      <c r="I623" s="84" t="b">
        <v>0</v>
      </c>
      <c r="J623" s="84" t="b">
        <v>0</v>
      </c>
      <c r="K623" s="84" t="b">
        <v>0</v>
      </c>
      <c r="L623" s="84" t="b">
        <v>0</v>
      </c>
    </row>
    <row r="624" spans="1:12" ht="15">
      <c r="A624" s="84" t="s">
        <v>2791</v>
      </c>
      <c r="B624" s="84" t="s">
        <v>3065</v>
      </c>
      <c r="C624" s="84">
        <v>2</v>
      </c>
      <c r="D624" s="122">
        <v>0.007167380849142408</v>
      </c>
      <c r="E624" s="122">
        <v>2.0718820073061255</v>
      </c>
      <c r="F624" s="84" t="s">
        <v>2079</v>
      </c>
      <c r="G624" s="84" t="b">
        <v>0</v>
      </c>
      <c r="H624" s="84" t="b">
        <v>0</v>
      </c>
      <c r="I624" s="84" t="b">
        <v>0</v>
      </c>
      <c r="J624" s="84" t="b">
        <v>0</v>
      </c>
      <c r="K624" s="84" t="b">
        <v>0</v>
      </c>
      <c r="L624" s="84" t="b">
        <v>0</v>
      </c>
    </row>
    <row r="625" spans="1:12" ht="15">
      <c r="A625" s="84" t="s">
        <v>2847</v>
      </c>
      <c r="B625" s="84" t="s">
        <v>3016</v>
      </c>
      <c r="C625" s="84">
        <v>2</v>
      </c>
      <c r="D625" s="122">
        <v>0.007167380849142408</v>
      </c>
      <c r="E625" s="122">
        <v>1.7708520116421442</v>
      </c>
      <c r="F625" s="84" t="s">
        <v>2079</v>
      </c>
      <c r="G625" s="84" t="b">
        <v>0</v>
      </c>
      <c r="H625" s="84" t="b">
        <v>0</v>
      </c>
      <c r="I625" s="84" t="b">
        <v>0</v>
      </c>
      <c r="J625" s="84" t="b">
        <v>0</v>
      </c>
      <c r="K625" s="84" t="b">
        <v>0</v>
      </c>
      <c r="L625" s="84" t="b">
        <v>0</v>
      </c>
    </row>
    <row r="626" spans="1:12" ht="15">
      <c r="A626" s="84" t="s">
        <v>3016</v>
      </c>
      <c r="B626" s="84" t="s">
        <v>2837</v>
      </c>
      <c r="C626" s="84">
        <v>2</v>
      </c>
      <c r="D626" s="122">
        <v>0.007167380849142408</v>
      </c>
      <c r="E626" s="122">
        <v>2.0718820073061255</v>
      </c>
      <c r="F626" s="84" t="s">
        <v>2079</v>
      </c>
      <c r="G626" s="84" t="b">
        <v>0</v>
      </c>
      <c r="H626" s="84" t="b">
        <v>0</v>
      </c>
      <c r="I626" s="84" t="b">
        <v>0</v>
      </c>
      <c r="J626" s="84" t="b">
        <v>0</v>
      </c>
      <c r="K626" s="84" t="b">
        <v>0</v>
      </c>
      <c r="L626" s="84" t="b">
        <v>0</v>
      </c>
    </row>
    <row r="627" spans="1:12" ht="15">
      <c r="A627" s="84" t="s">
        <v>2837</v>
      </c>
      <c r="B627" s="84" t="s">
        <v>3017</v>
      </c>
      <c r="C627" s="84">
        <v>2</v>
      </c>
      <c r="D627" s="122">
        <v>0.007167380849142408</v>
      </c>
      <c r="E627" s="122">
        <v>2.0718820073061255</v>
      </c>
      <c r="F627" s="84" t="s">
        <v>2079</v>
      </c>
      <c r="G627" s="84" t="b">
        <v>0</v>
      </c>
      <c r="H627" s="84" t="b">
        <v>0</v>
      </c>
      <c r="I627" s="84" t="b">
        <v>0</v>
      </c>
      <c r="J627" s="84" t="b">
        <v>0</v>
      </c>
      <c r="K627" s="84" t="b">
        <v>0</v>
      </c>
      <c r="L627" s="84" t="b">
        <v>0</v>
      </c>
    </row>
    <row r="628" spans="1:12" ht="15">
      <c r="A628" s="84" t="s">
        <v>3017</v>
      </c>
      <c r="B628" s="84" t="s">
        <v>3018</v>
      </c>
      <c r="C628" s="84">
        <v>2</v>
      </c>
      <c r="D628" s="122">
        <v>0.007167380849142408</v>
      </c>
      <c r="E628" s="122">
        <v>2.0718820073061255</v>
      </c>
      <c r="F628" s="84" t="s">
        <v>2079</v>
      </c>
      <c r="G628" s="84" t="b">
        <v>0</v>
      </c>
      <c r="H628" s="84" t="b">
        <v>0</v>
      </c>
      <c r="I628" s="84" t="b">
        <v>0</v>
      </c>
      <c r="J628" s="84" t="b">
        <v>0</v>
      </c>
      <c r="K628" s="84" t="b">
        <v>0</v>
      </c>
      <c r="L628" s="84" t="b">
        <v>0</v>
      </c>
    </row>
    <row r="629" spans="1:12" ht="15">
      <c r="A629" s="84" t="s">
        <v>3018</v>
      </c>
      <c r="B629" s="84" t="s">
        <v>2819</v>
      </c>
      <c r="C629" s="84">
        <v>2</v>
      </c>
      <c r="D629" s="122">
        <v>0.007167380849142408</v>
      </c>
      <c r="E629" s="122">
        <v>2.0718820073061255</v>
      </c>
      <c r="F629" s="84" t="s">
        <v>2079</v>
      </c>
      <c r="G629" s="84" t="b">
        <v>0</v>
      </c>
      <c r="H629" s="84" t="b">
        <v>0</v>
      </c>
      <c r="I629" s="84" t="b">
        <v>0</v>
      </c>
      <c r="J629" s="84" t="b">
        <v>0</v>
      </c>
      <c r="K629" s="84" t="b">
        <v>0</v>
      </c>
      <c r="L629" s="84" t="b">
        <v>0</v>
      </c>
    </row>
    <row r="630" spans="1:12" ht="15">
      <c r="A630" s="84" t="s">
        <v>2819</v>
      </c>
      <c r="B630" s="84" t="s">
        <v>3019</v>
      </c>
      <c r="C630" s="84">
        <v>2</v>
      </c>
      <c r="D630" s="122">
        <v>0.007167380849142408</v>
      </c>
      <c r="E630" s="122">
        <v>2.0718820073061255</v>
      </c>
      <c r="F630" s="84" t="s">
        <v>2079</v>
      </c>
      <c r="G630" s="84" t="b">
        <v>0</v>
      </c>
      <c r="H630" s="84" t="b">
        <v>0</v>
      </c>
      <c r="I630" s="84" t="b">
        <v>0</v>
      </c>
      <c r="J630" s="84" t="b">
        <v>0</v>
      </c>
      <c r="K630" s="84" t="b">
        <v>0</v>
      </c>
      <c r="L630" s="84" t="b">
        <v>0</v>
      </c>
    </row>
    <row r="631" spans="1:12" ht="15">
      <c r="A631" s="84" t="s">
        <v>3019</v>
      </c>
      <c r="B631" s="84" t="s">
        <v>2893</v>
      </c>
      <c r="C631" s="84">
        <v>2</v>
      </c>
      <c r="D631" s="122">
        <v>0.007167380849142408</v>
      </c>
      <c r="E631" s="122">
        <v>2.0718820073061255</v>
      </c>
      <c r="F631" s="84" t="s">
        <v>2079</v>
      </c>
      <c r="G631" s="84" t="b">
        <v>0</v>
      </c>
      <c r="H631" s="84" t="b">
        <v>0</v>
      </c>
      <c r="I631" s="84" t="b">
        <v>0</v>
      </c>
      <c r="J631" s="84" t="b">
        <v>0</v>
      </c>
      <c r="K631" s="84" t="b">
        <v>0</v>
      </c>
      <c r="L631" s="84" t="b">
        <v>0</v>
      </c>
    </row>
    <row r="632" spans="1:12" ht="15">
      <c r="A632" s="84" t="s">
        <v>2288</v>
      </c>
      <c r="B632" s="84" t="s">
        <v>2241</v>
      </c>
      <c r="C632" s="84">
        <v>2</v>
      </c>
      <c r="D632" s="122">
        <v>0.007167380849142408</v>
      </c>
      <c r="E632" s="122">
        <v>2.0718820073061255</v>
      </c>
      <c r="F632" s="84" t="s">
        <v>2079</v>
      </c>
      <c r="G632" s="84" t="b">
        <v>0</v>
      </c>
      <c r="H632" s="84" t="b">
        <v>0</v>
      </c>
      <c r="I632" s="84" t="b">
        <v>0</v>
      </c>
      <c r="J632" s="84" t="b">
        <v>0</v>
      </c>
      <c r="K632" s="84" t="b">
        <v>0</v>
      </c>
      <c r="L632" s="84" t="b">
        <v>0</v>
      </c>
    </row>
    <row r="633" spans="1:12" ht="15">
      <c r="A633" s="84" t="s">
        <v>3077</v>
      </c>
      <c r="B633" s="84" t="s">
        <v>3078</v>
      </c>
      <c r="C633" s="84">
        <v>2</v>
      </c>
      <c r="D633" s="122">
        <v>0.007167380849142408</v>
      </c>
      <c r="E633" s="122">
        <v>2.0718820073061255</v>
      </c>
      <c r="F633" s="84" t="s">
        <v>2079</v>
      </c>
      <c r="G633" s="84" t="b">
        <v>1</v>
      </c>
      <c r="H633" s="84" t="b">
        <v>0</v>
      </c>
      <c r="I633" s="84" t="b">
        <v>0</v>
      </c>
      <c r="J633" s="84" t="b">
        <v>1</v>
      </c>
      <c r="K633" s="84" t="b">
        <v>0</v>
      </c>
      <c r="L633" s="84" t="b">
        <v>0</v>
      </c>
    </row>
    <row r="634" spans="1:12" ht="15">
      <c r="A634" s="84" t="s">
        <v>2800</v>
      </c>
      <c r="B634" s="84" t="s">
        <v>3069</v>
      </c>
      <c r="C634" s="84">
        <v>2</v>
      </c>
      <c r="D634" s="122">
        <v>0.007167380849142408</v>
      </c>
      <c r="E634" s="122">
        <v>1.6739419986340878</v>
      </c>
      <c r="F634" s="84" t="s">
        <v>2079</v>
      </c>
      <c r="G634" s="84" t="b">
        <v>0</v>
      </c>
      <c r="H634" s="84" t="b">
        <v>0</v>
      </c>
      <c r="I634" s="84" t="b">
        <v>0</v>
      </c>
      <c r="J634" s="84" t="b">
        <v>0</v>
      </c>
      <c r="K634" s="84" t="b">
        <v>0</v>
      </c>
      <c r="L634" s="84" t="b">
        <v>0</v>
      </c>
    </row>
    <row r="635" spans="1:12" ht="15">
      <c r="A635" s="84" t="s">
        <v>3069</v>
      </c>
      <c r="B635" s="84" t="s">
        <v>3070</v>
      </c>
      <c r="C635" s="84">
        <v>2</v>
      </c>
      <c r="D635" s="122">
        <v>0.007167380849142408</v>
      </c>
      <c r="E635" s="122">
        <v>2.0718820073061255</v>
      </c>
      <c r="F635" s="84" t="s">
        <v>2079</v>
      </c>
      <c r="G635" s="84" t="b">
        <v>0</v>
      </c>
      <c r="H635" s="84" t="b">
        <v>0</v>
      </c>
      <c r="I635" s="84" t="b">
        <v>0</v>
      </c>
      <c r="J635" s="84" t="b">
        <v>0</v>
      </c>
      <c r="K635" s="84" t="b">
        <v>0</v>
      </c>
      <c r="L635" s="84" t="b">
        <v>0</v>
      </c>
    </row>
    <row r="636" spans="1:12" ht="15">
      <c r="A636" s="84" t="s">
        <v>3070</v>
      </c>
      <c r="B636" s="84" t="s">
        <v>3071</v>
      </c>
      <c r="C636" s="84">
        <v>2</v>
      </c>
      <c r="D636" s="122">
        <v>0.007167380849142408</v>
      </c>
      <c r="E636" s="122">
        <v>2.0718820073061255</v>
      </c>
      <c r="F636" s="84" t="s">
        <v>2079</v>
      </c>
      <c r="G636" s="84" t="b">
        <v>0</v>
      </c>
      <c r="H636" s="84" t="b">
        <v>0</v>
      </c>
      <c r="I636" s="84" t="b">
        <v>0</v>
      </c>
      <c r="J636" s="84" t="b">
        <v>0</v>
      </c>
      <c r="K636" s="84" t="b">
        <v>0</v>
      </c>
      <c r="L636" s="84" t="b">
        <v>0</v>
      </c>
    </row>
    <row r="637" spans="1:12" ht="15">
      <c r="A637" s="84" t="s">
        <v>3071</v>
      </c>
      <c r="B637" s="84" t="s">
        <v>2829</v>
      </c>
      <c r="C637" s="84">
        <v>2</v>
      </c>
      <c r="D637" s="122">
        <v>0.007167380849142408</v>
      </c>
      <c r="E637" s="122">
        <v>2.0718820073061255</v>
      </c>
      <c r="F637" s="84" t="s">
        <v>2079</v>
      </c>
      <c r="G637" s="84" t="b">
        <v>0</v>
      </c>
      <c r="H637" s="84" t="b">
        <v>0</v>
      </c>
      <c r="I637" s="84" t="b">
        <v>0</v>
      </c>
      <c r="J637" s="84" t="b">
        <v>1</v>
      </c>
      <c r="K637" s="84" t="b">
        <v>0</v>
      </c>
      <c r="L637" s="84" t="b">
        <v>0</v>
      </c>
    </row>
    <row r="638" spans="1:12" ht="15">
      <c r="A638" s="84" t="s">
        <v>2829</v>
      </c>
      <c r="B638" s="84" t="s">
        <v>2852</v>
      </c>
      <c r="C638" s="84">
        <v>2</v>
      </c>
      <c r="D638" s="122">
        <v>0.007167380849142408</v>
      </c>
      <c r="E638" s="122">
        <v>1.8957907482504441</v>
      </c>
      <c r="F638" s="84" t="s">
        <v>2079</v>
      </c>
      <c r="G638" s="84" t="b">
        <v>1</v>
      </c>
      <c r="H638" s="84" t="b">
        <v>0</v>
      </c>
      <c r="I638" s="84" t="b">
        <v>0</v>
      </c>
      <c r="J638" s="84" t="b">
        <v>1</v>
      </c>
      <c r="K638" s="84" t="b">
        <v>0</v>
      </c>
      <c r="L638" s="84" t="b">
        <v>0</v>
      </c>
    </row>
    <row r="639" spans="1:12" ht="15">
      <c r="A639" s="84" t="s">
        <v>2852</v>
      </c>
      <c r="B639" s="84" t="s">
        <v>2855</v>
      </c>
      <c r="C639" s="84">
        <v>2</v>
      </c>
      <c r="D639" s="122">
        <v>0.007167380849142408</v>
      </c>
      <c r="E639" s="122">
        <v>1.8957907482504441</v>
      </c>
      <c r="F639" s="84" t="s">
        <v>2079</v>
      </c>
      <c r="G639" s="84" t="b">
        <v>1</v>
      </c>
      <c r="H639" s="84" t="b">
        <v>0</v>
      </c>
      <c r="I639" s="84" t="b">
        <v>0</v>
      </c>
      <c r="J639" s="84" t="b">
        <v>0</v>
      </c>
      <c r="K639" s="84" t="b">
        <v>0</v>
      </c>
      <c r="L639" s="84" t="b">
        <v>0</v>
      </c>
    </row>
    <row r="640" spans="1:12" ht="15">
      <c r="A640" s="84" t="s">
        <v>2855</v>
      </c>
      <c r="B640" s="84" t="s">
        <v>2832</v>
      </c>
      <c r="C640" s="84">
        <v>2</v>
      </c>
      <c r="D640" s="122">
        <v>0.007167380849142408</v>
      </c>
      <c r="E640" s="122">
        <v>2.0718820073061255</v>
      </c>
      <c r="F640" s="84" t="s">
        <v>2079</v>
      </c>
      <c r="G640" s="84" t="b">
        <v>0</v>
      </c>
      <c r="H640" s="84" t="b">
        <v>0</v>
      </c>
      <c r="I640" s="84" t="b">
        <v>0</v>
      </c>
      <c r="J640" s="84" t="b">
        <v>0</v>
      </c>
      <c r="K640" s="84" t="b">
        <v>1</v>
      </c>
      <c r="L640" s="84" t="b">
        <v>0</v>
      </c>
    </row>
    <row r="641" spans="1:12" ht="15">
      <c r="A641" s="84" t="s">
        <v>2832</v>
      </c>
      <c r="B641" s="84" t="s">
        <v>2256</v>
      </c>
      <c r="C641" s="84">
        <v>2</v>
      </c>
      <c r="D641" s="122">
        <v>0.007167380849142408</v>
      </c>
      <c r="E641" s="122">
        <v>2.0718820073061255</v>
      </c>
      <c r="F641" s="84" t="s">
        <v>2079</v>
      </c>
      <c r="G641" s="84" t="b">
        <v>0</v>
      </c>
      <c r="H641" s="84" t="b">
        <v>1</v>
      </c>
      <c r="I641" s="84" t="b">
        <v>0</v>
      </c>
      <c r="J641" s="84" t="b">
        <v>0</v>
      </c>
      <c r="K641" s="84" t="b">
        <v>0</v>
      </c>
      <c r="L641" s="84" t="b">
        <v>0</v>
      </c>
    </row>
    <row r="642" spans="1:12" ht="15">
      <c r="A642" s="84" t="s">
        <v>2256</v>
      </c>
      <c r="B642" s="84" t="s">
        <v>2253</v>
      </c>
      <c r="C642" s="84">
        <v>2</v>
      </c>
      <c r="D642" s="122">
        <v>0.007167380849142408</v>
      </c>
      <c r="E642" s="122">
        <v>2.0718820073061255</v>
      </c>
      <c r="F642" s="84" t="s">
        <v>2079</v>
      </c>
      <c r="G642" s="84" t="b">
        <v>0</v>
      </c>
      <c r="H642" s="84" t="b">
        <v>0</v>
      </c>
      <c r="I642" s="84" t="b">
        <v>0</v>
      </c>
      <c r="J642" s="84" t="b">
        <v>0</v>
      </c>
      <c r="K642" s="84" t="b">
        <v>0</v>
      </c>
      <c r="L642" s="84" t="b">
        <v>0</v>
      </c>
    </row>
    <row r="643" spans="1:12" ht="15">
      <c r="A643" s="84" t="s">
        <v>2253</v>
      </c>
      <c r="B643" s="84" t="s">
        <v>2906</v>
      </c>
      <c r="C643" s="84">
        <v>2</v>
      </c>
      <c r="D643" s="122">
        <v>0.007167380849142408</v>
      </c>
      <c r="E643" s="122">
        <v>1.8957907482504441</v>
      </c>
      <c r="F643" s="84" t="s">
        <v>2079</v>
      </c>
      <c r="G643" s="84" t="b">
        <v>0</v>
      </c>
      <c r="H643" s="84" t="b">
        <v>0</v>
      </c>
      <c r="I643" s="84" t="b">
        <v>0</v>
      </c>
      <c r="J643" s="84" t="b">
        <v>0</v>
      </c>
      <c r="K643" s="84" t="b">
        <v>0</v>
      </c>
      <c r="L643" s="84" t="b">
        <v>0</v>
      </c>
    </row>
    <row r="644" spans="1:12" ht="15">
      <c r="A644" s="84" t="s">
        <v>303</v>
      </c>
      <c r="B644" s="84" t="s">
        <v>2810</v>
      </c>
      <c r="C644" s="84">
        <v>2</v>
      </c>
      <c r="D644" s="122">
        <v>0.007167380849142408</v>
      </c>
      <c r="E644" s="122">
        <v>1.3517227039001685</v>
      </c>
      <c r="F644" s="84" t="s">
        <v>2079</v>
      </c>
      <c r="G644" s="84" t="b">
        <v>0</v>
      </c>
      <c r="H644" s="84" t="b">
        <v>0</v>
      </c>
      <c r="I644" s="84" t="b">
        <v>0</v>
      </c>
      <c r="J644" s="84" t="b">
        <v>0</v>
      </c>
      <c r="K644" s="84" t="b">
        <v>0</v>
      </c>
      <c r="L644" s="84" t="b">
        <v>0</v>
      </c>
    </row>
    <row r="645" spans="1:12" ht="15">
      <c r="A645" s="84" t="s">
        <v>2196</v>
      </c>
      <c r="B645" s="84" t="s">
        <v>2269</v>
      </c>
      <c r="C645" s="84">
        <v>3</v>
      </c>
      <c r="D645" s="122">
        <v>0.010147078505527455</v>
      </c>
      <c r="E645" s="122">
        <v>1.4419568376564116</v>
      </c>
      <c r="F645" s="84" t="s">
        <v>2080</v>
      </c>
      <c r="G645" s="84" t="b">
        <v>0</v>
      </c>
      <c r="H645" s="84" t="b">
        <v>0</v>
      </c>
      <c r="I645" s="84" t="b">
        <v>0</v>
      </c>
      <c r="J645" s="84" t="b">
        <v>0</v>
      </c>
      <c r="K645" s="84" t="b">
        <v>0</v>
      </c>
      <c r="L645" s="84" t="b">
        <v>0</v>
      </c>
    </row>
    <row r="646" spans="1:12" ht="15">
      <c r="A646" s="84" t="s">
        <v>2269</v>
      </c>
      <c r="B646" s="84" t="s">
        <v>2270</v>
      </c>
      <c r="C646" s="84">
        <v>3</v>
      </c>
      <c r="D646" s="122">
        <v>0.010147078505527455</v>
      </c>
      <c r="E646" s="122">
        <v>1.4419568376564116</v>
      </c>
      <c r="F646" s="84" t="s">
        <v>2080</v>
      </c>
      <c r="G646" s="84" t="b">
        <v>0</v>
      </c>
      <c r="H646" s="84" t="b">
        <v>0</v>
      </c>
      <c r="I646" s="84" t="b">
        <v>0</v>
      </c>
      <c r="J646" s="84" t="b">
        <v>0</v>
      </c>
      <c r="K646" s="84" t="b">
        <v>0</v>
      </c>
      <c r="L646" s="84" t="b">
        <v>0</v>
      </c>
    </row>
    <row r="647" spans="1:12" ht="15">
      <c r="A647" s="84" t="s">
        <v>2270</v>
      </c>
      <c r="B647" s="84" t="s">
        <v>2271</v>
      </c>
      <c r="C647" s="84">
        <v>3</v>
      </c>
      <c r="D647" s="122">
        <v>0.010147078505527455</v>
      </c>
      <c r="E647" s="122">
        <v>1.4419568376564116</v>
      </c>
      <c r="F647" s="84" t="s">
        <v>2080</v>
      </c>
      <c r="G647" s="84" t="b">
        <v>0</v>
      </c>
      <c r="H647" s="84" t="b">
        <v>0</v>
      </c>
      <c r="I647" s="84" t="b">
        <v>0</v>
      </c>
      <c r="J647" s="84" t="b">
        <v>0</v>
      </c>
      <c r="K647" s="84" t="b">
        <v>0</v>
      </c>
      <c r="L647" s="84" t="b">
        <v>0</v>
      </c>
    </row>
    <row r="648" spans="1:12" ht="15">
      <c r="A648" s="84" t="s">
        <v>2271</v>
      </c>
      <c r="B648" s="84" t="s">
        <v>2272</v>
      </c>
      <c r="C648" s="84">
        <v>3</v>
      </c>
      <c r="D648" s="122">
        <v>0.010147078505527455</v>
      </c>
      <c r="E648" s="122">
        <v>1.4419568376564116</v>
      </c>
      <c r="F648" s="84" t="s">
        <v>2080</v>
      </c>
      <c r="G648" s="84" t="b">
        <v>0</v>
      </c>
      <c r="H648" s="84" t="b">
        <v>0</v>
      </c>
      <c r="I648" s="84" t="b">
        <v>0</v>
      </c>
      <c r="J648" s="84" t="b">
        <v>0</v>
      </c>
      <c r="K648" s="84" t="b">
        <v>0</v>
      </c>
      <c r="L648" s="84" t="b">
        <v>0</v>
      </c>
    </row>
    <row r="649" spans="1:12" ht="15">
      <c r="A649" s="84" t="s">
        <v>2272</v>
      </c>
      <c r="B649" s="84" t="s">
        <v>2273</v>
      </c>
      <c r="C649" s="84">
        <v>3</v>
      </c>
      <c r="D649" s="122">
        <v>0.010147078505527455</v>
      </c>
      <c r="E649" s="122">
        <v>1.4419568376564116</v>
      </c>
      <c r="F649" s="84" t="s">
        <v>2080</v>
      </c>
      <c r="G649" s="84" t="b">
        <v>0</v>
      </c>
      <c r="H649" s="84" t="b">
        <v>0</v>
      </c>
      <c r="I649" s="84" t="b">
        <v>0</v>
      </c>
      <c r="J649" s="84" t="b">
        <v>0</v>
      </c>
      <c r="K649" s="84" t="b">
        <v>0</v>
      </c>
      <c r="L649" s="84" t="b">
        <v>0</v>
      </c>
    </row>
    <row r="650" spans="1:12" ht="15">
      <c r="A650" s="84" t="s">
        <v>2273</v>
      </c>
      <c r="B650" s="84" t="s">
        <v>2274</v>
      </c>
      <c r="C650" s="84">
        <v>3</v>
      </c>
      <c r="D650" s="122">
        <v>0.010147078505527455</v>
      </c>
      <c r="E650" s="122">
        <v>1.4419568376564116</v>
      </c>
      <c r="F650" s="84" t="s">
        <v>2080</v>
      </c>
      <c r="G650" s="84" t="b">
        <v>0</v>
      </c>
      <c r="H650" s="84" t="b">
        <v>0</v>
      </c>
      <c r="I650" s="84" t="b">
        <v>0</v>
      </c>
      <c r="J650" s="84" t="b">
        <v>0</v>
      </c>
      <c r="K650" s="84" t="b">
        <v>0</v>
      </c>
      <c r="L650" s="84" t="b">
        <v>0</v>
      </c>
    </row>
    <row r="651" spans="1:12" ht="15">
      <c r="A651" s="84" t="s">
        <v>2274</v>
      </c>
      <c r="B651" s="84" t="s">
        <v>2275</v>
      </c>
      <c r="C651" s="84">
        <v>3</v>
      </c>
      <c r="D651" s="122">
        <v>0.010147078505527455</v>
      </c>
      <c r="E651" s="122">
        <v>1.4419568376564116</v>
      </c>
      <c r="F651" s="84" t="s">
        <v>2080</v>
      </c>
      <c r="G651" s="84" t="b">
        <v>0</v>
      </c>
      <c r="H651" s="84" t="b">
        <v>0</v>
      </c>
      <c r="I651" s="84" t="b">
        <v>0</v>
      </c>
      <c r="J651" s="84" t="b">
        <v>0</v>
      </c>
      <c r="K651" s="84" t="b">
        <v>0</v>
      </c>
      <c r="L651" s="84" t="b">
        <v>0</v>
      </c>
    </row>
    <row r="652" spans="1:12" ht="15">
      <c r="A652" s="84" t="s">
        <v>2275</v>
      </c>
      <c r="B652" s="84" t="s">
        <v>2268</v>
      </c>
      <c r="C652" s="84">
        <v>3</v>
      </c>
      <c r="D652" s="122">
        <v>0.010147078505527455</v>
      </c>
      <c r="E652" s="122">
        <v>1.1409268419924303</v>
      </c>
      <c r="F652" s="84" t="s">
        <v>2080</v>
      </c>
      <c r="G652" s="84" t="b">
        <v>0</v>
      </c>
      <c r="H652" s="84" t="b">
        <v>0</v>
      </c>
      <c r="I652" s="84" t="b">
        <v>0</v>
      </c>
      <c r="J652" s="84" t="b">
        <v>0</v>
      </c>
      <c r="K652" s="84" t="b">
        <v>0</v>
      </c>
      <c r="L652" s="84" t="b">
        <v>0</v>
      </c>
    </row>
    <row r="653" spans="1:12" ht="15">
      <c r="A653" s="84" t="s">
        <v>2268</v>
      </c>
      <c r="B653" s="84" t="s">
        <v>2276</v>
      </c>
      <c r="C653" s="84">
        <v>3</v>
      </c>
      <c r="D653" s="122">
        <v>0.010147078505527455</v>
      </c>
      <c r="E653" s="122">
        <v>1.1409268419924303</v>
      </c>
      <c r="F653" s="84" t="s">
        <v>2080</v>
      </c>
      <c r="G653" s="84" t="b">
        <v>0</v>
      </c>
      <c r="H653" s="84" t="b">
        <v>0</v>
      </c>
      <c r="I653" s="84" t="b">
        <v>0</v>
      </c>
      <c r="J653" s="84" t="b">
        <v>0</v>
      </c>
      <c r="K653" s="84" t="b">
        <v>0</v>
      </c>
      <c r="L653" s="84" t="b">
        <v>0</v>
      </c>
    </row>
    <row r="654" spans="1:12" ht="15">
      <c r="A654" s="84" t="s">
        <v>2276</v>
      </c>
      <c r="B654" s="84" t="s">
        <v>312</v>
      </c>
      <c r="C654" s="84">
        <v>3</v>
      </c>
      <c r="D654" s="122">
        <v>0.010147078505527455</v>
      </c>
      <c r="E654" s="122">
        <v>1.4419568376564116</v>
      </c>
      <c r="F654" s="84" t="s">
        <v>2080</v>
      </c>
      <c r="G654" s="84" t="b">
        <v>0</v>
      </c>
      <c r="H654" s="84" t="b">
        <v>0</v>
      </c>
      <c r="I654" s="84" t="b">
        <v>0</v>
      </c>
      <c r="J654" s="84" t="b">
        <v>0</v>
      </c>
      <c r="K654" s="84" t="b">
        <v>0</v>
      </c>
      <c r="L654" s="84" t="b">
        <v>0</v>
      </c>
    </row>
    <row r="655" spans="1:12" ht="15">
      <c r="A655" s="84" t="s">
        <v>312</v>
      </c>
      <c r="B655" s="84" t="s">
        <v>2268</v>
      </c>
      <c r="C655" s="84">
        <v>3</v>
      </c>
      <c r="D655" s="122">
        <v>0.010147078505527455</v>
      </c>
      <c r="E655" s="122">
        <v>1.1409268419924303</v>
      </c>
      <c r="F655" s="84" t="s">
        <v>2080</v>
      </c>
      <c r="G655" s="84" t="b">
        <v>0</v>
      </c>
      <c r="H655" s="84" t="b">
        <v>0</v>
      </c>
      <c r="I655" s="84" t="b">
        <v>0</v>
      </c>
      <c r="J655" s="84" t="b">
        <v>0</v>
      </c>
      <c r="K655" s="84" t="b">
        <v>0</v>
      </c>
      <c r="L655" s="84" t="b">
        <v>0</v>
      </c>
    </row>
    <row r="656" spans="1:12" ht="15">
      <c r="A656" s="84" t="s">
        <v>2798</v>
      </c>
      <c r="B656" s="84" t="s">
        <v>3040</v>
      </c>
      <c r="C656" s="84">
        <v>2</v>
      </c>
      <c r="D656" s="122">
        <v>0.01072182594875646</v>
      </c>
      <c r="E656" s="122">
        <v>1.6180480967120927</v>
      </c>
      <c r="F656" s="84" t="s">
        <v>2080</v>
      </c>
      <c r="G656" s="84" t="b">
        <v>1</v>
      </c>
      <c r="H656" s="84" t="b">
        <v>0</v>
      </c>
      <c r="I656" s="84" t="b">
        <v>0</v>
      </c>
      <c r="J656" s="84" t="b">
        <v>0</v>
      </c>
      <c r="K656" s="84" t="b">
        <v>0</v>
      </c>
      <c r="L656" s="84" t="b">
        <v>0</v>
      </c>
    </row>
    <row r="657" spans="1:12" ht="15">
      <c r="A657" s="84" t="s">
        <v>3040</v>
      </c>
      <c r="B657" s="84" t="s">
        <v>3041</v>
      </c>
      <c r="C657" s="84">
        <v>2</v>
      </c>
      <c r="D657" s="122">
        <v>0.01072182594875646</v>
      </c>
      <c r="E657" s="122">
        <v>1.6180480967120927</v>
      </c>
      <c r="F657" s="84" t="s">
        <v>2080</v>
      </c>
      <c r="G657" s="84" t="b">
        <v>0</v>
      </c>
      <c r="H657" s="84" t="b">
        <v>0</v>
      </c>
      <c r="I657" s="84" t="b">
        <v>0</v>
      </c>
      <c r="J657" s="84" t="b">
        <v>0</v>
      </c>
      <c r="K657" s="84" t="b">
        <v>0</v>
      </c>
      <c r="L657" s="84" t="b">
        <v>0</v>
      </c>
    </row>
    <row r="658" spans="1:12" ht="15">
      <c r="A658" s="84" t="s">
        <v>3041</v>
      </c>
      <c r="B658" s="84" t="s">
        <v>320</v>
      </c>
      <c r="C658" s="84">
        <v>2</v>
      </c>
      <c r="D658" s="122">
        <v>0.01072182594875646</v>
      </c>
      <c r="E658" s="122">
        <v>1.6180480967120927</v>
      </c>
      <c r="F658" s="84" t="s">
        <v>2080</v>
      </c>
      <c r="G658" s="84" t="b">
        <v>0</v>
      </c>
      <c r="H658" s="84" t="b">
        <v>0</v>
      </c>
      <c r="I658" s="84" t="b">
        <v>0</v>
      </c>
      <c r="J658" s="84" t="b">
        <v>0</v>
      </c>
      <c r="K658" s="84" t="b">
        <v>0</v>
      </c>
      <c r="L658" s="84" t="b">
        <v>0</v>
      </c>
    </row>
    <row r="659" spans="1:12" ht="15">
      <c r="A659" s="84" t="s">
        <v>320</v>
      </c>
      <c r="B659" s="84" t="s">
        <v>3042</v>
      </c>
      <c r="C659" s="84">
        <v>2</v>
      </c>
      <c r="D659" s="122">
        <v>0.01072182594875646</v>
      </c>
      <c r="E659" s="122">
        <v>1.6180480967120927</v>
      </c>
      <c r="F659" s="84" t="s">
        <v>2080</v>
      </c>
      <c r="G659" s="84" t="b">
        <v>0</v>
      </c>
      <c r="H659" s="84" t="b">
        <v>0</v>
      </c>
      <c r="I659" s="84" t="b">
        <v>0</v>
      </c>
      <c r="J659" s="84" t="b">
        <v>0</v>
      </c>
      <c r="K659" s="84" t="b">
        <v>0</v>
      </c>
      <c r="L659" s="84" t="b">
        <v>0</v>
      </c>
    </row>
    <row r="660" spans="1:12" ht="15">
      <c r="A660" s="84" t="s">
        <v>3042</v>
      </c>
      <c r="B660" s="84" t="s">
        <v>3043</v>
      </c>
      <c r="C660" s="84">
        <v>2</v>
      </c>
      <c r="D660" s="122">
        <v>0.01072182594875646</v>
      </c>
      <c r="E660" s="122">
        <v>1.6180480967120927</v>
      </c>
      <c r="F660" s="84" t="s">
        <v>2080</v>
      </c>
      <c r="G660" s="84" t="b">
        <v>0</v>
      </c>
      <c r="H660" s="84" t="b">
        <v>0</v>
      </c>
      <c r="I660" s="84" t="b">
        <v>0</v>
      </c>
      <c r="J660" s="84" t="b">
        <v>0</v>
      </c>
      <c r="K660" s="84" t="b">
        <v>0</v>
      </c>
      <c r="L660" s="84" t="b">
        <v>0</v>
      </c>
    </row>
    <row r="661" spans="1:12" ht="15">
      <c r="A661" s="84" t="s">
        <v>3043</v>
      </c>
      <c r="B661" s="84" t="s">
        <v>3044</v>
      </c>
      <c r="C661" s="84">
        <v>2</v>
      </c>
      <c r="D661" s="122">
        <v>0.01072182594875646</v>
      </c>
      <c r="E661" s="122">
        <v>1.6180480967120927</v>
      </c>
      <c r="F661" s="84" t="s">
        <v>2080</v>
      </c>
      <c r="G661" s="84" t="b">
        <v>0</v>
      </c>
      <c r="H661" s="84" t="b">
        <v>0</v>
      </c>
      <c r="I661" s="84" t="b">
        <v>0</v>
      </c>
      <c r="J661" s="84" t="b">
        <v>0</v>
      </c>
      <c r="K661" s="84" t="b">
        <v>0</v>
      </c>
      <c r="L661" s="84" t="b">
        <v>0</v>
      </c>
    </row>
    <row r="662" spans="1:12" ht="15">
      <c r="A662" s="84" t="s">
        <v>3044</v>
      </c>
      <c r="B662" s="84" t="s">
        <v>319</v>
      </c>
      <c r="C662" s="84">
        <v>2</v>
      </c>
      <c r="D662" s="122">
        <v>0.01072182594875646</v>
      </c>
      <c r="E662" s="122">
        <v>1.6180480967120927</v>
      </c>
      <c r="F662" s="84" t="s">
        <v>2080</v>
      </c>
      <c r="G662" s="84" t="b">
        <v>0</v>
      </c>
      <c r="H662" s="84" t="b">
        <v>0</v>
      </c>
      <c r="I662" s="84" t="b">
        <v>0</v>
      </c>
      <c r="J662" s="84" t="b">
        <v>0</v>
      </c>
      <c r="K662" s="84" t="b">
        <v>0</v>
      </c>
      <c r="L662" s="84" t="b">
        <v>0</v>
      </c>
    </row>
    <row r="663" spans="1:12" ht="15">
      <c r="A663" s="84" t="s">
        <v>319</v>
      </c>
      <c r="B663" s="84" t="s">
        <v>647</v>
      </c>
      <c r="C663" s="84">
        <v>2</v>
      </c>
      <c r="D663" s="122">
        <v>0.01072182594875646</v>
      </c>
      <c r="E663" s="122">
        <v>1.6180480967120927</v>
      </c>
      <c r="F663" s="84" t="s">
        <v>2080</v>
      </c>
      <c r="G663" s="84" t="b">
        <v>0</v>
      </c>
      <c r="H663" s="84" t="b">
        <v>0</v>
      </c>
      <c r="I663" s="84" t="b">
        <v>0</v>
      </c>
      <c r="J663" s="84" t="b">
        <v>0</v>
      </c>
      <c r="K663" s="84" t="b">
        <v>0</v>
      </c>
      <c r="L663" s="84" t="b">
        <v>0</v>
      </c>
    </row>
    <row r="664" spans="1:12" ht="15">
      <c r="A664" s="84" t="s">
        <v>647</v>
      </c>
      <c r="B664" s="84" t="s">
        <v>3045</v>
      </c>
      <c r="C664" s="84">
        <v>2</v>
      </c>
      <c r="D664" s="122">
        <v>0.01072182594875646</v>
      </c>
      <c r="E664" s="122">
        <v>1.6180480967120927</v>
      </c>
      <c r="F664" s="84" t="s">
        <v>2080</v>
      </c>
      <c r="G664" s="84" t="b">
        <v>0</v>
      </c>
      <c r="H664" s="84" t="b">
        <v>0</v>
      </c>
      <c r="I664" s="84" t="b">
        <v>0</v>
      </c>
      <c r="J664" s="84" t="b">
        <v>0</v>
      </c>
      <c r="K664" s="84" t="b">
        <v>0</v>
      </c>
      <c r="L664" s="84" t="b">
        <v>0</v>
      </c>
    </row>
    <row r="665" spans="1:12" ht="15">
      <c r="A665" s="84" t="s">
        <v>3045</v>
      </c>
      <c r="B665" s="84" t="s">
        <v>3046</v>
      </c>
      <c r="C665" s="84">
        <v>2</v>
      </c>
      <c r="D665" s="122">
        <v>0.01072182594875646</v>
      </c>
      <c r="E665" s="122">
        <v>1.6180480967120927</v>
      </c>
      <c r="F665" s="84" t="s">
        <v>2080</v>
      </c>
      <c r="G665" s="84" t="b">
        <v>0</v>
      </c>
      <c r="H665" s="84" t="b">
        <v>0</v>
      </c>
      <c r="I665" s="84" t="b">
        <v>0</v>
      </c>
      <c r="J665" s="84" t="b">
        <v>0</v>
      </c>
      <c r="K665" s="84" t="b">
        <v>0</v>
      </c>
      <c r="L665" s="84" t="b">
        <v>0</v>
      </c>
    </row>
    <row r="666" spans="1:12" ht="15">
      <c r="A666" s="84" t="s">
        <v>3046</v>
      </c>
      <c r="B666" s="84" t="s">
        <v>3047</v>
      </c>
      <c r="C666" s="84">
        <v>2</v>
      </c>
      <c r="D666" s="122">
        <v>0.01072182594875646</v>
      </c>
      <c r="E666" s="122">
        <v>1.6180480967120927</v>
      </c>
      <c r="F666" s="84" t="s">
        <v>2080</v>
      </c>
      <c r="G666" s="84" t="b">
        <v>0</v>
      </c>
      <c r="H666" s="84" t="b">
        <v>0</v>
      </c>
      <c r="I666" s="84" t="b">
        <v>0</v>
      </c>
      <c r="J666" s="84" t="b">
        <v>0</v>
      </c>
      <c r="K666" s="84" t="b">
        <v>0</v>
      </c>
      <c r="L666" s="84" t="b">
        <v>0</v>
      </c>
    </row>
    <row r="667" spans="1:12" ht="15">
      <c r="A667" s="84" t="s">
        <v>3047</v>
      </c>
      <c r="B667" s="84" t="s">
        <v>2778</v>
      </c>
      <c r="C667" s="84">
        <v>2</v>
      </c>
      <c r="D667" s="122">
        <v>0.01072182594875646</v>
      </c>
      <c r="E667" s="122">
        <v>1.6180480967120927</v>
      </c>
      <c r="F667" s="84" t="s">
        <v>2080</v>
      </c>
      <c r="G667" s="84" t="b">
        <v>0</v>
      </c>
      <c r="H667" s="84" t="b">
        <v>0</v>
      </c>
      <c r="I667" s="84" t="b">
        <v>0</v>
      </c>
      <c r="J667" s="84" t="b">
        <v>0</v>
      </c>
      <c r="K667" s="84" t="b">
        <v>0</v>
      </c>
      <c r="L667" s="84" t="b">
        <v>0</v>
      </c>
    </row>
    <row r="668" spans="1:12" ht="15">
      <c r="A668" s="84" t="s">
        <v>282</v>
      </c>
      <c r="B668" s="84" t="s">
        <v>2196</v>
      </c>
      <c r="C668" s="84">
        <v>2</v>
      </c>
      <c r="D668" s="122">
        <v>0.01072182594875646</v>
      </c>
      <c r="E668" s="122">
        <v>1.6180480967120927</v>
      </c>
      <c r="F668" s="84" t="s">
        <v>2080</v>
      </c>
      <c r="G668" s="84" t="b">
        <v>0</v>
      </c>
      <c r="H668" s="84" t="b">
        <v>0</v>
      </c>
      <c r="I668" s="84" t="b">
        <v>0</v>
      </c>
      <c r="J668" s="84" t="b">
        <v>0</v>
      </c>
      <c r="K668" s="84" t="b">
        <v>0</v>
      </c>
      <c r="L668" s="84" t="b">
        <v>0</v>
      </c>
    </row>
    <row r="669" spans="1:12" ht="15">
      <c r="A669" s="84" t="s">
        <v>2268</v>
      </c>
      <c r="B669" s="84" t="s">
        <v>3049</v>
      </c>
      <c r="C669" s="84">
        <v>2</v>
      </c>
      <c r="D669" s="122">
        <v>0.01072182594875646</v>
      </c>
      <c r="E669" s="122">
        <v>1.1409268419924303</v>
      </c>
      <c r="F669" s="84" t="s">
        <v>2080</v>
      </c>
      <c r="G669" s="84" t="b">
        <v>0</v>
      </c>
      <c r="H669" s="84" t="b">
        <v>0</v>
      </c>
      <c r="I669" s="84" t="b">
        <v>0</v>
      </c>
      <c r="J669" s="84" t="b">
        <v>0</v>
      </c>
      <c r="K669" s="84" t="b">
        <v>0</v>
      </c>
      <c r="L669" s="84" t="b">
        <v>0</v>
      </c>
    </row>
    <row r="670" spans="1:12" ht="15">
      <c r="A670" s="84" t="s">
        <v>642</v>
      </c>
      <c r="B670" s="84" t="s">
        <v>2280</v>
      </c>
      <c r="C670" s="84">
        <v>4</v>
      </c>
      <c r="D670" s="122">
        <v>0.007309414998084043</v>
      </c>
      <c r="E670" s="122">
        <v>1.4983105537896007</v>
      </c>
      <c r="F670" s="84" t="s">
        <v>2081</v>
      </c>
      <c r="G670" s="84" t="b">
        <v>0</v>
      </c>
      <c r="H670" s="84" t="b">
        <v>0</v>
      </c>
      <c r="I670" s="84" t="b">
        <v>0</v>
      </c>
      <c r="J670" s="84" t="b">
        <v>0</v>
      </c>
      <c r="K670" s="84" t="b">
        <v>0</v>
      </c>
      <c r="L670" s="84" t="b">
        <v>0</v>
      </c>
    </row>
    <row r="671" spans="1:12" ht="15">
      <c r="A671" s="84" t="s">
        <v>2280</v>
      </c>
      <c r="B671" s="84" t="s">
        <v>2281</v>
      </c>
      <c r="C671" s="84">
        <v>4</v>
      </c>
      <c r="D671" s="122">
        <v>0.007309414998084043</v>
      </c>
      <c r="E671" s="122">
        <v>1.4983105537896007</v>
      </c>
      <c r="F671" s="84" t="s">
        <v>2081</v>
      </c>
      <c r="G671" s="84" t="b">
        <v>0</v>
      </c>
      <c r="H671" s="84" t="b">
        <v>0</v>
      </c>
      <c r="I671" s="84" t="b">
        <v>0</v>
      </c>
      <c r="J671" s="84" t="b">
        <v>0</v>
      </c>
      <c r="K671" s="84" t="b">
        <v>0</v>
      </c>
      <c r="L671" s="84" t="b">
        <v>0</v>
      </c>
    </row>
    <row r="672" spans="1:12" ht="15">
      <c r="A672" s="84" t="s">
        <v>2281</v>
      </c>
      <c r="B672" s="84" t="s">
        <v>2282</v>
      </c>
      <c r="C672" s="84">
        <v>4</v>
      </c>
      <c r="D672" s="122">
        <v>0.007309414998084043</v>
      </c>
      <c r="E672" s="122">
        <v>1.4983105537896007</v>
      </c>
      <c r="F672" s="84" t="s">
        <v>2081</v>
      </c>
      <c r="G672" s="84" t="b">
        <v>0</v>
      </c>
      <c r="H672" s="84" t="b">
        <v>0</v>
      </c>
      <c r="I672" s="84" t="b">
        <v>0</v>
      </c>
      <c r="J672" s="84" t="b">
        <v>0</v>
      </c>
      <c r="K672" s="84" t="b">
        <v>0</v>
      </c>
      <c r="L672" s="84" t="b">
        <v>0</v>
      </c>
    </row>
    <row r="673" spans="1:12" ht="15">
      <c r="A673" s="84" t="s">
        <v>2282</v>
      </c>
      <c r="B673" s="84" t="s">
        <v>2278</v>
      </c>
      <c r="C673" s="84">
        <v>4</v>
      </c>
      <c r="D673" s="122">
        <v>0.007309414998084043</v>
      </c>
      <c r="E673" s="122">
        <v>1.3222192947339193</v>
      </c>
      <c r="F673" s="84" t="s">
        <v>2081</v>
      </c>
      <c r="G673" s="84" t="b">
        <v>0</v>
      </c>
      <c r="H673" s="84" t="b">
        <v>0</v>
      </c>
      <c r="I673" s="84" t="b">
        <v>0</v>
      </c>
      <c r="J673" s="84" t="b">
        <v>0</v>
      </c>
      <c r="K673" s="84" t="b">
        <v>0</v>
      </c>
      <c r="L673" s="84" t="b">
        <v>0</v>
      </c>
    </row>
    <row r="674" spans="1:12" ht="15">
      <c r="A674" s="84" t="s">
        <v>2278</v>
      </c>
      <c r="B674" s="84" t="s">
        <v>2283</v>
      </c>
      <c r="C674" s="84">
        <v>4</v>
      </c>
      <c r="D674" s="122">
        <v>0.007309414998084043</v>
      </c>
      <c r="E674" s="122">
        <v>1.3222192947339193</v>
      </c>
      <c r="F674" s="84" t="s">
        <v>2081</v>
      </c>
      <c r="G674" s="84" t="b">
        <v>0</v>
      </c>
      <c r="H674" s="84" t="b">
        <v>0</v>
      </c>
      <c r="I674" s="84" t="b">
        <v>0</v>
      </c>
      <c r="J674" s="84" t="b">
        <v>0</v>
      </c>
      <c r="K674" s="84" t="b">
        <v>0</v>
      </c>
      <c r="L674" s="84" t="b">
        <v>0</v>
      </c>
    </row>
    <row r="675" spans="1:12" ht="15">
      <c r="A675" s="84" t="s">
        <v>2283</v>
      </c>
      <c r="B675" s="84" t="s">
        <v>2185</v>
      </c>
      <c r="C675" s="84">
        <v>4</v>
      </c>
      <c r="D675" s="122">
        <v>0.007309414998084043</v>
      </c>
      <c r="E675" s="122">
        <v>1.4983105537896007</v>
      </c>
      <c r="F675" s="84" t="s">
        <v>2081</v>
      </c>
      <c r="G675" s="84" t="b">
        <v>0</v>
      </c>
      <c r="H675" s="84" t="b">
        <v>0</v>
      </c>
      <c r="I675" s="84" t="b">
        <v>0</v>
      </c>
      <c r="J675" s="84" t="b">
        <v>0</v>
      </c>
      <c r="K675" s="84" t="b">
        <v>0</v>
      </c>
      <c r="L675" s="84" t="b">
        <v>0</v>
      </c>
    </row>
    <row r="676" spans="1:12" ht="15">
      <c r="A676" s="84" t="s">
        <v>2185</v>
      </c>
      <c r="B676" s="84" t="s">
        <v>689</v>
      </c>
      <c r="C676" s="84">
        <v>4</v>
      </c>
      <c r="D676" s="122">
        <v>0.007309414998084043</v>
      </c>
      <c r="E676" s="122">
        <v>1.255272505103306</v>
      </c>
      <c r="F676" s="84" t="s">
        <v>2081</v>
      </c>
      <c r="G676" s="84" t="b">
        <v>0</v>
      </c>
      <c r="H676" s="84" t="b">
        <v>0</v>
      </c>
      <c r="I676" s="84" t="b">
        <v>0</v>
      </c>
      <c r="J676" s="84" t="b">
        <v>0</v>
      </c>
      <c r="K676" s="84" t="b">
        <v>0</v>
      </c>
      <c r="L676" s="84" t="b">
        <v>0</v>
      </c>
    </row>
    <row r="677" spans="1:12" ht="15">
      <c r="A677" s="84" t="s">
        <v>689</v>
      </c>
      <c r="B677" s="84" t="s">
        <v>2823</v>
      </c>
      <c r="C677" s="84">
        <v>4</v>
      </c>
      <c r="D677" s="122">
        <v>0.007309414998084043</v>
      </c>
      <c r="E677" s="122">
        <v>1.255272505103306</v>
      </c>
      <c r="F677" s="84" t="s">
        <v>2081</v>
      </c>
      <c r="G677" s="84" t="b">
        <v>0</v>
      </c>
      <c r="H677" s="84" t="b">
        <v>0</v>
      </c>
      <c r="I677" s="84" t="b">
        <v>0</v>
      </c>
      <c r="J677" s="84" t="b">
        <v>0</v>
      </c>
      <c r="K677" s="84" t="b">
        <v>0</v>
      </c>
      <c r="L677" s="84" t="b">
        <v>0</v>
      </c>
    </row>
    <row r="678" spans="1:12" ht="15">
      <c r="A678" s="84" t="s">
        <v>2823</v>
      </c>
      <c r="B678" s="84" t="s">
        <v>2824</v>
      </c>
      <c r="C678" s="84">
        <v>4</v>
      </c>
      <c r="D678" s="122">
        <v>0.007309414998084043</v>
      </c>
      <c r="E678" s="122">
        <v>1.4983105537896007</v>
      </c>
      <c r="F678" s="84" t="s">
        <v>2081</v>
      </c>
      <c r="G678" s="84" t="b">
        <v>0</v>
      </c>
      <c r="H678" s="84" t="b">
        <v>0</v>
      </c>
      <c r="I678" s="84" t="b">
        <v>0</v>
      </c>
      <c r="J678" s="84" t="b">
        <v>0</v>
      </c>
      <c r="K678" s="84" t="b">
        <v>0</v>
      </c>
      <c r="L678" s="84" t="b">
        <v>0</v>
      </c>
    </row>
    <row r="679" spans="1:12" ht="15">
      <c r="A679" s="84" t="s">
        <v>2824</v>
      </c>
      <c r="B679" s="84" t="s">
        <v>2825</v>
      </c>
      <c r="C679" s="84">
        <v>4</v>
      </c>
      <c r="D679" s="122">
        <v>0.007309414998084043</v>
      </c>
      <c r="E679" s="122">
        <v>1.4983105537896007</v>
      </c>
      <c r="F679" s="84" t="s">
        <v>2081</v>
      </c>
      <c r="G679" s="84" t="b">
        <v>0</v>
      </c>
      <c r="H679" s="84" t="b">
        <v>0</v>
      </c>
      <c r="I679" s="84" t="b">
        <v>0</v>
      </c>
      <c r="J679" s="84" t="b">
        <v>0</v>
      </c>
      <c r="K679" s="84" t="b">
        <v>0</v>
      </c>
      <c r="L679" s="84" t="b">
        <v>0</v>
      </c>
    </row>
    <row r="680" spans="1:12" ht="15">
      <c r="A680" s="84" t="s">
        <v>2814</v>
      </c>
      <c r="B680" s="84" t="s">
        <v>2815</v>
      </c>
      <c r="C680" s="84">
        <v>3</v>
      </c>
      <c r="D680" s="122">
        <v>0.008300228239727694</v>
      </c>
      <c r="E680" s="122">
        <v>1.6232492903979006</v>
      </c>
      <c r="F680" s="84" t="s">
        <v>2081</v>
      </c>
      <c r="G680" s="84" t="b">
        <v>0</v>
      </c>
      <c r="H680" s="84" t="b">
        <v>0</v>
      </c>
      <c r="I680" s="84" t="b">
        <v>0</v>
      </c>
      <c r="J680" s="84" t="b">
        <v>0</v>
      </c>
      <c r="K680" s="84" t="b">
        <v>0</v>
      </c>
      <c r="L680" s="84" t="b">
        <v>0</v>
      </c>
    </row>
    <row r="681" spans="1:12" ht="15">
      <c r="A681" s="84" t="s">
        <v>294</v>
      </c>
      <c r="B681" s="84" t="s">
        <v>642</v>
      </c>
      <c r="C681" s="84">
        <v>3</v>
      </c>
      <c r="D681" s="122">
        <v>0.008300228239727694</v>
      </c>
      <c r="E681" s="122">
        <v>1.6232492903979006</v>
      </c>
      <c r="F681" s="84" t="s">
        <v>2081</v>
      </c>
      <c r="G681" s="84" t="b">
        <v>0</v>
      </c>
      <c r="H681" s="84" t="b">
        <v>0</v>
      </c>
      <c r="I681" s="84" t="b">
        <v>0</v>
      </c>
      <c r="J681" s="84" t="b">
        <v>0</v>
      </c>
      <c r="K681" s="84" t="b">
        <v>0</v>
      </c>
      <c r="L681" s="84" t="b">
        <v>0</v>
      </c>
    </row>
    <row r="682" spans="1:12" ht="15">
      <c r="A682" s="84" t="s">
        <v>2921</v>
      </c>
      <c r="B682" s="84" t="s">
        <v>331</v>
      </c>
      <c r="C682" s="84">
        <v>2</v>
      </c>
      <c r="D682" s="122">
        <v>0.008181474351131965</v>
      </c>
      <c r="E682" s="122">
        <v>1.6232492903979006</v>
      </c>
      <c r="F682" s="84" t="s">
        <v>2081</v>
      </c>
      <c r="G682" s="84" t="b">
        <v>0</v>
      </c>
      <c r="H682" s="84" t="b">
        <v>0</v>
      </c>
      <c r="I682" s="84" t="b">
        <v>0</v>
      </c>
      <c r="J682" s="84" t="b">
        <v>0</v>
      </c>
      <c r="K682" s="84" t="b">
        <v>0</v>
      </c>
      <c r="L682" s="84" t="b">
        <v>0</v>
      </c>
    </row>
    <row r="683" spans="1:12" ht="15">
      <c r="A683" s="84" t="s">
        <v>2922</v>
      </c>
      <c r="B683" s="84" t="s">
        <v>627</v>
      </c>
      <c r="C683" s="84">
        <v>2</v>
      </c>
      <c r="D683" s="122">
        <v>0.008181474351131965</v>
      </c>
      <c r="E683" s="122">
        <v>1.4983105537896007</v>
      </c>
      <c r="F683" s="84" t="s">
        <v>2081</v>
      </c>
      <c r="G683" s="84" t="b">
        <v>0</v>
      </c>
      <c r="H683" s="84" t="b">
        <v>0</v>
      </c>
      <c r="I683" s="84" t="b">
        <v>0</v>
      </c>
      <c r="J683" s="84" t="b">
        <v>0</v>
      </c>
      <c r="K683" s="84" t="b">
        <v>0</v>
      </c>
      <c r="L683" s="84" t="b">
        <v>0</v>
      </c>
    </row>
    <row r="684" spans="1:12" ht="15">
      <c r="A684" s="84" t="s">
        <v>2241</v>
      </c>
      <c r="B684" s="84" t="s">
        <v>2814</v>
      </c>
      <c r="C684" s="84">
        <v>2</v>
      </c>
      <c r="D684" s="122">
        <v>0.008181474351131965</v>
      </c>
      <c r="E684" s="122">
        <v>1.3222192947339193</v>
      </c>
      <c r="F684" s="84" t="s">
        <v>2081</v>
      </c>
      <c r="G684" s="84" t="b">
        <v>0</v>
      </c>
      <c r="H684" s="84" t="b">
        <v>0</v>
      </c>
      <c r="I684" s="84" t="b">
        <v>0</v>
      </c>
      <c r="J684" s="84" t="b">
        <v>0</v>
      </c>
      <c r="K684" s="84" t="b">
        <v>0</v>
      </c>
      <c r="L684" s="84" t="b">
        <v>0</v>
      </c>
    </row>
    <row r="685" spans="1:12" ht="15">
      <c r="A685" s="84" t="s">
        <v>627</v>
      </c>
      <c r="B685" s="84" t="s">
        <v>2285</v>
      </c>
      <c r="C685" s="84">
        <v>4</v>
      </c>
      <c r="D685" s="122">
        <v>0.008920460788431728</v>
      </c>
      <c r="E685" s="122">
        <v>1.327504891195603</v>
      </c>
      <c r="F685" s="84" t="s">
        <v>2082</v>
      </c>
      <c r="G685" s="84" t="b">
        <v>0</v>
      </c>
      <c r="H685" s="84" t="b">
        <v>0</v>
      </c>
      <c r="I685" s="84" t="b">
        <v>0</v>
      </c>
      <c r="J685" s="84" t="b">
        <v>0</v>
      </c>
      <c r="K685" s="84" t="b">
        <v>0</v>
      </c>
      <c r="L685" s="84" t="b">
        <v>0</v>
      </c>
    </row>
    <row r="686" spans="1:12" ht="15">
      <c r="A686" s="84" t="s">
        <v>2288</v>
      </c>
      <c r="B686" s="84" t="s">
        <v>2289</v>
      </c>
      <c r="C686" s="84">
        <v>3</v>
      </c>
      <c r="D686" s="122">
        <v>0.008592965945764912</v>
      </c>
      <c r="E686" s="122">
        <v>1.792391689498254</v>
      </c>
      <c r="F686" s="84" t="s">
        <v>2082</v>
      </c>
      <c r="G686" s="84" t="b">
        <v>0</v>
      </c>
      <c r="H686" s="84" t="b">
        <v>0</v>
      </c>
      <c r="I686" s="84" t="b">
        <v>0</v>
      </c>
      <c r="J686" s="84" t="b">
        <v>1</v>
      </c>
      <c r="K686" s="84" t="b">
        <v>0</v>
      </c>
      <c r="L686" s="84" t="b">
        <v>0</v>
      </c>
    </row>
    <row r="687" spans="1:12" ht="15">
      <c r="A687" s="84" t="s">
        <v>2289</v>
      </c>
      <c r="B687" s="84" t="s">
        <v>2290</v>
      </c>
      <c r="C687" s="84">
        <v>3</v>
      </c>
      <c r="D687" s="122">
        <v>0.008592965945764912</v>
      </c>
      <c r="E687" s="122">
        <v>1.792391689498254</v>
      </c>
      <c r="F687" s="84" t="s">
        <v>2082</v>
      </c>
      <c r="G687" s="84" t="b">
        <v>1</v>
      </c>
      <c r="H687" s="84" t="b">
        <v>0</v>
      </c>
      <c r="I687" s="84" t="b">
        <v>0</v>
      </c>
      <c r="J687" s="84" t="b">
        <v>0</v>
      </c>
      <c r="K687" s="84" t="b">
        <v>0</v>
      </c>
      <c r="L687" s="84" t="b">
        <v>0</v>
      </c>
    </row>
    <row r="688" spans="1:12" ht="15">
      <c r="A688" s="84" t="s">
        <v>2290</v>
      </c>
      <c r="B688" s="84" t="s">
        <v>2286</v>
      </c>
      <c r="C688" s="84">
        <v>3</v>
      </c>
      <c r="D688" s="122">
        <v>0.008592965945764912</v>
      </c>
      <c r="E688" s="122">
        <v>1.667452952889954</v>
      </c>
      <c r="F688" s="84" t="s">
        <v>2082</v>
      </c>
      <c r="G688" s="84" t="b">
        <v>0</v>
      </c>
      <c r="H688" s="84" t="b">
        <v>0</v>
      </c>
      <c r="I688" s="84" t="b">
        <v>0</v>
      </c>
      <c r="J688" s="84" t="b">
        <v>1</v>
      </c>
      <c r="K688" s="84" t="b">
        <v>0</v>
      </c>
      <c r="L688" s="84" t="b">
        <v>0</v>
      </c>
    </row>
    <row r="689" spans="1:12" ht="15">
      <c r="A689" s="84" t="s">
        <v>2286</v>
      </c>
      <c r="B689" s="84" t="s">
        <v>2291</v>
      </c>
      <c r="C689" s="84">
        <v>3</v>
      </c>
      <c r="D689" s="122">
        <v>0.008592965945764912</v>
      </c>
      <c r="E689" s="122">
        <v>1.667452952889954</v>
      </c>
      <c r="F689" s="84" t="s">
        <v>2082</v>
      </c>
      <c r="G689" s="84" t="b">
        <v>1</v>
      </c>
      <c r="H689" s="84" t="b">
        <v>0</v>
      </c>
      <c r="I689" s="84" t="b">
        <v>0</v>
      </c>
      <c r="J689" s="84" t="b">
        <v>0</v>
      </c>
      <c r="K689" s="84" t="b">
        <v>0</v>
      </c>
      <c r="L689" s="84" t="b">
        <v>0</v>
      </c>
    </row>
    <row r="690" spans="1:12" ht="15">
      <c r="A690" s="84" t="s">
        <v>2291</v>
      </c>
      <c r="B690" s="84" t="s">
        <v>2292</v>
      </c>
      <c r="C690" s="84">
        <v>3</v>
      </c>
      <c r="D690" s="122">
        <v>0.008592965945764912</v>
      </c>
      <c r="E690" s="122">
        <v>1.792391689498254</v>
      </c>
      <c r="F690" s="84" t="s">
        <v>2082</v>
      </c>
      <c r="G690" s="84" t="b">
        <v>0</v>
      </c>
      <c r="H690" s="84" t="b">
        <v>0</v>
      </c>
      <c r="I690" s="84" t="b">
        <v>0</v>
      </c>
      <c r="J690" s="84" t="b">
        <v>0</v>
      </c>
      <c r="K690" s="84" t="b">
        <v>0</v>
      </c>
      <c r="L690" s="84" t="b">
        <v>0</v>
      </c>
    </row>
    <row r="691" spans="1:12" ht="15">
      <c r="A691" s="84" t="s">
        <v>2292</v>
      </c>
      <c r="B691" s="84" t="s">
        <v>296</v>
      </c>
      <c r="C691" s="84">
        <v>3</v>
      </c>
      <c r="D691" s="122">
        <v>0.008592965945764912</v>
      </c>
      <c r="E691" s="122">
        <v>1.792391689498254</v>
      </c>
      <c r="F691" s="84" t="s">
        <v>2082</v>
      </c>
      <c r="G691" s="84" t="b">
        <v>0</v>
      </c>
      <c r="H691" s="84" t="b">
        <v>0</v>
      </c>
      <c r="I691" s="84" t="b">
        <v>0</v>
      </c>
      <c r="J691" s="84" t="b">
        <v>0</v>
      </c>
      <c r="K691" s="84" t="b">
        <v>0</v>
      </c>
      <c r="L691" s="84" t="b">
        <v>0</v>
      </c>
    </row>
    <row r="692" spans="1:12" ht="15">
      <c r="A692" s="84" t="s">
        <v>296</v>
      </c>
      <c r="B692" s="84" t="s">
        <v>2871</v>
      </c>
      <c r="C692" s="84">
        <v>3</v>
      </c>
      <c r="D692" s="122">
        <v>0.008592965945764912</v>
      </c>
      <c r="E692" s="122">
        <v>1.792391689498254</v>
      </c>
      <c r="F692" s="84" t="s">
        <v>2082</v>
      </c>
      <c r="G692" s="84" t="b">
        <v>0</v>
      </c>
      <c r="H692" s="84" t="b">
        <v>0</v>
      </c>
      <c r="I692" s="84" t="b">
        <v>0</v>
      </c>
      <c r="J692" s="84" t="b">
        <v>1</v>
      </c>
      <c r="K692" s="84" t="b">
        <v>0</v>
      </c>
      <c r="L692" s="84" t="b">
        <v>0</v>
      </c>
    </row>
    <row r="693" spans="1:12" ht="15">
      <c r="A693" s="84" t="s">
        <v>2871</v>
      </c>
      <c r="B693" s="84" t="s">
        <v>2821</v>
      </c>
      <c r="C693" s="84">
        <v>3</v>
      </c>
      <c r="D693" s="122">
        <v>0.008592965945764912</v>
      </c>
      <c r="E693" s="122">
        <v>1.792391689498254</v>
      </c>
      <c r="F693" s="84" t="s">
        <v>2082</v>
      </c>
      <c r="G693" s="84" t="b">
        <v>1</v>
      </c>
      <c r="H693" s="84" t="b">
        <v>0</v>
      </c>
      <c r="I693" s="84" t="b">
        <v>0</v>
      </c>
      <c r="J693" s="84" t="b">
        <v>0</v>
      </c>
      <c r="K693" s="84" t="b">
        <v>0</v>
      </c>
      <c r="L693" s="84" t="b">
        <v>0</v>
      </c>
    </row>
    <row r="694" spans="1:12" ht="15">
      <c r="A694" s="84" t="s">
        <v>295</v>
      </c>
      <c r="B694" s="84" t="s">
        <v>2288</v>
      </c>
      <c r="C694" s="84">
        <v>2</v>
      </c>
      <c r="D694" s="122">
        <v>0.007516372482175064</v>
      </c>
      <c r="E694" s="122">
        <v>1.5705429398818975</v>
      </c>
      <c r="F694" s="84" t="s">
        <v>2082</v>
      </c>
      <c r="G694" s="84" t="b">
        <v>0</v>
      </c>
      <c r="H694" s="84" t="b">
        <v>0</v>
      </c>
      <c r="I694" s="84" t="b">
        <v>0</v>
      </c>
      <c r="J694" s="84" t="b">
        <v>0</v>
      </c>
      <c r="K694" s="84" t="b">
        <v>0</v>
      </c>
      <c r="L694" s="84" t="b">
        <v>0</v>
      </c>
    </row>
    <row r="695" spans="1:12" ht="15">
      <c r="A695" s="84" t="s">
        <v>2246</v>
      </c>
      <c r="B695" s="84" t="s">
        <v>2247</v>
      </c>
      <c r="C695" s="84">
        <v>2</v>
      </c>
      <c r="D695" s="122">
        <v>0.007516372482175064</v>
      </c>
      <c r="E695" s="122">
        <v>1.968482948553935</v>
      </c>
      <c r="F695" s="84" t="s">
        <v>2082</v>
      </c>
      <c r="G695" s="84" t="b">
        <v>0</v>
      </c>
      <c r="H695" s="84" t="b">
        <v>0</v>
      </c>
      <c r="I695" s="84" t="b">
        <v>0</v>
      </c>
      <c r="J695" s="84" t="b">
        <v>0</v>
      </c>
      <c r="K695" s="84" t="b">
        <v>0</v>
      </c>
      <c r="L695" s="84" t="b">
        <v>0</v>
      </c>
    </row>
    <row r="696" spans="1:12" ht="15">
      <c r="A696" s="84" t="s">
        <v>2247</v>
      </c>
      <c r="B696" s="84" t="s">
        <v>2248</v>
      </c>
      <c r="C696" s="84">
        <v>2</v>
      </c>
      <c r="D696" s="122">
        <v>0.007516372482175064</v>
      </c>
      <c r="E696" s="122">
        <v>1.968482948553935</v>
      </c>
      <c r="F696" s="84" t="s">
        <v>2082</v>
      </c>
      <c r="G696" s="84" t="b">
        <v>0</v>
      </c>
      <c r="H696" s="84" t="b">
        <v>0</v>
      </c>
      <c r="I696" s="84" t="b">
        <v>0</v>
      </c>
      <c r="J696" s="84" t="b">
        <v>1</v>
      </c>
      <c r="K696" s="84" t="b">
        <v>0</v>
      </c>
      <c r="L696" s="84" t="b">
        <v>0</v>
      </c>
    </row>
    <row r="697" spans="1:12" ht="15">
      <c r="A697" s="84" t="s">
        <v>2248</v>
      </c>
      <c r="B697" s="84" t="s">
        <v>627</v>
      </c>
      <c r="C697" s="84">
        <v>2</v>
      </c>
      <c r="D697" s="122">
        <v>0.007516372482175064</v>
      </c>
      <c r="E697" s="122">
        <v>1.3664229572259727</v>
      </c>
      <c r="F697" s="84" t="s">
        <v>2082</v>
      </c>
      <c r="G697" s="84" t="b">
        <v>1</v>
      </c>
      <c r="H697" s="84" t="b">
        <v>0</v>
      </c>
      <c r="I697" s="84" t="b">
        <v>0</v>
      </c>
      <c r="J697" s="84" t="b">
        <v>0</v>
      </c>
      <c r="K697" s="84" t="b">
        <v>0</v>
      </c>
      <c r="L697" s="84" t="b">
        <v>0</v>
      </c>
    </row>
    <row r="698" spans="1:12" ht="15">
      <c r="A698" s="84" t="s">
        <v>627</v>
      </c>
      <c r="B698" s="84" t="s">
        <v>2243</v>
      </c>
      <c r="C698" s="84">
        <v>2</v>
      </c>
      <c r="D698" s="122">
        <v>0.007516372482175064</v>
      </c>
      <c r="E698" s="122">
        <v>1.2483236451479782</v>
      </c>
      <c r="F698" s="84" t="s">
        <v>2082</v>
      </c>
      <c r="G698" s="84" t="b">
        <v>0</v>
      </c>
      <c r="H698" s="84" t="b">
        <v>0</v>
      </c>
      <c r="I698" s="84" t="b">
        <v>0</v>
      </c>
      <c r="J698" s="84" t="b">
        <v>0</v>
      </c>
      <c r="K698" s="84" t="b">
        <v>0</v>
      </c>
      <c r="L698" s="84" t="b">
        <v>0</v>
      </c>
    </row>
    <row r="699" spans="1:12" ht="15">
      <c r="A699" s="84" t="s">
        <v>2243</v>
      </c>
      <c r="B699" s="84" t="s">
        <v>2244</v>
      </c>
      <c r="C699" s="84">
        <v>2</v>
      </c>
      <c r="D699" s="122">
        <v>0.007516372482175064</v>
      </c>
      <c r="E699" s="122">
        <v>1.792391689498254</v>
      </c>
      <c r="F699" s="84" t="s">
        <v>2082</v>
      </c>
      <c r="G699" s="84" t="b">
        <v>0</v>
      </c>
      <c r="H699" s="84" t="b">
        <v>0</v>
      </c>
      <c r="I699" s="84" t="b">
        <v>0</v>
      </c>
      <c r="J699" s="84" t="b">
        <v>0</v>
      </c>
      <c r="K699" s="84" t="b">
        <v>0</v>
      </c>
      <c r="L699" s="84" t="b">
        <v>0</v>
      </c>
    </row>
    <row r="700" spans="1:12" ht="15">
      <c r="A700" s="84" t="s">
        <v>2244</v>
      </c>
      <c r="B700" s="84" t="s">
        <v>2249</v>
      </c>
      <c r="C700" s="84">
        <v>2</v>
      </c>
      <c r="D700" s="122">
        <v>0.007516372482175064</v>
      </c>
      <c r="E700" s="122">
        <v>1.968482948553935</v>
      </c>
      <c r="F700" s="84" t="s">
        <v>2082</v>
      </c>
      <c r="G700" s="84" t="b">
        <v>0</v>
      </c>
      <c r="H700" s="84" t="b">
        <v>0</v>
      </c>
      <c r="I700" s="84" t="b">
        <v>0</v>
      </c>
      <c r="J700" s="84" t="b">
        <v>0</v>
      </c>
      <c r="K700" s="84" t="b">
        <v>0</v>
      </c>
      <c r="L700" s="84" t="b">
        <v>0</v>
      </c>
    </row>
    <row r="701" spans="1:12" ht="15">
      <c r="A701" s="84" t="s">
        <v>2249</v>
      </c>
      <c r="B701" s="84" t="s">
        <v>2809</v>
      </c>
      <c r="C701" s="84">
        <v>2</v>
      </c>
      <c r="D701" s="122">
        <v>0.007516372482175064</v>
      </c>
      <c r="E701" s="122">
        <v>1.968482948553935</v>
      </c>
      <c r="F701" s="84" t="s">
        <v>2082</v>
      </c>
      <c r="G701" s="84" t="b">
        <v>0</v>
      </c>
      <c r="H701" s="84" t="b">
        <v>0</v>
      </c>
      <c r="I701" s="84" t="b">
        <v>0</v>
      </c>
      <c r="J701" s="84" t="b">
        <v>0</v>
      </c>
      <c r="K701" s="84" t="b">
        <v>0</v>
      </c>
      <c r="L701" s="84" t="b">
        <v>0</v>
      </c>
    </row>
    <row r="702" spans="1:12" ht="15">
      <c r="A702" s="84" t="s">
        <v>2809</v>
      </c>
      <c r="B702" s="84" t="s">
        <v>2245</v>
      </c>
      <c r="C702" s="84">
        <v>2</v>
      </c>
      <c r="D702" s="122">
        <v>0.007516372482175064</v>
      </c>
      <c r="E702" s="122">
        <v>1.968482948553935</v>
      </c>
      <c r="F702" s="84" t="s">
        <v>2082</v>
      </c>
      <c r="G702" s="84" t="b">
        <v>0</v>
      </c>
      <c r="H702" s="84" t="b">
        <v>0</v>
      </c>
      <c r="I702" s="84" t="b">
        <v>0</v>
      </c>
      <c r="J702" s="84" t="b">
        <v>0</v>
      </c>
      <c r="K702" s="84" t="b">
        <v>0</v>
      </c>
      <c r="L702" s="84" t="b">
        <v>0</v>
      </c>
    </row>
    <row r="703" spans="1:12" ht="15">
      <c r="A703" s="84" t="s">
        <v>2245</v>
      </c>
      <c r="B703" s="84" t="s">
        <v>2250</v>
      </c>
      <c r="C703" s="84">
        <v>2</v>
      </c>
      <c r="D703" s="122">
        <v>0.007516372482175064</v>
      </c>
      <c r="E703" s="122">
        <v>1.968482948553935</v>
      </c>
      <c r="F703" s="84" t="s">
        <v>2082</v>
      </c>
      <c r="G703" s="84" t="b">
        <v>0</v>
      </c>
      <c r="H703" s="84" t="b">
        <v>0</v>
      </c>
      <c r="I703" s="84" t="b">
        <v>0</v>
      </c>
      <c r="J703" s="84" t="b">
        <v>0</v>
      </c>
      <c r="K703" s="84" t="b">
        <v>0</v>
      </c>
      <c r="L703" s="84" t="b">
        <v>0</v>
      </c>
    </row>
    <row r="704" spans="1:12" ht="15">
      <c r="A704" s="84" t="s">
        <v>2250</v>
      </c>
      <c r="B704" s="84" t="s">
        <v>2251</v>
      </c>
      <c r="C704" s="84">
        <v>2</v>
      </c>
      <c r="D704" s="122">
        <v>0.007516372482175064</v>
      </c>
      <c r="E704" s="122">
        <v>1.968482948553935</v>
      </c>
      <c r="F704" s="84" t="s">
        <v>2082</v>
      </c>
      <c r="G704" s="84" t="b">
        <v>0</v>
      </c>
      <c r="H704" s="84" t="b">
        <v>0</v>
      </c>
      <c r="I704" s="84" t="b">
        <v>0</v>
      </c>
      <c r="J704" s="84" t="b">
        <v>0</v>
      </c>
      <c r="K704" s="84" t="b">
        <v>0</v>
      </c>
      <c r="L704" s="84" t="b">
        <v>0</v>
      </c>
    </row>
    <row r="705" spans="1:12" ht="15">
      <c r="A705" s="84" t="s">
        <v>2251</v>
      </c>
      <c r="B705" s="84" t="s">
        <v>2781</v>
      </c>
      <c r="C705" s="84">
        <v>2</v>
      </c>
      <c r="D705" s="122">
        <v>0.007516372482175064</v>
      </c>
      <c r="E705" s="122">
        <v>1.968482948553935</v>
      </c>
      <c r="F705" s="84" t="s">
        <v>2082</v>
      </c>
      <c r="G705" s="84" t="b">
        <v>0</v>
      </c>
      <c r="H705" s="84" t="b">
        <v>0</v>
      </c>
      <c r="I705" s="84" t="b">
        <v>0</v>
      </c>
      <c r="J705" s="84" t="b">
        <v>0</v>
      </c>
      <c r="K705" s="84" t="b">
        <v>0</v>
      </c>
      <c r="L705" s="84" t="b">
        <v>0</v>
      </c>
    </row>
    <row r="706" spans="1:12" ht="15">
      <c r="A706" s="84" t="s">
        <v>2781</v>
      </c>
      <c r="B706" s="84" t="s">
        <v>2782</v>
      </c>
      <c r="C706" s="84">
        <v>2</v>
      </c>
      <c r="D706" s="122">
        <v>0.007516372482175064</v>
      </c>
      <c r="E706" s="122">
        <v>1.968482948553935</v>
      </c>
      <c r="F706" s="84" t="s">
        <v>2082</v>
      </c>
      <c r="G706" s="84" t="b">
        <v>0</v>
      </c>
      <c r="H706" s="84" t="b">
        <v>0</v>
      </c>
      <c r="I706" s="84" t="b">
        <v>0</v>
      </c>
      <c r="J706" s="84" t="b">
        <v>0</v>
      </c>
      <c r="K706" s="84" t="b">
        <v>0</v>
      </c>
      <c r="L706" s="84" t="b">
        <v>0</v>
      </c>
    </row>
    <row r="707" spans="1:12" ht="15">
      <c r="A707" s="84" t="s">
        <v>2903</v>
      </c>
      <c r="B707" s="84" t="s">
        <v>2789</v>
      </c>
      <c r="C707" s="84">
        <v>2</v>
      </c>
      <c r="D707" s="122">
        <v>0.007516372482175064</v>
      </c>
      <c r="E707" s="122">
        <v>1.792391689498254</v>
      </c>
      <c r="F707" s="84" t="s">
        <v>2082</v>
      </c>
      <c r="G707" s="84" t="b">
        <v>0</v>
      </c>
      <c r="H707" s="84" t="b">
        <v>0</v>
      </c>
      <c r="I707" s="84" t="b">
        <v>0</v>
      </c>
      <c r="J707" s="84" t="b">
        <v>0</v>
      </c>
      <c r="K707" s="84" t="b">
        <v>0</v>
      </c>
      <c r="L707" s="84" t="b">
        <v>0</v>
      </c>
    </row>
    <row r="708" spans="1:12" ht="15">
      <c r="A708" s="84" t="s">
        <v>2789</v>
      </c>
      <c r="B708" s="84" t="s">
        <v>627</v>
      </c>
      <c r="C708" s="84">
        <v>2</v>
      </c>
      <c r="D708" s="122">
        <v>0.007516372482175064</v>
      </c>
      <c r="E708" s="122">
        <v>1.3664229572259727</v>
      </c>
      <c r="F708" s="84" t="s">
        <v>2082</v>
      </c>
      <c r="G708" s="84" t="b">
        <v>0</v>
      </c>
      <c r="H708" s="84" t="b">
        <v>0</v>
      </c>
      <c r="I708" s="84" t="b">
        <v>0</v>
      </c>
      <c r="J708" s="84" t="b">
        <v>0</v>
      </c>
      <c r="K708" s="84" t="b">
        <v>0</v>
      </c>
      <c r="L708" s="84" t="b">
        <v>0</v>
      </c>
    </row>
    <row r="709" spans="1:12" ht="15">
      <c r="A709" s="84" t="s">
        <v>2285</v>
      </c>
      <c r="B709" s="84" t="s">
        <v>2790</v>
      </c>
      <c r="C709" s="84">
        <v>2</v>
      </c>
      <c r="D709" s="122">
        <v>0.007516372482175064</v>
      </c>
      <c r="E709" s="122">
        <v>1.3944516808262164</v>
      </c>
      <c r="F709" s="84" t="s">
        <v>2082</v>
      </c>
      <c r="G709" s="84" t="b">
        <v>0</v>
      </c>
      <c r="H709" s="84" t="b">
        <v>0</v>
      </c>
      <c r="I709" s="84" t="b">
        <v>0</v>
      </c>
      <c r="J709" s="84" t="b">
        <v>0</v>
      </c>
      <c r="K709" s="84" t="b">
        <v>0</v>
      </c>
      <c r="L709" s="84" t="b">
        <v>0</v>
      </c>
    </row>
    <row r="710" spans="1:12" ht="15">
      <c r="A710" s="84" t="s">
        <v>2790</v>
      </c>
      <c r="B710" s="84" t="s">
        <v>2822</v>
      </c>
      <c r="C710" s="84">
        <v>2</v>
      </c>
      <c r="D710" s="122">
        <v>0.007516372482175064</v>
      </c>
      <c r="E710" s="122">
        <v>1.6163004304425728</v>
      </c>
      <c r="F710" s="84" t="s">
        <v>2082</v>
      </c>
      <c r="G710" s="84" t="b">
        <v>0</v>
      </c>
      <c r="H710" s="84" t="b">
        <v>0</v>
      </c>
      <c r="I710" s="84" t="b">
        <v>0</v>
      </c>
      <c r="J710" s="84" t="b">
        <v>1</v>
      </c>
      <c r="K710" s="84" t="b">
        <v>0</v>
      </c>
      <c r="L710" s="84" t="b">
        <v>0</v>
      </c>
    </row>
    <row r="711" spans="1:12" ht="15">
      <c r="A711" s="84" t="s">
        <v>2822</v>
      </c>
      <c r="B711" s="84" t="s">
        <v>3051</v>
      </c>
      <c r="C711" s="84">
        <v>2</v>
      </c>
      <c r="D711" s="122">
        <v>0.007516372482175064</v>
      </c>
      <c r="E711" s="122">
        <v>1.792391689498254</v>
      </c>
      <c r="F711" s="84" t="s">
        <v>2082</v>
      </c>
      <c r="G711" s="84" t="b">
        <v>1</v>
      </c>
      <c r="H711" s="84" t="b">
        <v>0</v>
      </c>
      <c r="I711" s="84" t="b">
        <v>0</v>
      </c>
      <c r="J711" s="84" t="b">
        <v>0</v>
      </c>
      <c r="K711" s="84" t="b">
        <v>0</v>
      </c>
      <c r="L711" s="84" t="b">
        <v>0</v>
      </c>
    </row>
    <row r="712" spans="1:12" ht="15">
      <c r="A712" s="84" t="s">
        <v>3051</v>
      </c>
      <c r="B712" s="84" t="s">
        <v>2851</v>
      </c>
      <c r="C712" s="84">
        <v>2</v>
      </c>
      <c r="D712" s="122">
        <v>0.007516372482175064</v>
      </c>
      <c r="E712" s="122">
        <v>1.968482948553935</v>
      </c>
      <c r="F712" s="84" t="s">
        <v>2082</v>
      </c>
      <c r="G712" s="84" t="b">
        <v>0</v>
      </c>
      <c r="H712" s="84" t="b">
        <v>0</v>
      </c>
      <c r="I712" s="84" t="b">
        <v>0</v>
      </c>
      <c r="J712" s="84" t="b">
        <v>0</v>
      </c>
      <c r="K712" s="84" t="b">
        <v>0</v>
      </c>
      <c r="L712" s="84" t="b">
        <v>0</v>
      </c>
    </row>
    <row r="713" spans="1:12" ht="15">
      <c r="A713" s="84" t="s">
        <v>2851</v>
      </c>
      <c r="B713" s="84" t="s">
        <v>2833</v>
      </c>
      <c r="C713" s="84">
        <v>2</v>
      </c>
      <c r="D713" s="122">
        <v>0.007516372482175064</v>
      </c>
      <c r="E713" s="122">
        <v>1.792391689498254</v>
      </c>
      <c r="F713" s="84" t="s">
        <v>2082</v>
      </c>
      <c r="G713" s="84" t="b">
        <v>0</v>
      </c>
      <c r="H713" s="84" t="b">
        <v>0</v>
      </c>
      <c r="I713" s="84" t="b">
        <v>0</v>
      </c>
      <c r="J713" s="84" t="b">
        <v>0</v>
      </c>
      <c r="K713" s="84" t="b">
        <v>0</v>
      </c>
      <c r="L713" s="84" t="b">
        <v>0</v>
      </c>
    </row>
    <row r="714" spans="1:12" ht="15">
      <c r="A714" s="84" t="s">
        <v>2833</v>
      </c>
      <c r="B714" s="84" t="s">
        <v>3052</v>
      </c>
      <c r="C714" s="84">
        <v>2</v>
      </c>
      <c r="D714" s="122">
        <v>0.007516372482175064</v>
      </c>
      <c r="E714" s="122">
        <v>1.792391689498254</v>
      </c>
      <c r="F714" s="84" t="s">
        <v>2082</v>
      </c>
      <c r="G714" s="84" t="b">
        <v>0</v>
      </c>
      <c r="H714" s="84" t="b">
        <v>0</v>
      </c>
      <c r="I714" s="84" t="b">
        <v>0</v>
      </c>
      <c r="J714" s="84" t="b">
        <v>0</v>
      </c>
      <c r="K714" s="84" t="b">
        <v>0</v>
      </c>
      <c r="L714" s="84" t="b">
        <v>0</v>
      </c>
    </row>
    <row r="715" spans="1:12" ht="15">
      <c r="A715" s="84" t="s">
        <v>3052</v>
      </c>
      <c r="B715" s="84" t="s">
        <v>2904</v>
      </c>
      <c r="C715" s="84">
        <v>2</v>
      </c>
      <c r="D715" s="122">
        <v>0.007516372482175064</v>
      </c>
      <c r="E715" s="122">
        <v>1.792391689498254</v>
      </c>
      <c r="F715" s="84" t="s">
        <v>2082</v>
      </c>
      <c r="G715" s="84" t="b">
        <v>0</v>
      </c>
      <c r="H715" s="84" t="b">
        <v>0</v>
      </c>
      <c r="I715" s="84" t="b">
        <v>0</v>
      </c>
      <c r="J715" s="84" t="b">
        <v>0</v>
      </c>
      <c r="K715" s="84" t="b">
        <v>0</v>
      </c>
      <c r="L715" s="84" t="b">
        <v>0</v>
      </c>
    </row>
    <row r="716" spans="1:12" ht="15">
      <c r="A716" s="84" t="s">
        <v>2904</v>
      </c>
      <c r="B716" s="84" t="s">
        <v>3053</v>
      </c>
      <c r="C716" s="84">
        <v>2</v>
      </c>
      <c r="D716" s="122">
        <v>0.007516372482175064</v>
      </c>
      <c r="E716" s="122">
        <v>1.792391689498254</v>
      </c>
      <c r="F716" s="84" t="s">
        <v>2082</v>
      </c>
      <c r="G716" s="84" t="b">
        <v>0</v>
      </c>
      <c r="H716" s="84" t="b">
        <v>0</v>
      </c>
      <c r="I716" s="84" t="b">
        <v>0</v>
      </c>
      <c r="J716" s="84" t="b">
        <v>0</v>
      </c>
      <c r="K716" s="84" t="b">
        <v>0</v>
      </c>
      <c r="L716" s="84" t="b">
        <v>0</v>
      </c>
    </row>
    <row r="717" spans="1:12" ht="15">
      <c r="A717" s="84" t="s">
        <v>3053</v>
      </c>
      <c r="B717" s="84" t="s">
        <v>2295</v>
      </c>
      <c r="C717" s="84">
        <v>2</v>
      </c>
      <c r="D717" s="122">
        <v>0.007516372482175064</v>
      </c>
      <c r="E717" s="122">
        <v>1.968482948553935</v>
      </c>
      <c r="F717" s="84" t="s">
        <v>2082</v>
      </c>
      <c r="G717" s="84" t="b">
        <v>0</v>
      </c>
      <c r="H717" s="84" t="b">
        <v>0</v>
      </c>
      <c r="I717" s="84" t="b">
        <v>0</v>
      </c>
      <c r="J717" s="84" t="b">
        <v>0</v>
      </c>
      <c r="K717" s="84" t="b">
        <v>0</v>
      </c>
      <c r="L717" s="84" t="b">
        <v>0</v>
      </c>
    </row>
    <row r="718" spans="1:12" ht="15">
      <c r="A718" s="84" t="s">
        <v>2295</v>
      </c>
      <c r="B718" s="84" t="s">
        <v>2263</v>
      </c>
      <c r="C718" s="84">
        <v>2</v>
      </c>
      <c r="D718" s="122">
        <v>0.007516372482175064</v>
      </c>
      <c r="E718" s="122">
        <v>1.968482948553935</v>
      </c>
      <c r="F718" s="84" t="s">
        <v>2082</v>
      </c>
      <c r="G718" s="84" t="b">
        <v>0</v>
      </c>
      <c r="H718" s="84" t="b">
        <v>0</v>
      </c>
      <c r="I718" s="84" t="b">
        <v>0</v>
      </c>
      <c r="J718" s="84" t="b">
        <v>0</v>
      </c>
      <c r="K718" s="84" t="b">
        <v>0</v>
      </c>
      <c r="L718" s="84" t="b">
        <v>0</v>
      </c>
    </row>
    <row r="719" spans="1:12" ht="15">
      <c r="A719" s="84" t="s">
        <v>2263</v>
      </c>
      <c r="B719" s="84" t="s">
        <v>2287</v>
      </c>
      <c r="C719" s="84">
        <v>2</v>
      </c>
      <c r="D719" s="122">
        <v>0.007516372482175064</v>
      </c>
      <c r="E719" s="122">
        <v>1.6674529528899538</v>
      </c>
      <c r="F719" s="84" t="s">
        <v>2082</v>
      </c>
      <c r="G719" s="84" t="b">
        <v>0</v>
      </c>
      <c r="H719" s="84" t="b">
        <v>0</v>
      </c>
      <c r="I719" s="84" t="b">
        <v>0</v>
      </c>
      <c r="J719" s="84" t="b">
        <v>0</v>
      </c>
      <c r="K719" s="84" t="b">
        <v>0</v>
      </c>
      <c r="L719" s="84" t="b">
        <v>0</v>
      </c>
    </row>
    <row r="720" spans="1:12" ht="15">
      <c r="A720" s="84" t="s">
        <v>2287</v>
      </c>
      <c r="B720" s="84" t="s">
        <v>2854</v>
      </c>
      <c r="C720" s="84">
        <v>2</v>
      </c>
      <c r="D720" s="122">
        <v>0.007516372482175064</v>
      </c>
      <c r="E720" s="122">
        <v>1.4913616938342726</v>
      </c>
      <c r="F720" s="84" t="s">
        <v>2082</v>
      </c>
      <c r="G720" s="84" t="b">
        <v>0</v>
      </c>
      <c r="H720" s="84" t="b">
        <v>0</v>
      </c>
      <c r="I720" s="84" t="b">
        <v>0</v>
      </c>
      <c r="J720" s="84" t="b">
        <v>0</v>
      </c>
      <c r="K720" s="84" t="b">
        <v>0</v>
      </c>
      <c r="L720" s="84" t="b">
        <v>0</v>
      </c>
    </row>
    <row r="721" spans="1:12" ht="15">
      <c r="A721" s="84" t="s">
        <v>2854</v>
      </c>
      <c r="B721" s="84" t="s">
        <v>2287</v>
      </c>
      <c r="C721" s="84">
        <v>2</v>
      </c>
      <c r="D721" s="122">
        <v>0.007516372482175064</v>
      </c>
      <c r="E721" s="122">
        <v>1.4913616938342726</v>
      </c>
      <c r="F721" s="84" t="s">
        <v>2082</v>
      </c>
      <c r="G721" s="84" t="b">
        <v>0</v>
      </c>
      <c r="H721" s="84" t="b">
        <v>0</v>
      </c>
      <c r="I721" s="84" t="b">
        <v>0</v>
      </c>
      <c r="J721" s="84" t="b">
        <v>0</v>
      </c>
      <c r="K721" s="84" t="b">
        <v>0</v>
      </c>
      <c r="L721" s="84" t="b">
        <v>0</v>
      </c>
    </row>
    <row r="722" spans="1:12" ht="15">
      <c r="A722" s="84" t="s">
        <v>3023</v>
      </c>
      <c r="B722" s="84" t="s">
        <v>3024</v>
      </c>
      <c r="C722" s="84">
        <v>2</v>
      </c>
      <c r="D722" s="122">
        <v>0.007516372482175064</v>
      </c>
      <c r="E722" s="122">
        <v>1.968482948553935</v>
      </c>
      <c r="F722" s="84" t="s">
        <v>2082</v>
      </c>
      <c r="G722" s="84" t="b">
        <v>0</v>
      </c>
      <c r="H722" s="84" t="b">
        <v>0</v>
      </c>
      <c r="I722" s="84" t="b">
        <v>0</v>
      </c>
      <c r="J722" s="84" t="b">
        <v>0</v>
      </c>
      <c r="K722" s="84" t="b">
        <v>0</v>
      </c>
      <c r="L722" s="84" t="b">
        <v>0</v>
      </c>
    </row>
    <row r="723" spans="1:12" ht="15">
      <c r="A723" s="84" t="s">
        <v>3024</v>
      </c>
      <c r="B723" s="84" t="s">
        <v>3025</v>
      </c>
      <c r="C723" s="84">
        <v>2</v>
      </c>
      <c r="D723" s="122">
        <v>0.007516372482175064</v>
      </c>
      <c r="E723" s="122">
        <v>1.968482948553935</v>
      </c>
      <c r="F723" s="84" t="s">
        <v>2082</v>
      </c>
      <c r="G723" s="84" t="b">
        <v>0</v>
      </c>
      <c r="H723" s="84" t="b">
        <v>0</v>
      </c>
      <c r="I723" s="84" t="b">
        <v>0</v>
      </c>
      <c r="J723" s="84" t="b">
        <v>0</v>
      </c>
      <c r="K723" s="84" t="b">
        <v>0</v>
      </c>
      <c r="L723" s="84" t="b">
        <v>0</v>
      </c>
    </row>
    <row r="724" spans="1:12" ht="15">
      <c r="A724" s="84" t="s">
        <v>3025</v>
      </c>
      <c r="B724" s="84" t="s">
        <v>3026</v>
      </c>
      <c r="C724" s="84">
        <v>2</v>
      </c>
      <c r="D724" s="122">
        <v>0.007516372482175064</v>
      </c>
      <c r="E724" s="122">
        <v>1.968482948553935</v>
      </c>
      <c r="F724" s="84" t="s">
        <v>2082</v>
      </c>
      <c r="G724" s="84" t="b">
        <v>0</v>
      </c>
      <c r="H724" s="84" t="b">
        <v>0</v>
      </c>
      <c r="I724" s="84" t="b">
        <v>0</v>
      </c>
      <c r="J724" s="84" t="b">
        <v>0</v>
      </c>
      <c r="K724" s="84" t="b">
        <v>0</v>
      </c>
      <c r="L724" s="84" t="b">
        <v>0</v>
      </c>
    </row>
    <row r="725" spans="1:12" ht="15">
      <c r="A725" s="84" t="s">
        <v>3026</v>
      </c>
      <c r="B725" s="84" t="s">
        <v>2778</v>
      </c>
      <c r="C725" s="84">
        <v>2</v>
      </c>
      <c r="D725" s="122">
        <v>0.007516372482175064</v>
      </c>
      <c r="E725" s="122">
        <v>1.792391689498254</v>
      </c>
      <c r="F725" s="84" t="s">
        <v>2082</v>
      </c>
      <c r="G725" s="84" t="b">
        <v>0</v>
      </c>
      <c r="H725" s="84" t="b">
        <v>0</v>
      </c>
      <c r="I725" s="84" t="b">
        <v>0</v>
      </c>
      <c r="J725" s="84" t="b">
        <v>0</v>
      </c>
      <c r="K725" s="84" t="b">
        <v>0</v>
      </c>
      <c r="L725" s="84" t="b">
        <v>0</v>
      </c>
    </row>
    <row r="726" spans="1:12" ht="15">
      <c r="A726" s="84" t="s">
        <v>2778</v>
      </c>
      <c r="B726" s="84" t="s">
        <v>3027</v>
      </c>
      <c r="C726" s="84">
        <v>2</v>
      </c>
      <c r="D726" s="122">
        <v>0.007516372482175064</v>
      </c>
      <c r="E726" s="122">
        <v>1.792391689498254</v>
      </c>
      <c r="F726" s="84" t="s">
        <v>2082</v>
      </c>
      <c r="G726" s="84" t="b">
        <v>0</v>
      </c>
      <c r="H726" s="84" t="b">
        <v>0</v>
      </c>
      <c r="I726" s="84" t="b">
        <v>0</v>
      </c>
      <c r="J726" s="84" t="b">
        <v>0</v>
      </c>
      <c r="K726" s="84" t="b">
        <v>0</v>
      </c>
      <c r="L726" s="84" t="b">
        <v>0</v>
      </c>
    </row>
    <row r="727" spans="1:12" ht="15">
      <c r="A727" s="84" t="s">
        <v>3027</v>
      </c>
      <c r="B727" s="84" t="s">
        <v>2828</v>
      </c>
      <c r="C727" s="84">
        <v>2</v>
      </c>
      <c r="D727" s="122">
        <v>0.007516372482175064</v>
      </c>
      <c r="E727" s="122">
        <v>1.968482948553935</v>
      </c>
      <c r="F727" s="84" t="s">
        <v>2082</v>
      </c>
      <c r="G727" s="84" t="b">
        <v>0</v>
      </c>
      <c r="H727" s="84" t="b">
        <v>0</v>
      </c>
      <c r="I727" s="84" t="b">
        <v>0</v>
      </c>
      <c r="J727" s="84" t="b">
        <v>0</v>
      </c>
      <c r="K727" s="84" t="b">
        <v>0</v>
      </c>
      <c r="L727" s="84" t="b">
        <v>0</v>
      </c>
    </row>
    <row r="728" spans="1:12" ht="15">
      <c r="A728" s="84" t="s">
        <v>2828</v>
      </c>
      <c r="B728" s="84" t="s">
        <v>2818</v>
      </c>
      <c r="C728" s="84">
        <v>2</v>
      </c>
      <c r="D728" s="122">
        <v>0.007516372482175064</v>
      </c>
      <c r="E728" s="122">
        <v>1.968482948553935</v>
      </c>
      <c r="F728" s="84" t="s">
        <v>2082</v>
      </c>
      <c r="G728" s="84" t="b">
        <v>0</v>
      </c>
      <c r="H728" s="84" t="b">
        <v>0</v>
      </c>
      <c r="I728" s="84" t="b">
        <v>0</v>
      </c>
      <c r="J728" s="84" t="b">
        <v>0</v>
      </c>
      <c r="K728" s="84" t="b">
        <v>0</v>
      </c>
      <c r="L728" s="84" t="b">
        <v>0</v>
      </c>
    </row>
    <row r="729" spans="1:12" ht="15">
      <c r="A729" s="84" t="s">
        <v>2818</v>
      </c>
      <c r="B729" s="84" t="s">
        <v>627</v>
      </c>
      <c r="C729" s="84">
        <v>2</v>
      </c>
      <c r="D729" s="122">
        <v>0.007516372482175064</v>
      </c>
      <c r="E729" s="122">
        <v>1.3664229572259727</v>
      </c>
      <c r="F729" s="84" t="s">
        <v>2082</v>
      </c>
      <c r="G729" s="84" t="b">
        <v>0</v>
      </c>
      <c r="H729" s="84" t="b">
        <v>0</v>
      </c>
      <c r="I729" s="84" t="b">
        <v>0</v>
      </c>
      <c r="J729" s="84" t="b">
        <v>0</v>
      </c>
      <c r="K729" s="84" t="b">
        <v>0</v>
      </c>
      <c r="L729" s="84" t="b">
        <v>0</v>
      </c>
    </row>
    <row r="730" spans="1:12" ht="15">
      <c r="A730" s="84" t="s">
        <v>2285</v>
      </c>
      <c r="B730" s="84" t="s">
        <v>2848</v>
      </c>
      <c r="C730" s="84">
        <v>2</v>
      </c>
      <c r="D730" s="122">
        <v>0.007516372482175064</v>
      </c>
      <c r="E730" s="122">
        <v>1.5705429398818975</v>
      </c>
      <c r="F730" s="84" t="s">
        <v>2082</v>
      </c>
      <c r="G730" s="84" t="b">
        <v>0</v>
      </c>
      <c r="H730" s="84" t="b">
        <v>0</v>
      </c>
      <c r="I730" s="84" t="b">
        <v>0</v>
      </c>
      <c r="J730" s="84" t="b">
        <v>0</v>
      </c>
      <c r="K730" s="84" t="b">
        <v>0</v>
      </c>
      <c r="L730" s="84" t="b">
        <v>0</v>
      </c>
    </row>
    <row r="731" spans="1:12" ht="15">
      <c r="A731" s="84" t="s">
        <v>2856</v>
      </c>
      <c r="B731" s="84" t="s">
        <v>3072</v>
      </c>
      <c r="C731" s="84">
        <v>2</v>
      </c>
      <c r="D731" s="122">
        <v>0.010572514570134264</v>
      </c>
      <c r="E731" s="122">
        <v>1.968482948553935</v>
      </c>
      <c r="F731" s="84" t="s">
        <v>2082</v>
      </c>
      <c r="G731" s="84" t="b">
        <v>0</v>
      </c>
      <c r="H731" s="84" t="b">
        <v>0</v>
      </c>
      <c r="I731" s="84" t="b">
        <v>0</v>
      </c>
      <c r="J731" s="84" t="b">
        <v>1</v>
      </c>
      <c r="K731" s="84" t="b">
        <v>0</v>
      </c>
      <c r="L731" s="84" t="b">
        <v>0</v>
      </c>
    </row>
    <row r="732" spans="1:12" ht="15">
      <c r="A732" s="84" t="s">
        <v>2294</v>
      </c>
      <c r="B732" s="84" t="s">
        <v>2295</v>
      </c>
      <c r="C732" s="84">
        <v>2</v>
      </c>
      <c r="D732" s="122">
        <v>0</v>
      </c>
      <c r="E732" s="122">
        <v>1.1903316981702916</v>
      </c>
      <c r="F732" s="84" t="s">
        <v>2083</v>
      </c>
      <c r="G732" s="84" t="b">
        <v>0</v>
      </c>
      <c r="H732" s="84" t="b">
        <v>0</v>
      </c>
      <c r="I732" s="84" t="b">
        <v>0</v>
      </c>
      <c r="J732" s="84" t="b">
        <v>0</v>
      </c>
      <c r="K732" s="84" t="b">
        <v>0</v>
      </c>
      <c r="L732" s="84" t="b">
        <v>0</v>
      </c>
    </row>
    <row r="733" spans="1:12" ht="15">
      <c r="A733" s="84" t="s">
        <v>2295</v>
      </c>
      <c r="B733" s="84" t="s">
        <v>325</v>
      </c>
      <c r="C733" s="84">
        <v>2</v>
      </c>
      <c r="D733" s="122">
        <v>0</v>
      </c>
      <c r="E733" s="122">
        <v>1.1903316981702916</v>
      </c>
      <c r="F733" s="84" t="s">
        <v>2083</v>
      </c>
      <c r="G733" s="84" t="b">
        <v>0</v>
      </c>
      <c r="H733" s="84" t="b">
        <v>0</v>
      </c>
      <c r="I733" s="84" t="b">
        <v>0</v>
      </c>
      <c r="J733" s="84" t="b">
        <v>0</v>
      </c>
      <c r="K733" s="84" t="b">
        <v>0</v>
      </c>
      <c r="L733" s="84" t="b">
        <v>0</v>
      </c>
    </row>
    <row r="734" spans="1:12" ht="15">
      <c r="A734" s="84" t="s">
        <v>325</v>
      </c>
      <c r="B734" s="84" t="s">
        <v>2296</v>
      </c>
      <c r="C734" s="84">
        <v>2</v>
      </c>
      <c r="D734" s="122">
        <v>0</v>
      </c>
      <c r="E734" s="122">
        <v>1.1903316981702916</v>
      </c>
      <c r="F734" s="84" t="s">
        <v>2083</v>
      </c>
      <c r="G734" s="84" t="b">
        <v>0</v>
      </c>
      <c r="H734" s="84" t="b">
        <v>0</v>
      </c>
      <c r="I734" s="84" t="b">
        <v>0</v>
      </c>
      <c r="J734" s="84" t="b">
        <v>0</v>
      </c>
      <c r="K734" s="84" t="b">
        <v>0</v>
      </c>
      <c r="L734" s="84" t="b">
        <v>0</v>
      </c>
    </row>
    <row r="735" spans="1:12" ht="15">
      <c r="A735" s="84" t="s">
        <v>2296</v>
      </c>
      <c r="B735" s="84" t="s">
        <v>2297</v>
      </c>
      <c r="C735" s="84">
        <v>2</v>
      </c>
      <c r="D735" s="122">
        <v>0</v>
      </c>
      <c r="E735" s="122">
        <v>1.1903316981702916</v>
      </c>
      <c r="F735" s="84" t="s">
        <v>2083</v>
      </c>
      <c r="G735" s="84" t="b">
        <v>0</v>
      </c>
      <c r="H735" s="84" t="b">
        <v>0</v>
      </c>
      <c r="I735" s="84" t="b">
        <v>0</v>
      </c>
      <c r="J735" s="84" t="b">
        <v>0</v>
      </c>
      <c r="K735" s="84" t="b">
        <v>0</v>
      </c>
      <c r="L735" s="84" t="b">
        <v>0</v>
      </c>
    </row>
    <row r="736" spans="1:12" ht="15">
      <c r="A736" s="84" t="s">
        <v>2297</v>
      </c>
      <c r="B736" s="84" t="s">
        <v>2298</v>
      </c>
      <c r="C736" s="84">
        <v>2</v>
      </c>
      <c r="D736" s="122">
        <v>0</v>
      </c>
      <c r="E736" s="122">
        <v>1.1903316981702916</v>
      </c>
      <c r="F736" s="84" t="s">
        <v>2083</v>
      </c>
      <c r="G736" s="84" t="b">
        <v>0</v>
      </c>
      <c r="H736" s="84" t="b">
        <v>0</v>
      </c>
      <c r="I736" s="84" t="b">
        <v>0</v>
      </c>
      <c r="J736" s="84" t="b">
        <v>0</v>
      </c>
      <c r="K736" s="84" t="b">
        <v>0</v>
      </c>
      <c r="L736" s="84" t="b">
        <v>0</v>
      </c>
    </row>
    <row r="737" spans="1:12" ht="15">
      <c r="A737" s="84" t="s">
        <v>2298</v>
      </c>
      <c r="B737" s="84" t="s">
        <v>2299</v>
      </c>
      <c r="C737" s="84">
        <v>2</v>
      </c>
      <c r="D737" s="122">
        <v>0</v>
      </c>
      <c r="E737" s="122">
        <v>1.1903316981702916</v>
      </c>
      <c r="F737" s="84" t="s">
        <v>2083</v>
      </c>
      <c r="G737" s="84" t="b">
        <v>0</v>
      </c>
      <c r="H737" s="84" t="b">
        <v>0</v>
      </c>
      <c r="I737" s="84" t="b">
        <v>0</v>
      </c>
      <c r="J737" s="84" t="b">
        <v>0</v>
      </c>
      <c r="K737" s="84" t="b">
        <v>0</v>
      </c>
      <c r="L737" s="84" t="b">
        <v>0</v>
      </c>
    </row>
    <row r="738" spans="1:12" ht="15">
      <c r="A738" s="84" t="s">
        <v>2299</v>
      </c>
      <c r="B738" s="84" t="s">
        <v>2300</v>
      </c>
      <c r="C738" s="84">
        <v>2</v>
      </c>
      <c r="D738" s="122">
        <v>0</v>
      </c>
      <c r="E738" s="122">
        <v>1.1903316981702916</v>
      </c>
      <c r="F738" s="84" t="s">
        <v>2083</v>
      </c>
      <c r="G738" s="84" t="b">
        <v>0</v>
      </c>
      <c r="H738" s="84" t="b">
        <v>0</v>
      </c>
      <c r="I738" s="84" t="b">
        <v>0</v>
      </c>
      <c r="J738" s="84" t="b">
        <v>0</v>
      </c>
      <c r="K738" s="84" t="b">
        <v>0</v>
      </c>
      <c r="L738" s="84" t="b">
        <v>0</v>
      </c>
    </row>
    <row r="739" spans="1:12" ht="15">
      <c r="A739" s="84" t="s">
        <v>2300</v>
      </c>
      <c r="B739" s="84" t="s">
        <v>2301</v>
      </c>
      <c r="C739" s="84">
        <v>2</v>
      </c>
      <c r="D739" s="122">
        <v>0</v>
      </c>
      <c r="E739" s="122">
        <v>1.1903316981702916</v>
      </c>
      <c r="F739" s="84" t="s">
        <v>2083</v>
      </c>
      <c r="G739" s="84" t="b">
        <v>0</v>
      </c>
      <c r="H739" s="84" t="b">
        <v>0</v>
      </c>
      <c r="I739" s="84" t="b">
        <v>0</v>
      </c>
      <c r="J739" s="84" t="b">
        <v>0</v>
      </c>
      <c r="K739" s="84" t="b">
        <v>0</v>
      </c>
      <c r="L739" s="84" t="b">
        <v>0</v>
      </c>
    </row>
    <row r="740" spans="1:12" ht="15">
      <c r="A740" s="84" t="s">
        <v>2301</v>
      </c>
      <c r="B740" s="84" t="s">
        <v>265</v>
      </c>
      <c r="C740" s="84">
        <v>2</v>
      </c>
      <c r="D740" s="122">
        <v>0</v>
      </c>
      <c r="E740" s="122">
        <v>1.1903316981702916</v>
      </c>
      <c r="F740" s="84" t="s">
        <v>2083</v>
      </c>
      <c r="G740" s="84" t="b">
        <v>0</v>
      </c>
      <c r="H740" s="84" t="b">
        <v>0</v>
      </c>
      <c r="I740" s="84" t="b">
        <v>0</v>
      </c>
      <c r="J740" s="84" t="b">
        <v>0</v>
      </c>
      <c r="K740" s="84" t="b">
        <v>0</v>
      </c>
      <c r="L740" s="84" t="b">
        <v>0</v>
      </c>
    </row>
    <row r="741" spans="1:12" ht="15">
      <c r="A741" s="84" t="s">
        <v>265</v>
      </c>
      <c r="B741" s="84" t="s">
        <v>326</v>
      </c>
      <c r="C741" s="84">
        <v>2</v>
      </c>
      <c r="D741" s="122">
        <v>0</v>
      </c>
      <c r="E741" s="122">
        <v>1.1903316981702916</v>
      </c>
      <c r="F741" s="84" t="s">
        <v>2083</v>
      </c>
      <c r="G741" s="84" t="b">
        <v>0</v>
      </c>
      <c r="H741" s="84" t="b">
        <v>0</v>
      </c>
      <c r="I741" s="84" t="b">
        <v>0</v>
      </c>
      <c r="J741" s="84" t="b">
        <v>0</v>
      </c>
      <c r="K741" s="84" t="b">
        <v>0</v>
      </c>
      <c r="L741" s="84" t="b">
        <v>0</v>
      </c>
    </row>
    <row r="742" spans="1:12" ht="15">
      <c r="A742" s="84" t="s">
        <v>642</v>
      </c>
      <c r="B742" s="84" t="s">
        <v>627</v>
      </c>
      <c r="C742" s="84">
        <v>23</v>
      </c>
      <c r="D742" s="122">
        <v>0</v>
      </c>
      <c r="E742" s="122">
        <v>0.9767286575870119</v>
      </c>
      <c r="F742" s="84" t="s">
        <v>2084</v>
      </c>
      <c r="G742" s="84" t="b">
        <v>0</v>
      </c>
      <c r="H742" s="84" t="b">
        <v>0</v>
      </c>
      <c r="I742" s="84" t="b">
        <v>0</v>
      </c>
      <c r="J742" s="84" t="b">
        <v>0</v>
      </c>
      <c r="K742" s="84" t="b">
        <v>0</v>
      </c>
      <c r="L742" s="84" t="b">
        <v>0</v>
      </c>
    </row>
    <row r="743" spans="1:12" ht="15">
      <c r="A743" s="84" t="s">
        <v>627</v>
      </c>
      <c r="B743" s="84" t="s">
        <v>2180</v>
      </c>
      <c r="C743" s="84">
        <v>23</v>
      </c>
      <c r="D743" s="122">
        <v>0</v>
      </c>
      <c r="E743" s="122">
        <v>0.9767286575870119</v>
      </c>
      <c r="F743" s="84" t="s">
        <v>2084</v>
      </c>
      <c r="G743" s="84" t="b">
        <v>0</v>
      </c>
      <c r="H743" s="84" t="b">
        <v>0</v>
      </c>
      <c r="I743" s="84" t="b">
        <v>0</v>
      </c>
      <c r="J743" s="84" t="b">
        <v>0</v>
      </c>
      <c r="K743" s="84" t="b">
        <v>0</v>
      </c>
      <c r="L743" s="84" t="b">
        <v>0</v>
      </c>
    </row>
    <row r="744" spans="1:12" ht="15">
      <c r="A744" s="84" t="s">
        <v>2180</v>
      </c>
      <c r="B744" s="84" t="s">
        <v>2179</v>
      </c>
      <c r="C744" s="84">
        <v>23</v>
      </c>
      <c r="D744" s="122">
        <v>0</v>
      </c>
      <c r="E744" s="122">
        <v>0.9767286575870119</v>
      </c>
      <c r="F744" s="84" t="s">
        <v>2084</v>
      </c>
      <c r="G744" s="84" t="b">
        <v>0</v>
      </c>
      <c r="H744" s="84" t="b">
        <v>0</v>
      </c>
      <c r="I744" s="84" t="b">
        <v>0</v>
      </c>
      <c r="J744" s="84" t="b">
        <v>0</v>
      </c>
      <c r="K744" s="84" t="b">
        <v>0</v>
      </c>
      <c r="L744" s="84" t="b">
        <v>0</v>
      </c>
    </row>
    <row r="745" spans="1:12" ht="15">
      <c r="A745" s="84" t="s">
        <v>2254</v>
      </c>
      <c r="B745" s="84" t="s">
        <v>2255</v>
      </c>
      <c r="C745" s="84">
        <v>14</v>
      </c>
      <c r="D745" s="122">
        <v>0.012524469729257127</v>
      </c>
      <c r="E745" s="122">
        <v>1.1923284579263669</v>
      </c>
      <c r="F745" s="84" t="s">
        <v>2084</v>
      </c>
      <c r="G745" s="84" t="b">
        <v>0</v>
      </c>
      <c r="H745" s="84" t="b">
        <v>0</v>
      </c>
      <c r="I745" s="84" t="b">
        <v>0</v>
      </c>
      <c r="J745" s="84" t="b">
        <v>0</v>
      </c>
      <c r="K745" s="84" t="b">
        <v>0</v>
      </c>
      <c r="L745" s="84" t="b">
        <v>0</v>
      </c>
    </row>
    <row r="746" spans="1:12" ht="15">
      <c r="A746" s="84" t="s">
        <v>2255</v>
      </c>
      <c r="B746" s="84" t="s">
        <v>2303</v>
      </c>
      <c r="C746" s="84">
        <v>14</v>
      </c>
      <c r="D746" s="122">
        <v>0.012524469729257127</v>
      </c>
      <c r="E746" s="122">
        <v>1.1923284579263669</v>
      </c>
      <c r="F746" s="84" t="s">
        <v>2084</v>
      </c>
      <c r="G746" s="84" t="b">
        <v>0</v>
      </c>
      <c r="H746" s="84" t="b">
        <v>0</v>
      </c>
      <c r="I746" s="84" t="b">
        <v>0</v>
      </c>
      <c r="J746" s="84" t="b">
        <v>0</v>
      </c>
      <c r="K746" s="84" t="b">
        <v>0</v>
      </c>
      <c r="L746" s="84" t="b">
        <v>0</v>
      </c>
    </row>
    <row r="747" spans="1:12" ht="15">
      <c r="A747" s="84" t="s">
        <v>2303</v>
      </c>
      <c r="B747" s="84" t="s">
        <v>642</v>
      </c>
      <c r="C747" s="84">
        <v>14</v>
      </c>
      <c r="D747" s="122">
        <v>0.012524469729257127</v>
      </c>
      <c r="E747" s="122">
        <v>0.9767286575870119</v>
      </c>
      <c r="F747" s="84" t="s">
        <v>2084</v>
      </c>
      <c r="G747" s="84" t="b">
        <v>0</v>
      </c>
      <c r="H747" s="84" t="b">
        <v>0</v>
      </c>
      <c r="I747" s="84" t="b">
        <v>0</v>
      </c>
      <c r="J747" s="84" t="b">
        <v>0</v>
      </c>
      <c r="K747" s="84" t="b">
        <v>0</v>
      </c>
      <c r="L747" s="84" t="b">
        <v>0</v>
      </c>
    </row>
    <row r="748" spans="1:12" ht="15">
      <c r="A748" s="84" t="s">
        <v>2179</v>
      </c>
      <c r="B748" s="84" t="s">
        <v>2181</v>
      </c>
      <c r="C748" s="84">
        <v>14</v>
      </c>
      <c r="D748" s="122">
        <v>0.012524469729257127</v>
      </c>
      <c r="E748" s="122">
        <v>1.1623652345489235</v>
      </c>
      <c r="F748" s="84" t="s">
        <v>2084</v>
      </c>
      <c r="G748" s="84" t="b">
        <v>0</v>
      </c>
      <c r="H748" s="84" t="b">
        <v>0</v>
      </c>
      <c r="I748" s="84" t="b">
        <v>0</v>
      </c>
      <c r="J748" s="84" t="b">
        <v>0</v>
      </c>
      <c r="K748" s="84" t="b">
        <v>0</v>
      </c>
      <c r="L748" s="84" t="b">
        <v>0</v>
      </c>
    </row>
    <row r="749" spans="1:12" ht="15">
      <c r="A749" s="84" t="s">
        <v>2257</v>
      </c>
      <c r="B749" s="84" t="s">
        <v>2258</v>
      </c>
      <c r="C749" s="84">
        <v>12</v>
      </c>
      <c r="D749" s="122">
        <v>0.014068709874023306</v>
      </c>
      <c r="E749" s="122">
        <v>1.25927524755698</v>
      </c>
      <c r="F749" s="84" t="s">
        <v>2084</v>
      </c>
      <c r="G749" s="84" t="b">
        <v>0</v>
      </c>
      <c r="H749" s="84" t="b">
        <v>0</v>
      </c>
      <c r="I749" s="84" t="b">
        <v>0</v>
      </c>
      <c r="J749" s="84" t="b">
        <v>0</v>
      </c>
      <c r="K749" s="84" t="b">
        <v>0</v>
      </c>
      <c r="L749" s="84" t="b">
        <v>0</v>
      </c>
    </row>
    <row r="750" spans="1:12" ht="15">
      <c r="A750" s="84" t="s">
        <v>2258</v>
      </c>
      <c r="B750" s="84" t="s">
        <v>2254</v>
      </c>
      <c r="C750" s="84">
        <v>12</v>
      </c>
      <c r="D750" s="122">
        <v>0.014068709874023306</v>
      </c>
      <c r="E750" s="122">
        <v>1.1923284579263669</v>
      </c>
      <c r="F750" s="84" t="s">
        <v>2084</v>
      </c>
      <c r="G750" s="84" t="b">
        <v>0</v>
      </c>
      <c r="H750" s="84" t="b">
        <v>0</v>
      </c>
      <c r="I750" s="84" t="b">
        <v>0</v>
      </c>
      <c r="J750" s="84" t="b">
        <v>0</v>
      </c>
      <c r="K750" s="84" t="b">
        <v>0</v>
      </c>
      <c r="L750" s="84" t="b">
        <v>0</v>
      </c>
    </row>
    <row r="751" spans="1:12" ht="15">
      <c r="A751" s="84" t="s">
        <v>2273</v>
      </c>
      <c r="B751" s="84" t="s">
        <v>2805</v>
      </c>
      <c r="C751" s="84">
        <v>2</v>
      </c>
      <c r="D751" s="122">
        <v>0.00880247170417935</v>
      </c>
      <c r="E751" s="122">
        <v>2.037426497940624</v>
      </c>
      <c r="F751" s="84" t="s">
        <v>2084</v>
      </c>
      <c r="G751" s="84" t="b">
        <v>0</v>
      </c>
      <c r="H751" s="84" t="b">
        <v>0</v>
      </c>
      <c r="I751" s="84" t="b">
        <v>0</v>
      </c>
      <c r="J751" s="84" t="b">
        <v>0</v>
      </c>
      <c r="K751" s="84" t="b">
        <v>0</v>
      </c>
      <c r="L751" s="84" t="b">
        <v>0</v>
      </c>
    </row>
    <row r="752" spans="1:12" ht="15">
      <c r="A752" s="84" t="s">
        <v>2805</v>
      </c>
      <c r="B752" s="84" t="s">
        <v>2254</v>
      </c>
      <c r="C752" s="84">
        <v>2</v>
      </c>
      <c r="D752" s="122">
        <v>0.00880247170417935</v>
      </c>
      <c r="E752" s="122">
        <v>1.1923284579263667</v>
      </c>
      <c r="F752" s="84" t="s">
        <v>2084</v>
      </c>
      <c r="G752" s="84" t="b">
        <v>0</v>
      </c>
      <c r="H752" s="84" t="b">
        <v>0</v>
      </c>
      <c r="I752" s="84" t="b">
        <v>0</v>
      </c>
      <c r="J752" s="84" t="b">
        <v>0</v>
      </c>
      <c r="K752" s="84" t="b">
        <v>0</v>
      </c>
      <c r="L752" s="84" t="b">
        <v>0</v>
      </c>
    </row>
    <row r="753" spans="1:12" ht="15">
      <c r="A753" s="84" t="s">
        <v>3011</v>
      </c>
      <c r="B753" s="84" t="s">
        <v>3012</v>
      </c>
      <c r="C753" s="84">
        <v>2</v>
      </c>
      <c r="D753" s="122">
        <v>0.00880247170417935</v>
      </c>
      <c r="E753" s="122">
        <v>2.037426497940624</v>
      </c>
      <c r="F753" s="84" t="s">
        <v>2084</v>
      </c>
      <c r="G753" s="84" t="b">
        <v>0</v>
      </c>
      <c r="H753" s="84" t="b">
        <v>0</v>
      </c>
      <c r="I753" s="84" t="b">
        <v>0</v>
      </c>
      <c r="J753" s="84" t="b">
        <v>0</v>
      </c>
      <c r="K753" s="84" t="b">
        <v>0</v>
      </c>
      <c r="L753" s="84" t="b">
        <v>0</v>
      </c>
    </row>
    <row r="754" spans="1:12" ht="15">
      <c r="A754" s="84" t="s">
        <v>3012</v>
      </c>
      <c r="B754" s="84" t="s">
        <v>691</v>
      </c>
      <c r="C754" s="84">
        <v>2</v>
      </c>
      <c r="D754" s="122">
        <v>0.00880247170417935</v>
      </c>
      <c r="E754" s="122">
        <v>1.8613352388849425</v>
      </c>
      <c r="F754" s="84" t="s">
        <v>2084</v>
      </c>
      <c r="G754" s="84" t="b">
        <v>0</v>
      </c>
      <c r="H754" s="84" t="b">
        <v>0</v>
      </c>
      <c r="I754" s="84" t="b">
        <v>0</v>
      </c>
      <c r="J754" s="84" t="b">
        <v>0</v>
      </c>
      <c r="K754" s="84" t="b">
        <v>0</v>
      </c>
      <c r="L754" s="84" t="b">
        <v>0</v>
      </c>
    </row>
    <row r="755" spans="1:12" ht="15">
      <c r="A755" s="84" t="s">
        <v>691</v>
      </c>
      <c r="B755" s="84" t="s">
        <v>3013</v>
      </c>
      <c r="C755" s="84">
        <v>2</v>
      </c>
      <c r="D755" s="122">
        <v>0.00880247170417935</v>
      </c>
      <c r="E755" s="122">
        <v>1.8613352388849425</v>
      </c>
      <c r="F755" s="84" t="s">
        <v>2084</v>
      </c>
      <c r="G755" s="84" t="b">
        <v>0</v>
      </c>
      <c r="H755" s="84" t="b">
        <v>0</v>
      </c>
      <c r="I755" s="84" t="b">
        <v>0</v>
      </c>
      <c r="J755" s="84" t="b">
        <v>0</v>
      </c>
      <c r="K755" s="84" t="b">
        <v>0</v>
      </c>
      <c r="L755" s="84" t="b">
        <v>0</v>
      </c>
    </row>
    <row r="756" spans="1:12" ht="15">
      <c r="A756" s="84" t="s">
        <v>3013</v>
      </c>
      <c r="B756" s="84" t="s">
        <v>2887</v>
      </c>
      <c r="C756" s="84">
        <v>2</v>
      </c>
      <c r="D756" s="122">
        <v>0.00880247170417935</v>
      </c>
      <c r="E756" s="122">
        <v>1.8613352388849425</v>
      </c>
      <c r="F756" s="84" t="s">
        <v>2084</v>
      </c>
      <c r="G756" s="84" t="b">
        <v>0</v>
      </c>
      <c r="H756" s="84" t="b">
        <v>0</v>
      </c>
      <c r="I756" s="84" t="b">
        <v>0</v>
      </c>
      <c r="J756" s="84" t="b">
        <v>0</v>
      </c>
      <c r="K756" s="84" t="b">
        <v>0</v>
      </c>
      <c r="L756" s="84" t="b">
        <v>0</v>
      </c>
    </row>
    <row r="757" spans="1:12" ht="15">
      <c r="A757" s="84" t="s">
        <v>2887</v>
      </c>
      <c r="B757" s="84" t="s">
        <v>642</v>
      </c>
      <c r="C757" s="84">
        <v>2</v>
      </c>
      <c r="D757" s="122">
        <v>0.00880247170417935</v>
      </c>
      <c r="E757" s="122">
        <v>0.8006373985313306</v>
      </c>
      <c r="F757" s="84" t="s">
        <v>2084</v>
      </c>
      <c r="G757" s="84" t="b">
        <v>0</v>
      </c>
      <c r="H757" s="84" t="b">
        <v>0</v>
      </c>
      <c r="I757" s="84" t="b">
        <v>0</v>
      </c>
      <c r="J757" s="84" t="b">
        <v>0</v>
      </c>
      <c r="K757" s="84" t="b">
        <v>0</v>
      </c>
      <c r="L757" s="84" t="b">
        <v>0</v>
      </c>
    </row>
    <row r="758" spans="1:12" ht="15">
      <c r="A758" s="84" t="s">
        <v>305</v>
      </c>
      <c r="B758" s="84" t="s">
        <v>2257</v>
      </c>
      <c r="C758" s="84">
        <v>2</v>
      </c>
      <c r="D758" s="122">
        <v>0.00880247170417935</v>
      </c>
      <c r="E758" s="122">
        <v>1.8613352388849425</v>
      </c>
      <c r="F758" s="84" t="s">
        <v>2084</v>
      </c>
      <c r="G758" s="84" t="b">
        <v>0</v>
      </c>
      <c r="H758" s="84" t="b">
        <v>0</v>
      </c>
      <c r="I758" s="84" t="b">
        <v>0</v>
      </c>
      <c r="J758" s="84" t="b">
        <v>0</v>
      </c>
      <c r="K758" s="84" t="b">
        <v>0</v>
      </c>
      <c r="L758" s="84" t="b">
        <v>0</v>
      </c>
    </row>
    <row r="759" spans="1:12" ht="15">
      <c r="A759" s="84" t="s">
        <v>2305</v>
      </c>
      <c r="B759" s="84" t="s">
        <v>2241</v>
      </c>
      <c r="C759" s="84">
        <v>8</v>
      </c>
      <c r="D759" s="122">
        <v>0</v>
      </c>
      <c r="E759" s="122">
        <v>0.6532125137753437</v>
      </c>
      <c r="F759" s="84" t="s">
        <v>2085</v>
      </c>
      <c r="G759" s="84" t="b">
        <v>0</v>
      </c>
      <c r="H759" s="84" t="b">
        <v>0</v>
      </c>
      <c r="I759" s="84" t="b">
        <v>0</v>
      </c>
      <c r="J759" s="84" t="b">
        <v>0</v>
      </c>
      <c r="K759" s="84" t="b">
        <v>0</v>
      </c>
      <c r="L759" s="84" t="b">
        <v>0</v>
      </c>
    </row>
    <row r="760" spans="1:12" ht="15">
      <c r="A760" s="84" t="s">
        <v>2241</v>
      </c>
      <c r="B760" s="84" t="s">
        <v>2306</v>
      </c>
      <c r="C760" s="84">
        <v>4</v>
      </c>
      <c r="D760" s="122">
        <v>0</v>
      </c>
      <c r="E760" s="122">
        <v>0.6532125137753437</v>
      </c>
      <c r="F760" s="84" t="s">
        <v>2085</v>
      </c>
      <c r="G760" s="84" t="b">
        <v>0</v>
      </c>
      <c r="H760" s="84" t="b">
        <v>0</v>
      </c>
      <c r="I760" s="84" t="b">
        <v>0</v>
      </c>
      <c r="J760" s="84" t="b">
        <v>0</v>
      </c>
      <c r="K760" s="84" t="b">
        <v>0</v>
      </c>
      <c r="L760" s="84" t="b">
        <v>0</v>
      </c>
    </row>
    <row r="761" spans="1:12" ht="15">
      <c r="A761" s="84" t="s">
        <v>2306</v>
      </c>
      <c r="B761" s="84" t="s">
        <v>2307</v>
      </c>
      <c r="C761" s="84">
        <v>4</v>
      </c>
      <c r="D761" s="122">
        <v>0</v>
      </c>
      <c r="E761" s="122">
        <v>1.130333768495006</v>
      </c>
      <c r="F761" s="84" t="s">
        <v>2085</v>
      </c>
      <c r="G761" s="84" t="b">
        <v>0</v>
      </c>
      <c r="H761" s="84" t="b">
        <v>0</v>
      </c>
      <c r="I761" s="84" t="b">
        <v>0</v>
      </c>
      <c r="J761" s="84" t="b">
        <v>1</v>
      </c>
      <c r="K761" s="84" t="b">
        <v>0</v>
      </c>
      <c r="L761" s="84" t="b">
        <v>0</v>
      </c>
    </row>
    <row r="762" spans="1:12" ht="15">
      <c r="A762" s="84" t="s">
        <v>2307</v>
      </c>
      <c r="B762" s="84" t="s">
        <v>2182</v>
      </c>
      <c r="C762" s="84">
        <v>4</v>
      </c>
      <c r="D762" s="122">
        <v>0</v>
      </c>
      <c r="E762" s="122">
        <v>1.130333768495006</v>
      </c>
      <c r="F762" s="84" t="s">
        <v>2085</v>
      </c>
      <c r="G762" s="84" t="b">
        <v>1</v>
      </c>
      <c r="H762" s="84" t="b">
        <v>0</v>
      </c>
      <c r="I762" s="84" t="b">
        <v>0</v>
      </c>
      <c r="J762" s="84" t="b">
        <v>0</v>
      </c>
      <c r="K762" s="84" t="b">
        <v>0</v>
      </c>
      <c r="L762" s="84" t="b">
        <v>0</v>
      </c>
    </row>
    <row r="763" spans="1:12" ht="15">
      <c r="A763" s="84" t="s">
        <v>2182</v>
      </c>
      <c r="B763" s="84" t="s">
        <v>2219</v>
      </c>
      <c r="C763" s="84">
        <v>4</v>
      </c>
      <c r="D763" s="122">
        <v>0</v>
      </c>
      <c r="E763" s="122">
        <v>1.130333768495006</v>
      </c>
      <c r="F763" s="84" t="s">
        <v>2085</v>
      </c>
      <c r="G763" s="84" t="b">
        <v>0</v>
      </c>
      <c r="H763" s="84" t="b">
        <v>0</v>
      </c>
      <c r="I763" s="84" t="b">
        <v>0</v>
      </c>
      <c r="J763" s="84" t="b">
        <v>0</v>
      </c>
      <c r="K763" s="84" t="b">
        <v>0</v>
      </c>
      <c r="L763" s="84" t="b">
        <v>0</v>
      </c>
    </row>
    <row r="764" spans="1:12" ht="15">
      <c r="A764" s="84" t="s">
        <v>2219</v>
      </c>
      <c r="B764" s="84" t="s">
        <v>2308</v>
      </c>
      <c r="C764" s="84">
        <v>4</v>
      </c>
      <c r="D764" s="122">
        <v>0</v>
      </c>
      <c r="E764" s="122">
        <v>1.130333768495006</v>
      </c>
      <c r="F764" s="84" t="s">
        <v>2085</v>
      </c>
      <c r="G764" s="84" t="b">
        <v>0</v>
      </c>
      <c r="H764" s="84" t="b">
        <v>0</v>
      </c>
      <c r="I764" s="84" t="b">
        <v>0</v>
      </c>
      <c r="J764" s="84" t="b">
        <v>0</v>
      </c>
      <c r="K764" s="84" t="b">
        <v>0</v>
      </c>
      <c r="L764" s="84" t="b">
        <v>0</v>
      </c>
    </row>
    <row r="765" spans="1:12" ht="15">
      <c r="A765" s="84" t="s">
        <v>2308</v>
      </c>
      <c r="B765" s="84" t="s">
        <v>2241</v>
      </c>
      <c r="C765" s="84">
        <v>4</v>
      </c>
      <c r="D765" s="122">
        <v>0</v>
      </c>
      <c r="E765" s="122">
        <v>0.6532125137753437</v>
      </c>
      <c r="F765" s="84" t="s">
        <v>2085</v>
      </c>
      <c r="G765" s="84" t="b">
        <v>0</v>
      </c>
      <c r="H765" s="84" t="b">
        <v>0</v>
      </c>
      <c r="I765" s="84" t="b">
        <v>0</v>
      </c>
      <c r="J765" s="84" t="b">
        <v>0</v>
      </c>
      <c r="K765" s="84" t="b">
        <v>0</v>
      </c>
      <c r="L765" s="84" t="b">
        <v>0</v>
      </c>
    </row>
    <row r="766" spans="1:12" ht="15">
      <c r="A766" s="84" t="s">
        <v>2241</v>
      </c>
      <c r="B766" s="84" t="s">
        <v>2309</v>
      </c>
      <c r="C766" s="84">
        <v>4</v>
      </c>
      <c r="D766" s="122">
        <v>0</v>
      </c>
      <c r="E766" s="122">
        <v>0.6532125137753437</v>
      </c>
      <c r="F766" s="84" t="s">
        <v>2085</v>
      </c>
      <c r="G766" s="84" t="b">
        <v>0</v>
      </c>
      <c r="H766" s="84" t="b">
        <v>0</v>
      </c>
      <c r="I766" s="84" t="b">
        <v>0</v>
      </c>
      <c r="J766" s="84" t="b">
        <v>0</v>
      </c>
      <c r="K766" s="84" t="b">
        <v>0</v>
      </c>
      <c r="L766" s="84" t="b">
        <v>0</v>
      </c>
    </row>
    <row r="767" spans="1:12" ht="15">
      <c r="A767" s="84" t="s">
        <v>2309</v>
      </c>
      <c r="B767" s="84" t="s">
        <v>2305</v>
      </c>
      <c r="C767" s="84">
        <v>4</v>
      </c>
      <c r="D767" s="122">
        <v>0</v>
      </c>
      <c r="E767" s="122">
        <v>0.8872957198087117</v>
      </c>
      <c r="F767" s="84" t="s">
        <v>2085</v>
      </c>
      <c r="G767" s="84" t="b">
        <v>0</v>
      </c>
      <c r="H767" s="84" t="b">
        <v>0</v>
      </c>
      <c r="I767" s="84" t="b">
        <v>0</v>
      </c>
      <c r="J767" s="84" t="b">
        <v>0</v>
      </c>
      <c r="K767" s="84" t="b">
        <v>0</v>
      </c>
      <c r="L767" s="84" t="b">
        <v>0</v>
      </c>
    </row>
    <row r="768" spans="1:12" ht="15">
      <c r="A768" s="84" t="s">
        <v>2241</v>
      </c>
      <c r="B768" s="84" t="s">
        <v>2310</v>
      </c>
      <c r="C768" s="84">
        <v>4</v>
      </c>
      <c r="D768" s="122">
        <v>0</v>
      </c>
      <c r="E768" s="122">
        <v>0.6532125137753437</v>
      </c>
      <c r="F768" s="84" t="s">
        <v>2085</v>
      </c>
      <c r="G768" s="84" t="b">
        <v>0</v>
      </c>
      <c r="H768" s="84" t="b">
        <v>0</v>
      </c>
      <c r="I768" s="84" t="b">
        <v>0</v>
      </c>
      <c r="J768" s="84" t="b">
        <v>0</v>
      </c>
      <c r="K768" s="84" t="b">
        <v>0</v>
      </c>
      <c r="L768" s="84" t="b">
        <v>0</v>
      </c>
    </row>
    <row r="769" spans="1:12" ht="15">
      <c r="A769" s="84" t="s">
        <v>283</v>
      </c>
      <c r="B769" s="84" t="s">
        <v>2305</v>
      </c>
      <c r="C769" s="84">
        <v>3</v>
      </c>
      <c r="D769" s="122">
        <v>0.006462348445256893</v>
      </c>
      <c r="E769" s="122">
        <v>0.8872957198087117</v>
      </c>
      <c r="F769" s="84" t="s">
        <v>2085</v>
      </c>
      <c r="G769" s="84" t="b">
        <v>0</v>
      </c>
      <c r="H769" s="84" t="b">
        <v>0</v>
      </c>
      <c r="I769" s="84" t="b">
        <v>0</v>
      </c>
      <c r="J769" s="84" t="b">
        <v>0</v>
      </c>
      <c r="K769" s="84" t="b">
        <v>0</v>
      </c>
      <c r="L769" s="84" t="b">
        <v>0</v>
      </c>
    </row>
    <row r="770" spans="1:12" ht="15">
      <c r="A770" s="84" t="s">
        <v>2310</v>
      </c>
      <c r="B770" s="84" t="s">
        <v>2256</v>
      </c>
      <c r="C770" s="84">
        <v>3</v>
      </c>
      <c r="D770" s="122">
        <v>0.006462348445256893</v>
      </c>
      <c r="E770" s="122">
        <v>1.130333768495006</v>
      </c>
      <c r="F770" s="84" t="s">
        <v>2085</v>
      </c>
      <c r="G770" s="84" t="b">
        <v>0</v>
      </c>
      <c r="H770" s="84" t="b">
        <v>0</v>
      </c>
      <c r="I770" s="84" t="b">
        <v>0</v>
      </c>
      <c r="J770" s="84" t="b">
        <v>0</v>
      </c>
      <c r="K770" s="84" t="b">
        <v>0</v>
      </c>
      <c r="L770" s="84" t="b">
        <v>0</v>
      </c>
    </row>
    <row r="771" spans="1:12" ht="15">
      <c r="A771" s="84" t="s">
        <v>2305</v>
      </c>
      <c r="B771" s="84" t="s">
        <v>2309</v>
      </c>
      <c r="C771" s="84">
        <v>4</v>
      </c>
      <c r="D771" s="122">
        <v>0.009518446435442229</v>
      </c>
      <c r="E771" s="122">
        <v>0.8782664032669114</v>
      </c>
      <c r="F771" s="84" t="s">
        <v>2086</v>
      </c>
      <c r="G771" s="84" t="b">
        <v>0</v>
      </c>
      <c r="H771" s="84" t="b">
        <v>0</v>
      </c>
      <c r="I771" s="84" t="b">
        <v>0</v>
      </c>
      <c r="J771" s="84" t="b">
        <v>0</v>
      </c>
      <c r="K771" s="84" t="b">
        <v>0</v>
      </c>
      <c r="L771" s="84" t="b">
        <v>0</v>
      </c>
    </row>
    <row r="772" spans="1:12" ht="15">
      <c r="A772" s="84" t="s">
        <v>2312</v>
      </c>
      <c r="B772" s="84" t="s">
        <v>2313</v>
      </c>
      <c r="C772" s="84">
        <v>2</v>
      </c>
      <c r="D772" s="122">
        <v>0.012895169046477363</v>
      </c>
      <c r="E772" s="122">
        <v>1.5314789170422551</v>
      </c>
      <c r="F772" s="84" t="s">
        <v>2086</v>
      </c>
      <c r="G772" s="84" t="b">
        <v>0</v>
      </c>
      <c r="H772" s="84" t="b">
        <v>0</v>
      </c>
      <c r="I772" s="84" t="b">
        <v>0</v>
      </c>
      <c r="J772" s="84" t="b">
        <v>0</v>
      </c>
      <c r="K772" s="84" t="b">
        <v>0</v>
      </c>
      <c r="L772" s="84" t="b">
        <v>0</v>
      </c>
    </row>
    <row r="773" spans="1:12" ht="15">
      <c r="A773" s="84" t="s">
        <v>2313</v>
      </c>
      <c r="B773" s="84" t="s">
        <v>2314</v>
      </c>
      <c r="C773" s="84">
        <v>2</v>
      </c>
      <c r="D773" s="122">
        <v>0.012895169046477363</v>
      </c>
      <c r="E773" s="122">
        <v>1.5314789170422551</v>
      </c>
      <c r="F773" s="84" t="s">
        <v>2086</v>
      </c>
      <c r="G773" s="84" t="b">
        <v>0</v>
      </c>
      <c r="H773" s="84" t="b">
        <v>0</v>
      </c>
      <c r="I773" s="84" t="b">
        <v>0</v>
      </c>
      <c r="J773" s="84" t="b">
        <v>0</v>
      </c>
      <c r="K773" s="84" t="b">
        <v>0</v>
      </c>
      <c r="L773" s="84" t="b">
        <v>0</v>
      </c>
    </row>
    <row r="774" spans="1:12" ht="15">
      <c r="A774" s="84" t="s">
        <v>2314</v>
      </c>
      <c r="B774" s="84" t="s">
        <v>2315</v>
      </c>
      <c r="C774" s="84">
        <v>2</v>
      </c>
      <c r="D774" s="122">
        <v>0.012895169046477363</v>
      </c>
      <c r="E774" s="122">
        <v>1.5314789170422551</v>
      </c>
      <c r="F774" s="84" t="s">
        <v>2086</v>
      </c>
      <c r="G774" s="84" t="b">
        <v>0</v>
      </c>
      <c r="H774" s="84" t="b">
        <v>0</v>
      </c>
      <c r="I774" s="84" t="b">
        <v>0</v>
      </c>
      <c r="J774" s="84" t="b">
        <v>0</v>
      </c>
      <c r="K774" s="84" t="b">
        <v>0</v>
      </c>
      <c r="L774" s="84" t="b">
        <v>0</v>
      </c>
    </row>
    <row r="775" spans="1:12" ht="15">
      <c r="A775" s="84" t="s">
        <v>2315</v>
      </c>
      <c r="B775" s="84" t="s">
        <v>2802</v>
      </c>
      <c r="C775" s="84">
        <v>2</v>
      </c>
      <c r="D775" s="122">
        <v>0.012895169046477363</v>
      </c>
      <c r="E775" s="122">
        <v>1.5314789170422551</v>
      </c>
      <c r="F775" s="84" t="s">
        <v>2086</v>
      </c>
      <c r="G775" s="84" t="b">
        <v>0</v>
      </c>
      <c r="H775" s="84" t="b">
        <v>0</v>
      </c>
      <c r="I775" s="84" t="b">
        <v>0</v>
      </c>
      <c r="J775" s="84" t="b">
        <v>0</v>
      </c>
      <c r="K775" s="84" t="b">
        <v>0</v>
      </c>
      <c r="L775" s="84" t="b">
        <v>0</v>
      </c>
    </row>
    <row r="776" spans="1:12" ht="15">
      <c r="A776" s="84" t="s">
        <v>2802</v>
      </c>
      <c r="B776" s="84" t="s">
        <v>2309</v>
      </c>
      <c r="C776" s="84">
        <v>2</v>
      </c>
      <c r="D776" s="122">
        <v>0.012895169046477363</v>
      </c>
      <c r="E776" s="122">
        <v>1.0543576623225925</v>
      </c>
      <c r="F776" s="84" t="s">
        <v>2086</v>
      </c>
      <c r="G776" s="84" t="b">
        <v>0</v>
      </c>
      <c r="H776" s="84" t="b">
        <v>0</v>
      </c>
      <c r="I776" s="84" t="b">
        <v>0</v>
      </c>
      <c r="J776" s="84" t="b">
        <v>0</v>
      </c>
      <c r="K776" s="84" t="b">
        <v>0</v>
      </c>
      <c r="L776" s="84" t="b">
        <v>0</v>
      </c>
    </row>
    <row r="777" spans="1:12" ht="15">
      <c r="A777" s="84" t="s">
        <v>2309</v>
      </c>
      <c r="B777" s="84" t="s">
        <v>2305</v>
      </c>
      <c r="C777" s="84">
        <v>2</v>
      </c>
      <c r="D777" s="122">
        <v>0.012895169046477363</v>
      </c>
      <c r="E777" s="122">
        <v>0.7533276666586114</v>
      </c>
      <c r="F777" s="84" t="s">
        <v>2086</v>
      </c>
      <c r="G777" s="84" t="b">
        <v>0</v>
      </c>
      <c r="H777" s="84" t="b">
        <v>0</v>
      </c>
      <c r="I777" s="84" t="b">
        <v>0</v>
      </c>
      <c r="J777" s="84" t="b">
        <v>0</v>
      </c>
      <c r="K777" s="84" t="b">
        <v>0</v>
      </c>
      <c r="L777" s="84" t="b">
        <v>0</v>
      </c>
    </row>
    <row r="778" spans="1:12" ht="15">
      <c r="A778" s="84" t="s">
        <v>2305</v>
      </c>
      <c r="B778" s="84" t="s">
        <v>2241</v>
      </c>
      <c r="C778" s="84">
        <v>2</v>
      </c>
      <c r="D778" s="122">
        <v>0.012895169046477363</v>
      </c>
      <c r="E778" s="122">
        <v>0.8782664032669114</v>
      </c>
      <c r="F778" s="84" t="s">
        <v>2086</v>
      </c>
      <c r="G778" s="84" t="b">
        <v>0</v>
      </c>
      <c r="H778" s="84" t="b">
        <v>0</v>
      </c>
      <c r="I778" s="84" t="b">
        <v>0</v>
      </c>
      <c r="J778" s="84" t="b">
        <v>0</v>
      </c>
      <c r="K778" s="84" t="b">
        <v>0</v>
      </c>
      <c r="L778" s="84" t="b">
        <v>0</v>
      </c>
    </row>
    <row r="779" spans="1:12" ht="15">
      <c r="A779" s="84" t="s">
        <v>2241</v>
      </c>
      <c r="B779" s="84" t="s">
        <v>2310</v>
      </c>
      <c r="C779" s="84">
        <v>2</v>
      </c>
      <c r="D779" s="122">
        <v>0.012895169046477363</v>
      </c>
      <c r="E779" s="122">
        <v>1.5314789170422551</v>
      </c>
      <c r="F779" s="84" t="s">
        <v>2086</v>
      </c>
      <c r="G779" s="84" t="b">
        <v>0</v>
      </c>
      <c r="H779" s="84" t="b">
        <v>0</v>
      </c>
      <c r="I779" s="84" t="b">
        <v>0</v>
      </c>
      <c r="J779" s="84" t="b">
        <v>0</v>
      </c>
      <c r="K779" s="84" t="b">
        <v>0</v>
      </c>
      <c r="L779" s="84" t="b">
        <v>0</v>
      </c>
    </row>
    <row r="780" spans="1:12" ht="15">
      <c r="A780" s="84" t="s">
        <v>2310</v>
      </c>
      <c r="B780" s="84" t="s">
        <v>627</v>
      </c>
      <c r="C780" s="84">
        <v>2</v>
      </c>
      <c r="D780" s="122">
        <v>0.012895169046477363</v>
      </c>
      <c r="E780" s="122">
        <v>1.0543576623225925</v>
      </c>
      <c r="F780" s="84" t="s">
        <v>2086</v>
      </c>
      <c r="G780" s="84" t="b">
        <v>0</v>
      </c>
      <c r="H780" s="84" t="b">
        <v>0</v>
      </c>
      <c r="I780" s="84" t="b">
        <v>0</v>
      </c>
      <c r="J780" s="84" t="b">
        <v>0</v>
      </c>
      <c r="K780" s="84" t="b">
        <v>0</v>
      </c>
      <c r="L780" s="84" t="b">
        <v>0</v>
      </c>
    </row>
    <row r="781" spans="1:12" ht="15">
      <c r="A781" s="84" t="s">
        <v>627</v>
      </c>
      <c r="B781" s="84" t="s">
        <v>2182</v>
      </c>
      <c r="C781" s="84">
        <v>2</v>
      </c>
      <c r="D781" s="122">
        <v>0.012895169046477363</v>
      </c>
      <c r="E781" s="122">
        <v>0.9574476493145363</v>
      </c>
      <c r="F781" s="84" t="s">
        <v>2086</v>
      </c>
      <c r="G781" s="84" t="b">
        <v>0</v>
      </c>
      <c r="H781" s="84" t="b">
        <v>0</v>
      </c>
      <c r="I781" s="84" t="b">
        <v>0</v>
      </c>
      <c r="J781" s="84" t="b">
        <v>0</v>
      </c>
      <c r="K781" s="84" t="b">
        <v>0</v>
      </c>
      <c r="L781" s="84" t="b">
        <v>0</v>
      </c>
    </row>
    <row r="782" spans="1:12" ht="15">
      <c r="A782" s="84" t="s">
        <v>2884</v>
      </c>
      <c r="B782" s="84" t="s">
        <v>2983</v>
      </c>
      <c r="C782" s="84">
        <v>2</v>
      </c>
      <c r="D782" s="122">
        <v>0.012895169046477363</v>
      </c>
      <c r="E782" s="122">
        <v>1.5314789170422551</v>
      </c>
      <c r="F782" s="84" t="s">
        <v>2086</v>
      </c>
      <c r="G782" s="84" t="b">
        <v>0</v>
      </c>
      <c r="H782" s="84" t="b">
        <v>1</v>
      </c>
      <c r="I782" s="84" t="b">
        <v>0</v>
      </c>
      <c r="J782" s="84" t="b">
        <v>0</v>
      </c>
      <c r="K782" s="84" t="b">
        <v>0</v>
      </c>
      <c r="L782" s="84" t="b">
        <v>0</v>
      </c>
    </row>
    <row r="783" spans="1:12" ht="15">
      <c r="A783" s="84" t="s">
        <v>2983</v>
      </c>
      <c r="B783" s="84" t="s">
        <v>2831</v>
      </c>
      <c r="C783" s="84">
        <v>2</v>
      </c>
      <c r="D783" s="122">
        <v>0.012895169046477363</v>
      </c>
      <c r="E783" s="122">
        <v>1.5314789170422551</v>
      </c>
      <c r="F783" s="84" t="s">
        <v>2086</v>
      </c>
      <c r="G783" s="84" t="b">
        <v>0</v>
      </c>
      <c r="H783" s="84" t="b">
        <v>0</v>
      </c>
      <c r="I783" s="84" t="b">
        <v>0</v>
      </c>
      <c r="J783" s="84" t="b">
        <v>0</v>
      </c>
      <c r="K783" s="84" t="b">
        <v>0</v>
      </c>
      <c r="L783" s="84" t="b">
        <v>0</v>
      </c>
    </row>
    <row r="784" spans="1:12" ht="15">
      <c r="A784" s="84" t="s">
        <v>2831</v>
      </c>
      <c r="B784" s="84" t="s">
        <v>2832</v>
      </c>
      <c r="C784" s="84">
        <v>2</v>
      </c>
      <c r="D784" s="122">
        <v>0.012895169046477363</v>
      </c>
      <c r="E784" s="122">
        <v>1.5314789170422551</v>
      </c>
      <c r="F784" s="84" t="s">
        <v>2086</v>
      </c>
      <c r="G784" s="84" t="b">
        <v>0</v>
      </c>
      <c r="H784" s="84" t="b">
        <v>0</v>
      </c>
      <c r="I784" s="84" t="b">
        <v>0</v>
      </c>
      <c r="J784" s="84" t="b">
        <v>0</v>
      </c>
      <c r="K784" s="84" t="b">
        <v>1</v>
      </c>
      <c r="L784" s="84" t="b">
        <v>0</v>
      </c>
    </row>
    <row r="785" spans="1:12" ht="15">
      <c r="A785" s="84" t="s">
        <v>2832</v>
      </c>
      <c r="B785" s="84" t="s">
        <v>2984</v>
      </c>
      <c r="C785" s="84">
        <v>2</v>
      </c>
      <c r="D785" s="122">
        <v>0.012895169046477363</v>
      </c>
      <c r="E785" s="122">
        <v>1.5314789170422551</v>
      </c>
      <c r="F785" s="84" t="s">
        <v>2086</v>
      </c>
      <c r="G785" s="84" t="b">
        <v>0</v>
      </c>
      <c r="H785" s="84" t="b">
        <v>1</v>
      </c>
      <c r="I785" s="84" t="b">
        <v>0</v>
      </c>
      <c r="J785" s="84" t="b">
        <v>0</v>
      </c>
      <c r="K785" s="84" t="b">
        <v>1</v>
      </c>
      <c r="L785" s="84" t="b">
        <v>0</v>
      </c>
    </row>
    <row r="786" spans="1:12" ht="15">
      <c r="A786" s="84" t="s">
        <v>2984</v>
      </c>
      <c r="B786" s="84" t="s">
        <v>627</v>
      </c>
      <c r="C786" s="84">
        <v>2</v>
      </c>
      <c r="D786" s="122">
        <v>0.012895169046477363</v>
      </c>
      <c r="E786" s="122">
        <v>1.0543576623225925</v>
      </c>
      <c r="F786" s="84" t="s">
        <v>2086</v>
      </c>
      <c r="G786" s="84" t="b">
        <v>0</v>
      </c>
      <c r="H786" s="84" t="b">
        <v>1</v>
      </c>
      <c r="I786" s="84" t="b">
        <v>0</v>
      </c>
      <c r="J786" s="84" t="b">
        <v>0</v>
      </c>
      <c r="K786" s="84" t="b">
        <v>0</v>
      </c>
      <c r="L786" s="84" t="b">
        <v>0</v>
      </c>
    </row>
    <row r="787" spans="1:12" ht="15">
      <c r="A787" s="84" t="s">
        <v>627</v>
      </c>
      <c r="B787" s="84" t="s">
        <v>2179</v>
      </c>
      <c r="C787" s="84">
        <v>2</v>
      </c>
      <c r="D787" s="122">
        <v>0.012895169046477363</v>
      </c>
      <c r="E787" s="122">
        <v>1.1335389083702174</v>
      </c>
      <c r="F787" s="84" t="s">
        <v>2086</v>
      </c>
      <c r="G787" s="84" t="b">
        <v>0</v>
      </c>
      <c r="H787" s="84" t="b">
        <v>0</v>
      </c>
      <c r="I787" s="84" t="b">
        <v>0</v>
      </c>
      <c r="J787" s="84" t="b">
        <v>0</v>
      </c>
      <c r="K787" s="84" t="b">
        <v>0</v>
      </c>
      <c r="L787" s="84" t="b">
        <v>0</v>
      </c>
    </row>
    <row r="788" spans="1:12" ht="15">
      <c r="A788" s="84" t="s">
        <v>2179</v>
      </c>
      <c r="B788" s="84" t="s">
        <v>2181</v>
      </c>
      <c r="C788" s="84">
        <v>2</v>
      </c>
      <c r="D788" s="122">
        <v>0.012895169046477363</v>
      </c>
      <c r="E788" s="122">
        <v>1.5314789170422551</v>
      </c>
      <c r="F788" s="84" t="s">
        <v>2086</v>
      </c>
      <c r="G788" s="84" t="b">
        <v>0</v>
      </c>
      <c r="H788" s="84" t="b">
        <v>0</v>
      </c>
      <c r="I788" s="84" t="b">
        <v>0</v>
      </c>
      <c r="J788" s="84" t="b">
        <v>0</v>
      </c>
      <c r="K788" s="84" t="b">
        <v>0</v>
      </c>
      <c r="L788" s="84" t="b">
        <v>0</v>
      </c>
    </row>
    <row r="789" spans="1:12" ht="15">
      <c r="A789" s="84" t="s">
        <v>2181</v>
      </c>
      <c r="B789" s="84" t="s">
        <v>2985</v>
      </c>
      <c r="C789" s="84">
        <v>2</v>
      </c>
      <c r="D789" s="122">
        <v>0.012895169046477363</v>
      </c>
      <c r="E789" s="122">
        <v>1.5314789170422551</v>
      </c>
      <c r="F789" s="84" t="s">
        <v>2086</v>
      </c>
      <c r="G789" s="84" t="b">
        <v>0</v>
      </c>
      <c r="H789" s="84" t="b">
        <v>0</v>
      </c>
      <c r="I789" s="84" t="b">
        <v>0</v>
      </c>
      <c r="J789" s="84" t="b">
        <v>0</v>
      </c>
      <c r="K789" s="84" t="b">
        <v>0</v>
      </c>
      <c r="L789" s="84" t="b">
        <v>0</v>
      </c>
    </row>
    <row r="790" spans="1:12" ht="15">
      <c r="A790" s="84" t="s">
        <v>2985</v>
      </c>
      <c r="B790" s="84" t="s">
        <v>2305</v>
      </c>
      <c r="C790" s="84">
        <v>2</v>
      </c>
      <c r="D790" s="122">
        <v>0.012895169046477363</v>
      </c>
      <c r="E790" s="122">
        <v>1.0543576623225925</v>
      </c>
      <c r="F790" s="84" t="s">
        <v>2086</v>
      </c>
      <c r="G790" s="84" t="b">
        <v>0</v>
      </c>
      <c r="H790" s="84" t="b">
        <v>0</v>
      </c>
      <c r="I790" s="84" t="b">
        <v>0</v>
      </c>
      <c r="J790" s="84" t="b">
        <v>0</v>
      </c>
      <c r="K790" s="84" t="b">
        <v>0</v>
      </c>
      <c r="L790" s="84" t="b">
        <v>0</v>
      </c>
    </row>
    <row r="791" spans="1:12" ht="15">
      <c r="A791" s="84" t="s">
        <v>2182</v>
      </c>
      <c r="B791" s="84" t="s">
        <v>2305</v>
      </c>
      <c r="C791" s="84">
        <v>2</v>
      </c>
      <c r="D791" s="122">
        <v>0.012895169046477363</v>
      </c>
      <c r="E791" s="122">
        <v>0.8782664032669114</v>
      </c>
      <c r="F791" s="84" t="s">
        <v>2086</v>
      </c>
      <c r="G791" s="84" t="b">
        <v>0</v>
      </c>
      <c r="H791" s="84" t="b">
        <v>0</v>
      </c>
      <c r="I791" s="84" t="b">
        <v>0</v>
      </c>
      <c r="J791" s="84" t="b">
        <v>0</v>
      </c>
      <c r="K791" s="84" t="b">
        <v>0</v>
      </c>
      <c r="L791" s="84" t="b">
        <v>0</v>
      </c>
    </row>
    <row r="792" spans="1:12" ht="15">
      <c r="A792" s="84" t="s">
        <v>2309</v>
      </c>
      <c r="B792" s="84" t="s">
        <v>2980</v>
      </c>
      <c r="C792" s="84">
        <v>2</v>
      </c>
      <c r="D792" s="122">
        <v>0.012895169046477363</v>
      </c>
      <c r="E792" s="122">
        <v>1.2304489213782739</v>
      </c>
      <c r="F792" s="84" t="s">
        <v>2086</v>
      </c>
      <c r="G792" s="84" t="b">
        <v>0</v>
      </c>
      <c r="H792" s="84" t="b">
        <v>0</v>
      </c>
      <c r="I792" s="84" t="b">
        <v>0</v>
      </c>
      <c r="J792" s="84" t="b">
        <v>0</v>
      </c>
      <c r="K792" s="84" t="b">
        <v>0</v>
      </c>
      <c r="L792" s="84" t="b">
        <v>0</v>
      </c>
    </row>
    <row r="793" spans="1:12" ht="15">
      <c r="A793" s="84" t="s">
        <v>2980</v>
      </c>
      <c r="B793" s="84" t="s">
        <v>2981</v>
      </c>
      <c r="C793" s="84">
        <v>2</v>
      </c>
      <c r="D793" s="122">
        <v>0.012895169046477363</v>
      </c>
      <c r="E793" s="122">
        <v>1.5314789170422551</v>
      </c>
      <c r="F793" s="84" t="s">
        <v>2086</v>
      </c>
      <c r="G793" s="84" t="b">
        <v>0</v>
      </c>
      <c r="H793" s="84" t="b">
        <v>0</v>
      </c>
      <c r="I793" s="84" t="b">
        <v>0</v>
      </c>
      <c r="J793" s="84" t="b">
        <v>0</v>
      </c>
      <c r="K793" s="84" t="b">
        <v>0</v>
      </c>
      <c r="L793" s="84" t="b">
        <v>0</v>
      </c>
    </row>
    <row r="794" spans="1:12" ht="15">
      <c r="A794" s="84" t="s">
        <v>2981</v>
      </c>
      <c r="B794" s="84" t="s">
        <v>2188</v>
      </c>
      <c r="C794" s="84">
        <v>2</v>
      </c>
      <c r="D794" s="122">
        <v>0.012895169046477363</v>
      </c>
      <c r="E794" s="122">
        <v>1.5314789170422551</v>
      </c>
      <c r="F794" s="84" t="s">
        <v>2086</v>
      </c>
      <c r="G794" s="84" t="b">
        <v>0</v>
      </c>
      <c r="H794" s="84" t="b">
        <v>0</v>
      </c>
      <c r="I794" s="84" t="b">
        <v>0</v>
      </c>
      <c r="J794" s="84" t="b">
        <v>0</v>
      </c>
      <c r="K794" s="84" t="b">
        <v>0</v>
      </c>
      <c r="L794" s="84" t="b">
        <v>0</v>
      </c>
    </row>
    <row r="795" spans="1:12" ht="15">
      <c r="A795" s="84" t="s">
        <v>2188</v>
      </c>
      <c r="B795" s="84" t="s">
        <v>2982</v>
      </c>
      <c r="C795" s="84">
        <v>2</v>
      </c>
      <c r="D795" s="122">
        <v>0.012895169046477363</v>
      </c>
      <c r="E795" s="122">
        <v>1.5314789170422551</v>
      </c>
      <c r="F795" s="84" t="s">
        <v>2086</v>
      </c>
      <c r="G795" s="84" t="b">
        <v>0</v>
      </c>
      <c r="H795" s="84" t="b">
        <v>0</v>
      </c>
      <c r="I795" s="84" t="b">
        <v>0</v>
      </c>
      <c r="J795" s="84" t="b">
        <v>0</v>
      </c>
      <c r="K795" s="84" t="b">
        <v>0</v>
      </c>
      <c r="L795" s="84" t="b">
        <v>0</v>
      </c>
    </row>
    <row r="796" spans="1:12" ht="15">
      <c r="A796" s="84" t="s">
        <v>2982</v>
      </c>
      <c r="B796" s="84" t="s">
        <v>2791</v>
      </c>
      <c r="C796" s="84">
        <v>2</v>
      </c>
      <c r="D796" s="122">
        <v>0.012895169046477363</v>
      </c>
      <c r="E796" s="122">
        <v>1.5314789170422551</v>
      </c>
      <c r="F796" s="84" t="s">
        <v>2086</v>
      </c>
      <c r="G796" s="84" t="b">
        <v>0</v>
      </c>
      <c r="H796" s="84" t="b">
        <v>0</v>
      </c>
      <c r="I796" s="84" t="b">
        <v>0</v>
      </c>
      <c r="J796" s="84" t="b">
        <v>0</v>
      </c>
      <c r="K796" s="84" t="b">
        <v>0</v>
      </c>
      <c r="L796" s="84" t="b">
        <v>0</v>
      </c>
    </row>
    <row r="797" spans="1:12" ht="15">
      <c r="A797" s="84" t="s">
        <v>2791</v>
      </c>
      <c r="B797" s="84" t="s">
        <v>627</v>
      </c>
      <c r="C797" s="84">
        <v>2</v>
      </c>
      <c r="D797" s="122">
        <v>0.012895169046477363</v>
      </c>
      <c r="E797" s="122">
        <v>1.0543576623225925</v>
      </c>
      <c r="F797" s="84" t="s">
        <v>2086</v>
      </c>
      <c r="G797" s="84" t="b">
        <v>0</v>
      </c>
      <c r="H797" s="84" t="b">
        <v>0</v>
      </c>
      <c r="I797" s="84" t="b">
        <v>0</v>
      </c>
      <c r="J797" s="84" t="b">
        <v>0</v>
      </c>
      <c r="K797" s="84" t="b">
        <v>0</v>
      </c>
      <c r="L797" s="84" t="b">
        <v>0</v>
      </c>
    </row>
    <row r="798" spans="1:12" ht="15">
      <c r="A798" s="84" t="s">
        <v>2243</v>
      </c>
      <c r="B798" s="84" t="s">
        <v>2803</v>
      </c>
      <c r="C798" s="84">
        <v>3</v>
      </c>
      <c r="D798" s="122">
        <v>0</v>
      </c>
      <c r="E798" s="122">
        <v>0.8450980400142568</v>
      </c>
      <c r="F798" s="84" t="s">
        <v>2087</v>
      </c>
      <c r="G798" s="84" t="b">
        <v>0</v>
      </c>
      <c r="H798" s="84" t="b">
        <v>0</v>
      </c>
      <c r="I798" s="84" t="b">
        <v>0</v>
      </c>
      <c r="J798" s="84" t="b">
        <v>0</v>
      </c>
      <c r="K798" s="84" t="b">
        <v>0</v>
      </c>
      <c r="L798" s="84" t="b">
        <v>0</v>
      </c>
    </row>
    <row r="799" spans="1:12" ht="15">
      <c r="A799" s="84" t="s">
        <v>2879</v>
      </c>
      <c r="B799" s="84" t="s">
        <v>2880</v>
      </c>
      <c r="C799" s="84">
        <v>3</v>
      </c>
      <c r="D799" s="122">
        <v>0</v>
      </c>
      <c r="E799" s="122">
        <v>0.8450980400142568</v>
      </c>
      <c r="F799" s="84" t="s">
        <v>2087</v>
      </c>
      <c r="G799" s="84" t="b">
        <v>0</v>
      </c>
      <c r="H799" s="84" t="b">
        <v>0</v>
      </c>
      <c r="I799" s="84" t="b">
        <v>0</v>
      </c>
      <c r="J799" s="84" t="b">
        <v>0</v>
      </c>
      <c r="K799" s="84" t="b">
        <v>0</v>
      </c>
      <c r="L799" s="84" t="b">
        <v>0</v>
      </c>
    </row>
    <row r="800" spans="1:12" ht="15">
      <c r="A800" s="84" t="s">
        <v>2880</v>
      </c>
      <c r="B800" s="84" t="s">
        <v>627</v>
      </c>
      <c r="C800" s="84">
        <v>3</v>
      </c>
      <c r="D800" s="122">
        <v>0</v>
      </c>
      <c r="E800" s="122">
        <v>0.8450980400142568</v>
      </c>
      <c r="F800" s="84" t="s">
        <v>2087</v>
      </c>
      <c r="G800" s="84" t="b">
        <v>0</v>
      </c>
      <c r="H800" s="84" t="b">
        <v>0</v>
      </c>
      <c r="I800" s="84" t="b">
        <v>0</v>
      </c>
      <c r="J800" s="84" t="b">
        <v>0</v>
      </c>
      <c r="K800" s="84" t="b">
        <v>0</v>
      </c>
      <c r="L800" s="84" t="b">
        <v>0</v>
      </c>
    </row>
    <row r="801" spans="1:12" ht="15">
      <c r="A801" s="84" t="s">
        <v>2803</v>
      </c>
      <c r="B801" s="84" t="s">
        <v>2806</v>
      </c>
      <c r="C801" s="84">
        <v>2</v>
      </c>
      <c r="D801" s="122">
        <v>0.014674271587973436</v>
      </c>
      <c r="E801" s="122">
        <v>0.8450980400142569</v>
      </c>
      <c r="F801" s="84" t="s">
        <v>2087</v>
      </c>
      <c r="G801" s="84" t="b">
        <v>0</v>
      </c>
      <c r="H801" s="84" t="b">
        <v>0</v>
      </c>
      <c r="I801" s="84" t="b">
        <v>0</v>
      </c>
      <c r="J801" s="84" t="b">
        <v>0</v>
      </c>
      <c r="K801" s="84" t="b">
        <v>0</v>
      </c>
      <c r="L801" s="84" t="b">
        <v>0</v>
      </c>
    </row>
    <row r="802" spans="1:12" ht="15">
      <c r="A802" s="84" t="s">
        <v>2806</v>
      </c>
      <c r="B802" s="84" t="s">
        <v>271</v>
      </c>
      <c r="C802" s="84">
        <v>2</v>
      </c>
      <c r="D802" s="122">
        <v>0.014674271587973436</v>
      </c>
      <c r="E802" s="122">
        <v>0.8450980400142569</v>
      </c>
      <c r="F802" s="84" t="s">
        <v>2087</v>
      </c>
      <c r="G802" s="84" t="b">
        <v>0</v>
      </c>
      <c r="H802" s="84" t="b">
        <v>0</v>
      </c>
      <c r="I802" s="84" t="b">
        <v>0</v>
      </c>
      <c r="J802" s="84" t="b">
        <v>0</v>
      </c>
      <c r="K802" s="84" t="b">
        <v>0</v>
      </c>
      <c r="L802" s="84" t="b">
        <v>0</v>
      </c>
    </row>
    <row r="803" spans="1:12" ht="15">
      <c r="A803" s="84" t="s">
        <v>271</v>
      </c>
      <c r="B803" s="84" t="s">
        <v>328</v>
      </c>
      <c r="C803" s="84">
        <v>2</v>
      </c>
      <c r="D803" s="122">
        <v>0.014674271587973436</v>
      </c>
      <c r="E803" s="122">
        <v>0.8450980400142569</v>
      </c>
      <c r="F803" s="84" t="s">
        <v>2087</v>
      </c>
      <c r="G803" s="84" t="b">
        <v>0</v>
      </c>
      <c r="H803" s="84" t="b">
        <v>0</v>
      </c>
      <c r="I803" s="84" t="b">
        <v>0</v>
      </c>
      <c r="J803" s="84" t="b">
        <v>0</v>
      </c>
      <c r="K803" s="84" t="b">
        <v>0</v>
      </c>
      <c r="L803" s="84" t="b">
        <v>0</v>
      </c>
    </row>
    <row r="804" spans="1:12" ht="15">
      <c r="A804" s="84" t="s">
        <v>328</v>
      </c>
      <c r="B804" s="84" t="s">
        <v>2879</v>
      </c>
      <c r="C804" s="84">
        <v>2</v>
      </c>
      <c r="D804" s="122">
        <v>0.014674271587973436</v>
      </c>
      <c r="E804" s="122">
        <v>0.8450980400142569</v>
      </c>
      <c r="F804" s="84" t="s">
        <v>2087</v>
      </c>
      <c r="G804" s="84" t="b">
        <v>0</v>
      </c>
      <c r="H804" s="84" t="b">
        <v>0</v>
      </c>
      <c r="I804" s="84" t="b">
        <v>0</v>
      </c>
      <c r="J804" s="84" t="b">
        <v>0</v>
      </c>
      <c r="K804" s="84" t="b">
        <v>0</v>
      </c>
      <c r="L804" s="84" t="b">
        <v>0</v>
      </c>
    </row>
    <row r="805" spans="1:12" ht="15">
      <c r="A805" s="84" t="s">
        <v>267</v>
      </c>
      <c r="B805" s="84" t="s">
        <v>2834</v>
      </c>
      <c r="C805" s="84">
        <v>4</v>
      </c>
      <c r="D805" s="122">
        <v>0.005873334121700389</v>
      </c>
      <c r="E805" s="122">
        <v>1.1832698436828046</v>
      </c>
      <c r="F805" s="84" t="s">
        <v>2088</v>
      </c>
      <c r="G805" s="84" t="b">
        <v>0</v>
      </c>
      <c r="H805" s="84" t="b">
        <v>0</v>
      </c>
      <c r="I805" s="84" t="b">
        <v>0</v>
      </c>
      <c r="J805" s="84" t="b">
        <v>0</v>
      </c>
      <c r="K805" s="84" t="b">
        <v>0</v>
      </c>
      <c r="L805" s="84" t="b">
        <v>0</v>
      </c>
    </row>
    <row r="806" spans="1:12" ht="15">
      <c r="A806" s="84" t="s">
        <v>2834</v>
      </c>
      <c r="B806" s="84" t="s">
        <v>327</v>
      </c>
      <c r="C806" s="84">
        <v>4</v>
      </c>
      <c r="D806" s="122">
        <v>0.005873334121700389</v>
      </c>
      <c r="E806" s="122">
        <v>1.1832698436828046</v>
      </c>
      <c r="F806" s="84" t="s">
        <v>2088</v>
      </c>
      <c r="G806" s="84" t="b">
        <v>0</v>
      </c>
      <c r="H806" s="84" t="b">
        <v>0</v>
      </c>
      <c r="I806" s="84" t="b">
        <v>0</v>
      </c>
      <c r="J806" s="84" t="b">
        <v>0</v>
      </c>
      <c r="K806" s="84" t="b">
        <v>0</v>
      </c>
      <c r="L806" s="84" t="b">
        <v>0</v>
      </c>
    </row>
    <row r="807" spans="1:12" ht="15">
      <c r="A807" s="84" t="s">
        <v>266</v>
      </c>
      <c r="B807" s="84" t="s">
        <v>267</v>
      </c>
      <c r="C807" s="84">
        <v>2</v>
      </c>
      <c r="D807" s="122">
        <v>0.012058788141576897</v>
      </c>
      <c r="E807" s="122">
        <v>1.4842998393467859</v>
      </c>
      <c r="F807" s="84" t="s">
        <v>2088</v>
      </c>
      <c r="G807" s="84" t="b">
        <v>0</v>
      </c>
      <c r="H807" s="84" t="b">
        <v>0</v>
      </c>
      <c r="I807" s="84" t="b">
        <v>0</v>
      </c>
      <c r="J807" s="84" t="b">
        <v>0</v>
      </c>
      <c r="K807" s="84" t="b">
        <v>0</v>
      </c>
      <c r="L807" s="84" t="b">
        <v>0</v>
      </c>
    </row>
    <row r="808" spans="1:12" ht="15">
      <c r="A808" s="84" t="s">
        <v>327</v>
      </c>
      <c r="B808" s="84" t="s">
        <v>2835</v>
      </c>
      <c r="C808" s="84">
        <v>2</v>
      </c>
      <c r="D808" s="122">
        <v>0.012058788141576897</v>
      </c>
      <c r="E808" s="122">
        <v>0.8822398480188234</v>
      </c>
      <c r="F808" s="84" t="s">
        <v>2088</v>
      </c>
      <c r="G808" s="84" t="b">
        <v>0</v>
      </c>
      <c r="H808" s="84" t="b">
        <v>0</v>
      </c>
      <c r="I808" s="84" t="b">
        <v>0</v>
      </c>
      <c r="J808" s="84" t="b">
        <v>0</v>
      </c>
      <c r="K808" s="84" t="b">
        <v>0</v>
      </c>
      <c r="L808" s="84" t="b">
        <v>0</v>
      </c>
    </row>
    <row r="809" spans="1:12" ht="15">
      <c r="A809" s="84" t="s">
        <v>2835</v>
      </c>
      <c r="B809" s="84" t="s">
        <v>2885</v>
      </c>
      <c r="C809" s="84">
        <v>2</v>
      </c>
      <c r="D809" s="122">
        <v>0.012058788141576897</v>
      </c>
      <c r="E809" s="122">
        <v>1.0071785846271235</v>
      </c>
      <c r="F809" s="84" t="s">
        <v>2088</v>
      </c>
      <c r="G809" s="84" t="b">
        <v>0</v>
      </c>
      <c r="H809" s="84" t="b">
        <v>0</v>
      </c>
      <c r="I809" s="84" t="b">
        <v>0</v>
      </c>
      <c r="J809" s="84" t="b">
        <v>0</v>
      </c>
      <c r="K809" s="84" t="b">
        <v>0</v>
      </c>
      <c r="L809" s="84" t="b">
        <v>0</v>
      </c>
    </row>
    <row r="810" spans="1:12" ht="15">
      <c r="A810" s="84" t="s">
        <v>2885</v>
      </c>
      <c r="B810" s="84" t="s">
        <v>2996</v>
      </c>
      <c r="C810" s="84">
        <v>2</v>
      </c>
      <c r="D810" s="122">
        <v>0.012058788141576897</v>
      </c>
      <c r="E810" s="122">
        <v>1.3082085802911045</v>
      </c>
      <c r="F810" s="84" t="s">
        <v>2088</v>
      </c>
      <c r="G810" s="84" t="b">
        <v>0</v>
      </c>
      <c r="H810" s="84" t="b">
        <v>0</v>
      </c>
      <c r="I810" s="84" t="b">
        <v>0</v>
      </c>
      <c r="J810" s="84" t="b">
        <v>0</v>
      </c>
      <c r="K810" s="84" t="b">
        <v>0</v>
      </c>
      <c r="L810" s="84" t="b">
        <v>0</v>
      </c>
    </row>
    <row r="811" spans="1:12" ht="15">
      <c r="A811" s="84" t="s">
        <v>2996</v>
      </c>
      <c r="B811" s="84" t="s">
        <v>2997</v>
      </c>
      <c r="C811" s="84">
        <v>2</v>
      </c>
      <c r="D811" s="122">
        <v>0.012058788141576897</v>
      </c>
      <c r="E811" s="122">
        <v>1.4842998393467859</v>
      </c>
      <c r="F811" s="84" t="s">
        <v>2088</v>
      </c>
      <c r="G811" s="84" t="b">
        <v>0</v>
      </c>
      <c r="H811" s="84" t="b">
        <v>0</v>
      </c>
      <c r="I811" s="84" t="b">
        <v>0</v>
      </c>
      <c r="J811" s="84" t="b">
        <v>0</v>
      </c>
      <c r="K811" s="84" t="b">
        <v>0</v>
      </c>
      <c r="L811" s="84" t="b">
        <v>0</v>
      </c>
    </row>
    <row r="812" spans="1:12" ht="15">
      <c r="A812" s="84" t="s">
        <v>2997</v>
      </c>
      <c r="B812" s="84" t="s">
        <v>2998</v>
      </c>
      <c r="C812" s="84">
        <v>2</v>
      </c>
      <c r="D812" s="122">
        <v>0.012058788141576897</v>
      </c>
      <c r="E812" s="122">
        <v>1.4842998393467859</v>
      </c>
      <c r="F812" s="84" t="s">
        <v>2088</v>
      </c>
      <c r="G812" s="84" t="b">
        <v>0</v>
      </c>
      <c r="H812" s="84" t="b">
        <v>0</v>
      </c>
      <c r="I812" s="84" t="b">
        <v>0</v>
      </c>
      <c r="J812" s="84" t="b">
        <v>0</v>
      </c>
      <c r="K812" s="84" t="b">
        <v>0</v>
      </c>
      <c r="L812" s="84" t="b">
        <v>0</v>
      </c>
    </row>
    <row r="813" spans="1:12" ht="15">
      <c r="A813" s="84" t="s">
        <v>2998</v>
      </c>
      <c r="B813" s="84" t="s">
        <v>2999</v>
      </c>
      <c r="C813" s="84">
        <v>2</v>
      </c>
      <c r="D813" s="122">
        <v>0.012058788141576897</v>
      </c>
      <c r="E813" s="122">
        <v>1.4842998393467859</v>
      </c>
      <c r="F813" s="84" t="s">
        <v>2088</v>
      </c>
      <c r="G813" s="84" t="b">
        <v>0</v>
      </c>
      <c r="H813" s="84" t="b">
        <v>0</v>
      </c>
      <c r="I813" s="84" t="b">
        <v>0</v>
      </c>
      <c r="J813" s="84" t="b">
        <v>0</v>
      </c>
      <c r="K813" s="84" t="b">
        <v>0</v>
      </c>
      <c r="L813" s="84" t="b">
        <v>0</v>
      </c>
    </row>
    <row r="814" spans="1:12" ht="15">
      <c r="A814" s="84" t="s">
        <v>2999</v>
      </c>
      <c r="B814" s="84" t="s">
        <v>3000</v>
      </c>
      <c r="C814" s="84">
        <v>2</v>
      </c>
      <c r="D814" s="122">
        <v>0.012058788141576897</v>
      </c>
      <c r="E814" s="122">
        <v>1.4842998393467859</v>
      </c>
      <c r="F814" s="84" t="s">
        <v>2088</v>
      </c>
      <c r="G814" s="84" t="b">
        <v>0</v>
      </c>
      <c r="H814" s="84" t="b">
        <v>0</v>
      </c>
      <c r="I814" s="84" t="b">
        <v>0</v>
      </c>
      <c r="J814" s="84" t="b">
        <v>0</v>
      </c>
      <c r="K814" s="84" t="b">
        <v>0</v>
      </c>
      <c r="L814" s="84" t="b">
        <v>0</v>
      </c>
    </row>
    <row r="815" spans="1:12" ht="15">
      <c r="A815" s="84" t="s">
        <v>327</v>
      </c>
      <c r="B815" s="84" t="s">
        <v>2991</v>
      </c>
      <c r="C815" s="84">
        <v>2</v>
      </c>
      <c r="D815" s="122">
        <v>0.012058788141576897</v>
      </c>
      <c r="E815" s="122">
        <v>1.1832698436828046</v>
      </c>
      <c r="F815" s="84" t="s">
        <v>2088</v>
      </c>
      <c r="G815" s="84" t="b">
        <v>0</v>
      </c>
      <c r="H815" s="84" t="b">
        <v>0</v>
      </c>
      <c r="I815" s="84" t="b">
        <v>0</v>
      </c>
      <c r="J815" s="84" t="b">
        <v>0</v>
      </c>
      <c r="K815" s="84" t="b">
        <v>0</v>
      </c>
      <c r="L815" s="84" t="b">
        <v>0</v>
      </c>
    </row>
    <row r="816" spans="1:12" ht="15">
      <c r="A816" s="84" t="s">
        <v>2991</v>
      </c>
      <c r="B816" s="84" t="s">
        <v>2992</v>
      </c>
      <c r="C816" s="84">
        <v>2</v>
      </c>
      <c r="D816" s="122">
        <v>0.012058788141576897</v>
      </c>
      <c r="E816" s="122">
        <v>1.4842998393467859</v>
      </c>
      <c r="F816" s="84" t="s">
        <v>2088</v>
      </c>
      <c r="G816" s="84" t="b">
        <v>0</v>
      </c>
      <c r="H816" s="84" t="b">
        <v>0</v>
      </c>
      <c r="I816" s="84" t="b">
        <v>0</v>
      </c>
      <c r="J816" s="84" t="b">
        <v>0</v>
      </c>
      <c r="K816" s="84" t="b">
        <v>0</v>
      </c>
      <c r="L816" s="84" t="b">
        <v>0</v>
      </c>
    </row>
    <row r="817" spans="1:12" ht="15">
      <c r="A817" s="84" t="s">
        <v>2992</v>
      </c>
      <c r="B817" s="84" t="s">
        <v>2993</v>
      </c>
      <c r="C817" s="84">
        <v>2</v>
      </c>
      <c r="D817" s="122">
        <v>0.012058788141576897</v>
      </c>
      <c r="E817" s="122">
        <v>1.4842998393467859</v>
      </c>
      <c r="F817" s="84" t="s">
        <v>2088</v>
      </c>
      <c r="G817" s="84" t="b">
        <v>0</v>
      </c>
      <c r="H817" s="84" t="b">
        <v>0</v>
      </c>
      <c r="I817" s="84" t="b">
        <v>0</v>
      </c>
      <c r="J817" s="84" t="b">
        <v>0</v>
      </c>
      <c r="K817" s="84" t="b">
        <v>0</v>
      </c>
      <c r="L817" s="84" t="b">
        <v>0</v>
      </c>
    </row>
    <row r="818" spans="1:12" ht="15">
      <c r="A818" s="84" t="s">
        <v>2993</v>
      </c>
      <c r="B818" s="84" t="s">
        <v>2994</v>
      </c>
      <c r="C818" s="84">
        <v>2</v>
      </c>
      <c r="D818" s="122">
        <v>0.012058788141576897</v>
      </c>
      <c r="E818" s="122">
        <v>1.4842998393467859</v>
      </c>
      <c r="F818" s="84" t="s">
        <v>2088</v>
      </c>
      <c r="G818" s="84" t="b">
        <v>0</v>
      </c>
      <c r="H818" s="84" t="b">
        <v>0</v>
      </c>
      <c r="I818" s="84" t="b">
        <v>0</v>
      </c>
      <c r="J818" s="84" t="b">
        <v>0</v>
      </c>
      <c r="K818" s="84" t="b">
        <v>0</v>
      </c>
      <c r="L818" s="84" t="b">
        <v>0</v>
      </c>
    </row>
    <row r="819" spans="1:12" ht="15">
      <c r="A819" s="84" t="s">
        <v>2994</v>
      </c>
      <c r="B819" s="84" t="s">
        <v>2995</v>
      </c>
      <c r="C819" s="84">
        <v>2</v>
      </c>
      <c r="D819" s="122">
        <v>0.012058788141576897</v>
      </c>
      <c r="E819" s="122">
        <v>1.4842998393467859</v>
      </c>
      <c r="F819" s="84" t="s">
        <v>2088</v>
      </c>
      <c r="G819" s="84" t="b">
        <v>0</v>
      </c>
      <c r="H819" s="84" t="b">
        <v>0</v>
      </c>
      <c r="I819" s="84" t="b">
        <v>0</v>
      </c>
      <c r="J819" s="84" t="b">
        <v>0</v>
      </c>
      <c r="K819" s="84" t="b">
        <v>0</v>
      </c>
      <c r="L819" s="84" t="b">
        <v>0</v>
      </c>
    </row>
    <row r="820" spans="1:12" ht="15">
      <c r="A820" s="84" t="s">
        <v>2995</v>
      </c>
      <c r="B820" s="84" t="s">
        <v>2835</v>
      </c>
      <c r="C820" s="84">
        <v>2</v>
      </c>
      <c r="D820" s="122">
        <v>0.012058788141576897</v>
      </c>
      <c r="E820" s="122">
        <v>1.1832698436828046</v>
      </c>
      <c r="F820" s="84" t="s">
        <v>2088</v>
      </c>
      <c r="G820" s="84" t="b">
        <v>0</v>
      </c>
      <c r="H820" s="84" t="b">
        <v>0</v>
      </c>
      <c r="I820" s="84" t="b">
        <v>0</v>
      </c>
      <c r="J820" s="84" t="b">
        <v>0</v>
      </c>
      <c r="K820" s="84" t="b">
        <v>0</v>
      </c>
      <c r="L820" s="84" t="b">
        <v>0</v>
      </c>
    </row>
    <row r="821" spans="1:12" ht="15">
      <c r="A821" s="84" t="s">
        <v>2295</v>
      </c>
      <c r="B821" s="84" t="s">
        <v>3008</v>
      </c>
      <c r="C821" s="84">
        <v>2</v>
      </c>
      <c r="D821" s="122">
        <v>0</v>
      </c>
      <c r="E821" s="122">
        <v>0.9999999999999999</v>
      </c>
      <c r="F821" s="84" t="s">
        <v>2089</v>
      </c>
      <c r="G821" s="84" t="b">
        <v>0</v>
      </c>
      <c r="H821" s="84" t="b">
        <v>0</v>
      </c>
      <c r="I821" s="84" t="b">
        <v>0</v>
      </c>
      <c r="J821" s="84" t="b">
        <v>0</v>
      </c>
      <c r="K821" s="84" t="b">
        <v>0</v>
      </c>
      <c r="L821" s="84" t="b">
        <v>0</v>
      </c>
    </row>
    <row r="822" spans="1:12" ht="15">
      <c r="A822" s="84" t="s">
        <v>3008</v>
      </c>
      <c r="B822" s="84" t="s">
        <v>2820</v>
      </c>
      <c r="C822" s="84">
        <v>2</v>
      </c>
      <c r="D822" s="122">
        <v>0</v>
      </c>
      <c r="E822" s="122">
        <v>0.9999999999999999</v>
      </c>
      <c r="F822" s="84" t="s">
        <v>2089</v>
      </c>
      <c r="G822" s="84" t="b">
        <v>0</v>
      </c>
      <c r="H822" s="84" t="b">
        <v>0</v>
      </c>
      <c r="I822" s="84" t="b">
        <v>0</v>
      </c>
      <c r="J822" s="84" t="b">
        <v>0</v>
      </c>
      <c r="K822" s="84" t="b">
        <v>0</v>
      </c>
      <c r="L822" s="84" t="b">
        <v>0</v>
      </c>
    </row>
    <row r="823" spans="1:12" ht="15">
      <c r="A823" s="84" t="s">
        <v>2820</v>
      </c>
      <c r="B823" s="84" t="s">
        <v>3009</v>
      </c>
      <c r="C823" s="84">
        <v>2</v>
      </c>
      <c r="D823" s="122">
        <v>0</v>
      </c>
      <c r="E823" s="122">
        <v>0.9999999999999999</v>
      </c>
      <c r="F823" s="84" t="s">
        <v>2089</v>
      </c>
      <c r="G823" s="84" t="b">
        <v>0</v>
      </c>
      <c r="H823" s="84" t="b">
        <v>0</v>
      </c>
      <c r="I823" s="84" t="b">
        <v>0</v>
      </c>
      <c r="J823" s="84" t="b">
        <v>0</v>
      </c>
      <c r="K823" s="84" t="b">
        <v>0</v>
      </c>
      <c r="L823" s="84" t="b">
        <v>0</v>
      </c>
    </row>
    <row r="824" spans="1:12" ht="15">
      <c r="A824" s="84" t="s">
        <v>3009</v>
      </c>
      <c r="B824" s="84" t="s">
        <v>2886</v>
      </c>
      <c r="C824" s="84">
        <v>2</v>
      </c>
      <c r="D824" s="122">
        <v>0</v>
      </c>
      <c r="E824" s="122">
        <v>0.9999999999999999</v>
      </c>
      <c r="F824" s="84" t="s">
        <v>2089</v>
      </c>
      <c r="G824" s="84" t="b">
        <v>0</v>
      </c>
      <c r="H824" s="84" t="b">
        <v>0</v>
      </c>
      <c r="I824" s="84" t="b">
        <v>0</v>
      </c>
      <c r="J824" s="84" t="b">
        <v>0</v>
      </c>
      <c r="K824" s="84" t="b">
        <v>0</v>
      </c>
      <c r="L824" s="84" t="b">
        <v>0</v>
      </c>
    </row>
    <row r="825" spans="1:12" ht="15">
      <c r="A825" s="84" t="s">
        <v>2886</v>
      </c>
      <c r="B825" s="84" t="s">
        <v>2827</v>
      </c>
      <c r="C825" s="84">
        <v>2</v>
      </c>
      <c r="D825" s="122">
        <v>0</v>
      </c>
      <c r="E825" s="122">
        <v>0.9999999999999999</v>
      </c>
      <c r="F825" s="84" t="s">
        <v>2089</v>
      </c>
      <c r="G825" s="84" t="b">
        <v>0</v>
      </c>
      <c r="H825" s="84" t="b">
        <v>0</v>
      </c>
      <c r="I825" s="84" t="b">
        <v>0</v>
      </c>
      <c r="J825" s="84" t="b">
        <v>0</v>
      </c>
      <c r="K825" s="84" t="b">
        <v>0</v>
      </c>
      <c r="L825" s="84" t="b">
        <v>0</v>
      </c>
    </row>
    <row r="826" spans="1:12" ht="15">
      <c r="A826" s="84" t="s">
        <v>2827</v>
      </c>
      <c r="B826" s="84" t="s">
        <v>2243</v>
      </c>
      <c r="C826" s="84">
        <v>2</v>
      </c>
      <c r="D826" s="122">
        <v>0</v>
      </c>
      <c r="E826" s="122">
        <v>0.9999999999999999</v>
      </c>
      <c r="F826" s="84" t="s">
        <v>2089</v>
      </c>
      <c r="G826" s="84" t="b">
        <v>0</v>
      </c>
      <c r="H826" s="84" t="b">
        <v>0</v>
      </c>
      <c r="I826" s="84" t="b">
        <v>0</v>
      </c>
      <c r="J826" s="84" t="b">
        <v>0</v>
      </c>
      <c r="K826" s="84" t="b">
        <v>0</v>
      </c>
      <c r="L826" s="84" t="b">
        <v>0</v>
      </c>
    </row>
    <row r="827" spans="1:12" ht="15">
      <c r="A827" s="84" t="s">
        <v>2243</v>
      </c>
      <c r="B827" s="84" t="s">
        <v>627</v>
      </c>
      <c r="C827" s="84">
        <v>2</v>
      </c>
      <c r="D827" s="122">
        <v>0</v>
      </c>
      <c r="E827" s="122">
        <v>0.9999999999999999</v>
      </c>
      <c r="F827" s="84" t="s">
        <v>2089</v>
      </c>
      <c r="G827" s="84" t="b">
        <v>0</v>
      </c>
      <c r="H827" s="84" t="b">
        <v>0</v>
      </c>
      <c r="I827" s="84" t="b">
        <v>0</v>
      </c>
      <c r="J827" s="84" t="b">
        <v>0</v>
      </c>
      <c r="K827" s="84" t="b">
        <v>0</v>
      </c>
      <c r="L827" s="84" t="b">
        <v>0</v>
      </c>
    </row>
    <row r="828" spans="1:12" ht="15">
      <c r="A828" s="84" t="s">
        <v>627</v>
      </c>
      <c r="B828" s="84" t="s">
        <v>642</v>
      </c>
      <c r="C828" s="84">
        <v>2</v>
      </c>
      <c r="D828" s="122">
        <v>0</v>
      </c>
      <c r="E828" s="122">
        <v>0.9999999999999999</v>
      </c>
      <c r="F828" s="84" t="s">
        <v>2089</v>
      </c>
      <c r="G828" s="84" t="b">
        <v>0</v>
      </c>
      <c r="H828" s="84" t="b">
        <v>0</v>
      </c>
      <c r="I828" s="84" t="b">
        <v>0</v>
      </c>
      <c r="J828" s="84" t="b">
        <v>0</v>
      </c>
      <c r="K828" s="84" t="b">
        <v>0</v>
      </c>
      <c r="L828" s="84" t="b">
        <v>0</v>
      </c>
    </row>
    <row r="829" spans="1:12" ht="15">
      <c r="A829" s="84" t="s">
        <v>642</v>
      </c>
      <c r="B829" s="84" t="s">
        <v>3010</v>
      </c>
      <c r="C829" s="84">
        <v>2</v>
      </c>
      <c r="D829" s="122">
        <v>0</v>
      </c>
      <c r="E829" s="122">
        <v>0.9999999999999999</v>
      </c>
      <c r="F829" s="84" t="s">
        <v>2089</v>
      </c>
      <c r="G829" s="84" t="b">
        <v>0</v>
      </c>
      <c r="H829" s="84" t="b">
        <v>0</v>
      </c>
      <c r="I829" s="84" t="b">
        <v>0</v>
      </c>
      <c r="J829" s="84" t="b">
        <v>0</v>
      </c>
      <c r="K829" s="84" t="b">
        <v>0</v>
      </c>
      <c r="L829" s="84" t="b">
        <v>0</v>
      </c>
    </row>
    <row r="830" spans="1:12" ht="15">
      <c r="A830" s="84" t="s">
        <v>3010</v>
      </c>
      <c r="B830" s="84" t="s">
        <v>323</v>
      </c>
      <c r="C830" s="84">
        <v>2</v>
      </c>
      <c r="D830" s="122">
        <v>0</v>
      </c>
      <c r="E830" s="122">
        <v>0.9999999999999999</v>
      </c>
      <c r="F830" s="84" t="s">
        <v>2089</v>
      </c>
      <c r="G830" s="84" t="b">
        <v>0</v>
      </c>
      <c r="H830" s="84" t="b">
        <v>0</v>
      </c>
      <c r="I830" s="84" t="b">
        <v>0</v>
      </c>
      <c r="J830" s="84" t="b">
        <v>0</v>
      </c>
      <c r="K830" s="84" t="b">
        <v>0</v>
      </c>
      <c r="L830" s="84" t="b">
        <v>0</v>
      </c>
    </row>
    <row r="831" spans="1:12" ht="15">
      <c r="A831" s="84" t="s">
        <v>2787</v>
      </c>
      <c r="B831" s="84" t="s">
        <v>2894</v>
      </c>
      <c r="C831" s="84">
        <v>3</v>
      </c>
      <c r="D831" s="122">
        <v>0</v>
      </c>
      <c r="E831" s="122">
        <v>1.1249387366083</v>
      </c>
      <c r="F831" s="84" t="s">
        <v>2090</v>
      </c>
      <c r="G831" s="84" t="b">
        <v>0</v>
      </c>
      <c r="H831" s="84" t="b">
        <v>0</v>
      </c>
      <c r="I831" s="84" t="b">
        <v>0</v>
      </c>
      <c r="J831" s="84" t="b">
        <v>0</v>
      </c>
      <c r="K831" s="84" t="b">
        <v>0</v>
      </c>
      <c r="L831" s="84" t="b">
        <v>0</v>
      </c>
    </row>
    <row r="832" spans="1:12" ht="15">
      <c r="A832" s="84" t="s">
        <v>2894</v>
      </c>
      <c r="B832" s="84" t="s">
        <v>2895</v>
      </c>
      <c r="C832" s="84">
        <v>3</v>
      </c>
      <c r="D832" s="122">
        <v>0</v>
      </c>
      <c r="E832" s="122">
        <v>1.1249387366083</v>
      </c>
      <c r="F832" s="84" t="s">
        <v>2090</v>
      </c>
      <c r="G832" s="84" t="b">
        <v>0</v>
      </c>
      <c r="H832" s="84" t="b">
        <v>0</v>
      </c>
      <c r="I832" s="84" t="b">
        <v>0</v>
      </c>
      <c r="J832" s="84" t="b">
        <v>0</v>
      </c>
      <c r="K832" s="84" t="b">
        <v>0</v>
      </c>
      <c r="L832" s="84" t="b">
        <v>0</v>
      </c>
    </row>
    <row r="833" spans="1:12" ht="15">
      <c r="A833" s="84" t="s">
        <v>2895</v>
      </c>
      <c r="B833" s="84" t="s">
        <v>2817</v>
      </c>
      <c r="C833" s="84">
        <v>3</v>
      </c>
      <c r="D833" s="122">
        <v>0</v>
      </c>
      <c r="E833" s="122">
        <v>1.1249387366083</v>
      </c>
      <c r="F833" s="84" t="s">
        <v>2090</v>
      </c>
      <c r="G833" s="84" t="b">
        <v>0</v>
      </c>
      <c r="H833" s="84" t="b">
        <v>0</v>
      </c>
      <c r="I833" s="84" t="b">
        <v>0</v>
      </c>
      <c r="J833" s="84" t="b">
        <v>0</v>
      </c>
      <c r="K833" s="84" t="b">
        <v>0</v>
      </c>
      <c r="L833" s="84" t="b">
        <v>0</v>
      </c>
    </row>
    <row r="834" spans="1:12" ht="15">
      <c r="A834" s="84" t="s">
        <v>2817</v>
      </c>
      <c r="B834" s="84" t="s">
        <v>627</v>
      </c>
      <c r="C834" s="84">
        <v>3</v>
      </c>
      <c r="D834" s="122">
        <v>0</v>
      </c>
      <c r="E834" s="122">
        <v>1.1249387366083</v>
      </c>
      <c r="F834" s="84" t="s">
        <v>2090</v>
      </c>
      <c r="G834" s="84" t="b">
        <v>0</v>
      </c>
      <c r="H834" s="84" t="b">
        <v>0</v>
      </c>
      <c r="I834" s="84" t="b">
        <v>0</v>
      </c>
      <c r="J834" s="84" t="b">
        <v>0</v>
      </c>
      <c r="K834" s="84" t="b">
        <v>0</v>
      </c>
      <c r="L834" s="84" t="b">
        <v>0</v>
      </c>
    </row>
    <row r="835" spans="1:12" ht="15">
      <c r="A835" s="84" t="s">
        <v>627</v>
      </c>
      <c r="B835" s="84" t="s">
        <v>2896</v>
      </c>
      <c r="C835" s="84">
        <v>3</v>
      </c>
      <c r="D835" s="122">
        <v>0</v>
      </c>
      <c r="E835" s="122">
        <v>1.1249387366083</v>
      </c>
      <c r="F835" s="84" t="s">
        <v>2090</v>
      </c>
      <c r="G835" s="84" t="b">
        <v>0</v>
      </c>
      <c r="H835" s="84" t="b">
        <v>0</v>
      </c>
      <c r="I835" s="84" t="b">
        <v>0</v>
      </c>
      <c r="J835" s="84" t="b">
        <v>0</v>
      </c>
      <c r="K835" s="84" t="b">
        <v>0</v>
      </c>
      <c r="L835" s="84" t="b">
        <v>0</v>
      </c>
    </row>
    <row r="836" spans="1:12" ht="15">
      <c r="A836" s="84" t="s">
        <v>2896</v>
      </c>
      <c r="B836" s="84" t="s">
        <v>2850</v>
      </c>
      <c r="C836" s="84">
        <v>3</v>
      </c>
      <c r="D836" s="122">
        <v>0</v>
      </c>
      <c r="E836" s="122">
        <v>1.1249387366083</v>
      </c>
      <c r="F836" s="84" t="s">
        <v>2090</v>
      </c>
      <c r="G836" s="84" t="b">
        <v>0</v>
      </c>
      <c r="H836" s="84" t="b">
        <v>0</v>
      </c>
      <c r="I836" s="84" t="b">
        <v>0</v>
      </c>
      <c r="J836" s="84" t="b">
        <v>0</v>
      </c>
      <c r="K836" s="84" t="b">
        <v>0</v>
      </c>
      <c r="L836" s="84" t="b">
        <v>0</v>
      </c>
    </row>
    <row r="837" spans="1:12" ht="15">
      <c r="A837" s="84" t="s">
        <v>2850</v>
      </c>
      <c r="B837" s="84" t="s">
        <v>2897</v>
      </c>
      <c r="C837" s="84">
        <v>3</v>
      </c>
      <c r="D837" s="122">
        <v>0</v>
      </c>
      <c r="E837" s="122">
        <v>1.1249387366083</v>
      </c>
      <c r="F837" s="84" t="s">
        <v>2090</v>
      </c>
      <c r="G837" s="84" t="b">
        <v>0</v>
      </c>
      <c r="H837" s="84" t="b">
        <v>0</v>
      </c>
      <c r="I837" s="84" t="b">
        <v>0</v>
      </c>
      <c r="J837" s="84" t="b">
        <v>0</v>
      </c>
      <c r="K837" s="84" t="b">
        <v>0</v>
      </c>
      <c r="L837" s="84" t="b">
        <v>0</v>
      </c>
    </row>
    <row r="838" spans="1:12" ht="15">
      <c r="A838" s="84" t="s">
        <v>2897</v>
      </c>
      <c r="B838" s="84" t="s">
        <v>2898</v>
      </c>
      <c r="C838" s="84">
        <v>3</v>
      </c>
      <c r="D838" s="122">
        <v>0</v>
      </c>
      <c r="E838" s="122">
        <v>1.1249387366083</v>
      </c>
      <c r="F838" s="84" t="s">
        <v>2090</v>
      </c>
      <c r="G838" s="84" t="b">
        <v>0</v>
      </c>
      <c r="H838" s="84" t="b">
        <v>0</v>
      </c>
      <c r="I838" s="84" t="b">
        <v>0</v>
      </c>
      <c r="J838" s="84" t="b">
        <v>0</v>
      </c>
      <c r="K838" s="84" t="b">
        <v>0</v>
      </c>
      <c r="L838" s="84" t="b">
        <v>0</v>
      </c>
    </row>
    <row r="839" spans="1:12" ht="15">
      <c r="A839" s="84" t="s">
        <v>2898</v>
      </c>
      <c r="B839" s="84" t="s">
        <v>322</v>
      </c>
      <c r="C839" s="84">
        <v>3</v>
      </c>
      <c r="D839" s="122">
        <v>0</v>
      </c>
      <c r="E839" s="122">
        <v>1.1249387366083</v>
      </c>
      <c r="F839" s="84" t="s">
        <v>2090</v>
      </c>
      <c r="G839" s="84" t="b">
        <v>0</v>
      </c>
      <c r="H839" s="84" t="b">
        <v>0</v>
      </c>
      <c r="I839" s="84" t="b">
        <v>0</v>
      </c>
      <c r="J839" s="84" t="b">
        <v>0</v>
      </c>
      <c r="K839" s="84" t="b">
        <v>0</v>
      </c>
      <c r="L839" s="84" t="b">
        <v>0</v>
      </c>
    </row>
    <row r="840" spans="1:12" ht="15">
      <c r="A840" s="84" t="s">
        <v>322</v>
      </c>
      <c r="B840" s="84" t="s">
        <v>2808</v>
      </c>
      <c r="C840" s="84">
        <v>3</v>
      </c>
      <c r="D840" s="122">
        <v>0</v>
      </c>
      <c r="E840" s="122">
        <v>1.1249387366083</v>
      </c>
      <c r="F840" s="84" t="s">
        <v>2090</v>
      </c>
      <c r="G840" s="84" t="b">
        <v>0</v>
      </c>
      <c r="H840" s="84" t="b">
        <v>0</v>
      </c>
      <c r="I840" s="84" t="b">
        <v>0</v>
      </c>
      <c r="J840" s="84" t="b">
        <v>0</v>
      </c>
      <c r="K840" s="84" t="b">
        <v>0</v>
      </c>
      <c r="L840" s="84" t="b">
        <v>0</v>
      </c>
    </row>
    <row r="841" spans="1:12" ht="15">
      <c r="A841" s="84" t="s">
        <v>244</v>
      </c>
      <c r="B841" s="84" t="s">
        <v>2787</v>
      </c>
      <c r="C841" s="84">
        <v>2</v>
      </c>
      <c r="D841" s="122">
        <v>0.008190291118868894</v>
      </c>
      <c r="E841" s="122">
        <v>1.301029995663981</v>
      </c>
      <c r="F841" s="84" t="s">
        <v>2090</v>
      </c>
      <c r="G841" s="84" t="b">
        <v>0</v>
      </c>
      <c r="H841" s="84" t="b">
        <v>0</v>
      </c>
      <c r="I841" s="84" t="b">
        <v>0</v>
      </c>
      <c r="J841" s="84" t="b">
        <v>0</v>
      </c>
      <c r="K841" s="84" t="b">
        <v>0</v>
      </c>
      <c r="L841" s="84" t="b">
        <v>0</v>
      </c>
    </row>
    <row r="842" spans="1:12" ht="15">
      <c r="A842" s="84" t="s">
        <v>2808</v>
      </c>
      <c r="B842" s="84" t="s">
        <v>3030</v>
      </c>
      <c r="C842" s="84">
        <v>2</v>
      </c>
      <c r="D842" s="122">
        <v>0.008190291118868894</v>
      </c>
      <c r="E842" s="122">
        <v>1.1249387366083</v>
      </c>
      <c r="F842" s="84" t="s">
        <v>2090</v>
      </c>
      <c r="G842" s="84" t="b">
        <v>0</v>
      </c>
      <c r="H842" s="84" t="b">
        <v>0</v>
      </c>
      <c r="I842" s="84" t="b">
        <v>0</v>
      </c>
      <c r="J842" s="84" t="b">
        <v>0</v>
      </c>
      <c r="K842" s="84" t="b">
        <v>0</v>
      </c>
      <c r="L842" s="84" t="b">
        <v>0</v>
      </c>
    </row>
    <row r="843" spans="1:12" ht="15">
      <c r="A843" s="84" t="s">
        <v>2905</v>
      </c>
      <c r="B843" s="84" t="s">
        <v>3056</v>
      </c>
      <c r="C843" s="84">
        <v>2</v>
      </c>
      <c r="D843" s="122">
        <v>0</v>
      </c>
      <c r="E843" s="122">
        <v>1.1139433523068367</v>
      </c>
      <c r="F843" s="84" t="s">
        <v>2092</v>
      </c>
      <c r="G843" s="84" t="b">
        <v>0</v>
      </c>
      <c r="H843" s="84" t="b">
        <v>0</v>
      </c>
      <c r="I843" s="84" t="b">
        <v>0</v>
      </c>
      <c r="J843" s="84" t="b">
        <v>0</v>
      </c>
      <c r="K843" s="84" t="b">
        <v>0</v>
      </c>
      <c r="L843" s="84" t="b">
        <v>0</v>
      </c>
    </row>
    <row r="844" spans="1:12" ht="15">
      <c r="A844" s="84" t="s">
        <v>3056</v>
      </c>
      <c r="B844" s="84" t="s">
        <v>2256</v>
      </c>
      <c r="C844" s="84">
        <v>2</v>
      </c>
      <c r="D844" s="122">
        <v>0</v>
      </c>
      <c r="E844" s="122">
        <v>1.1139433523068367</v>
      </c>
      <c r="F844" s="84" t="s">
        <v>2092</v>
      </c>
      <c r="G844" s="84" t="b">
        <v>0</v>
      </c>
      <c r="H844" s="84" t="b">
        <v>0</v>
      </c>
      <c r="I844" s="84" t="b">
        <v>0</v>
      </c>
      <c r="J844" s="84" t="b">
        <v>0</v>
      </c>
      <c r="K844" s="84" t="b">
        <v>0</v>
      </c>
      <c r="L844" s="84" t="b">
        <v>0</v>
      </c>
    </row>
    <row r="845" spans="1:12" ht="15">
      <c r="A845" s="84" t="s">
        <v>2256</v>
      </c>
      <c r="B845" s="84" t="s">
        <v>2253</v>
      </c>
      <c r="C845" s="84">
        <v>2</v>
      </c>
      <c r="D845" s="122">
        <v>0</v>
      </c>
      <c r="E845" s="122">
        <v>1.1139433523068367</v>
      </c>
      <c r="F845" s="84" t="s">
        <v>2092</v>
      </c>
      <c r="G845" s="84" t="b">
        <v>0</v>
      </c>
      <c r="H845" s="84" t="b">
        <v>0</v>
      </c>
      <c r="I845" s="84" t="b">
        <v>0</v>
      </c>
      <c r="J845" s="84" t="b">
        <v>0</v>
      </c>
      <c r="K845" s="84" t="b">
        <v>0</v>
      </c>
      <c r="L845" s="84" t="b">
        <v>0</v>
      </c>
    </row>
    <row r="846" spans="1:12" ht="15">
      <c r="A846" s="84" t="s">
        <v>2253</v>
      </c>
      <c r="B846" s="84" t="s">
        <v>2796</v>
      </c>
      <c r="C846" s="84">
        <v>2</v>
      </c>
      <c r="D846" s="122">
        <v>0</v>
      </c>
      <c r="E846" s="122">
        <v>0.9378520932511555</v>
      </c>
      <c r="F846" s="84" t="s">
        <v>2092</v>
      </c>
      <c r="G846" s="84" t="b">
        <v>0</v>
      </c>
      <c r="H846" s="84" t="b">
        <v>0</v>
      </c>
      <c r="I846" s="84" t="b">
        <v>0</v>
      </c>
      <c r="J846" s="84" t="b">
        <v>0</v>
      </c>
      <c r="K846" s="84" t="b">
        <v>0</v>
      </c>
      <c r="L846" s="84" t="b">
        <v>0</v>
      </c>
    </row>
    <row r="847" spans="1:12" ht="15">
      <c r="A847" s="84" t="s">
        <v>2796</v>
      </c>
      <c r="B847" s="84" t="s">
        <v>3057</v>
      </c>
      <c r="C847" s="84">
        <v>2</v>
      </c>
      <c r="D847" s="122">
        <v>0</v>
      </c>
      <c r="E847" s="122">
        <v>0.9378520932511555</v>
      </c>
      <c r="F847" s="84" t="s">
        <v>2092</v>
      </c>
      <c r="G847" s="84" t="b">
        <v>0</v>
      </c>
      <c r="H847" s="84" t="b">
        <v>0</v>
      </c>
      <c r="I847" s="84" t="b">
        <v>0</v>
      </c>
      <c r="J847" s="84" t="b">
        <v>0</v>
      </c>
      <c r="K847" s="84" t="b">
        <v>1</v>
      </c>
      <c r="L847" s="84" t="b">
        <v>0</v>
      </c>
    </row>
    <row r="848" spans="1:12" ht="15">
      <c r="A848" s="84" t="s">
        <v>3057</v>
      </c>
      <c r="B848" s="84" t="s">
        <v>3058</v>
      </c>
      <c r="C848" s="84">
        <v>2</v>
      </c>
      <c r="D848" s="122">
        <v>0</v>
      </c>
      <c r="E848" s="122">
        <v>1.1139433523068367</v>
      </c>
      <c r="F848" s="84" t="s">
        <v>2092</v>
      </c>
      <c r="G848" s="84" t="b">
        <v>0</v>
      </c>
      <c r="H848" s="84" t="b">
        <v>1</v>
      </c>
      <c r="I848" s="84" t="b">
        <v>0</v>
      </c>
      <c r="J848" s="84" t="b">
        <v>0</v>
      </c>
      <c r="K848" s="84" t="b">
        <v>0</v>
      </c>
      <c r="L848" s="84" t="b">
        <v>0</v>
      </c>
    </row>
    <row r="849" spans="1:12" ht="15">
      <c r="A849" s="84" t="s">
        <v>3058</v>
      </c>
      <c r="B849" s="84" t="s">
        <v>2789</v>
      </c>
      <c r="C849" s="84">
        <v>2</v>
      </c>
      <c r="D849" s="122">
        <v>0</v>
      </c>
      <c r="E849" s="122">
        <v>1.1139433523068367</v>
      </c>
      <c r="F849" s="84" t="s">
        <v>2092</v>
      </c>
      <c r="G849" s="84" t="b">
        <v>0</v>
      </c>
      <c r="H849" s="84" t="b">
        <v>0</v>
      </c>
      <c r="I849" s="84" t="b">
        <v>0</v>
      </c>
      <c r="J849" s="84" t="b">
        <v>0</v>
      </c>
      <c r="K849" s="84" t="b">
        <v>0</v>
      </c>
      <c r="L849" s="84" t="b">
        <v>0</v>
      </c>
    </row>
    <row r="850" spans="1:12" ht="15">
      <c r="A850" s="84" t="s">
        <v>2789</v>
      </c>
      <c r="B850" s="84" t="s">
        <v>642</v>
      </c>
      <c r="C850" s="84">
        <v>2</v>
      </c>
      <c r="D850" s="122">
        <v>0</v>
      </c>
      <c r="E850" s="122">
        <v>1.1139433523068367</v>
      </c>
      <c r="F850" s="84" t="s">
        <v>2092</v>
      </c>
      <c r="G850" s="84" t="b">
        <v>0</v>
      </c>
      <c r="H850" s="84" t="b">
        <v>0</v>
      </c>
      <c r="I850" s="84" t="b">
        <v>0</v>
      </c>
      <c r="J850" s="84" t="b">
        <v>0</v>
      </c>
      <c r="K850" s="84" t="b">
        <v>0</v>
      </c>
      <c r="L850" s="84" t="b">
        <v>0</v>
      </c>
    </row>
    <row r="851" spans="1:12" ht="15">
      <c r="A851" s="84" t="s">
        <v>2856</v>
      </c>
      <c r="B851" s="84" t="s">
        <v>3079</v>
      </c>
      <c r="C851" s="84">
        <v>2</v>
      </c>
      <c r="D851" s="122">
        <v>0.011005703690980077</v>
      </c>
      <c r="E851" s="122">
        <v>1.161368002234975</v>
      </c>
      <c r="F851" s="84" t="s">
        <v>2094</v>
      </c>
      <c r="G851" s="84" t="b">
        <v>0</v>
      </c>
      <c r="H851" s="84" t="b">
        <v>0</v>
      </c>
      <c r="I851" s="84" t="b">
        <v>0</v>
      </c>
      <c r="J851" s="84" t="b">
        <v>0</v>
      </c>
      <c r="K851" s="84" t="b">
        <v>0</v>
      </c>
      <c r="L851" s="84" t="b">
        <v>0</v>
      </c>
    </row>
    <row r="852" spans="1:12" ht="15">
      <c r="A852" s="84" t="s">
        <v>3079</v>
      </c>
      <c r="B852" s="84" t="s">
        <v>627</v>
      </c>
      <c r="C852" s="84">
        <v>2</v>
      </c>
      <c r="D852" s="122">
        <v>0.011005703690980077</v>
      </c>
      <c r="E852" s="122">
        <v>0.9852767431792936</v>
      </c>
      <c r="F852" s="84" t="s">
        <v>2094</v>
      </c>
      <c r="G852" s="84" t="b">
        <v>0</v>
      </c>
      <c r="H852" s="84" t="b">
        <v>0</v>
      </c>
      <c r="I852" s="84" t="b">
        <v>0</v>
      </c>
      <c r="J852" s="84" t="b">
        <v>0</v>
      </c>
      <c r="K852" s="84" t="b">
        <v>0</v>
      </c>
      <c r="L852" s="84" t="b">
        <v>0</v>
      </c>
    </row>
    <row r="853" spans="1:12" ht="15">
      <c r="A853" s="84" t="s">
        <v>627</v>
      </c>
      <c r="B853" s="84" t="s">
        <v>3080</v>
      </c>
      <c r="C853" s="84">
        <v>2</v>
      </c>
      <c r="D853" s="122">
        <v>0.011005703690980077</v>
      </c>
      <c r="E853" s="122">
        <v>0.9852767431792936</v>
      </c>
      <c r="F853" s="84" t="s">
        <v>2094</v>
      </c>
      <c r="G853" s="84" t="b">
        <v>0</v>
      </c>
      <c r="H853" s="84" t="b">
        <v>0</v>
      </c>
      <c r="I853" s="84" t="b">
        <v>0</v>
      </c>
      <c r="J853" s="84" t="b">
        <v>0</v>
      </c>
      <c r="K853" s="84" t="b">
        <v>0</v>
      </c>
      <c r="L853" s="84" t="b">
        <v>0</v>
      </c>
    </row>
    <row r="854" spans="1:12" ht="15">
      <c r="A854" s="84" t="s">
        <v>3080</v>
      </c>
      <c r="B854" s="84" t="s">
        <v>3081</v>
      </c>
      <c r="C854" s="84">
        <v>2</v>
      </c>
      <c r="D854" s="122">
        <v>0.011005703690980077</v>
      </c>
      <c r="E854" s="122">
        <v>1.161368002234975</v>
      </c>
      <c r="F854" s="84" t="s">
        <v>2094</v>
      </c>
      <c r="G854" s="84" t="b">
        <v>0</v>
      </c>
      <c r="H854" s="84" t="b">
        <v>0</v>
      </c>
      <c r="I854" s="84" t="b">
        <v>0</v>
      </c>
      <c r="J854" s="84" t="b">
        <v>0</v>
      </c>
      <c r="K854" s="84" t="b">
        <v>1</v>
      </c>
      <c r="L854" s="84" t="b">
        <v>0</v>
      </c>
    </row>
    <row r="855" spans="1:12" ht="15">
      <c r="A855" s="84" t="s">
        <v>3081</v>
      </c>
      <c r="B855" s="84" t="s">
        <v>3082</v>
      </c>
      <c r="C855" s="84">
        <v>2</v>
      </c>
      <c r="D855" s="122">
        <v>0.011005703690980077</v>
      </c>
      <c r="E855" s="122">
        <v>1.161368002234975</v>
      </c>
      <c r="F855" s="84" t="s">
        <v>2094</v>
      </c>
      <c r="G855" s="84" t="b">
        <v>0</v>
      </c>
      <c r="H855" s="84" t="b">
        <v>1</v>
      </c>
      <c r="I855" s="84" t="b">
        <v>0</v>
      </c>
      <c r="J855" s="84" t="b">
        <v>0</v>
      </c>
      <c r="K855" s="84" t="b">
        <v>0</v>
      </c>
      <c r="L855" s="84" t="b">
        <v>0</v>
      </c>
    </row>
    <row r="856" spans="1:12" ht="15">
      <c r="A856" s="84" t="s">
        <v>3082</v>
      </c>
      <c r="B856" s="84" t="s">
        <v>2855</v>
      </c>
      <c r="C856" s="84">
        <v>2</v>
      </c>
      <c r="D856" s="122">
        <v>0.011005703690980077</v>
      </c>
      <c r="E856" s="122">
        <v>1.161368002234975</v>
      </c>
      <c r="F856" s="84" t="s">
        <v>2094</v>
      </c>
      <c r="G856" s="84" t="b">
        <v>0</v>
      </c>
      <c r="H856" s="84" t="b">
        <v>0</v>
      </c>
      <c r="I856" s="84" t="b">
        <v>0</v>
      </c>
      <c r="J856" s="84" t="b">
        <v>0</v>
      </c>
      <c r="K856" s="84" t="b">
        <v>0</v>
      </c>
      <c r="L856" s="84" t="b">
        <v>0</v>
      </c>
    </row>
    <row r="857" spans="1:12" ht="15">
      <c r="A857" s="84" t="s">
        <v>2855</v>
      </c>
      <c r="B857" s="84" t="s">
        <v>3083</v>
      </c>
      <c r="C857" s="84">
        <v>2</v>
      </c>
      <c r="D857" s="122">
        <v>0.011005703690980077</v>
      </c>
      <c r="E857" s="122">
        <v>1.161368002234975</v>
      </c>
      <c r="F857" s="84" t="s">
        <v>2094</v>
      </c>
      <c r="G857" s="84" t="b">
        <v>0</v>
      </c>
      <c r="H857" s="84" t="b">
        <v>0</v>
      </c>
      <c r="I857" s="84" t="b">
        <v>0</v>
      </c>
      <c r="J857" s="84" t="b">
        <v>0</v>
      </c>
      <c r="K857" s="84" t="b">
        <v>0</v>
      </c>
      <c r="L857" s="84" t="b">
        <v>0</v>
      </c>
    </row>
    <row r="858" spans="1:12" ht="15">
      <c r="A858" s="84" t="s">
        <v>3083</v>
      </c>
      <c r="B858" s="84" t="s">
        <v>306</v>
      </c>
      <c r="C858" s="84">
        <v>2</v>
      </c>
      <c r="D858" s="122">
        <v>0.011005703690980077</v>
      </c>
      <c r="E858" s="122">
        <v>1.161368002234975</v>
      </c>
      <c r="F858" s="84" t="s">
        <v>2094</v>
      </c>
      <c r="G858" s="84" t="b">
        <v>0</v>
      </c>
      <c r="H858" s="84" t="b">
        <v>0</v>
      </c>
      <c r="I858" s="84" t="b">
        <v>0</v>
      </c>
      <c r="J858" s="84" t="b">
        <v>0</v>
      </c>
      <c r="K858" s="84" t="b">
        <v>0</v>
      </c>
      <c r="L858" s="84" t="b">
        <v>0</v>
      </c>
    </row>
    <row r="859" spans="1:12" ht="15">
      <c r="A859" s="84" t="s">
        <v>2976</v>
      </c>
      <c r="B859" s="84" t="s">
        <v>2196</v>
      </c>
      <c r="C859" s="84">
        <v>2</v>
      </c>
      <c r="D859" s="122">
        <v>0</v>
      </c>
      <c r="E859" s="122">
        <v>0.7403626894942439</v>
      </c>
      <c r="F859" s="84" t="s">
        <v>2095</v>
      </c>
      <c r="G859" s="84" t="b">
        <v>0</v>
      </c>
      <c r="H859" s="84" t="b">
        <v>0</v>
      </c>
      <c r="I859" s="84" t="b">
        <v>0</v>
      </c>
      <c r="J859" s="84" t="b">
        <v>0</v>
      </c>
      <c r="K859" s="84" t="b">
        <v>0</v>
      </c>
      <c r="L859" s="84" t="b">
        <v>0</v>
      </c>
    </row>
    <row r="860" spans="1:12" ht="15">
      <c r="A860" s="84" t="s">
        <v>2196</v>
      </c>
      <c r="B860" s="84" t="s">
        <v>2787</v>
      </c>
      <c r="C860" s="84">
        <v>2</v>
      </c>
      <c r="D860" s="122">
        <v>0</v>
      </c>
      <c r="E860" s="122">
        <v>0.7403626894942439</v>
      </c>
      <c r="F860" s="84" t="s">
        <v>2095</v>
      </c>
      <c r="G860" s="84" t="b">
        <v>0</v>
      </c>
      <c r="H860" s="84" t="b">
        <v>0</v>
      </c>
      <c r="I860" s="84" t="b">
        <v>0</v>
      </c>
      <c r="J860" s="84" t="b">
        <v>0</v>
      </c>
      <c r="K860" s="84" t="b">
        <v>0</v>
      </c>
      <c r="L860" s="84" t="b">
        <v>0</v>
      </c>
    </row>
    <row r="861" spans="1:12" ht="15">
      <c r="A861" s="84" t="s">
        <v>2787</v>
      </c>
      <c r="B861" s="84" t="s">
        <v>2826</v>
      </c>
      <c r="C861" s="84">
        <v>2</v>
      </c>
      <c r="D861" s="122">
        <v>0</v>
      </c>
      <c r="E861" s="122">
        <v>0.7403626894942439</v>
      </c>
      <c r="F861" s="84" t="s">
        <v>2095</v>
      </c>
      <c r="G861" s="84" t="b">
        <v>0</v>
      </c>
      <c r="H861" s="84" t="b">
        <v>0</v>
      </c>
      <c r="I861" s="84" t="b">
        <v>0</v>
      </c>
      <c r="J861" s="84" t="b">
        <v>0</v>
      </c>
      <c r="K861" s="84" t="b">
        <v>0</v>
      </c>
      <c r="L861" s="84" t="b">
        <v>0</v>
      </c>
    </row>
    <row r="862" spans="1:12" ht="15">
      <c r="A862" s="84" t="s">
        <v>2826</v>
      </c>
      <c r="B862" s="84" t="s">
        <v>642</v>
      </c>
      <c r="C862" s="84">
        <v>2</v>
      </c>
      <c r="D862" s="122">
        <v>0</v>
      </c>
      <c r="E862" s="122">
        <v>0.7403626894942439</v>
      </c>
      <c r="F862" s="84" t="s">
        <v>2095</v>
      </c>
      <c r="G862" s="84" t="b">
        <v>0</v>
      </c>
      <c r="H862" s="84" t="b">
        <v>0</v>
      </c>
      <c r="I862" s="84" t="b">
        <v>0</v>
      </c>
      <c r="J862" s="84" t="b">
        <v>0</v>
      </c>
      <c r="K862" s="84" t="b">
        <v>0</v>
      </c>
      <c r="L862" s="84" t="b">
        <v>0</v>
      </c>
    </row>
    <row r="863" spans="1:12" ht="15">
      <c r="A863" s="84" t="s">
        <v>642</v>
      </c>
      <c r="B863" s="84" t="s">
        <v>627</v>
      </c>
      <c r="C863" s="84">
        <v>2</v>
      </c>
      <c r="D863" s="122">
        <v>0</v>
      </c>
      <c r="E863" s="122">
        <v>0.7403626894942439</v>
      </c>
      <c r="F863" s="84" t="s">
        <v>2095</v>
      </c>
      <c r="G863" s="84" t="b">
        <v>0</v>
      </c>
      <c r="H863" s="84" t="b">
        <v>0</v>
      </c>
      <c r="I863" s="84" t="b">
        <v>0</v>
      </c>
      <c r="J863" s="84" t="b">
        <v>0</v>
      </c>
      <c r="K863" s="84" t="b">
        <v>0</v>
      </c>
      <c r="L863" s="84" t="b">
        <v>0</v>
      </c>
    </row>
    <row r="864" spans="1:12" ht="15">
      <c r="A864" s="84" t="s">
        <v>2836</v>
      </c>
      <c r="B864" s="84" t="s">
        <v>2808</v>
      </c>
      <c r="C864" s="84">
        <v>2</v>
      </c>
      <c r="D864" s="122">
        <v>0</v>
      </c>
      <c r="E864" s="122">
        <v>0.9420080530223133</v>
      </c>
      <c r="F864" s="84" t="s">
        <v>2096</v>
      </c>
      <c r="G864" s="84" t="b">
        <v>0</v>
      </c>
      <c r="H864" s="84" t="b">
        <v>0</v>
      </c>
      <c r="I864" s="84" t="b">
        <v>0</v>
      </c>
      <c r="J864" s="84" t="b">
        <v>0</v>
      </c>
      <c r="K864" s="84" t="b">
        <v>0</v>
      </c>
      <c r="L864" s="84" t="b">
        <v>0</v>
      </c>
    </row>
    <row r="865" spans="1:12" ht="15">
      <c r="A865" s="84" t="s">
        <v>2808</v>
      </c>
      <c r="B865" s="84" t="s">
        <v>2183</v>
      </c>
      <c r="C865" s="84">
        <v>2</v>
      </c>
      <c r="D865" s="122">
        <v>0</v>
      </c>
      <c r="E865" s="122">
        <v>1.2430380486862944</v>
      </c>
      <c r="F865" s="84" t="s">
        <v>2096</v>
      </c>
      <c r="G865" s="84" t="b">
        <v>0</v>
      </c>
      <c r="H865" s="84" t="b">
        <v>0</v>
      </c>
      <c r="I865" s="84" t="b">
        <v>0</v>
      </c>
      <c r="J865" s="84" t="b">
        <v>0</v>
      </c>
      <c r="K865" s="84" t="b">
        <v>0</v>
      </c>
      <c r="L865" s="84" t="b">
        <v>0</v>
      </c>
    </row>
    <row r="866" spans="1:12" ht="15">
      <c r="A866" s="84" t="s">
        <v>2183</v>
      </c>
      <c r="B866" s="84" t="s">
        <v>3001</v>
      </c>
      <c r="C866" s="84">
        <v>2</v>
      </c>
      <c r="D866" s="122">
        <v>0</v>
      </c>
      <c r="E866" s="122">
        <v>1.2430380486862944</v>
      </c>
      <c r="F866" s="84" t="s">
        <v>2096</v>
      </c>
      <c r="G866" s="84" t="b">
        <v>0</v>
      </c>
      <c r="H866" s="84" t="b">
        <v>0</v>
      </c>
      <c r="I866" s="84" t="b">
        <v>0</v>
      </c>
      <c r="J866" s="84" t="b">
        <v>0</v>
      </c>
      <c r="K866" s="84" t="b">
        <v>0</v>
      </c>
      <c r="L866" s="84" t="b">
        <v>0</v>
      </c>
    </row>
    <row r="867" spans="1:12" ht="15">
      <c r="A867" s="84" t="s">
        <v>3001</v>
      </c>
      <c r="B867" s="84" t="s">
        <v>3002</v>
      </c>
      <c r="C867" s="84">
        <v>2</v>
      </c>
      <c r="D867" s="122">
        <v>0</v>
      </c>
      <c r="E867" s="122">
        <v>1.2430380486862944</v>
      </c>
      <c r="F867" s="84" t="s">
        <v>2096</v>
      </c>
      <c r="G867" s="84" t="b">
        <v>0</v>
      </c>
      <c r="H867" s="84" t="b">
        <v>0</v>
      </c>
      <c r="I867" s="84" t="b">
        <v>0</v>
      </c>
      <c r="J867" s="84" t="b">
        <v>0</v>
      </c>
      <c r="K867" s="84" t="b">
        <v>0</v>
      </c>
      <c r="L867" s="84" t="b">
        <v>0</v>
      </c>
    </row>
    <row r="868" spans="1:12" ht="15">
      <c r="A868" s="84" t="s">
        <v>3002</v>
      </c>
      <c r="B868" s="84" t="s">
        <v>3003</v>
      </c>
      <c r="C868" s="84">
        <v>2</v>
      </c>
      <c r="D868" s="122">
        <v>0</v>
      </c>
      <c r="E868" s="122">
        <v>1.2430380486862944</v>
      </c>
      <c r="F868" s="84" t="s">
        <v>2096</v>
      </c>
      <c r="G868" s="84" t="b">
        <v>0</v>
      </c>
      <c r="H868" s="84" t="b">
        <v>0</v>
      </c>
      <c r="I868" s="84" t="b">
        <v>0</v>
      </c>
      <c r="J868" s="84" t="b">
        <v>0</v>
      </c>
      <c r="K868" s="84" t="b">
        <v>0</v>
      </c>
      <c r="L868" s="84" t="b">
        <v>0</v>
      </c>
    </row>
    <row r="869" spans="1:12" ht="15">
      <c r="A869" s="84" t="s">
        <v>3003</v>
      </c>
      <c r="B869" s="84" t="s">
        <v>3004</v>
      </c>
      <c r="C869" s="84">
        <v>2</v>
      </c>
      <c r="D869" s="122">
        <v>0</v>
      </c>
      <c r="E869" s="122">
        <v>1.2430380486862944</v>
      </c>
      <c r="F869" s="84" t="s">
        <v>2096</v>
      </c>
      <c r="G869" s="84" t="b">
        <v>0</v>
      </c>
      <c r="H869" s="84" t="b">
        <v>0</v>
      </c>
      <c r="I869" s="84" t="b">
        <v>0</v>
      </c>
      <c r="J869" s="84" t="b">
        <v>0</v>
      </c>
      <c r="K869" s="84" t="b">
        <v>0</v>
      </c>
      <c r="L869" s="84" t="b">
        <v>0</v>
      </c>
    </row>
    <row r="870" spans="1:12" ht="15">
      <c r="A870" s="84" t="s">
        <v>3004</v>
      </c>
      <c r="B870" s="84" t="s">
        <v>3005</v>
      </c>
      <c r="C870" s="84">
        <v>2</v>
      </c>
      <c r="D870" s="122">
        <v>0</v>
      </c>
      <c r="E870" s="122">
        <v>1.2430380486862944</v>
      </c>
      <c r="F870" s="84" t="s">
        <v>2096</v>
      </c>
      <c r="G870" s="84" t="b">
        <v>0</v>
      </c>
      <c r="H870" s="84" t="b">
        <v>0</v>
      </c>
      <c r="I870" s="84" t="b">
        <v>0</v>
      </c>
      <c r="J870" s="84" t="b">
        <v>0</v>
      </c>
      <c r="K870" s="84" t="b">
        <v>0</v>
      </c>
      <c r="L870" s="84" t="b">
        <v>0</v>
      </c>
    </row>
    <row r="871" spans="1:12" ht="15">
      <c r="A871" s="84" t="s">
        <v>3005</v>
      </c>
      <c r="B871" s="84" t="s">
        <v>3006</v>
      </c>
      <c r="C871" s="84">
        <v>2</v>
      </c>
      <c r="D871" s="122">
        <v>0</v>
      </c>
      <c r="E871" s="122">
        <v>1.2430380486862944</v>
      </c>
      <c r="F871" s="84" t="s">
        <v>2096</v>
      </c>
      <c r="G871" s="84" t="b">
        <v>0</v>
      </c>
      <c r="H871" s="84" t="b">
        <v>0</v>
      </c>
      <c r="I871" s="84" t="b">
        <v>0</v>
      </c>
      <c r="J871" s="84" t="b">
        <v>0</v>
      </c>
      <c r="K871" s="84" t="b">
        <v>0</v>
      </c>
      <c r="L871" s="84" t="b">
        <v>0</v>
      </c>
    </row>
    <row r="872" spans="1:12" ht="15">
      <c r="A872" s="84" t="s">
        <v>3006</v>
      </c>
      <c r="B872" s="84" t="s">
        <v>627</v>
      </c>
      <c r="C872" s="84">
        <v>2</v>
      </c>
      <c r="D872" s="122">
        <v>0</v>
      </c>
      <c r="E872" s="122">
        <v>1.2430380486862944</v>
      </c>
      <c r="F872" s="84" t="s">
        <v>2096</v>
      </c>
      <c r="G872" s="84" t="b">
        <v>0</v>
      </c>
      <c r="H872" s="84" t="b">
        <v>0</v>
      </c>
      <c r="I872" s="84" t="b">
        <v>0</v>
      </c>
      <c r="J872" s="84" t="b">
        <v>0</v>
      </c>
      <c r="K872" s="84" t="b">
        <v>0</v>
      </c>
      <c r="L872" s="84" t="b">
        <v>0</v>
      </c>
    </row>
    <row r="873" spans="1:12" ht="15">
      <c r="A873" s="84" t="s">
        <v>627</v>
      </c>
      <c r="B873" s="84" t="s">
        <v>2285</v>
      </c>
      <c r="C873" s="84">
        <v>2</v>
      </c>
      <c r="D873" s="122">
        <v>0</v>
      </c>
      <c r="E873" s="122">
        <v>1.2430380486862944</v>
      </c>
      <c r="F873" s="84" t="s">
        <v>2096</v>
      </c>
      <c r="G873" s="84" t="b">
        <v>0</v>
      </c>
      <c r="H873" s="84" t="b">
        <v>0</v>
      </c>
      <c r="I873" s="84" t="b">
        <v>0</v>
      </c>
      <c r="J873" s="84" t="b">
        <v>0</v>
      </c>
      <c r="K873" s="84" t="b">
        <v>0</v>
      </c>
      <c r="L873" s="84" t="b">
        <v>0</v>
      </c>
    </row>
    <row r="874" spans="1:12" ht="15">
      <c r="A874" s="84" t="s">
        <v>2285</v>
      </c>
      <c r="B874" s="84" t="s">
        <v>3007</v>
      </c>
      <c r="C874" s="84">
        <v>2</v>
      </c>
      <c r="D874" s="122">
        <v>0</v>
      </c>
      <c r="E874" s="122">
        <v>1.2430380486862944</v>
      </c>
      <c r="F874" s="84" t="s">
        <v>2096</v>
      </c>
      <c r="G874" s="84" t="b">
        <v>0</v>
      </c>
      <c r="H874" s="84" t="b">
        <v>0</v>
      </c>
      <c r="I874" s="84" t="b">
        <v>0</v>
      </c>
      <c r="J874" s="84" t="b">
        <v>0</v>
      </c>
      <c r="K874" s="84" t="b">
        <v>0</v>
      </c>
      <c r="L87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2076</v>
      </c>
      <c r="BB2" s="13" t="s">
        <v>2113</v>
      </c>
      <c r="BC2" s="13" t="s">
        <v>2114</v>
      </c>
      <c r="BD2" s="117" t="s">
        <v>3099</v>
      </c>
      <c r="BE2" s="117" t="s">
        <v>3100</v>
      </c>
      <c r="BF2" s="117" t="s">
        <v>3101</v>
      </c>
      <c r="BG2" s="117" t="s">
        <v>3102</v>
      </c>
      <c r="BH2" s="117" t="s">
        <v>3103</v>
      </c>
      <c r="BI2" s="117" t="s">
        <v>3104</v>
      </c>
      <c r="BJ2" s="117" t="s">
        <v>3105</v>
      </c>
      <c r="BK2" s="117" t="s">
        <v>3106</v>
      </c>
      <c r="BL2" s="117" t="s">
        <v>3107</v>
      </c>
    </row>
    <row r="3" spans="1:64" ht="15" customHeight="1">
      <c r="A3" s="64" t="s">
        <v>212</v>
      </c>
      <c r="B3" s="64" t="s">
        <v>306</v>
      </c>
      <c r="C3" s="65"/>
      <c r="D3" s="66"/>
      <c r="E3" s="67"/>
      <c r="F3" s="68"/>
      <c r="G3" s="65"/>
      <c r="H3" s="69"/>
      <c r="I3" s="70"/>
      <c r="J3" s="70"/>
      <c r="K3" s="34" t="s">
        <v>65</v>
      </c>
      <c r="L3" s="71">
        <v>3</v>
      </c>
      <c r="M3" s="71"/>
      <c r="N3" s="72"/>
      <c r="O3" s="78" t="s">
        <v>332</v>
      </c>
      <c r="P3" s="80">
        <v>43497.298738425925</v>
      </c>
      <c r="Q3" s="78" t="s">
        <v>333</v>
      </c>
      <c r="R3" s="82" t="s">
        <v>490</v>
      </c>
      <c r="S3" s="78" t="s">
        <v>592</v>
      </c>
      <c r="T3" s="78" t="s">
        <v>627</v>
      </c>
      <c r="U3" s="78"/>
      <c r="V3" s="82" t="s">
        <v>748</v>
      </c>
      <c r="W3" s="80">
        <v>43497.298738425925</v>
      </c>
      <c r="X3" s="82" t="s">
        <v>831</v>
      </c>
      <c r="Y3" s="78"/>
      <c r="Z3" s="78"/>
      <c r="AA3" s="84" t="s">
        <v>1008</v>
      </c>
      <c r="AB3" s="78"/>
      <c r="AC3" s="78" t="b">
        <v>0</v>
      </c>
      <c r="AD3" s="78">
        <v>0</v>
      </c>
      <c r="AE3" s="84" t="s">
        <v>1185</v>
      </c>
      <c r="AF3" s="78" t="b">
        <v>0</v>
      </c>
      <c r="AG3" s="78" t="s">
        <v>1187</v>
      </c>
      <c r="AH3" s="78"/>
      <c r="AI3" s="84" t="s">
        <v>1185</v>
      </c>
      <c r="AJ3" s="78" t="b">
        <v>0</v>
      </c>
      <c r="AK3" s="78">
        <v>0</v>
      </c>
      <c r="AL3" s="84" t="s">
        <v>1045</v>
      </c>
      <c r="AM3" s="78" t="s">
        <v>1193</v>
      </c>
      <c r="AN3" s="78" t="b">
        <v>0</v>
      </c>
      <c r="AO3" s="84" t="s">
        <v>1045</v>
      </c>
      <c r="AP3" s="78" t="s">
        <v>176</v>
      </c>
      <c r="AQ3" s="78">
        <v>0</v>
      </c>
      <c r="AR3" s="78">
        <v>0</v>
      </c>
      <c r="AS3" s="78"/>
      <c r="AT3" s="78"/>
      <c r="AU3" s="78"/>
      <c r="AV3" s="78"/>
      <c r="AW3" s="78"/>
      <c r="AX3" s="78"/>
      <c r="AY3" s="78"/>
      <c r="AZ3" s="78"/>
      <c r="BA3">
        <v>1</v>
      </c>
      <c r="BB3" s="78" t="str">
        <f>REPLACE(INDEX(GroupVertices[Group],MATCH(Edges24[[#This Row],[Vertex 1]],GroupVertices[Vertex],0)),1,1,"")</f>
        <v>18</v>
      </c>
      <c r="BC3" s="78" t="str">
        <f>REPLACE(INDEX(GroupVertices[Group],MATCH(Edges24[[#This Row],[Vertex 2]],GroupVertices[Vertex],0)),1,1,"")</f>
        <v>18</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5</v>
      </c>
      <c r="M4" s="77"/>
      <c r="N4" s="72"/>
      <c r="O4" s="79" t="s">
        <v>176</v>
      </c>
      <c r="P4" s="81">
        <v>43497.47934027778</v>
      </c>
      <c r="Q4" s="79" t="s">
        <v>334</v>
      </c>
      <c r="R4" s="83" t="s">
        <v>491</v>
      </c>
      <c r="S4" s="79" t="s">
        <v>593</v>
      </c>
      <c r="T4" s="79" t="s">
        <v>628</v>
      </c>
      <c r="U4" s="79"/>
      <c r="V4" s="83" t="s">
        <v>749</v>
      </c>
      <c r="W4" s="81">
        <v>43497.47934027778</v>
      </c>
      <c r="X4" s="83" t="s">
        <v>832</v>
      </c>
      <c r="Y4" s="79"/>
      <c r="Z4" s="79"/>
      <c r="AA4" s="85" t="s">
        <v>1009</v>
      </c>
      <c r="AB4" s="79"/>
      <c r="AC4" s="79" t="b">
        <v>0</v>
      </c>
      <c r="AD4" s="79">
        <v>0</v>
      </c>
      <c r="AE4" s="85" t="s">
        <v>1185</v>
      </c>
      <c r="AF4" s="79" t="b">
        <v>0</v>
      </c>
      <c r="AG4" s="79" t="s">
        <v>1188</v>
      </c>
      <c r="AH4" s="79"/>
      <c r="AI4" s="85" t="s">
        <v>1185</v>
      </c>
      <c r="AJ4" s="79" t="b">
        <v>0</v>
      </c>
      <c r="AK4" s="79">
        <v>0</v>
      </c>
      <c r="AL4" s="85" t="s">
        <v>1185</v>
      </c>
      <c r="AM4" s="79" t="s">
        <v>1194</v>
      </c>
      <c r="AN4" s="79" t="b">
        <v>1</v>
      </c>
      <c r="AO4" s="85" t="s">
        <v>1009</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0</v>
      </c>
      <c r="BE4" s="49">
        <v>0</v>
      </c>
      <c r="BF4" s="48">
        <v>0</v>
      </c>
      <c r="BG4" s="49">
        <v>0</v>
      </c>
      <c r="BH4" s="48">
        <v>0</v>
      </c>
      <c r="BI4" s="49">
        <v>0</v>
      </c>
      <c r="BJ4" s="48">
        <v>18</v>
      </c>
      <c r="BK4" s="49">
        <v>100</v>
      </c>
      <c r="BL4" s="48">
        <v>18</v>
      </c>
    </row>
    <row r="5" spans="1:64" ht="15">
      <c r="A5" s="64" t="s">
        <v>214</v>
      </c>
      <c r="B5" s="64" t="s">
        <v>214</v>
      </c>
      <c r="C5" s="65"/>
      <c r="D5" s="66"/>
      <c r="E5" s="67"/>
      <c r="F5" s="68"/>
      <c r="G5" s="65"/>
      <c r="H5" s="69"/>
      <c r="I5" s="70"/>
      <c r="J5" s="70"/>
      <c r="K5" s="34" t="s">
        <v>65</v>
      </c>
      <c r="L5" s="77">
        <v>6</v>
      </c>
      <c r="M5" s="77"/>
      <c r="N5" s="72"/>
      <c r="O5" s="79" t="s">
        <v>176</v>
      </c>
      <c r="P5" s="81">
        <v>43497.60795138889</v>
      </c>
      <c r="Q5" s="79" t="s">
        <v>335</v>
      </c>
      <c r="R5" s="83" t="s">
        <v>492</v>
      </c>
      <c r="S5" s="79" t="s">
        <v>593</v>
      </c>
      <c r="T5" s="79" t="s">
        <v>629</v>
      </c>
      <c r="U5" s="79"/>
      <c r="V5" s="83" t="s">
        <v>750</v>
      </c>
      <c r="W5" s="81">
        <v>43497.60795138889</v>
      </c>
      <c r="X5" s="83" t="s">
        <v>833</v>
      </c>
      <c r="Y5" s="79"/>
      <c r="Z5" s="79"/>
      <c r="AA5" s="85" t="s">
        <v>1010</v>
      </c>
      <c r="AB5" s="79"/>
      <c r="AC5" s="79" t="b">
        <v>0</v>
      </c>
      <c r="AD5" s="79">
        <v>0</v>
      </c>
      <c r="AE5" s="85" t="s">
        <v>1185</v>
      </c>
      <c r="AF5" s="79" t="b">
        <v>0</v>
      </c>
      <c r="AG5" s="79" t="s">
        <v>1187</v>
      </c>
      <c r="AH5" s="79"/>
      <c r="AI5" s="85" t="s">
        <v>1185</v>
      </c>
      <c r="AJ5" s="79" t="b">
        <v>0</v>
      </c>
      <c r="AK5" s="79">
        <v>0</v>
      </c>
      <c r="AL5" s="85" t="s">
        <v>1185</v>
      </c>
      <c r="AM5" s="79" t="s">
        <v>1195</v>
      </c>
      <c r="AN5" s="79" t="b">
        <v>1</v>
      </c>
      <c r="AO5" s="85" t="s">
        <v>1010</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4</v>
      </c>
      <c r="BE5" s="49">
        <v>22.22222222222222</v>
      </c>
      <c r="BF5" s="48">
        <v>0</v>
      </c>
      <c r="BG5" s="49">
        <v>0</v>
      </c>
      <c r="BH5" s="48">
        <v>0</v>
      </c>
      <c r="BI5" s="49">
        <v>0</v>
      </c>
      <c r="BJ5" s="48">
        <v>14</v>
      </c>
      <c r="BK5" s="49">
        <v>77.77777777777777</v>
      </c>
      <c r="BL5" s="48">
        <v>18</v>
      </c>
    </row>
    <row r="6" spans="1:64" ht="15">
      <c r="A6" s="64" t="s">
        <v>215</v>
      </c>
      <c r="B6" s="64" t="s">
        <v>215</v>
      </c>
      <c r="C6" s="65"/>
      <c r="D6" s="66"/>
      <c r="E6" s="67"/>
      <c r="F6" s="68"/>
      <c r="G6" s="65"/>
      <c r="H6" s="69"/>
      <c r="I6" s="70"/>
      <c r="J6" s="70"/>
      <c r="K6" s="34" t="s">
        <v>65</v>
      </c>
      <c r="L6" s="77">
        <v>7</v>
      </c>
      <c r="M6" s="77"/>
      <c r="N6" s="72"/>
      <c r="O6" s="79" t="s">
        <v>176</v>
      </c>
      <c r="P6" s="81">
        <v>43497.71407407407</v>
      </c>
      <c r="Q6" s="79" t="s">
        <v>336</v>
      </c>
      <c r="R6" s="83" t="s">
        <v>493</v>
      </c>
      <c r="S6" s="79" t="s">
        <v>593</v>
      </c>
      <c r="T6" s="79" t="s">
        <v>630</v>
      </c>
      <c r="U6" s="79"/>
      <c r="V6" s="83" t="s">
        <v>751</v>
      </c>
      <c r="W6" s="81">
        <v>43497.71407407407</v>
      </c>
      <c r="X6" s="83" t="s">
        <v>834</v>
      </c>
      <c r="Y6" s="79"/>
      <c r="Z6" s="79"/>
      <c r="AA6" s="85" t="s">
        <v>1011</v>
      </c>
      <c r="AB6" s="79"/>
      <c r="AC6" s="79" t="b">
        <v>0</v>
      </c>
      <c r="AD6" s="79">
        <v>0</v>
      </c>
      <c r="AE6" s="85" t="s">
        <v>1185</v>
      </c>
      <c r="AF6" s="79" t="b">
        <v>0</v>
      </c>
      <c r="AG6" s="79" t="s">
        <v>1187</v>
      </c>
      <c r="AH6" s="79"/>
      <c r="AI6" s="85" t="s">
        <v>1185</v>
      </c>
      <c r="AJ6" s="79" t="b">
        <v>0</v>
      </c>
      <c r="AK6" s="79">
        <v>0</v>
      </c>
      <c r="AL6" s="85" t="s">
        <v>1185</v>
      </c>
      <c r="AM6" s="79" t="s">
        <v>1196</v>
      </c>
      <c r="AN6" s="79" t="b">
        <v>1</v>
      </c>
      <c r="AO6" s="85" t="s">
        <v>1011</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1</v>
      </c>
      <c r="BE6" s="49">
        <v>6.666666666666667</v>
      </c>
      <c r="BF6" s="48">
        <v>0</v>
      </c>
      <c r="BG6" s="49">
        <v>0</v>
      </c>
      <c r="BH6" s="48">
        <v>0</v>
      </c>
      <c r="BI6" s="49">
        <v>0</v>
      </c>
      <c r="BJ6" s="48">
        <v>14</v>
      </c>
      <c r="BK6" s="49">
        <v>93.33333333333333</v>
      </c>
      <c r="BL6" s="48">
        <v>15</v>
      </c>
    </row>
    <row r="7" spans="1:64" ht="15">
      <c r="A7" s="64" t="s">
        <v>216</v>
      </c>
      <c r="B7" s="64" t="s">
        <v>307</v>
      </c>
      <c r="C7" s="65"/>
      <c r="D7" s="66"/>
      <c r="E7" s="67"/>
      <c r="F7" s="68"/>
      <c r="G7" s="65"/>
      <c r="H7" s="69"/>
      <c r="I7" s="70"/>
      <c r="J7" s="70"/>
      <c r="K7" s="34" t="s">
        <v>65</v>
      </c>
      <c r="L7" s="77">
        <v>8</v>
      </c>
      <c r="M7" s="77"/>
      <c r="N7" s="72"/>
      <c r="O7" s="79" t="s">
        <v>332</v>
      </c>
      <c r="P7" s="81">
        <v>43497.813993055555</v>
      </c>
      <c r="Q7" s="79" t="s">
        <v>337</v>
      </c>
      <c r="R7" s="83" t="s">
        <v>494</v>
      </c>
      <c r="S7" s="79" t="s">
        <v>594</v>
      </c>
      <c r="T7" s="79" t="s">
        <v>631</v>
      </c>
      <c r="U7" s="79"/>
      <c r="V7" s="83" t="s">
        <v>752</v>
      </c>
      <c r="W7" s="81">
        <v>43497.813993055555</v>
      </c>
      <c r="X7" s="83" t="s">
        <v>835</v>
      </c>
      <c r="Y7" s="79"/>
      <c r="Z7" s="79"/>
      <c r="AA7" s="85" t="s">
        <v>1012</v>
      </c>
      <c r="AB7" s="79"/>
      <c r="AC7" s="79" t="b">
        <v>0</v>
      </c>
      <c r="AD7" s="79">
        <v>6</v>
      </c>
      <c r="AE7" s="85" t="s">
        <v>1185</v>
      </c>
      <c r="AF7" s="79" t="b">
        <v>0</v>
      </c>
      <c r="AG7" s="79" t="s">
        <v>1187</v>
      </c>
      <c r="AH7" s="79"/>
      <c r="AI7" s="85" t="s">
        <v>1185</v>
      </c>
      <c r="AJ7" s="79" t="b">
        <v>0</v>
      </c>
      <c r="AK7" s="79">
        <v>0</v>
      </c>
      <c r="AL7" s="85" t="s">
        <v>1185</v>
      </c>
      <c r="AM7" s="79" t="s">
        <v>1195</v>
      </c>
      <c r="AN7" s="79" t="b">
        <v>0</v>
      </c>
      <c r="AO7" s="85" t="s">
        <v>1012</v>
      </c>
      <c r="AP7" s="79" t="s">
        <v>176</v>
      </c>
      <c r="AQ7" s="79">
        <v>0</v>
      </c>
      <c r="AR7" s="79">
        <v>0</v>
      </c>
      <c r="AS7" s="79"/>
      <c r="AT7" s="79"/>
      <c r="AU7" s="79"/>
      <c r="AV7" s="79"/>
      <c r="AW7" s="79"/>
      <c r="AX7" s="79"/>
      <c r="AY7" s="79"/>
      <c r="AZ7" s="79"/>
      <c r="BA7">
        <v>1</v>
      </c>
      <c r="BB7" s="78" t="str">
        <f>REPLACE(INDEX(GroupVertices[Group],MATCH(Edges24[[#This Row],[Vertex 1]],GroupVertices[Vertex],0)),1,1,"")</f>
        <v>23</v>
      </c>
      <c r="BC7" s="78" t="str">
        <f>REPLACE(INDEX(GroupVertices[Group],MATCH(Edges24[[#This Row],[Vertex 2]],GroupVertices[Vertex],0)),1,1,"")</f>
        <v>23</v>
      </c>
      <c r="BD7" s="48">
        <v>2</v>
      </c>
      <c r="BE7" s="49">
        <v>18.181818181818183</v>
      </c>
      <c r="BF7" s="48">
        <v>0</v>
      </c>
      <c r="BG7" s="49">
        <v>0</v>
      </c>
      <c r="BH7" s="48">
        <v>0</v>
      </c>
      <c r="BI7" s="49">
        <v>0</v>
      </c>
      <c r="BJ7" s="48">
        <v>9</v>
      </c>
      <c r="BK7" s="49">
        <v>81.81818181818181</v>
      </c>
      <c r="BL7" s="48">
        <v>11</v>
      </c>
    </row>
    <row r="8" spans="1:64" ht="15">
      <c r="A8" s="64" t="s">
        <v>217</v>
      </c>
      <c r="B8" s="64" t="s">
        <v>217</v>
      </c>
      <c r="C8" s="65"/>
      <c r="D8" s="66"/>
      <c r="E8" s="67"/>
      <c r="F8" s="68"/>
      <c r="G8" s="65"/>
      <c r="H8" s="69"/>
      <c r="I8" s="70"/>
      <c r="J8" s="70"/>
      <c r="K8" s="34" t="s">
        <v>65</v>
      </c>
      <c r="L8" s="77">
        <v>9</v>
      </c>
      <c r="M8" s="77"/>
      <c r="N8" s="72"/>
      <c r="O8" s="79" t="s">
        <v>176</v>
      </c>
      <c r="P8" s="81">
        <v>43497.860451388886</v>
      </c>
      <c r="Q8" s="79" t="s">
        <v>338</v>
      </c>
      <c r="R8" s="83" t="s">
        <v>495</v>
      </c>
      <c r="S8" s="79" t="s">
        <v>595</v>
      </c>
      <c r="T8" s="79" t="s">
        <v>632</v>
      </c>
      <c r="U8" s="79"/>
      <c r="V8" s="83" t="s">
        <v>753</v>
      </c>
      <c r="W8" s="81">
        <v>43497.860451388886</v>
      </c>
      <c r="X8" s="83" t="s">
        <v>836</v>
      </c>
      <c r="Y8" s="79"/>
      <c r="Z8" s="79"/>
      <c r="AA8" s="85" t="s">
        <v>1013</v>
      </c>
      <c r="AB8" s="79"/>
      <c r="AC8" s="79" t="b">
        <v>0</v>
      </c>
      <c r="AD8" s="79">
        <v>0</v>
      </c>
      <c r="AE8" s="85" t="s">
        <v>1185</v>
      </c>
      <c r="AF8" s="79" t="b">
        <v>0</v>
      </c>
      <c r="AG8" s="79" t="s">
        <v>1187</v>
      </c>
      <c r="AH8" s="79"/>
      <c r="AI8" s="85" t="s">
        <v>1185</v>
      </c>
      <c r="AJ8" s="79" t="b">
        <v>0</v>
      </c>
      <c r="AK8" s="79">
        <v>0</v>
      </c>
      <c r="AL8" s="85" t="s">
        <v>1185</v>
      </c>
      <c r="AM8" s="79" t="s">
        <v>1197</v>
      </c>
      <c r="AN8" s="79" t="b">
        <v>0</v>
      </c>
      <c r="AO8" s="85" t="s">
        <v>1013</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2</v>
      </c>
      <c r="BE8" s="49">
        <v>16.666666666666668</v>
      </c>
      <c r="BF8" s="48">
        <v>0</v>
      </c>
      <c r="BG8" s="49">
        <v>0</v>
      </c>
      <c r="BH8" s="48">
        <v>0</v>
      </c>
      <c r="BI8" s="49">
        <v>0</v>
      </c>
      <c r="BJ8" s="48">
        <v>10</v>
      </c>
      <c r="BK8" s="49">
        <v>83.33333333333333</v>
      </c>
      <c r="BL8" s="48">
        <v>12</v>
      </c>
    </row>
    <row r="9" spans="1:64" ht="15">
      <c r="A9" s="64" t="s">
        <v>218</v>
      </c>
      <c r="B9" s="64" t="s">
        <v>308</v>
      </c>
      <c r="C9" s="65"/>
      <c r="D9" s="66"/>
      <c r="E9" s="67"/>
      <c r="F9" s="68"/>
      <c r="G9" s="65"/>
      <c r="H9" s="69"/>
      <c r="I9" s="70"/>
      <c r="J9" s="70"/>
      <c r="K9" s="34" t="s">
        <v>65</v>
      </c>
      <c r="L9" s="77">
        <v>10</v>
      </c>
      <c r="M9" s="77"/>
      <c r="N9" s="72"/>
      <c r="O9" s="79" t="s">
        <v>332</v>
      </c>
      <c r="P9" s="81">
        <v>43497.8755787037</v>
      </c>
      <c r="Q9" s="79" t="s">
        <v>339</v>
      </c>
      <c r="R9" s="83" t="s">
        <v>496</v>
      </c>
      <c r="S9" s="79" t="s">
        <v>593</v>
      </c>
      <c r="T9" s="79" t="s">
        <v>633</v>
      </c>
      <c r="U9" s="79"/>
      <c r="V9" s="83" t="s">
        <v>754</v>
      </c>
      <c r="W9" s="81">
        <v>43497.8755787037</v>
      </c>
      <c r="X9" s="83" t="s">
        <v>837</v>
      </c>
      <c r="Y9" s="79"/>
      <c r="Z9" s="79"/>
      <c r="AA9" s="85" t="s">
        <v>1014</v>
      </c>
      <c r="AB9" s="79"/>
      <c r="AC9" s="79" t="b">
        <v>0</v>
      </c>
      <c r="AD9" s="79">
        <v>0</v>
      </c>
      <c r="AE9" s="85" t="s">
        <v>1185</v>
      </c>
      <c r="AF9" s="79" t="b">
        <v>0</v>
      </c>
      <c r="AG9" s="79" t="s">
        <v>1187</v>
      </c>
      <c r="AH9" s="79"/>
      <c r="AI9" s="85" t="s">
        <v>1185</v>
      </c>
      <c r="AJ9" s="79" t="b">
        <v>0</v>
      </c>
      <c r="AK9" s="79">
        <v>0</v>
      </c>
      <c r="AL9" s="85" t="s">
        <v>1185</v>
      </c>
      <c r="AM9" s="79" t="s">
        <v>1198</v>
      </c>
      <c r="AN9" s="79" t="b">
        <v>1</v>
      </c>
      <c r="AO9" s="85" t="s">
        <v>1014</v>
      </c>
      <c r="AP9" s="79" t="s">
        <v>176</v>
      </c>
      <c r="AQ9" s="79">
        <v>0</v>
      </c>
      <c r="AR9" s="79">
        <v>0</v>
      </c>
      <c r="AS9" s="79"/>
      <c r="AT9" s="79"/>
      <c r="AU9" s="79"/>
      <c r="AV9" s="79"/>
      <c r="AW9" s="79"/>
      <c r="AX9" s="79"/>
      <c r="AY9" s="79"/>
      <c r="AZ9" s="79"/>
      <c r="BA9">
        <v>1</v>
      </c>
      <c r="BB9" s="78" t="str">
        <f>REPLACE(INDEX(GroupVertices[Group],MATCH(Edges24[[#This Row],[Vertex 1]],GroupVertices[Vertex],0)),1,1,"")</f>
        <v>17</v>
      </c>
      <c r="BC9" s="78" t="str">
        <f>REPLACE(INDEX(GroupVertices[Group],MATCH(Edges24[[#This Row],[Vertex 2]],GroupVertices[Vertex],0)),1,1,"")</f>
        <v>17</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12</v>
      </c>
      <c r="M10" s="77"/>
      <c r="N10" s="72"/>
      <c r="O10" s="79" t="s">
        <v>176</v>
      </c>
      <c r="P10" s="81">
        <v>43497.986180555556</v>
      </c>
      <c r="Q10" s="79" t="s">
        <v>340</v>
      </c>
      <c r="R10" s="83" t="s">
        <v>497</v>
      </c>
      <c r="S10" s="79" t="s">
        <v>593</v>
      </c>
      <c r="T10" s="79"/>
      <c r="U10" s="79"/>
      <c r="V10" s="83" t="s">
        <v>755</v>
      </c>
      <c r="W10" s="81">
        <v>43497.986180555556</v>
      </c>
      <c r="X10" s="83" t="s">
        <v>838</v>
      </c>
      <c r="Y10" s="79"/>
      <c r="Z10" s="79"/>
      <c r="AA10" s="85" t="s">
        <v>1015</v>
      </c>
      <c r="AB10" s="79"/>
      <c r="AC10" s="79" t="b">
        <v>0</v>
      </c>
      <c r="AD10" s="79">
        <v>0</v>
      </c>
      <c r="AE10" s="85" t="s">
        <v>1185</v>
      </c>
      <c r="AF10" s="79" t="b">
        <v>0</v>
      </c>
      <c r="AG10" s="79" t="s">
        <v>1187</v>
      </c>
      <c r="AH10" s="79"/>
      <c r="AI10" s="85" t="s">
        <v>1185</v>
      </c>
      <c r="AJ10" s="79" t="b">
        <v>0</v>
      </c>
      <c r="AK10" s="79">
        <v>0</v>
      </c>
      <c r="AL10" s="85" t="s">
        <v>1185</v>
      </c>
      <c r="AM10" s="79" t="s">
        <v>1194</v>
      </c>
      <c r="AN10" s="79" t="b">
        <v>1</v>
      </c>
      <c r="AO10" s="85" t="s">
        <v>1015</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1</v>
      </c>
      <c r="BE10" s="49">
        <v>5.2631578947368425</v>
      </c>
      <c r="BF10" s="48">
        <v>0</v>
      </c>
      <c r="BG10" s="49">
        <v>0</v>
      </c>
      <c r="BH10" s="48">
        <v>0</v>
      </c>
      <c r="BI10" s="49">
        <v>0</v>
      </c>
      <c r="BJ10" s="48">
        <v>18</v>
      </c>
      <c r="BK10" s="49">
        <v>94.73684210526316</v>
      </c>
      <c r="BL10" s="48">
        <v>19</v>
      </c>
    </row>
    <row r="11" spans="1:64" ht="15">
      <c r="A11" s="64" t="s">
        <v>220</v>
      </c>
      <c r="B11" s="64" t="s">
        <v>220</v>
      </c>
      <c r="C11" s="65"/>
      <c r="D11" s="66"/>
      <c r="E11" s="67"/>
      <c r="F11" s="68"/>
      <c r="G11" s="65"/>
      <c r="H11" s="69"/>
      <c r="I11" s="70"/>
      <c r="J11" s="70"/>
      <c r="K11" s="34" t="s">
        <v>65</v>
      </c>
      <c r="L11" s="77">
        <v>13</v>
      </c>
      <c r="M11" s="77"/>
      <c r="N11" s="72"/>
      <c r="O11" s="79" t="s">
        <v>176</v>
      </c>
      <c r="P11" s="81">
        <v>43498.364652777775</v>
      </c>
      <c r="Q11" s="79" t="s">
        <v>341</v>
      </c>
      <c r="R11" s="83" t="s">
        <v>498</v>
      </c>
      <c r="S11" s="79" t="s">
        <v>596</v>
      </c>
      <c r="T11" s="79" t="s">
        <v>634</v>
      </c>
      <c r="U11" s="83" t="s">
        <v>700</v>
      </c>
      <c r="V11" s="83" t="s">
        <v>700</v>
      </c>
      <c r="W11" s="81">
        <v>43498.364652777775</v>
      </c>
      <c r="X11" s="83" t="s">
        <v>839</v>
      </c>
      <c r="Y11" s="79"/>
      <c r="Z11" s="79"/>
      <c r="AA11" s="85" t="s">
        <v>1016</v>
      </c>
      <c r="AB11" s="79"/>
      <c r="AC11" s="79" t="b">
        <v>0</v>
      </c>
      <c r="AD11" s="79">
        <v>0</v>
      </c>
      <c r="AE11" s="85" t="s">
        <v>1185</v>
      </c>
      <c r="AF11" s="79" t="b">
        <v>0</v>
      </c>
      <c r="AG11" s="79" t="s">
        <v>1187</v>
      </c>
      <c r="AH11" s="79"/>
      <c r="AI11" s="85" t="s">
        <v>1185</v>
      </c>
      <c r="AJ11" s="79" t="b">
        <v>0</v>
      </c>
      <c r="AK11" s="79">
        <v>0</v>
      </c>
      <c r="AL11" s="85" t="s">
        <v>1185</v>
      </c>
      <c r="AM11" s="79" t="s">
        <v>1199</v>
      </c>
      <c r="AN11" s="79" t="b">
        <v>0</v>
      </c>
      <c r="AO11" s="85" t="s">
        <v>1016</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1</v>
      </c>
      <c r="BG11" s="49">
        <v>12.5</v>
      </c>
      <c r="BH11" s="48">
        <v>0</v>
      </c>
      <c r="BI11" s="49">
        <v>0</v>
      </c>
      <c r="BJ11" s="48">
        <v>7</v>
      </c>
      <c r="BK11" s="49">
        <v>87.5</v>
      </c>
      <c r="BL11" s="48">
        <v>8</v>
      </c>
    </row>
    <row r="12" spans="1:64" ht="15">
      <c r="A12" s="64" t="s">
        <v>221</v>
      </c>
      <c r="B12" s="64" t="s">
        <v>221</v>
      </c>
      <c r="C12" s="65"/>
      <c r="D12" s="66"/>
      <c r="E12" s="67"/>
      <c r="F12" s="68"/>
      <c r="G12" s="65"/>
      <c r="H12" s="69"/>
      <c r="I12" s="70"/>
      <c r="J12" s="70"/>
      <c r="K12" s="34" t="s">
        <v>65</v>
      </c>
      <c r="L12" s="77">
        <v>14</v>
      </c>
      <c r="M12" s="77"/>
      <c r="N12" s="72"/>
      <c r="O12" s="79" t="s">
        <v>176</v>
      </c>
      <c r="P12" s="81">
        <v>43498.72453703704</v>
      </c>
      <c r="Q12" s="79" t="s">
        <v>342</v>
      </c>
      <c r="R12" s="83" t="s">
        <v>499</v>
      </c>
      <c r="S12" s="79" t="s">
        <v>597</v>
      </c>
      <c r="T12" s="79" t="s">
        <v>627</v>
      </c>
      <c r="U12" s="79"/>
      <c r="V12" s="83" t="s">
        <v>756</v>
      </c>
      <c r="W12" s="81">
        <v>43498.72453703704</v>
      </c>
      <c r="X12" s="83" t="s">
        <v>840</v>
      </c>
      <c r="Y12" s="79"/>
      <c r="Z12" s="79"/>
      <c r="AA12" s="85" t="s">
        <v>1017</v>
      </c>
      <c r="AB12" s="79"/>
      <c r="AC12" s="79" t="b">
        <v>0</v>
      </c>
      <c r="AD12" s="79">
        <v>4</v>
      </c>
      <c r="AE12" s="85" t="s">
        <v>1185</v>
      </c>
      <c r="AF12" s="79" t="b">
        <v>0</v>
      </c>
      <c r="AG12" s="79" t="s">
        <v>1188</v>
      </c>
      <c r="AH12" s="79"/>
      <c r="AI12" s="85" t="s">
        <v>1185</v>
      </c>
      <c r="AJ12" s="79" t="b">
        <v>0</v>
      </c>
      <c r="AK12" s="79">
        <v>0</v>
      </c>
      <c r="AL12" s="85" t="s">
        <v>1185</v>
      </c>
      <c r="AM12" s="79" t="s">
        <v>1200</v>
      </c>
      <c r="AN12" s="79" t="b">
        <v>0</v>
      </c>
      <c r="AO12" s="85" t="s">
        <v>1017</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17</v>
      </c>
      <c r="BK12" s="49">
        <v>100</v>
      </c>
      <c r="BL12" s="48">
        <v>17</v>
      </c>
    </row>
    <row r="13" spans="1:64" ht="15">
      <c r="A13" s="64" t="s">
        <v>222</v>
      </c>
      <c r="B13" s="64" t="s">
        <v>303</v>
      </c>
      <c r="C13" s="65"/>
      <c r="D13" s="66"/>
      <c r="E13" s="67"/>
      <c r="F13" s="68"/>
      <c r="G13" s="65"/>
      <c r="H13" s="69"/>
      <c r="I13" s="70"/>
      <c r="J13" s="70"/>
      <c r="K13" s="34" t="s">
        <v>65</v>
      </c>
      <c r="L13" s="77">
        <v>15</v>
      </c>
      <c r="M13" s="77"/>
      <c r="N13" s="72"/>
      <c r="O13" s="79" t="s">
        <v>332</v>
      </c>
      <c r="P13" s="81">
        <v>43499.12517361111</v>
      </c>
      <c r="Q13" s="79" t="s">
        <v>343</v>
      </c>
      <c r="R13" s="79"/>
      <c r="S13" s="79"/>
      <c r="T13" s="79" t="s">
        <v>635</v>
      </c>
      <c r="U13" s="79"/>
      <c r="V13" s="83" t="s">
        <v>757</v>
      </c>
      <c r="W13" s="81">
        <v>43499.12517361111</v>
      </c>
      <c r="X13" s="83" t="s">
        <v>841</v>
      </c>
      <c r="Y13" s="79"/>
      <c r="Z13" s="79"/>
      <c r="AA13" s="85" t="s">
        <v>1018</v>
      </c>
      <c r="AB13" s="79"/>
      <c r="AC13" s="79" t="b">
        <v>0</v>
      </c>
      <c r="AD13" s="79">
        <v>0</v>
      </c>
      <c r="AE13" s="85" t="s">
        <v>1185</v>
      </c>
      <c r="AF13" s="79" t="b">
        <v>0</v>
      </c>
      <c r="AG13" s="79" t="s">
        <v>1187</v>
      </c>
      <c r="AH13" s="79"/>
      <c r="AI13" s="85" t="s">
        <v>1185</v>
      </c>
      <c r="AJ13" s="79" t="b">
        <v>0</v>
      </c>
      <c r="AK13" s="79">
        <v>2</v>
      </c>
      <c r="AL13" s="85" t="s">
        <v>1155</v>
      </c>
      <c r="AM13" s="79" t="s">
        <v>1193</v>
      </c>
      <c r="AN13" s="79" t="b">
        <v>0</v>
      </c>
      <c r="AO13" s="85" t="s">
        <v>1155</v>
      </c>
      <c r="AP13" s="79" t="s">
        <v>176</v>
      </c>
      <c r="AQ13" s="79">
        <v>0</v>
      </c>
      <c r="AR13" s="79">
        <v>0</v>
      </c>
      <c r="AS13" s="79"/>
      <c r="AT13" s="79"/>
      <c r="AU13" s="79"/>
      <c r="AV13" s="79"/>
      <c r="AW13" s="79"/>
      <c r="AX13" s="79"/>
      <c r="AY13" s="79"/>
      <c r="AZ13" s="79"/>
      <c r="BA13">
        <v>1</v>
      </c>
      <c r="BB13" s="78" t="str">
        <f>REPLACE(INDEX(GroupVertices[Group],MATCH(Edges24[[#This Row],[Vertex 1]],GroupVertices[Vertex],0)),1,1,"")</f>
        <v>3</v>
      </c>
      <c r="BC13" s="78" t="str">
        <f>REPLACE(INDEX(GroupVertices[Group],MATCH(Edges24[[#This Row],[Vertex 2]],GroupVertices[Vertex],0)),1,1,"")</f>
        <v>3</v>
      </c>
      <c r="BD13" s="48">
        <v>0</v>
      </c>
      <c r="BE13" s="49">
        <v>0</v>
      </c>
      <c r="BF13" s="48">
        <v>0</v>
      </c>
      <c r="BG13" s="49">
        <v>0</v>
      </c>
      <c r="BH13" s="48">
        <v>0</v>
      </c>
      <c r="BI13" s="49">
        <v>0</v>
      </c>
      <c r="BJ13" s="48">
        <v>20</v>
      </c>
      <c r="BK13" s="49">
        <v>100</v>
      </c>
      <c r="BL13" s="48">
        <v>20</v>
      </c>
    </row>
    <row r="14" spans="1:64" ht="15">
      <c r="A14" s="64" t="s">
        <v>223</v>
      </c>
      <c r="B14" s="64" t="s">
        <v>295</v>
      </c>
      <c r="C14" s="65"/>
      <c r="D14" s="66"/>
      <c r="E14" s="67"/>
      <c r="F14" s="68"/>
      <c r="G14" s="65"/>
      <c r="H14" s="69"/>
      <c r="I14" s="70"/>
      <c r="J14" s="70"/>
      <c r="K14" s="34" t="s">
        <v>65</v>
      </c>
      <c r="L14" s="77">
        <v>16</v>
      </c>
      <c r="M14" s="77"/>
      <c r="N14" s="72"/>
      <c r="O14" s="79" t="s">
        <v>332</v>
      </c>
      <c r="P14" s="81">
        <v>43499.761099537034</v>
      </c>
      <c r="Q14" s="79" t="s">
        <v>344</v>
      </c>
      <c r="R14" s="79"/>
      <c r="S14" s="79"/>
      <c r="T14" s="79" t="s">
        <v>627</v>
      </c>
      <c r="U14" s="79"/>
      <c r="V14" s="83" t="s">
        <v>758</v>
      </c>
      <c r="W14" s="81">
        <v>43499.761099537034</v>
      </c>
      <c r="X14" s="83" t="s">
        <v>842</v>
      </c>
      <c r="Y14" s="79"/>
      <c r="Z14" s="79"/>
      <c r="AA14" s="85" t="s">
        <v>1019</v>
      </c>
      <c r="AB14" s="79"/>
      <c r="AC14" s="79" t="b">
        <v>0</v>
      </c>
      <c r="AD14" s="79">
        <v>0</v>
      </c>
      <c r="AE14" s="85" t="s">
        <v>1185</v>
      </c>
      <c r="AF14" s="79" t="b">
        <v>0</v>
      </c>
      <c r="AG14" s="79" t="s">
        <v>1187</v>
      </c>
      <c r="AH14" s="79"/>
      <c r="AI14" s="85" t="s">
        <v>1185</v>
      </c>
      <c r="AJ14" s="79" t="b">
        <v>0</v>
      </c>
      <c r="AK14" s="79">
        <v>1</v>
      </c>
      <c r="AL14" s="85" t="s">
        <v>1132</v>
      </c>
      <c r="AM14" s="79" t="s">
        <v>1201</v>
      </c>
      <c r="AN14" s="79" t="b">
        <v>0</v>
      </c>
      <c r="AO14" s="85" t="s">
        <v>1132</v>
      </c>
      <c r="AP14" s="79" t="s">
        <v>176</v>
      </c>
      <c r="AQ14" s="79">
        <v>0</v>
      </c>
      <c r="AR14" s="79">
        <v>0</v>
      </c>
      <c r="AS14" s="79"/>
      <c r="AT14" s="79"/>
      <c r="AU14" s="79"/>
      <c r="AV14" s="79"/>
      <c r="AW14" s="79"/>
      <c r="AX14" s="79"/>
      <c r="AY14" s="79"/>
      <c r="AZ14" s="79"/>
      <c r="BA14">
        <v>1</v>
      </c>
      <c r="BB14" s="78" t="str">
        <f>REPLACE(INDEX(GroupVertices[Group],MATCH(Edges24[[#This Row],[Vertex 1]],GroupVertices[Vertex],0)),1,1,"")</f>
        <v>6</v>
      </c>
      <c r="BC14" s="78" t="str">
        <f>REPLACE(INDEX(GroupVertices[Group],MATCH(Edges24[[#This Row],[Vertex 2]],GroupVertices[Vertex],0)),1,1,"")</f>
        <v>6</v>
      </c>
      <c r="BD14" s="48">
        <v>1</v>
      </c>
      <c r="BE14" s="49">
        <v>5.555555555555555</v>
      </c>
      <c r="BF14" s="48">
        <v>0</v>
      </c>
      <c r="BG14" s="49">
        <v>0</v>
      </c>
      <c r="BH14" s="48">
        <v>0</v>
      </c>
      <c r="BI14" s="49">
        <v>0</v>
      </c>
      <c r="BJ14" s="48">
        <v>17</v>
      </c>
      <c r="BK14" s="49">
        <v>94.44444444444444</v>
      </c>
      <c r="BL14" s="48">
        <v>18</v>
      </c>
    </row>
    <row r="15" spans="1:64" ht="15">
      <c r="A15" s="64" t="s">
        <v>224</v>
      </c>
      <c r="B15" s="64" t="s">
        <v>302</v>
      </c>
      <c r="C15" s="65"/>
      <c r="D15" s="66"/>
      <c r="E15" s="67"/>
      <c r="F15" s="68"/>
      <c r="G15" s="65"/>
      <c r="H15" s="69"/>
      <c r="I15" s="70"/>
      <c r="J15" s="70"/>
      <c r="K15" s="34" t="s">
        <v>65</v>
      </c>
      <c r="L15" s="77">
        <v>17</v>
      </c>
      <c r="M15" s="77"/>
      <c r="N15" s="72"/>
      <c r="O15" s="79" t="s">
        <v>332</v>
      </c>
      <c r="P15" s="81">
        <v>43500.28188657408</v>
      </c>
      <c r="Q15" s="79" t="s">
        <v>345</v>
      </c>
      <c r="R15" s="83" t="s">
        <v>500</v>
      </c>
      <c r="S15" s="79" t="s">
        <v>598</v>
      </c>
      <c r="T15" s="79" t="s">
        <v>635</v>
      </c>
      <c r="U15" s="79"/>
      <c r="V15" s="83" t="s">
        <v>759</v>
      </c>
      <c r="W15" s="81">
        <v>43500.28188657408</v>
      </c>
      <c r="X15" s="83" t="s">
        <v>843</v>
      </c>
      <c r="Y15" s="79"/>
      <c r="Z15" s="79"/>
      <c r="AA15" s="85" t="s">
        <v>1020</v>
      </c>
      <c r="AB15" s="79"/>
      <c r="AC15" s="79" t="b">
        <v>0</v>
      </c>
      <c r="AD15" s="79">
        <v>1</v>
      </c>
      <c r="AE15" s="85" t="s">
        <v>1185</v>
      </c>
      <c r="AF15" s="79" t="b">
        <v>0</v>
      </c>
      <c r="AG15" s="79" t="s">
        <v>1187</v>
      </c>
      <c r="AH15" s="79"/>
      <c r="AI15" s="85" t="s">
        <v>1185</v>
      </c>
      <c r="AJ15" s="79" t="b">
        <v>0</v>
      </c>
      <c r="AK15" s="79">
        <v>0</v>
      </c>
      <c r="AL15" s="85" t="s">
        <v>1185</v>
      </c>
      <c r="AM15" s="79" t="s">
        <v>1202</v>
      </c>
      <c r="AN15" s="79" t="b">
        <v>0</v>
      </c>
      <c r="AO15" s="85" t="s">
        <v>1020</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v>2</v>
      </c>
      <c r="BE15" s="49">
        <v>5.555555555555555</v>
      </c>
      <c r="BF15" s="48">
        <v>1</v>
      </c>
      <c r="BG15" s="49">
        <v>2.7777777777777777</v>
      </c>
      <c r="BH15" s="48">
        <v>0</v>
      </c>
      <c r="BI15" s="49">
        <v>0</v>
      </c>
      <c r="BJ15" s="48">
        <v>33</v>
      </c>
      <c r="BK15" s="49">
        <v>91.66666666666667</v>
      </c>
      <c r="BL15" s="48">
        <v>36</v>
      </c>
    </row>
    <row r="16" spans="1:64" ht="15">
      <c r="A16" s="64" t="s">
        <v>225</v>
      </c>
      <c r="B16" s="64" t="s">
        <v>310</v>
      </c>
      <c r="C16" s="65"/>
      <c r="D16" s="66"/>
      <c r="E16" s="67"/>
      <c r="F16" s="68"/>
      <c r="G16" s="65"/>
      <c r="H16" s="69"/>
      <c r="I16" s="70"/>
      <c r="J16" s="70"/>
      <c r="K16" s="34" t="s">
        <v>65</v>
      </c>
      <c r="L16" s="77">
        <v>18</v>
      </c>
      <c r="M16" s="77"/>
      <c r="N16" s="72"/>
      <c r="O16" s="79" t="s">
        <v>332</v>
      </c>
      <c r="P16" s="81">
        <v>43500.55572916667</v>
      </c>
      <c r="Q16" s="79" t="s">
        <v>346</v>
      </c>
      <c r="R16" s="83" t="s">
        <v>501</v>
      </c>
      <c r="S16" s="79" t="s">
        <v>599</v>
      </c>
      <c r="T16" s="79" t="s">
        <v>630</v>
      </c>
      <c r="U16" s="79"/>
      <c r="V16" s="83" t="s">
        <v>760</v>
      </c>
      <c r="W16" s="81">
        <v>43500.55572916667</v>
      </c>
      <c r="X16" s="83" t="s">
        <v>844</v>
      </c>
      <c r="Y16" s="79"/>
      <c r="Z16" s="79"/>
      <c r="AA16" s="85" t="s">
        <v>1021</v>
      </c>
      <c r="AB16" s="79"/>
      <c r="AC16" s="79" t="b">
        <v>0</v>
      </c>
      <c r="AD16" s="79">
        <v>0</v>
      </c>
      <c r="AE16" s="85" t="s">
        <v>1185</v>
      </c>
      <c r="AF16" s="79" t="b">
        <v>0</v>
      </c>
      <c r="AG16" s="79" t="s">
        <v>1187</v>
      </c>
      <c r="AH16" s="79"/>
      <c r="AI16" s="85" t="s">
        <v>1185</v>
      </c>
      <c r="AJ16" s="79" t="b">
        <v>0</v>
      </c>
      <c r="AK16" s="79">
        <v>0</v>
      </c>
      <c r="AL16" s="85" t="s">
        <v>1185</v>
      </c>
      <c r="AM16" s="79" t="s">
        <v>1196</v>
      </c>
      <c r="AN16" s="79" t="b">
        <v>0</v>
      </c>
      <c r="AO16" s="85" t="s">
        <v>1021</v>
      </c>
      <c r="AP16" s="79" t="s">
        <v>176</v>
      </c>
      <c r="AQ16" s="79">
        <v>0</v>
      </c>
      <c r="AR16" s="79">
        <v>0</v>
      </c>
      <c r="AS16" s="79"/>
      <c r="AT16" s="79"/>
      <c r="AU16" s="79"/>
      <c r="AV16" s="79"/>
      <c r="AW16" s="79"/>
      <c r="AX16" s="79"/>
      <c r="AY16" s="79"/>
      <c r="AZ16" s="79"/>
      <c r="BA16">
        <v>1</v>
      </c>
      <c r="BB16" s="78" t="str">
        <f>REPLACE(INDEX(GroupVertices[Group],MATCH(Edges24[[#This Row],[Vertex 1]],GroupVertices[Vertex],0)),1,1,"")</f>
        <v>22</v>
      </c>
      <c r="BC16" s="78" t="str">
        <f>REPLACE(INDEX(GroupVertices[Group],MATCH(Edges24[[#This Row],[Vertex 2]],GroupVertices[Vertex],0)),1,1,"")</f>
        <v>22</v>
      </c>
      <c r="BD16" s="48">
        <v>1</v>
      </c>
      <c r="BE16" s="49">
        <v>6.25</v>
      </c>
      <c r="BF16" s="48">
        <v>0</v>
      </c>
      <c r="BG16" s="49">
        <v>0</v>
      </c>
      <c r="BH16" s="48">
        <v>0</v>
      </c>
      <c r="BI16" s="49">
        <v>0</v>
      </c>
      <c r="BJ16" s="48">
        <v>15</v>
      </c>
      <c r="BK16" s="49">
        <v>93.75</v>
      </c>
      <c r="BL16" s="48">
        <v>16</v>
      </c>
    </row>
    <row r="17" spans="1:64" ht="15">
      <c r="A17" s="64" t="s">
        <v>226</v>
      </c>
      <c r="B17" s="64" t="s">
        <v>226</v>
      </c>
      <c r="C17" s="65"/>
      <c r="D17" s="66"/>
      <c r="E17" s="67"/>
      <c r="F17" s="68"/>
      <c r="G17" s="65"/>
      <c r="H17" s="69"/>
      <c r="I17" s="70"/>
      <c r="J17" s="70"/>
      <c r="K17" s="34" t="s">
        <v>65</v>
      </c>
      <c r="L17" s="77">
        <v>19</v>
      </c>
      <c r="M17" s="77"/>
      <c r="N17" s="72"/>
      <c r="O17" s="79" t="s">
        <v>176</v>
      </c>
      <c r="P17" s="81">
        <v>43500.639027777775</v>
      </c>
      <c r="Q17" s="79" t="s">
        <v>347</v>
      </c>
      <c r="R17" s="83" t="s">
        <v>502</v>
      </c>
      <c r="S17" s="79" t="s">
        <v>597</v>
      </c>
      <c r="T17" s="79" t="s">
        <v>636</v>
      </c>
      <c r="U17" s="83" t="s">
        <v>701</v>
      </c>
      <c r="V17" s="83" t="s">
        <v>701</v>
      </c>
      <c r="W17" s="81">
        <v>43500.639027777775</v>
      </c>
      <c r="X17" s="83" t="s">
        <v>845</v>
      </c>
      <c r="Y17" s="79"/>
      <c r="Z17" s="79"/>
      <c r="AA17" s="85" t="s">
        <v>1022</v>
      </c>
      <c r="AB17" s="79"/>
      <c r="AC17" s="79" t="b">
        <v>0</v>
      </c>
      <c r="AD17" s="79">
        <v>1</v>
      </c>
      <c r="AE17" s="85" t="s">
        <v>1185</v>
      </c>
      <c r="AF17" s="79" t="b">
        <v>0</v>
      </c>
      <c r="AG17" s="79" t="s">
        <v>1187</v>
      </c>
      <c r="AH17" s="79"/>
      <c r="AI17" s="85" t="s">
        <v>1185</v>
      </c>
      <c r="AJ17" s="79" t="b">
        <v>0</v>
      </c>
      <c r="AK17" s="79">
        <v>0</v>
      </c>
      <c r="AL17" s="85" t="s">
        <v>1185</v>
      </c>
      <c r="AM17" s="79" t="s">
        <v>1195</v>
      </c>
      <c r="AN17" s="79" t="b">
        <v>0</v>
      </c>
      <c r="AO17" s="85" t="s">
        <v>1022</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29</v>
      </c>
      <c r="BK17" s="49">
        <v>100</v>
      </c>
      <c r="BL17" s="48">
        <v>29</v>
      </c>
    </row>
    <row r="18" spans="1:64" ht="15">
      <c r="A18" s="64" t="s">
        <v>227</v>
      </c>
      <c r="B18" s="64" t="s">
        <v>305</v>
      </c>
      <c r="C18" s="65"/>
      <c r="D18" s="66"/>
      <c r="E18" s="67"/>
      <c r="F18" s="68"/>
      <c r="G18" s="65"/>
      <c r="H18" s="69"/>
      <c r="I18" s="70"/>
      <c r="J18" s="70"/>
      <c r="K18" s="34" t="s">
        <v>65</v>
      </c>
      <c r="L18" s="77">
        <v>20</v>
      </c>
      <c r="M18" s="77"/>
      <c r="N18" s="72"/>
      <c r="O18" s="79" t="s">
        <v>332</v>
      </c>
      <c r="P18" s="81">
        <v>43501.27465277778</v>
      </c>
      <c r="Q18" s="79" t="s">
        <v>348</v>
      </c>
      <c r="R18" s="79"/>
      <c r="S18" s="79"/>
      <c r="T18" s="79" t="s">
        <v>637</v>
      </c>
      <c r="U18" s="79"/>
      <c r="V18" s="83" t="s">
        <v>761</v>
      </c>
      <c r="W18" s="81">
        <v>43501.27465277778</v>
      </c>
      <c r="X18" s="83" t="s">
        <v>846</v>
      </c>
      <c r="Y18" s="79"/>
      <c r="Z18" s="79"/>
      <c r="AA18" s="85" t="s">
        <v>1023</v>
      </c>
      <c r="AB18" s="79"/>
      <c r="AC18" s="79" t="b">
        <v>0</v>
      </c>
      <c r="AD18" s="79">
        <v>0</v>
      </c>
      <c r="AE18" s="85" t="s">
        <v>1185</v>
      </c>
      <c r="AF18" s="79" t="b">
        <v>0</v>
      </c>
      <c r="AG18" s="79" t="s">
        <v>1187</v>
      </c>
      <c r="AH18" s="79"/>
      <c r="AI18" s="85" t="s">
        <v>1185</v>
      </c>
      <c r="AJ18" s="79" t="b">
        <v>0</v>
      </c>
      <c r="AK18" s="79">
        <v>2</v>
      </c>
      <c r="AL18" s="85" t="s">
        <v>1169</v>
      </c>
      <c r="AM18" s="79" t="s">
        <v>1201</v>
      </c>
      <c r="AN18" s="79" t="b">
        <v>0</v>
      </c>
      <c r="AO18" s="85" t="s">
        <v>1169</v>
      </c>
      <c r="AP18" s="79" t="s">
        <v>176</v>
      </c>
      <c r="AQ18" s="79">
        <v>0</v>
      </c>
      <c r="AR18" s="79">
        <v>0</v>
      </c>
      <c r="AS18" s="79"/>
      <c r="AT18" s="79"/>
      <c r="AU18" s="79"/>
      <c r="AV18" s="79"/>
      <c r="AW18" s="79"/>
      <c r="AX18" s="79"/>
      <c r="AY18" s="79"/>
      <c r="AZ18" s="79"/>
      <c r="BA18">
        <v>1</v>
      </c>
      <c r="BB18" s="78" t="str">
        <f>REPLACE(INDEX(GroupVertices[Group],MATCH(Edges24[[#This Row],[Vertex 1]],GroupVertices[Vertex],0)),1,1,"")</f>
        <v>8</v>
      </c>
      <c r="BC18" s="78" t="str">
        <f>REPLACE(INDEX(GroupVertices[Group],MATCH(Edges24[[#This Row],[Vertex 2]],GroupVertices[Vertex],0)),1,1,"")</f>
        <v>8</v>
      </c>
      <c r="BD18" s="48">
        <v>0</v>
      </c>
      <c r="BE18" s="49">
        <v>0</v>
      </c>
      <c r="BF18" s="48">
        <v>0</v>
      </c>
      <c r="BG18" s="49">
        <v>0</v>
      </c>
      <c r="BH18" s="48">
        <v>0</v>
      </c>
      <c r="BI18" s="49">
        <v>0</v>
      </c>
      <c r="BJ18" s="48">
        <v>14</v>
      </c>
      <c r="BK18" s="49">
        <v>100</v>
      </c>
      <c r="BL18" s="48">
        <v>14</v>
      </c>
    </row>
    <row r="19" spans="1:64" ht="15">
      <c r="A19" s="64" t="s">
        <v>228</v>
      </c>
      <c r="B19" s="64" t="s">
        <v>311</v>
      </c>
      <c r="C19" s="65"/>
      <c r="D19" s="66"/>
      <c r="E19" s="67"/>
      <c r="F19" s="68"/>
      <c r="G19" s="65"/>
      <c r="H19" s="69"/>
      <c r="I19" s="70"/>
      <c r="J19" s="70"/>
      <c r="K19" s="34" t="s">
        <v>65</v>
      </c>
      <c r="L19" s="77">
        <v>21</v>
      </c>
      <c r="M19" s="77"/>
      <c r="N19" s="72"/>
      <c r="O19" s="79" t="s">
        <v>332</v>
      </c>
      <c r="P19" s="81">
        <v>43501.545324074075</v>
      </c>
      <c r="Q19" s="79" t="s">
        <v>349</v>
      </c>
      <c r="R19" s="83" t="s">
        <v>503</v>
      </c>
      <c r="S19" s="79" t="s">
        <v>600</v>
      </c>
      <c r="T19" s="79" t="s">
        <v>638</v>
      </c>
      <c r="U19" s="79"/>
      <c r="V19" s="83" t="s">
        <v>762</v>
      </c>
      <c r="W19" s="81">
        <v>43501.545324074075</v>
      </c>
      <c r="X19" s="83" t="s">
        <v>847</v>
      </c>
      <c r="Y19" s="79"/>
      <c r="Z19" s="79"/>
      <c r="AA19" s="85" t="s">
        <v>1024</v>
      </c>
      <c r="AB19" s="79"/>
      <c r="AC19" s="79" t="b">
        <v>0</v>
      </c>
      <c r="AD19" s="79">
        <v>0</v>
      </c>
      <c r="AE19" s="85" t="s">
        <v>1185</v>
      </c>
      <c r="AF19" s="79" t="b">
        <v>0</v>
      </c>
      <c r="AG19" s="79" t="s">
        <v>1187</v>
      </c>
      <c r="AH19" s="79"/>
      <c r="AI19" s="85" t="s">
        <v>1185</v>
      </c>
      <c r="AJ19" s="79" t="b">
        <v>0</v>
      </c>
      <c r="AK19" s="79">
        <v>0</v>
      </c>
      <c r="AL19" s="85" t="s">
        <v>1185</v>
      </c>
      <c r="AM19" s="79" t="s">
        <v>1194</v>
      </c>
      <c r="AN19" s="79" t="b">
        <v>0</v>
      </c>
      <c r="AO19" s="85" t="s">
        <v>1024</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0</v>
      </c>
      <c r="BE19" s="49">
        <v>0</v>
      </c>
      <c r="BF19" s="48">
        <v>0</v>
      </c>
      <c r="BG19" s="49">
        <v>0</v>
      </c>
      <c r="BH19" s="48">
        <v>0</v>
      </c>
      <c r="BI19" s="49">
        <v>0</v>
      </c>
      <c r="BJ19" s="48">
        <v>12</v>
      </c>
      <c r="BK19" s="49">
        <v>100</v>
      </c>
      <c r="BL19" s="48">
        <v>12</v>
      </c>
    </row>
    <row r="20" spans="1:64" ht="15">
      <c r="A20" s="64" t="s">
        <v>229</v>
      </c>
      <c r="B20" s="64" t="s">
        <v>229</v>
      </c>
      <c r="C20" s="65"/>
      <c r="D20" s="66"/>
      <c r="E20" s="67"/>
      <c r="F20" s="68"/>
      <c r="G20" s="65"/>
      <c r="H20" s="69"/>
      <c r="I20" s="70"/>
      <c r="J20" s="70"/>
      <c r="K20" s="34" t="s">
        <v>65</v>
      </c>
      <c r="L20" s="77">
        <v>22</v>
      </c>
      <c r="M20" s="77"/>
      <c r="N20" s="72"/>
      <c r="O20" s="79" t="s">
        <v>176</v>
      </c>
      <c r="P20" s="81">
        <v>43501.68085648148</v>
      </c>
      <c r="Q20" s="79" t="s">
        <v>350</v>
      </c>
      <c r="R20" s="83" t="s">
        <v>504</v>
      </c>
      <c r="S20" s="79" t="s">
        <v>597</v>
      </c>
      <c r="T20" s="79" t="s">
        <v>639</v>
      </c>
      <c r="U20" s="79"/>
      <c r="V20" s="83" t="s">
        <v>763</v>
      </c>
      <c r="W20" s="81">
        <v>43501.68085648148</v>
      </c>
      <c r="X20" s="83" t="s">
        <v>848</v>
      </c>
      <c r="Y20" s="79"/>
      <c r="Z20" s="79"/>
      <c r="AA20" s="85" t="s">
        <v>1025</v>
      </c>
      <c r="AB20" s="79"/>
      <c r="AC20" s="79" t="b">
        <v>0</v>
      </c>
      <c r="AD20" s="79">
        <v>0</v>
      </c>
      <c r="AE20" s="85" t="s">
        <v>1185</v>
      </c>
      <c r="AF20" s="79" t="b">
        <v>0</v>
      </c>
      <c r="AG20" s="79" t="s">
        <v>1189</v>
      </c>
      <c r="AH20" s="79"/>
      <c r="AI20" s="85" t="s">
        <v>1185</v>
      </c>
      <c r="AJ20" s="79" t="b">
        <v>0</v>
      </c>
      <c r="AK20" s="79">
        <v>0</v>
      </c>
      <c r="AL20" s="85" t="s">
        <v>1185</v>
      </c>
      <c r="AM20" s="79" t="s">
        <v>1200</v>
      </c>
      <c r="AN20" s="79" t="b">
        <v>0</v>
      </c>
      <c r="AO20" s="85" t="s">
        <v>1025</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3</v>
      </c>
      <c r="BK20" s="49">
        <v>100</v>
      </c>
      <c r="BL20" s="48">
        <v>3</v>
      </c>
    </row>
    <row r="21" spans="1:64" ht="15">
      <c r="A21" s="64" t="s">
        <v>230</v>
      </c>
      <c r="B21" s="64" t="s">
        <v>303</v>
      </c>
      <c r="C21" s="65"/>
      <c r="D21" s="66"/>
      <c r="E21" s="67"/>
      <c r="F21" s="68"/>
      <c r="G21" s="65"/>
      <c r="H21" s="69"/>
      <c r="I21" s="70"/>
      <c r="J21" s="70"/>
      <c r="K21" s="34" t="s">
        <v>65</v>
      </c>
      <c r="L21" s="77">
        <v>23</v>
      </c>
      <c r="M21" s="77"/>
      <c r="N21" s="72"/>
      <c r="O21" s="79" t="s">
        <v>332</v>
      </c>
      <c r="P21" s="81">
        <v>43501.75645833334</v>
      </c>
      <c r="Q21" s="79" t="s">
        <v>351</v>
      </c>
      <c r="R21" s="83" t="s">
        <v>505</v>
      </c>
      <c r="S21" s="79" t="s">
        <v>601</v>
      </c>
      <c r="T21" s="79" t="s">
        <v>640</v>
      </c>
      <c r="U21" s="79"/>
      <c r="V21" s="83" t="s">
        <v>764</v>
      </c>
      <c r="W21" s="81">
        <v>43501.75645833334</v>
      </c>
      <c r="X21" s="83" t="s">
        <v>849</v>
      </c>
      <c r="Y21" s="79"/>
      <c r="Z21" s="79"/>
      <c r="AA21" s="85" t="s">
        <v>1026</v>
      </c>
      <c r="AB21" s="79"/>
      <c r="AC21" s="79" t="b">
        <v>0</v>
      </c>
      <c r="AD21" s="79">
        <v>0</v>
      </c>
      <c r="AE21" s="85" t="s">
        <v>1185</v>
      </c>
      <c r="AF21" s="79" t="b">
        <v>0</v>
      </c>
      <c r="AG21" s="79" t="s">
        <v>1187</v>
      </c>
      <c r="AH21" s="79"/>
      <c r="AI21" s="85" t="s">
        <v>1185</v>
      </c>
      <c r="AJ21" s="79" t="b">
        <v>0</v>
      </c>
      <c r="AK21" s="79">
        <v>8</v>
      </c>
      <c r="AL21" s="85" t="s">
        <v>1157</v>
      </c>
      <c r="AM21" s="79" t="s">
        <v>1195</v>
      </c>
      <c r="AN21" s="79" t="b">
        <v>0</v>
      </c>
      <c r="AO21" s="85" t="s">
        <v>1157</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3</v>
      </c>
      <c r="BD21" s="48">
        <v>0</v>
      </c>
      <c r="BE21" s="49">
        <v>0</v>
      </c>
      <c r="BF21" s="48">
        <v>0</v>
      </c>
      <c r="BG21" s="49">
        <v>0</v>
      </c>
      <c r="BH21" s="48">
        <v>0</v>
      </c>
      <c r="BI21" s="49">
        <v>0</v>
      </c>
      <c r="BJ21" s="48">
        <v>16</v>
      </c>
      <c r="BK21" s="49">
        <v>100</v>
      </c>
      <c r="BL21" s="48">
        <v>16</v>
      </c>
    </row>
    <row r="22" spans="1:64" ht="15">
      <c r="A22" s="64" t="s">
        <v>231</v>
      </c>
      <c r="B22" s="64" t="s">
        <v>312</v>
      </c>
      <c r="C22" s="65"/>
      <c r="D22" s="66"/>
      <c r="E22" s="67"/>
      <c r="F22" s="68"/>
      <c r="G22" s="65"/>
      <c r="H22" s="69"/>
      <c r="I22" s="70"/>
      <c r="J22" s="70"/>
      <c r="K22" s="34" t="s">
        <v>65</v>
      </c>
      <c r="L22" s="77">
        <v>24</v>
      </c>
      <c r="M22" s="77"/>
      <c r="N22" s="72"/>
      <c r="O22" s="79" t="s">
        <v>332</v>
      </c>
      <c r="P22" s="81">
        <v>43501.864375</v>
      </c>
      <c r="Q22" s="79" t="s">
        <v>352</v>
      </c>
      <c r="R22" s="79"/>
      <c r="S22" s="79"/>
      <c r="T22" s="79"/>
      <c r="U22" s="79"/>
      <c r="V22" s="83" t="s">
        <v>765</v>
      </c>
      <c r="W22" s="81">
        <v>43501.864375</v>
      </c>
      <c r="X22" s="83" t="s">
        <v>850</v>
      </c>
      <c r="Y22" s="79"/>
      <c r="Z22" s="79"/>
      <c r="AA22" s="85" t="s">
        <v>1027</v>
      </c>
      <c r="AB22" s="79"/>
      <c r="AC22" s="79" t="b">
        <v>0</v>
      </c>
      <c r="AD22" s="79">
        <v>0</v>
      </c>
      <c r="AE22" s="85" t="s">
        <v>1185</v>
      </c>
      <c r="AF22" s="79" t="b">
        <v>0</v>
      </c>
      <c r="AG22" s="79" t="s">
        <v>1187</v>
      </c>
      <c r="AH22" s="79"/>
      <c r="AI22" s="85" t="s">
        <v>1185</v>
      </c>
      <c r="AJ22" s="79" t="b">
        <v>0</v>
      </c>
      <c r="AK22" s="79">
        <v>2</v>
      </c>
      <c r="AL22" s="85" t="s">
        <v>1101</v>
      </c>
      <c r="AM22" s="79" t="s">
        <v>1201</v>
      </c>
      <c r="AN22" s="79" t="b">
        <v>0</v>
      </c>
      <c r="AO22" s="85" t="s">
        <v>1101</v>
      </c>
      <c r="AP22" s="79" t="s">
        <v>176</v>
      </c>
      <c r="AQ22" s="79">
        <v>0</v>
      </c>
      <c r="AR22" s="79">
        <v>0</v>
      </c>
      <c r="AS22" s="79"/>
      <c r="AT22" s="79"/>
      <c r="AU22" s="79"/>
      <c r="AV22" s="79"/>
      <c r="AW22" s="79"/>
      <c r="AX22" s="79"/>
      <c r="AY22" s="79"/>
      <c r="AZ22" s="79"/>
      <c r="BA22">
        <v>1</v>
      </c>
      <c r="BB22" s="78" t="str">
        <f>REPLACE(INDEX(GroupVertices[Group],MATCH(Edges24[[#This Row],[Vertex 1]],GroupVertices[Vertex],0)),1,1,"")</f>
        <v>4</v>
      </c>
      <c r="BC22" s="78" t="str">
        <f>REPLACE(INDEX(GroupVertices[Group],MATCH(Edges24[[#This Row],[Vertex 2]],GroupVertices[Vertex],0)),1,1,"")</f>
        <v>4</v>
      </c>
      <c r="BD22" s="48"/>
      <c r="BE22" s="49"/>
      <c r="BF22" s="48"/>
      <c r="BG22" s="49"/>
      <c r="BH22" s="48"/>
      <c r="BI22" s="49"/>
      <c r="BJ22" s="48"/>
      <c r="BK22" s="49"/>
      <c r="BL22" s="48"/>
    </row>
    <row r="23" spans="1:64" ht="15">
      <c r="A23" s="64" t="s">
        <v>232</v>
      </c>
      <c r="B23" s="64" t="s">
        <v>313</v>
      </c>
      <c r="C23" s="65"/>
      <c r="D23" s="66"/>
      <c r="E23" s="67"/>
      <c r="F23" s="68"/>
      <c r="G23" s="65"/>
      <c r="H23" s="69"/>
      <c r="I23" s="70"/>
      <c r="J23" s="70"/>
      <c r="K23" s="34" t="s">
        <v>65</v>
      </c>
      <c r="L23" s="77">
        <v>26</v>
      </c>
      <c r="M23" s="77"/>
      <c r="N23" s="72"/>
      <c r="O23" s="79" t="s">
        <v>332</v>
      </c>
      <c r="P23" s="81">
        <v>43491.752280092594</v>
      </c>
      <c r="Q23" s="79" t="s">
        <v>353</v>
      </c>
      <c r="R23" s="79" t="s">
        <v>506</v>
      </c>
      <c r="S23" s="79" t="s">
        <v>602</v>
      </c>
      <c r="T23" s="79" t="s">
        <v>641</v>
      </c>
      <c r="U23" s="83" t="s">
        <v>702</v>
      </c>
      <c r="V23" s="83" t="s">
        <v>702</v>
      </c>
      <c r="W23" s="81">
        <v>43491.752280092594</v>
      </c>
      <c r="X23" s="83" t="s">
        <v>851</v>
      </c>
      <c r="Y23" s="79"/>
      <c r="Z23" s="79"/>
      <c r="AA23" s="85" t="s">
        <v>1028</v>
      </c>
      <c r="AB23" s="79"/>
      <c r="AC23" s="79" t="b">
        <v>0</v>
      </c>
      <c r="AD23" s="79">
        <v>1</v>
      </c>
      <c r="AE23" s="85" t="s">
        <v>1185</v>
      </c>
      <c r="AF23" s="79" t="b">
        <v>0</v>
      </c>
      <c r="AG23" s="79" t="s">
        <v>1187</v>
      </c>
      <c r="AH23" s="79"/>
      <c r="AI23" s="85" t="s">
        <v>1185</v>
      </c>
      <c r="AJ23" s="79" t="b">
        <v>0</v>
      </c>
      <c r="AK23" s="79">
        <v>2</v>
      </c>
      <c r="AL23" s="85" t="s">
        <v>1185</v>
      </c>
      <c r="AM23" s="79" t="s">
        <v>1195</v>
      </c>
      <c r="AN23" s="79" t="b">
        <v>0</v>
      </c>
      <c r="AO23" s="85" t="s">
        <v>1028</v>
      </c>
      <c r="AP23" s="79" t="s">
        <v>1218</v>
      </c>
      <c r="AQ23" s="79">
        <v>0</v>
      </c>
      <c r="AR23" s="79">
        <v>0</v>
      </c>
      <c r="AS23" s="79"/>
      <c r="AT23" s="79"/>
      <c r="AU23" s="79"/>
      <c r="AV23" s="79"/>
      <c r="AW23" s="79"/>
      <c r="AX23" s="79"/>
      <c r="AY23" s="79"/>
      <c r="AZ23" s="79"/>
      <c r="BA23">
        <v>1</v>
      </c>
      <c r="BB23" s="78" t="str">
        <f>REPLACE(INDEX(GroupVertices[Group],MATCH(Edges24[[#This Row],[Vertex 1]],GroupVertices[Vertex],0)),1,1,"")</f>
        <v>16</v>
      </c>
      <c r="BC23" s="78" t="str">
        <f>REPLACE(INDEX(GroupVertices[Group],MATCH(Edges24[[#This Row],[Vertex 2]],GroupVertices[Vertex],0)),1,1,"")</f>
        <v>16</v>
      </c>
      <c r="BD23" s="48"/>
      <c r="BE23" s="49"/>
      <c r="BF23" s="48"/>
      <c r="BG23" s="49"/>
      <c r="BH23" s="48"/>
      <c r="BI23" s="49"/>
      <c r="BJ23" s="48"/>
      <c r="BK23" s="49"/>
      <c r="BL23" s="48"/>
    </row>
    <row r="24" spans="1:64" ht="15">
      <c r="A24" s="64" t="s">
        <v>232</v>
      </c>
      <c r="B24" s="64" t="s">
        <v>232</v>
      </c>
      <c r="C24" s="65"/>
      <c r="D24" s="66"/>
      <c r="E24" s="67"/>
      <c r="F24" s="68"/>
      <c r="G24" s="65"/>
      <c r="H24" s="69"/>
      <c r="I24" s="70"/>
      <c r="J24" s="70"/>
      <c r="K24" s="34" t="s">
        <v>65</v>
      </c>
      <c r="L24" s="77">
        <v>28</v>
      </c>
      <c r="M24" s="77"/>
      <c r="N24" s="72"/>
      <c r="O24" s="79" t="s">
        <v>176</v>
      </c>
      <c r="P24" s="81">
        <v>43501.86729166667</v>
      </c>
      <c r="Q24" s="79" t="s">
        <v>354</v>
      </c>
      <c r="R24" s="83" t="s">
        <v>507</v>
      </c>
      <c r="S24" s="79" t="s">
        <v>603</v>
      </c>
      <c r="T24" s="79" t="s">
        <v>642</v>
      </c>
      <c r="U24" s="79"/>
      <c r="V24" s="83" t="s">
        <v>766</v>
      </c>
      <c r="W24" s="81">
        <v>43501.86729166667</v>
      </c>
      <c r="X24" s="83" t="s">
        <v>852</v>
      </c>
      <c r="Y24" s="79"/>
      <c r="Z24" s="79"/>
      <c r="AA24" s="85" t="s">
        <v>1029</v>
      </c>
      <c r="AB24" s="79"/>
      <c r="AC24" s="79" t="b">
        <v>0</v>
      </c>
      <c r="AD24" s="79">
        <v>0</v>
      </c>
      <c r="AE24" s="85" t="s">
        <v>1185</v>
      </c>
      <c r="AF24" s="79" t="b">
        <v>0</v>
      </c>
      <c r="AG24" s="79" t="s">
        <v>1187</v>
      </c>
      <c r="AH24" s="79"/>
      <c r="AI24" s="85" t="s">
        <v>1185</v>
      </c>
      <c r="AJ24" s="79" t="b">
        <v>0</v>
      </c>
      <c r="AK24" s="79">
        <v>2</v>
      </c>
      <c r="AL24" s="85" t="s">
        <v>1028</v>
      </c>
      <c r="AM24" s="79" t="s">
        <v>1201</v>
      </c>
      <c r="AN24" s="79" t="b">
        <v>0</v>
      </c>
      <c r="AO24" s="85" t="s">
        <v>1028</v>
      </c>
      <c r="AP24" s="79" t="s">
        <v>176</v>
      </c>
      <c r="AQ24" s="79">
        <v>0</v>
      </c>
      <c r="AR24" s="79">
        <v>0</v>
      </c>
      <c r="AS24" s="79"/>
      <c r="AT24" s="79"/>
      <c r="AU24" s="79"/>
      <c r="AV24" s="79"/>
      <c r="AW24" s="79"/>
      <c r="AX24" s="79"/>
      <c r="AY24" s="79"/>
      <c r="AZ24" s="79"/>
      <c r="BA24">
        <v>1</v>
      </c>
      <c r="BB24" s="78" t="str">
        <f>REPLACE(INDEX(GroupVertices[Group],MATCH(Edges24[[#This Row],[Vertex 1]],GroupVertices[Vertex],0)),1,1,"")</f>
        <v>16</v>
      </c>
      <c r="BC24" s="78" t="str">
        <f>REPLACE(INDEX(GroupVertices[Group],MATCH(Edges24[[#This Row],[Vertex 2]],GroupVertices[Vertex],0)),1,1,"")</f>
        <v>16</v>
      </c>
      <c r="BD24" s="48">
        <v>0</v>
      </c>
      <c r="BE24" s="49">
        <v>0</v>
      </c>
      <c r="BF24" s="48">
        <v>1</v>
      </c>
      <c r="BG24" s="49">
        <v>5.555555555555555</v>
      </c>
      <c r="BH24" s="48">
        <v>0</v>
      </c>
      <c r="BI24" s="49">
        <v>0</v>
      </c>
      <c r="BJ24" s="48">
        <v>17</v>
      </c>
      <c r="BK24" s="49">
        <v>94.44444444444444</v>
      </c>
      <c r="BL24" s="48">
        <v>18</v>
      </c>
    </row>
    <row r="25" spans="1:64" ht="15">
      <c r="A25" s="64" t="s">
        <v>233</v>
      </c>
      <c r="B25" s="64" t="s">
        <v>233</v>
      </c>
      <c r="C25" s="65"/>
      <c r="D25" s="66"/>
      <c r="E25" s="67"/>
      <c r="F25" s="68"/>
      <c r="G25" s="65"/>
      <c r="H25" s="69"/>
      <c r="I25" s="70"/>
      <c r="J25" s="70"/>
      <c r="K25" s="34" t="s">
        <v>65</v>
      </c>
      <c r="L25" s="77">
        <v>29</v>
      </c>
      <c r="M25" s="77"/>
      <c r="N25" s="72"/>
      <c r="O25" s="79" t="s">
        <v>176</v>
      </c>
      <c r="P25" s="81">
        <v>43501.96795138889</v>
      </c>
      <c r="Q25" s="79" t="s">
        <v>355</v>
      </c>
      <c r="R25" s="79"/>
      <c r="S25" s="79"/>
      <c r="T25" s="79" t="s">
        <v>643</v>
      </c>
      <c r="U25" s="83" t="s">
        <v>703</v>
      </c>
      <c r="V25" s="83" t="s">
        <v>703</v>
      </c>
      <c r="W25" s="81">
        <v>43501.96795138889</v>
      </c>
      <c r="X25" s="83" t="s">
        <v>853</v>
      </c>
      <c r="Y25" s="79"/>
      <c r="Z25" s="79"/>
      <c r="AA25" s="85" t="s">
        <v>1030</v>
      </c>
      <c r="AB25" s="79"/>
      <c r="AC25" s="79" t="b">
        <v>0</v>
      </c>
      <c r="AD25" s="79">
        <v>2</v>
      </c>
      <c r="AE25" s="85" t="s">
        <v>1185</v>
      </c>
      <c r="AF25" s="79" t="b">
        <v>0</v>
      </c>
      <c r="AG25" s="79" t="s">
        <v>1187</v>
      </c>
      <c r="AH25" s="79"/>
      <c r="AI25" s="85" t="s">
        <v>1185</v>
      </c>
      <c r="AJ25" s="79" t="b">
        <v>0</v>
      </c>
      <c r="AK25" s="79">
        <v>0</v>
      </c>
      <c r="AL25" s="85" t="s">
        <v>1185</v>
      </c>
      <c r="AM25" s="79" t="s">
        <v>1195</v>
      </c>
      <c r="AN25" s="79" t="b">
        <v>0</v>
      </c>
      <c r="AO25" s="85" t="s">
        <v>1030</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2</v>
      </c>
      <c r="BE25" s="49">
        <v>3.9215686274509802</v>
      </c>
      <c r="BF25" s="48">
        <v>0</v>
      </c>
      <c r="BG25" s="49">
        <v>0</v>
      </c>
      <c r="BH25" s="48">
        <v>0</v>
      </c>
      <c r="BI25" s="49">
        <v>0</v>
      </c>
      <c r="BJ25" s="48">
        <v>49</v>
      </c>
      <c r="BK25" s="49">
        <v>96.07843137254902</v>
      </c>
      <c r="BL25" s="48">
        <v>51</v>
      </c>
    </row>
    <row r="26" spans="1:64" ht="15">
      <c r="A26" s="64" t="s">
        <v>234</v>
      </c>
      <c r="B26" s="64" t="s">
        <v>315</v>
      </c>
      <c r="C26" s="65"/>
      <c r="D26" s="66"/>
      <c r="E26" s="67"/>
      <c r="F26" s="68"/>
      <c r="G26" s="65"/>
      <c r="H26" s="69"/>
      <c r="I26" s="70"/>
      <c r="J26" s="70"/>
      <c r="K26" s="34" t="s">
        <v>65</v>
      </c>
      <c r="L26" s="77">
        <v>30</v>
      </c>
      <c r="M26" s="77"/>
      <c r="N26" s="72"/>
      <c r="O26" s="79" t="s">
        <v>332</v>
      </c>
      <c r="P26" s="81">
        <v>43502.587060185186</v>
      </c>
      <c r="Q26" s="79" t="s">
        <v>356</v>
      </c>
      <c r="R26" s="83" t="s">
        <v>508</v>
      </c>
      <c r="S26" s="79" t="s">
        <v>604</v>
      </c>
      <c r="T26" s="79" t="s">
        <v>644</v>
      </c>
      <c r="U26" s="79"/>
      <c r="V26" s="83" t="s">
        <v>767</v>
      </c>
      <c r="W26" s="81">
        <v>43502.587060185186</v>
      </c>
      <c r="X26" s="83" t="s">
        <v>854</v>
      </c>
      <c r="Y26" s="79"/>
      <c r="Z26" s="79"/>
      <c r="AA26" s="85" t="s">
        <v>1031</v>
      </c>
      <c r="AB26" s="79"/>
      <c r="AC26" s="79" t="b">
        <v>0</v>
      </c>
      <c r="AD26" s="79">
        <v>0</v>
      </c>
      <c r="AE26" s="85" t="s">
        <v>1185</v>
      </c>
      <c r="AF26" s="79" t="b">
        <v>0</v>
      </c>
      <c r="AG26" s="79" t="s">
        <v>1187</v>
      </c>
      <c r="AH26" s="79"/>
      <c r="AI26" s="85" t="s">
        <v>1185</v>
      </c>
      <c r="AJ26" s="79" t="b">
        <v>0</v>
      </c>
      <c r="AK26" s="79">
        <v>0</v>
      </c>
      <c r="AL26" s="85" t="s">
        <v>1185</v>
      </c>
      <c r="AM26" s="79" t="s">
        <v>1194</v>
      </c>
      <c r="AN26" s="79" t="b">
        <v>0</v>
      </c>
      <c r="AO26" s="85" t="s">
        <v>1031</v>
      </c>
      <c r="AP26" s="79" t="s">
        <v>176</v>
      </c>
      <c r="AQ26" s="79">
        <v>0</v>
      </c>
      <c r="AR26" s="79">
        <v>0</v>
      </c>
      <c r="AS26" s="79"/>
      <c r="AT26" s="79"/>
      <c r="AU26" s="79"/>
      <c r="AV26" s="79"/>
      <c r="AW26" s="79"/>
      <c r="AX26" s="79"/>
      <c r="AY26" s="79"/>
      <c r="AZ26" s="79"/>
      <c r="BA26">
        <v>1</v>
      </c>
      <c r="BB26" s="78" t="str">
        <f>REPLACE(INDEX(GroupVertices[Group],MATCH(Edges24[[#This Row],[Vertex 1]],GroupVertices[Vertex],0)),1,1,"")</f>
        <v>15</v>
      </c>
      <c r="BC26" s="78" t="str">
        <f>REPLACE(INDEX(GroupVertices[Group],MATCH(Edges24[[#This Row],[Vertex 2]],GroupVertices[Vertex],0)),1,1,"")</f>
        <v>15</v>
      </c>
      <c r="BD26" s="48"/>
      <c r="BE26" s="49"/>
      <c r="BF26" s="48"/>
      <c r="BG26" s="49"/>
      <c r="BH26" s="48"/>
      <c r="BI26" s="49"/>
      <c r="BJ26" s="48"/>
      <c r="BK26" s="49"/>
      <c r="BL26" s="48"/>
    </row>
    <row r="27" spans="1:64" ht="15">
      <c r="A27" s="64" t="s">
        <v>235</v>
      </c>
      <c r="B27" s="64" t="s">
        <v>295</v>
      </c>
      <c r="C27" s="65"/>
      <c r="D27" s="66"/>
      <c r="E27" s="67"/>
      <c r="F27" s="68"/>
      <c r="G27" s="65"/>
      <c r="H27" s="69"/>
      <c r="I27" s="70"/>
      <c r="J27" s="70"/>
      <c r="K27" s="34" t="s">
        <v>65</v>
      </c>
      <c r="L27" s="77">
        <v>32</v>
      </c>
      <c r="M27" s="77"/>
      <c r="N27" s="72"/>
      <c r="O27" s="79" t="s">
        <v>332</v>
      </c>
      <c r="P27" s="81">
        <v>43502.68241898148</v>
      </c>
      <c r="Q27" s="79" t="s">
        <v>357</v>
      </c>
      <c r="R27" s="79"/>
      <c r="S27" s="79"/>
      <c r="T27" s="79" t="s">
        <v>627</v>
      </c>
      <c r="U27" s="79"/>
      <c r="V27" s="83" t="s">
        <v>768</v>
      </c>
      <c r="W27" s="81">
        <v>43502.68241898148</v>
      </c>
      <c r="X27" s="83" t="s">
        <v>855</v>
      </c>
      <c r="Y27" s="79"/>
      <c r="Z27" s="79"/>
      <c r="AA27" s="85" t="s">
        <v>1032</v>
      </c>
      <c r="AB27" s="79"/>
      <c r="AC27" s="79" t="b">
        <v>0</v>
      </c>
      <c r="AD27" s="79">
        <v>0</v>
      </c>
      <c r="AE27" s="85" t="s">
        <v>1185</v>
      </c>
      <c r="AF27" s="79" t="b">
        <v>0</v>
      </c>
      <c r="AG27" s="79" t="s">
        <v>1187</v>
      </c>
      <c r="AH27" s="79"/>
      <c r="AI27" s="85" t="s">
        <v>1185</v>
      </c>
      <c r="AJ27" s="79" t="b">
        <v>0</v>
      </c>
      <c r="AK27" s="79">
        <v>1</v>
      </c>
      <c r="AL27" s="85" t="s">
        <v>1133</v>
      </c>
      <c r="AM27" s="79" t="s">
        <v>1195</v>
      </c>
      <c r="AN27" s="79" t="b">
        <v>0</v>
      </c>
      <c r="AO27" s="85" t="s">
        <v>1133</v>
      </c>
      <c r="AP27" s="79" t="s">
        <v>176</v>
      </c>
      <c r="AQ27" s="79">
        <v>0</v>
      </c>
      <c r="AR27" s="79">
        <v>0</v>
      </c>
      <c r="AS27" s="79"/>
      <c r="AT27" s="79"/>
      <c r="AU27" s="79"/>
      <c r="AV27" s="79"/>
      <c r="AW27" s="79"/>
      <c r="AX27" s="79"/>
      <c r="AY27" s="79"/>
      <c r="AZ27" s="79"/>
      <c r="BA27">
        <v>1</v>
      </c>
      <c r="BB27" s="78" t="str">
        <f>REPLACE(INDEX(GroupVertices[Group],MATCH(Edges24[[#This Row],[Vertex 1]],GroupVertices[Vertex],0)),1,1,"")</f>
        <v>6</v>
      </c>
      <c r="BC27" s="78" t="str">
        <f>REPLACE(INDEX(GroupVertices[Group],MATCH(Edges24[[#This Row],[Vertex 2]],GroupVertices[Vertex],0)),1,1,"")</f>
        <v>6</v>
      </c>
      <c r="BD27" s="48">
        <v>1</v>
      </c>
      <c r="BE27" s="49">
        <v>4.166666666666667</v>
      </c>
      <c r="BF27" s="48">
        <v>0</v>
      </c>
      <c r="BG27" s="49">
        <v>0</v>
      </c>
      <c r="BH27" s="48">
        <v>0</v>
      </c>
      <c r="BI27" s="49">
        <v>0</v>
      </c>
      <c r="BJ27" s="48">
        <v>23</v>
      </c>
      <c r="BK27" s="49">
        <v>95.83333333333333</v>
      </c>
      <c r="BL27" s="48">
        <v>24</v>
      </c>
    </row>
    <row r="28" spans="1:64" ht="15">
      <c r="A28" s="64" t="s">
        <v>236</v>
      </c>
      <c r="B28" s="64" t="s">
        <v>317</v>
      </c>
      <c r="C28" s="65"/>
      <c r="D28" s="66"/>
      <c r="E28" s="67"/>
      <c r="F28" s="68"/>
      <c r="G28" s="65"/>
      <c r="H28" s="69"/>
      <c r="I28" s="70"/>
      <c r="J28" s="70"/>
      <c r="K28" s="34" t="s">
        <v>65</v>
      </c>
      <c r="L28" s="77">
        <v>33</v>
      </c>
      <c r="M28" s="77"/>
      <c r="N28" s="72"/>
      <c r="O28" s="79" t="s">
        <v>332</v>
      </c>
      <c r="P28" s="81">
        <v>43502.705034722225</v>
      </c>
      <c r="Q28" s="79" t="s">
        <v>358</v>
      </c>
      <c r="R28" s="83" t="s">
        <v>509</v>
      </c>
      <c r="S28" s="79" t="s">
        <v>605</v>
      </c>
      <c r="T28" s="79" t="s">
        <v>645</v>
      </c>
      <c r="U28" s="79"/>
      <c r="V28" s="83" t="s">
        <v>769</v>
      </c>
      <c r="W28" s="81">
        <v>43502.705034722225</v>
      </c>
      <c r="X28" s="83" t="s">
        <v>856</v>
      </c>
      <c r="Y28" s="79"/>
      <c r="Z28" s="79"/>
      <c r="AA28" s="85" t="s">
        <v>1033</v>
      </c>
      <c r="AB28" s="79"/>
      <c r="AC28" s="79" t="b">
        <v>0</v>
      </c>
      <c r="AD28" s="79">
        <v>0</v>
      </c>
      <c r="AE28" s="85" t="s">
        <v>1185</v>
      </c>
      <c r="AF28" s="79" t="b">
        <v>0</v>
      </c>
      <c r="AG28" s="79" t="s">
        <v>1187</v>
      </c>
      <c r="AH28" s="79"/>
      <c r="AI28" s="85" t="s">
        <v>1185</v>
      </c>
      <c r="AJ28" s="79" t="b">
        <v>0</v>
      </c>
      <c r="AK28" s="79">
        <v>0</v>
      </c>
      <c r="AL28" s="85" t="s">
        <v>1185</v>
      </c>
      <c r="AM28" s="79" t="s">
        <v>1194</v>
      </c>
      <c r="AN28" s="79" t="b">
        <v>0</v>
      </c>
      <c r="AO28" s="85" t="s">
        <v>1033</v>
      </c>
      <c r="AP28" s="79" t="s">
        <v>176</v>
      </c>
      <c r="AQ28" s="79">
        <v>0</v>
      </c>
      <c r="AR28" s="79">
        <v>0</v>
      </c>
      <c r="AS28" s="79"/>
      <c r="AT28" s="79"/>
      <c r="AU28" s="79"/>
      <c r="AV28" s="79"/>
      <c r="AW28" s="79"/>
      <c r="AX28" s="79"/>
      <c r="AY28" s="79"/>
      <c r="AZ28" s="79"/>
      <c r="BA28">
        <v>1</v>
      </c>
      <c r="BB28" s="78" t="str">
        <f>REPLACE(INDEX(GroupVertices[Group],MATCH(Edges24[[#This Row],[Vertex 1]],GroupVertices[Vertex],0)),1,1,"")</f>
        <v>21</v>
      </c>
      <c r="BC28" s="78" t="str">
        <f>REPLACE(INDEX(GroupVertices[Group],MATCH(Edges24[[#This Row],[Vertex 2]],GroupVertices[Vertex],0)),1,1,"")</f>
        <v>21</v>
      </c>
      <c r="BD28" s="48">
        <v>0</v>
      </c>
      <c r="BE28" s="49">
        <v>0</v>
      </c>
      <c r="BF28" s="48">
        <v>0</v>
      </c>
      <c r="BG28" s="49">
        <v>0</v>
      </c>
      <c r="BH28" s="48">
        <v>0</v>
      </c>
      <c r="BI28" s="49">
        <v>0</v>
      </c>
      <c r="BJ28" s="48">
        <v>11</v>
      </c>
      <c r="BK28" s="49">
        <v>100</v>
      </c>
      <c r="BL28" s="48">
        <v>11</v>
      </c>
    </row>
    <row r="29" spans="1:64" ht="15">
      <c r="A29" s="64" t="s">
        <v>237</v>
      </c>
      <c r="B29" s="64" t="s">
        <v>318</v>
      </c>
      <c r="C29" s="65"/>
      <c r="D29" s="66"/>
      <c r="E29" s="67"/>
      <c r="F29" s="68"/>
      <c r="G29" s="65"/>
      <c r="H29" s="69"/>
      <c r="I29" s="70"/>
      <c r="J29" s="70"/>
      <c r="K29" s="34" t="s">
        <v>65</v>
      </c>
      <c r="L29" s="77">
        <v>34</v>
      </c>
      <c r="M29" s="77"/>
      <c r="N29" s="72"/>
      <c r="O29" s="79" t="s">
        <v>332</v>
      </c>
      <c r="P29" s="81">
        <v>43502.71188657408</v>
      </c>
      <c r="Q29" s="79" t="s">
        <v>359</v>
      </c>
      <c r="R29" s="79"/>
      <c r="S29" s="79"/>
      <c r="T29" s="79" t="s">
        <v>646</v>
      </c>
      <c r="U29" s="83" t="s">
        <v>704</v>
      </c>
      <c r="V29" s="83" t="s">
        <v>704</v>
      </c>
      <c r="W29" s="81">
        <v>43502.71188657408</v>
      </c>
      <c r="X29" s="83" t="s">
        <v>857</v>
      </c>
      <c r="Y29" s="79"/>
      <c r="Z29" s="79"/>
      <c r="AA29" s="85" t="s">
        <v>1034</v>
      </c>
      <c r="AB29" s="79"/>
      <c r="AC29" s="79" t="b">
        <v>0</v>
      </c>
      <c r="AD29" s="79">
        <v>2</v>
      </c>
      <c r="AE29" s="85" t="s">
        <v>1185</v>
      </c>
      <c r="AF29" s="79" t="b">
        <v>0</v>
      </c>
      <c r="AG29" s="79" t="s">
        <v>1187</v>
      </c>
      <c r="AH29" s="79"/>
      <c r="AI29" s="85" t="s">
        <v>1185</v>
      </c>
      <c r="AJ29" s="79" t="b">
        <v>0</v>
      </c>
      <c r="AK29" s="79">
        <v>1</v>
      </c>
      <c r="AL29" s="85" t="s">
        <v>1185</v>
      </c>
      <c r="AM29" s="79" t="s">
        <v>1203</v>
      </c>
      <c r="AN29" s="79" t="b">
        <v>0</v>
      </c>
      <c r="AO29" s="85" t="s">
        <v>1034</v>
      </c>
      <c r="AP29" s="79" t="s">
        <v>176</v>
      </c>
      <c r="AQ29" s="79">
        <v>0</v>
      </c>
      <c r="AR29" s="79">
        <v>0</v>
      </c>
      <c r="AS29" s="79"/>
      <c r="AT29" s="79"/>
      <c r="AU29" s="79"/>
      <c r="AV29" s="79"/>
      <c r="AW29" s="79"/>
      <c r="AX29" s="79"/>
      <c r="AY29" s="79"/>
      <c r="AZ29" s="79"/>
      <c r="BA29">
        <v>1</v>
      </c>
      <c r="BB29" s="78" t="str">
        <f>REPLACE(INDEX(GroupVertices[Group],MATCH(Edges24[[#This Row],[Vertex 1]],GroupVertices[Vertex],0)),1,1,"")</f>
        <v>4</v>
      </c>
      <c r="BC29" s="78" t="str">
        <f>REPLACE(INDEX(GroupVertices[Group],MATCH(Edges24[[#This Row],[Vertex 2]],GroupVertices[Vertex],0)),1,1,"")</f>
        <v>4</v>
      </c>
      <c r="BD29" s="48"/>
      <c r="BE29" s="49"/>
      <c r="BF29" s="48"/>
      <c r="BG29" s="49"/>
      <c r="BH29" s="48"/>
      <c r="BI29" s="49"/>
      <c r="BJ29" s="48"/>
      <c r="BK29" s="49"/>
      <c r="BL29" s="48"/>
    </row>
    <row r="30" spans="1:64" ht="15">
      <c r="A30" s="64" t="s">
        <v>238</v>
      </c>
      <c r="B30" s="64" t="s">
        <v>238</v>
      </c>
      <c r="C30" s="65"/>
      <c r="D30" s="66"/>
      <c r="E30" s="67"/>
      <c r="F30" s="68"/>
      <c r="G30" s="65"/>
      <c r="H30" s="69"/>
      <c r="I30" s="70"/>
      <c r="J30" s="70"/>
      <c r="K30" s="34" t="s">
        <v>65</v>
      </c>
      <c r="L30" s="77">
        <v>35</v>
      </c>
      <c r="M30" s="77"/>
      <c r="N30" s="72"/>
      <c r="O30" s="79" t="s">
        <v>176</v>
      </c>
      <c r="P30" s="81">
        <v>43502.725173611114</v>
      </c>
      <c r="Q30" s="79" t="s">
        <v>360</v>
      </c>
      <c r="R30" s="83" t="s">
        <v>510</v>
      </c>
      <c r="S30" s="79" t="s">
        <v>606</v>
      </c>
      <c r="T30" s="79" t="s">
        <v>627</v>
      </c>
      <c r="U30" s="79"/>
      <c r="V30" s="83" t="s">
        <v>770</v>
      </c>
      <c r="W30" s="81">
        <v>43502.725173611114</v>
      </c>
      <c r="X30" s="83" t="s">
        <v>858</v>
      </c>
      <c r="Y30" s="79"/>
      <c r="Z30" s="79"/>
      <c r="AA30" s="85" t="s">
        <v>1035</v>
      </c>
      <c r="AB30" s="79"/>
      <c r="AC30" s="79" t="b">
        <v>0</v>
      </c>
      <c r="AD30" s="79">
        <v>0</v>
      </c>
      <c r="AE30" s="85" t="s">
        <v>1185</v>
      </c>
      <c r="AF30" s="79" t="b">
        <v>0</v>
      </c>
      <c r="AG30" s="79" t="s">
        <v>1187</v>
      </c>
      <c r="AH30" s="79"/>
      <c r="AI30" s="85" t="s">
        <v>1185</v>
      </c>
      <c r="AJ30" s="79" t="b">
        <v>0</v>
      </c>
      <c r="AK30" s="79">
        <v>0</v>
      </c>
      <c r="AL30" s="85" t="s">
        <v>1185</v>
      </c>
      <c r="AM30" s="79" t="s">
        <v>1195</v>
      </c>
      <c r="AN30" s="79" t="b">
        <v>0</v>
      </c>
      <c r="AO30" s="85" t="s">
        <v>1035</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3</v>
      </c>
      <c r="BE30" s="49">
        <v>8.571428571428571</v>
      </c>
      <c r="BF30" s="48">
        <v>0</v>
      </c>
      <c r="BG30" s="49">
        <v>0</v>
      </c>
      <c r="BH30" s="48">
        <v>0</v>
      </c>
      <c r="BI30" s="49">
        <v>0</v>
      </c>
      <c r="BJ30" s="48">
        <v>32</v>
      </c>
      <c r="BK30" s="49">
        <v>91.42857142857143</v>
      </c>
      <c r="BL30" s="48">
        <v>35</v>
      </c>
    </row>
    <row r="31" spans="1:64" ht="15">
      <c r="A31" s="64" t="s">
        <v>239</v>
      </c>
      <c r="B31" s="64" t="s">
        <v>319</v>
      </c>
      <c r="C31" s="65"/>
      <c r="D31" s="66"/>
      <c r="E31" s="67"/>
      <c r="F31" s="68"/>
      <c r="G31" s="65"/>
      <c r="H31" s="69"/>
      <c r="I31" s="70"/>
      <c r="J31" s="70"/>
      <c r="K31" s="34" t="s">
        <v>65</v>
      </c>
      <c r="L31" s="77">
        <v>37</v>
      </c>
      <c r="M31" s="77"/>
      <c r="N31" s="72"/>
      <c r="O31" s="79" t="s">
        <v>332</v>
      </c>
      <c r="P31" s="81">
        <v>43502.739756944444</v>
      </c>
      <c r="Q31" s="79" t="s">
        <v>361</v>
      </c>
      <c r="R31" s="79"/>
      <c r="S31" s="79"/>
      <c r="T31" s="79" t="s">
        <v>647</v>
      </c>
      <c r="U31" s="79"/>
      <c r="V31" s="83" t="s">
        <v>771</v>
      </c>
      <c r="W31" s="81">
        <v>43502.739756944444</v>
      </c>
      <c r="X31" s="83" t="s">
        <v>859</v>
      </c>
      <c r="Y31" s="79"/>
      <c r="Z31" s="79"/>
      <c r="AA31" s="85" t="s">
        <v>1036</v>
      </c>
      <c r="AB31" s="79"/>
      <c r="AC31" s="79" t="b">
        <v>0</v>
      </c>
      <c r="AD31" s="79">
        <v>0</v>
      </c>
      <c r="AE31" s="85" t="s">
        <v>1185</v>
      </c>
      <c r="AF31" s="79" t="b">
        <v>0</v>
      </c>
      <c r="AG31" s="79" t="s">
        <v>1187</v>
      </c>
      <c r="AH31" s="79"/>
      <c r="AI31" s="85" t="s">
        <v>1185</v>
      </c>
      <c r="AJ31" s="79" t="b">
        <v>0</v>
      </c>
      <c r="AK31" s="79">
        <v>1</v>
      </c>
      <c r="AL31" s="85" t="s">
        <v>1034</v>
      </c>
      <c r="AM31" s="79" t="s">
        <v>1201</v>
      </c>
      <c r="AN31" s="79" t="b">
        <v>0</v>
      </c>
      <c r="AO31" s="85" t="s">
        <v>1034</v>
      </c>
      <c r="AP31" s="79" t="s">
        <v>176</v>
      </c>
      <c r="AQ31" s="79">
        <v>0</v>
      </c>
      <c r="AR31" s="79">
        <v>0</v>
      </c>
      <c r="AS31" s="79"/>
      <c r="AT31" s="79"/>
      <c r="AU31" s="79"/>
      <c r="AV31" s="79"/>
      <c r="AW31" s="79"/>
      <c r="AX31" s="79"/>
      <c r="AY31" s="79"/>
      <c r="AZ31" s="79"/>
      <c r="BA31">
        <v>1</v>
      </c>
      <c r="BB31" s="78" t="str">
        <f>REPLACE(INDEX(GroupVertices[Group],MATCH(Edges24[[#This Row],[Vertex 1]],GroupVertices[Vertex],0)),1,1,"")</f>
        <v>4</v>
      </c>
      <c r="BC31" s="78" t="str">
        <f>REPLACE(INDEX(GroupVertices[Group],MATCH(Edges24[[#This Row],[Vertex 2]],GroupVertices[Vertex],0)),1,1,"")</f>
        <v>4</v>
      </c>
      <c r="BD31" s="48"/>
      <c r="BE31" s="49"/>
      <c r="BF31" s="48"/>
      <c r="BG31" s="49"/>
      <c r="BH31" s="48"/>
      <c r="BI31" s="49"/>
      <c r="BJ31" s="48"/>
      <c r="BK31" s="49"/>
      <c r="BL31" s="48"/>
    </row>
    <row r="32" spans="1:64" ht="15">
      <c r="A32" s="64" t="s">
        <v>240</v>
      </c>
      <c r="B32" s="64" t="s">
        <v>240</v>
      </c>
      <c r="C32" s="65"/>
      <c r="D32" s="66"/>
      <c r="E32" s="67"/>
      <c r="F32" s="68"/>
      <c r="G32" s="65"/>
      <c r="H32" s="69"/>
      <c r="I32" s="70"/>
      <c r="J32" s="70"/>
      <c r="K32" s="34" t="s">
        <v>65</v>
      </c>
      <c r="L32" s="77">
        <v>43</v>
      </c>
      <c r="M32" s="77"/>
      <c r="N32" s="72"/>
      <c r="O32" s="79" t="s">
        <v>176</v>
      </c>
      <c r="P32" s="81">
        <v>43502.77780092593</v>
      </c>
      <c r="Q32" s="79" t="s">
        <v>362</v>
      </c>
      <c r="R32" s="83" t="s">
        <v>511</v>
      </c>
      <c r="S32" s="79" t="s">
        <v>597</v>
      </c>
      <c r="T32" s="79" t="s">
        <v>648</v>
      </c>
      <c r="U32" s="79"/>
      <c r="V32" s="83" t="s">
        <v>772</v>
      </c>
      <c r="W32" s="81">
        <v>43502.77780092593</v>
      </c>
      <c r="X32" s="83" t="s">
        <v>860</v>
      </c>
      <c r="Y32" s="79"/>
      <c r="Z32" s="79"/>
      <c r="AA32" s="85" t="s">
        <v>1037</v>
      </c>
      <c r="AB32" s="79"/>
      <c r="AC32" s="79" t="b">
        <v>0</v>
      </c>
      <c r="AD32" s="79">
        <v>0</v>
      </c>
      <c r="AE32" s="85" t="s">
        <v>1185</v>
      </c>
      <c r="AF32" s="79" t="b">
        <v>0</v>
      </c>
      <c r="AG32" s="79" t="s">
        <v>1187</v>
      </c>
      <c r="AH32" s="79"/>
      <c r="AI32" s="85" t="s">
        <v>1185</v>
      </c>
      <c r="AJ32" s="79" t="b">
        <v>0</v>
      </c>
      <c r="AK32" s="79">
        <v>0</v>
      </c>
      <c r="AL32" s="85" t="s">
        <v>1185</v>
      </c>
      <c r="AM32" s="79" t="s">
        <v>1200</v>
      </c>
      <c r="AN32" s="79" t="b">
        <v>0</v>
      </c>
      <c r="AO32" s="85" t="s">
        <v>1037</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1</v>
      </c>
      <c r="BE32" s="49">
        <v>7.142857142857143</v>
      </c>
      <c r="BF32" s="48">
        <v>0</v>
      </c>
      <c r="BG32" s="49">
        <v>0</v>
      </c>
      <c r="BH32" s="48">
        <v>0</v>
      </c>
      <c r="BI32" s="49">
        <v>0</v>
      </c>
      <c r="BJ32" s="48">
        <v>13</v>
      </c>
      <c r="BK32" s="49">
        <v>92.85714285714286</v>
      </c>
      <c r="BL32" s="48">
        <v>14</v>
      </c>
    </row>
    <row r="33" spans="1:64" ht="15">
      <c r="A33" s="64" t="s">
        <v>241</v>
      </c>
      <c r="B33" s="64" t="s">
        <v>321</v>
      </c>
      <c r="C33" s="65"/>
      <c r="D33" s="66"/>
      <c r="E33" s="67"/>
      <c r="F33" s="68"/>
      <c r="G33" s="65"/>
      <c r="H33" s="69"/>
      <c r="I33" s="70"/>
      <c r="J33" s="70"/>
      <c r="K33" s="34" t="s">
        <v>65</v>
      </c>
      <c r="L33" s="77">
        <v>44</v>
      </c>
      <c r="M33" s="77"/>
      <c r="N33" s="72"/>
      <c r="O33" s="79" t="s">
        <v>332</v>
      </c>
      <c r="P33" s="81">
        <v>43502.82273148148</v>
      </c>
      <c r="Q33" s="79" t="s">
        <v>363</v>
      </c>
      <c r="R33" s="79"/>
      <c r="S33" s="79"/>
      <c r="T33" s="79"/>
      <c r="U33" s="79"/>
      <c r="V33" s="83" t="s">
        <v>773</v>
      </c>
      <c r="W33" s="81">
        <v>43502.82273148148</v>
      </c>
      <c r="X33" s="83" t="s">
        <v>861</v>
      </c>
      <c r="Y33" s="79"/>
      <c r="Z33" s="79"/>
      <c r="AA33" s="85" t="s">
        <v>1038</v>
      </c>
      <c r="AB33" s="79"/>
      <c r="AC33" s="79" t="b">
        <v>0</v>
      </c>
      <c r="AD33" s="79">
        <v>0</v>
      </c>
      <c r="AE33" s="85" t="s">
        <v>1185</v>
      </c>
      <c r="AF33" s="79" t="b">
        <v>1</v>
      </c>
      <c r="AG33" s="79" t="s">
        <v>1187</v>
      </c>
      <c r="AH33" s="79"/>
      <c r="AI33" s="85" t="s">
        <v>1190</v>
      </c>
      <c r="AJ33" s="79" t="b">
        <v>0</v>
      </c>
      <c r="AK33" s="79">
        <v>1</v>
      </c>
      <c r="AL33" s="85" t="s">
        <v>1147</v>
      </c>
      <c r="AM33" s="79" t="s">
        <v>1195</v>
      </c>
      <c r="AN33" s="79" t="b">
        <v>0</v>
      </c>
      <c r="AO33" s="85" t="s">
        <v>1147</v>
      </c>
      <c r="AP33" s="79" t="s">
        <v>176</v>
      </c>
      <c r="AQ33" s="79">
        <v>0</v>
      </c>
      <c r="AR33" s="79">
        <v>0</v>
      </c>
      <c r="AS33" s="79"/>
      <c r="AT33" s="79"/>
      <c r="AU33" s="79"/>
      <c r="AV33" s="79"/>
      <c r="AW33" s="79"/>
      <c r="AX33" s="79"/>
      <c r="AY33" s="79"/>
      <c r="AZ33" s="79"/>
      <c r="BA33">
        <v>1</v>
      </c>
      <c r="BB33" s="78" t="str">
        <f>REPLACE(INDEX(GroupVertices[Group],MATCH(Edges24[[#This Row],[Vertex 1]],GroupVertices[Vertex],0)),1,1,"")</f>
        <v>2</v>
      </c>
      <c r="BC33" s="78" t="str">
        <f>REPLACE(INDEX(GroupVertices[Group],MATCH(Edges24[[#This Row],[Vertex 2]],GroupVertices[Vertex],0)),1,1,"")</f>
        <v>2</v>
      </c>
      <c r="BD33" s="48"/>
      <c r="BE33" s="49"/>
      <c r="BF33" s="48"/>
      <c r="BG33" s="49"/>
      <c r="BH33" s="48"/>
      <c r="BI33" s="49"/>
      <c r="BJ33" s="48"/>
      <c r="BK33" s="49"/>
      <c r="BL33" s="48"/>
    </row>
    <row r="34" spans="1:64" ht="15">
      <c r="A34" s="64" t="s">
        <v>242</v>
      </c>
      <c r="B34" s="64" t="s">
        <v>242</v>
      </c>
      <c r="C34" s="65"/>
      <c r="D34" s="66"/>
      <c r="E34" s="67"/>
      <c r="F34" s="68"/>
      <c r="G34" s="65"/>
      <c r="H34" s="69"/>
      <c r="I34" s="70"/>
      <c r="J34" s="70"/>
      <c r="K34" s="34" t="s">
        <v>65</v>
      </c>
      <c r="L34" s="77">
        <v>47</v>
      </c>
      <c r="M34" s="77"/>
      <c r="N34" s="72"/>
      <c r="O34" s="79" t="s">
        <v>176</v>
      </c>
      <c r="P34" s="81">
        <v>43502.93927083333</v>
      </c>
      <c r="Q34" s="79" t="s">
        <v>364</v>
      </c>
      <c r="R34" s="79"/>
      <c r="S34" s="79"/>
      <c r="T34" s="79" t="s">
        <v>649</v>
      </c>
      <c r="U34" s="79"/>
      <c r="V34" s="83" t="s">
        <v>774</v>
      </c>
      <c r="W34" s="81">
        <v>43502.93927083333</v>
      </c>
      <c r="X34" s="83" t="s">
        <v>862</v>
      </c>
      <c r="Y34" s="79"/>
      <c r="Z34" s="79"/>
      <c r="AA34" s="85" t="s">
        <v>1039</v>
      </c>
      <c r="AB34" s="79"/>
      <c r="AC34" s="79" t="b">
        <v>0</v>
      </c>
      <c r="AD34" s="79">
        <v>0</v>
      </c>
      <c r="AE34" s="85" t="s">
        <v>1186</v>
      </c>
      <c r="AF34" s="79" t="b">
        <v>0</v>
      </c>
      <c r="AG34" s="79" t="s">
        <v>1187</v>
      </c>
      <c r="AH34" s="79"/>
      <c r="AI34" s="85" t="s">
        <v>1185</v>
      </c>
      <c r="AJ34" s="79" t="b">
        <v>0</v>
      </c>
      <c r="AK34" s="79">
        <v>0</v>
      </c>
      <c r="AL34" s="85" t="s">
        <v>1185</v>
      </c>
      <c r="AM34" s="79" t="s">
        <v>1195</v>
      </c>
      <c r="AN34" s="79" t="b">
        <v>0</v>
      </c>
      <c r="AO34" s="85" t="s">
        <v>1039</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2</v>
      </c>
      <c r="BE34" s="49">
        <v>8.695652173913043</v>
      </c>
      <c r="BF34" s="48">
        <v>0</v>
      </c>
      <c r="BG34" s="49">
        <v>0</v>
      </c>
      <c r="BH34" s="48">
        <v>0</v>
      </c>
      <c r="BI34" s="49">
        <v>0</v>
      </c>
      <c r="BJ34" s="48">
        <v>21</v>
      </c>
      <c r="BK34" s="49">
        <v>91.30434782608695</v>
      </c>
      <c r="BL34" s="48">
        <v>23</v>
      </c>
    </row>
    <row r="35" spans="1:64" ht="15">
      <c r="A35" s="64" t="s">
        <v>243</v>
      </c>
      <c r="B35" s="64" t="s">
        <v>243</v>
      </c>
      <c r="C35" s="65"/>
      <c r="D35" s="66"/>
      <c r="E35" s="67"/>
      <c r="F35" s="68"/>
      <c r="G35" s="65"/>
      <c r="H35" s="69"/>
      <c r="I35" s="70"/>
      <c r="J35" s="70"/>
      <c r="K35" s="34" t="s">
        <v>65</v>
      </c>
      <c r="L35" s="77">
        <v>48</v>
      </c>
      <c r="M35" s="77"/>
      <c r="N35" s="72"/>
      <c r="O35" s="79" t="s">
        <v>176</v>
      </c>
      <c r="P35" s="81">
        <v>43502.95326388889</v>
      </c>
      <c r="Q35" s="79" t="s">
        <v>365</v>
      </c>
      <c r="R35" s="83" t="s">
        <v>512</v>
      </c>
      <c r="S35" s="79" t="s">
        <v>597</v>
      </c>
      <c r="T35" s="79" t="s">
        <v>650</v>
      </c>
      <c r="U35" s="79"/>
      <c r="V35" s="83" t="s">
        <v>775</v>
      </c>
      <c r="W35" s="81">
        <v>43502.95326388889</v>
      </c>
      <c r="X35" s="83" t="s">
        <v>863</v>
      </c>
      <c r="Y35" s="79"/>
      <c r="Z35" s="79"/>
      <c r="AA35" s="85" t="s">
        <v>1040</v>
      </c>
      <c r="AB35" s="79"/>
      <c r="AC35" s="79" t="b">
        <v>0</v>
      </c>
      <c r="AD35" s="79">
        <v>1</v>
      </c>
      <c r="AE35" s="85" t="s">
        <v>1185</v>
      </c>
      <c r="AF35" s="79" t="b">
        <v>0</v>
      </c>
      <c r="AG35" s="79" t="s">
        <v>1187</v>
      </c>
      <c r="AH35" s="79"/>
      <c r="AI35" s="85" t="s">
        <v>1185</v>
      </c>
      <c r="AJ35" s="79" t="b">
        <v>0</v>
      </c>
      <c r="AK35" s="79">
        <v>0</v>
      </c>
      <c r="AL35" s="85" t="s">
        <v>1185</v>
      </c>
      <c r="AM35" s="79" t="s">
        <v>1200</v>
      </c>
      <c r="AN35" s="79" t="b">
        <v>0</v>
      </c>
      <c r="AO35" s="85" t="s">
        <v>1040</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1</v>
      </c>
      <c r="BE35" s="49">
        <v>2.5</v>
      </c>
      <c r="BF35" s="48">
        <v>0</v>
      </c>
      <c r="BG35" s="49">
        <v>0</v>
      </c>
      <c r="BH35" s="48">
        <v>0</v>
      </c>
      <c r="BI35" s="49">
        <v>0</v>
      </c>
      <c r="BJ35" s="48">
        <v>39</v>
      </c>
      <c r="BK35" s="49">
        <v>97.5</v>
      </c>
      <c r="BL35" s="48">
        <v>40</v>
      </c>
    </row>
    <row r="36" spans="1:64" ht="15">
      <c r="A36" s="64" t="s">
        <v>244</v>
      </c>
      <c r="B36" s="64" t="s">
        <v>322</v>
      </c>
      <c r="C36" s="65"/>
      <c r="D36" s="66"/>
      <c r="E36" s="67"/>
      <c r="F36" s="68"/>
      <c r="G36" s="65"/>
      <c r="H36" s="69"/>
      <c r="I36" s="70"/>
      <c r="J36" s="70"/>
      <c r="K36" s="34" t="s">
        <v>65</v>
      </c>
      <c r="L36" s="77">
        <v>49</v>
      </c>
      <c r="M36" s="77"/>
      <c r="N36" s="72"/>
      <c r="O36" s="79" t="s">
        <v>332</v>
      </c>
      <c r="P36" s="81">
        <v>43488.725</v>
      </c>
      <c r="Q36" s="79" t="s">
        <v>366</v>
      </c>
      <c r="R36" s="79"/>
      <c r="S36" s="79"/>
      <c r="T36" s="79" t="s">
        <v>651</v>
      </c>
      <c r="U36" s="83" t="s">
        <v>705</v>
      </c>
      <c r="V36" s="83" t="s">
        <v>705</v>
      </c>
      <c r="W36" s="81">
        <v>43488.725</v>
      </c>
      <c r="X36" s="83" t="s">
        <v>864</v>
      </c>
      <c r="Y36" s="79"/>
      <c r="Z36" s="79"/>
      <c r="AA36" s="85" t="s">
        <v>1041</v>
      </c>
      <c r="AB36" s="79"/>
      <c r="AC36" s="79" t="b">
        <v>0</v>
      </c>
      <c r="AD36" s="79">
        <v>0</v>
      </c>
      <c r="AE36" s="85" t="s">
        <v>1185</v>
      </c>
      <c r="AF36" s="79" t="b">
        <v>0</v>
      </c>
      <c r="AG36" s="79" t="s">
        <v>1187</v>
      </c>
      <c r="AH36" s="79"/>
      <c r="AI36" s="85" t="s">
        <v>1185</v>
      </c>
      <c r="AJ36" s="79" t="b">
        <v>0</v>
      </c>
      <c r="AK36" s="79">
        <v>2</v>
      </c>
      <c r="AL36" s="85" t="s">
        <v>1185</v>
      </c>
      <c r="AM36" s="79" t="s">
        <v>1195</v>
      </c>
      <c r="AN36" s="79" t="b">
        <v>0</v>
      </c>
      <c r="AO36" s="85" t="s">
        <v>1041</v>
      </c>
      <c r="AP36" s="79" t="s">
        <v>1218</v>
      </c>
      <c r="AQ36" s="79">
        <v>0</v>
      </c>
      <c r="AR36" s="79">
        <v>0</v>
      </c>
      <c r="AS36" s="79"/>
      <c r="AT36" s="79"/>
      <c r="AU36" s="79"/>
      <c r="AV36" s="79"/>
      <c r="AW36" s="79"/>
      <c r="AX36" s="79"/>
      <c r="AY36" s="79"/>
      <c r="AZ36" s="79"/>
      <c r="BA36">
        <v>2</v>
      </c>
      <c r="BB36" s="78" t="str">
        <f>REPLACE(INDEX(GroupVertices[Group],MATCH(Edges24[[#This Row],[Vertex 1]],GroupVertices[Vertex],0)),1,1,"")</f>
        <v>14</v>
      </c>
      <c r="BC36" s="78" t="str">
        <f>REPLACE(INDEX(GroupVertices[Group],MATCH(Edges24[[#This Row],[Vertex 2]],GroupVertices[Vertex],0)),1,1,"")</f>
        <v>14</v>
      </c>
      <c r="BD36" s="48">
        <v>0</v>
      </c>
      <c r="BE36" s="49">
        <v>0</v>
      </c>
      <c r="BF36" s="48">
        <v>0</v>
      </c>
      <c r="BG36" s="49">
        <v>0</v>
      </c>
      <c r="BH36" s="48">
        <v>0</v>
      </c>
      <c r="BI36" s="49">
        <v>0</v>
      </c>
      <c r="BJ36" s="48">
        <v>27</v>
      </c>
      <c r="BK36" s="49">
        <v>100</v>
      </c>
      <c r="BL36" s="48">
        <v>27</v>
      </c>
    </row>
    <row r="37" spans="1:64" ht="15">
      <c r="A37" s="64" t="s">
        <v>244</v>
      </c>
      <c r="B37" s="64" t="s">
        <v>322</v>
      </c>
      <c r="C37" s="65"/>
      <c r="D37" s="66"/>
      <c r="E37" s="67"/>
      <c r="F37" s="68"/>
      <c r="G37" s="65"/>
      <c r="H37" s="69"/>
      <c r="I37" s="70"/>
      <c r="J37" s="70"/>
      <c r="K37" s="34" t="s">
        <v>65</v>
      </c>
      <c r="L37" s="77">
        <v>50</v>
      </c>
      <c r="M37" s="77"/>
      <c r="N37" s="72"/>
      <c r="O37" s="79" t="s">
        <v>332</v>
      </c>
      <c r="P37" s="81">
        <v>43502.12199074074</v>
      </c>
      <c r="Q37" s="79" t="s">
        <v>367</v>
      </c>
      <c r="R37" s="79"/>
      <c r="S37" s="79"/>
      <c r="T37" s="79" t="s">
        <v>651</v>
      </c>
      <c r="U37" s="79"/>
      <c r="V37" s="83" t="s">
        <v>776</v>
      </c>
      <c r="W37" s="81">
        <v>43502.12199074074</v>
      </c>
      <c r="X37" s="83" t="s">
        <v>865</v>
      </c>
      <c r="Y37" s="79"/>
      <c r="Z37" s="79"/>
      <c r="AA37" s="85" t="s">
        <v>1042</v>
      </c>
      <c r="AB37" s="79"/>
      <c r="AC37" s="79" t="b">
        <v>0</v>
      </c>
      <c r="AD37" s="79">
        <v>0</v>
      </c>
      <c r="AE37" s="85" t="s">
        <v>1185</v>
      </c>
      <c r="AF37" s="79" t="b">
        <v>0</v>
      </c>
      <c r="AG37" s="79" t="s">
        <v>1187</v>
      </c>
      <c r="AH37" s="79"/>
      <c r="AI37" s="85" t="s">
        <v>1185</v>
      </c>
      <c r="AJ37" s="79" t="b">
        <v>0</v>
      </c>
      <c r="AK37" s="79">
        <v>2</v>
      </c>
      <c r="AL37" s="85" t="s">
        <v>1041</v>
      </c>
      <c r="AM37" s="79" t="s">
        <v>1201</v>
      </c>
      <c r="AN37" s="79" t="b">
        <v>0</v>
      </c>
      <c r="AO37" s="85" t="s">
        <v>1041</v>
      </c>
      <c r="AP37" s="79" t="s">
        <v>176</v>
      </c>
      <c r="AQ37" s="79">
        <v>0</v>
      </c>
      <c r="AR37" s="79">
        <v>0</v>
      </c>
      <c r="AS37" s="79"/>
      <c r="AT37" s="79"/>
      <c r="AU37" s="79"/>
      <c r="AV37" s="79"/>
      <c r="AW37" s="79"/>
      <c r="AX37" s="79"/>
      <c r="AY37" s="79"/>
      <c r="AZ37" s="79"/>
      <c r="BA37">
        <v>2</v>
      </c>
      <c r="BB37" s="78" t="str">
        <f>REPLACE(INDEX(GroupVertices[Group],MATCH(Edges24[[#This Row],[Vertex 1]],GroupVertices[Vertex],0)),1,1,"")</f>
        <v>14</v>
      </c>
      <c r="BC37" s="78" t="str">
        <f>REPLACE(INDEX(GroupVertices[Group],MATCH(Edges24[[#This Row],[Vertex 2]],GroupVertices[Vertex],0)),1,1,"")</f>
        <v>14</v>
      </c>
      <c r="BD37" s="48">
        <v>0</v>
      </c>
      <c r="BE37" s="49">
        <v>0</v>
      </c>
      <c r="BF37" s="48">
        <v>0</v>
      </c>
      <c r="BG37" s="49">
        <v>0</v>
      </c>
      <c r="BH37" s="48">
        <v>0</v>
      </c>
      <c r="BI37" s="49">
        <v>0</v>
      </c>
      <c r="BJ37" s="48">
        <v>18</v>
      </c>
      <c r="BK37" s="49">
        <v>100</v>
      </c>
      <c r="BL37" s="48">
        <v>18</v>
      </c>
    </row>
    <row r="38" spans="1:64" ht="15">
      <c r="A38" s="64" t="s">
        <v>245</v>
      </c>
      <c r="B38" s="64" t="s">
        <v>322</v>
      </c>
      <c r="C38" s="65"/>
      <c r="D38" s="66"/>
      <c r="E38" s="67"/>
      <c r="F38" s="68"/>
      <c r="G38" s="65"/>
      <c r="H38" s="69"/>
      <c r="I38" s="70"/>
      <c r="J38" s="70"/>
      <c r="K38" s="34" t="s">
        <v>65</v>
      </c>
      <c r="L38" s="77">
        <v>51</v>
      </c>
      <c r="M38" s="77"/>
      <c r="N38" s="72"/>
      <c r="O38" s="79" t="s">
        <v>332</v>
      </c>
      <c r="P38" s="81">
        <v>43502.969560185185</v>
      </c>
      <c r="Q38" s="79" t="s">
        <v>367</v>
      </c>
      <c r="R38" s="79"/>
      <c r="S38" s="79"/>
      <c r="T38" s="79" t="s">
        <v>651</v>
      </c>
      <c r="U38" s="79"/>
      <c r="V38" s="83" t="s">
        <v>777</v>
      </c>
      <c r="W38" s="81">
        <v>43502.969560185185</v>
      </c>
      <c r="X38" s="83" t="s">
        <v>866</v>
      </c>
      <c r="Y38" s="79"/>
      <c r="Z38" s="79"/>
      <c r="AA38" s="85" t="s">
        <v>1043</v>
      </c>
      <c r="AB38" s="79"/>
      <c r="AC38" s="79" t="b">
        <v>0</v>
      </c>
      <c r="AD38" s="79">
        <v>0</v>
      </c>
      <c r="AE38" s="85" t="s">
        <v>1185</v>
      </c>
      <c r="AF38" s="79" t="b">
        <v>0</v>
      </c>
      <c r="AG38" s="79" t="s">
        <v>1187</v>
      </c>
      <c r="AH38" s="79"/>
      <c r="AI38" s="85" t="s">
        <v>1185</v>
      </c>
      <c r="AJ38" s="79" t="b">
        <v>0</v>
      </c>
      <c r="AK38" s="79">
        <v>2</v>
      </c>
      <c r="AL38" s="85" t="s">
        <v>1041</v>
      </c>
      <c r="AM38" s="79" t="s">
        <v>1195</v>
      </c>
      <c r="AN38" s="79" t="b">
        <v>0</v>
      </c>
      <c r="AO38" s="85" t="s">
        <v>1041</v>
      </c>
      <c r="AP38" s="79" t="s">
        <v>176</v>
      </c>
      <c r="AQ38" s="79">
        <v>0</v>
      </c>
      <c r="AR38" s="79">
        <v>0</v>
      </c>
      <c r="AS38" s="79"/>
      <c r="AT38" s="79"/>
      <c r="AU38" s="79"/>
      <c r="AV38" s="79"/>
      <c r="AW38" s="79"/>
      <c r="AX38" s="79"/>
      <c r="AY38" s="79"/>
      <c r="AZ38" s="79"/>
      <c r="BA38">
        <v>1</v>
      </c>
      <c r="BB38" s="78" t="str">
        <f>REPLACE(INDEX(GroupVertices[Group],MATCH(Edges24[[#This Row],[Vertex 1]],GroupVertices[Vertex],0)),1,1,"")</f>
        <v>14</v>
      </c>
      <c r="BC38" s="78" t="str">
        <f>REPLACE(INDEX(GroupVertices[Group],MATCH(Edges24[[#This Row],[Vertex 2]],GroupVertices[Vertex],0)),1,1,"")</f>
        <v>14</v>
      </c>
      <c r="BD38" s="48"/>
      <c r="BE38" s="49"/>
      <c r="BF38" s="48"/>
      <c r="BG38" s="49"/>
      <c r="BH38" s="48"/>
      <c r="BI38" s="49"/>
      <c r="BJ38" s="48"/>
      <c r="BK38" s="49"/>
      <c r="BL38" s="48"/>
    </row>
    <row r="39" spans="1:64" ht="15">
      <c r="A39" s="64" t="s">
        <v>246</v>
      </c>
      <c r="B39" s="64" t="s">
        <v>303</v>
      </c>
      <c r="C39" s="65"/>
      <c r="D39" s="66"/>
      <c r="E39" s="67"/>
      <c r="F39" s="68"/>
      <c r="G39" s="65"/>
      <c r="H39" s="69"/>
      <c r="I39" s="70"/>
      <c r="J39" s="70"/>
      <c r="K39" s="34" t="s">
        <v>65</v>
      </c>
      <c r="L39" s="77">
        <v>53</v>
      </c>
      <c r="M39" s="77"/>
      <c r="N39" s="72"/>
      <c r="O39" s="79" t="s">
        <v>332</v>
      </c>
      <c r="P39" s="81">
        <v>43503.619108796294</v>
      </c>
      <c r="Q39" s="79" t="s">
        <v>368</v>
      </c>
      <c r="R39" s="79"/>
      <c r="S39" s="79"/>
      <c r="T39" s="79" t="s">
        <v>652</v>
      </c>
      <c r="U39" s="79"/>
      <c r="V39" s="83" t="s">
        <v>778</v>
      </c>
      <c r="W39" s="81">
        <v>43503.619108796294</v>
      </c>
      <c r="X39" s="83" t="s">
        <v>867</v>
      </c>
      <c r="Y39" s="79"/>
      <c r="Z39" s="79"/>
      <c r="AA39" s="85" t="s">
        <v>1044</v>
      </c>
      <c r="AB39" s="79"/>
      <c r="AC39" s="79" t="b">
        <v>0</v>
      </c>
      <c r="AD39" s="79">
        <v>0</v>
      </c>
      <c r="AE39" s="85" t="s">
        <v>1185</v>
      </c>
      <c r="AF39" s="79" t="b">
        <v>0</v>
      </c>
      <c r="AG39" s="79" t="s">
        <v>1187</v>
      </c>
      <c r="AH39" s="79"/>
      <c r="AI39" s="85" t="s">
        <v>1185</v>
      </c>
      <c r="AJ39" s="79" t="b">
        <v>0</v>
      </c>
      <c r="AK39" s="79">
        <v>1</v>
      </c>
      <c r="AL39" s="85" t="s">
        <v>1156</v>
      </c>
      <c r="AM39" s="79" t="s">
        <v>1201</v>
      </c>
      <c r="AN39" s="79" t="b">
        <v>0</v>
      </c>
      <c r="AO39" s="85" t="s">
        <v>1156</v>
      </c>
      <c r="AP39" s="79" t="s">
        <v>176</v>
      </c>
      <c r="AQ39" s="79">
        <v>0</v>
      </c>
      <c r="AR39" s="79">
        <v>0</v>
      </c>
      <c r="AS39" s="79"/>
      <c r="AT39" s="79"/>
      <c r="AU39" s="79"/>
      <c r="AV39" s="79"/>
      <c r="AW39" s="79"/>
      <c r="AX39" s="79"/>
      <c r="AY39" s="79"/>
      <c r="AZ39" s="79"/>
      <c r="BA39">
        <v>1</v>
      </c>
      <c r="BB39" s="78" t="str">
        <f>REPLACE(INDEX(GroupVertices[Group],MATCH(Edges24[[#This Row],[Vertex 1]],GroupVertices[Vertex],0)),1,1,"")</f>
        <v>3</v>
      </c>
      <c r="BC39" s="78" t="str">
        <f>REPLACE(INDEX(GroupVertices[Group],MATCH(Edges24[[#This Row],[Vertex 2]],GroupVertices[Vertex],0)),1,1,"")</f>
        <v>3</v>
      </c>
      <c r="BD39" s="48">
        <v>1</v>
      </c>
      <c r="BE39" s="49">
        <v>4.761904761904762</v>
      </c>
      <c r="BF39" s="48">
        <v>0</v>
      </c>
      <c r="BG39" s="49">
        <v>0</v>
      </c>
      <c r="BH39" s="48">
        <v>0</v>
      </c>
      <c r="BI39" s="49">
        <v>0</v>
      </c>
      <c r="BJ39" s="48">
        <v>20</v>
      </c>
      <c r="BK39" s="49">
        <v>95.23809523809524</v>
      </c>
      <c r="BL39" s="48">
        <v>21</v>
      </c>
    </row>
    <row r="40" spans="1:64" ht="15">
      <c r="A40" s="64" t="s">
        <v>247</v>
      </c>
      <c r="B40" s="64" t="s">
        <v>306</v>
      </c>
      <c r="C40" s="65"/>
      <c r="D40" s="66"/>
      <c r="E40" s="67"/>
      <c r="F40" s="68"/>
      <c r="G40" s="65"/>
      <c r="H40" s="69"/>
      <c r="I40" s="70"/>
      <c r="J40" s="70"/>
      <c r="K40" s="34" t="s">
        <v>65</v>
      </c>
      <c r="L40" s="77">
        <v>54</v>
      </c>
      <c r="M40" s="77"/>
      <c r="N40" s="72"/>
      <c r="O40" s="79" t="s">
        <v>332</v>
      </c>
      <c r="P40" s="81">
        <v>43496.87180555556</v>
      </c>
      <c r="Q40" s="79" t="s">
        <v>369</v>
      </c>
      <c r="R40" s="83" t="s">
        <v>490</v>
      </c>
      <c r="S40" s="79" t="s">
        <v>592</v>
      </c>
      <c r="T40" s="79" t="s">
        <v>627</v>
      </c>
      <c r="U40" s="79"/>
      <c r="V40" s="83" t="s">
        <v>779</v>
      </c>
      <c r="W40" s="81">
        <v>43496.87180555556</v>
      </c>
      <c r="X40" s="83" t="s">
        <v>868</v>
      </c>
      <c r="Y40" s="79"/>
      <c r="Z40" s="79"/>
      <c r="AA40" s="85" t="s">
        <v>1045</v>
      </c>
      <c r="AB40" s="79"/>
      <c r="AC40" s="79" t="b">
        <v>0</v>
      </c>
      <c r="AD40" s="79">
        <v>0</v>
      </c>
      <c r="AE40" s="85" t="s">
        <v>1185</v>
      </c>
      <c r="AF40" s="79" t="b">
        <v>0</v>
      </c>
      <c r="AG40" s="79" t="s">
        <v>1187</v>
      </c>
      <c r="AH40" s="79"/>
      <c r="AI40" s="85" t="s">
        <v>1185</v>
      </c>
      <c r="AJ40" s="79" t="b">
        <v>0</v>
      </c>
      <c r="AK40" s="79">
        <v>1</v>
      </c>
      <c r="AL40" s="85" t="s">
        <v>1185</v>
      </c>
      <c r="AM40" s="79" t="s">
        <v>1195</v>
      </c>
      <c r="AN40" s="79" t="b">
        <v>0</v>
      </c>
      <c r="AO40" s="85" t="s">
        <v>1045</v>
      </c>
      <c r="AP40" s="79" t="s">
        <v>1218</v>
      </c>
      <c r="AQ40" s="79">
        <v>0</v>
      </c>
      <c r="AR40" s="79">
        <v>0</v>
      </c>
      <c r="AS40" s="79"/>
      <c r="AT40" s="79"/>
      <c r="AU40" s="79"/>
      <c r="AV40" s="79"/>
      <c r="AW40" s="79"/>
      <c r="AX40" s="79"/>
      <c r="AY40" s="79"/>
      <c r="AZ40" s="79"/>
      <c r="BA40">
        <v>1</v>
      </c>
      <c r="BB40" s="78" t="str">
        <f>REPLACE(INDEX(GroupVertices[Group],MATCH(Edges24[[#This Row],[Vertex 1]],GroupVertices[Vertex],0)),1,1,"")</f>
        <v>18</v>
      </c>
      <c r="BC40" s="78" t="str">
        <f>REPLACE(INDEX(GroupVertices[Group],MATCH(Edges24[[#This Row],[Vertex 2]],GroupVertices[Vertex],0)),1,1,"")</f>
        <v>18</v>
      </c>
      <c r="BD40" s="48">
        <v>0</v>
      </c>
      <c r="BE40" s="49">
        <v>0</v>
      </c>
      <c r="BF40" s="48">
        <v>1</v>
      </c>
      <c r="BG40" s="49">
        <v>7.6923076923076925</v>
      </c>
      <c r="BH40" s="48">
        <v>0</v>
      </c>
      <c r="BI40" s="49">
        <v>0</v>
      </c>
      <c r="BJ40" s="48">
        <v>12</v>
      </c>
      <c r="BK40" s="49">
        <v>92.3076923076923</v>
      </c>
      <c r="BL40" s="48">
        <v>13</v>
      </c>
    </row>
    <row r="41" spans="1:64" ht="15">
      <c r="A41" s="64" t="s">
        <v>247</v>
      </c>
      <c r="B41" s="64" t="s">
        <v>247</v>
      </c>
      <c r="C41" s="65"/>
      <c r="D41" s="66"/>
      <c r="E41" s="67"/>
      <c r="F41" s="68"/>
      <c r="G41" s="65"/>
      <c r="H41" s="69"/>
      <c r="I41" s="70"/>
      <c r="J41" s="70"/>
      <c r="K41" s="34" t="s">
        <v>65</v>
      </c>
      <c r="L41" s="77">
        <v>55</v>
      </c>
      <c r="M41" s="77"/>
      <c r="N41" s="72"/>
      <c r="O41" s="79" t="s">
        <v>176</v>
      </c>
      <c r="P41" s="81">
        <v>43503.64434027778</v>
      </c>
      <c r="Q41" s="79" t="s">
        <v>370</v>
      </c>
      <c r="R41" s="83" t="s">
        <v>513</v>
      </c>
      <c r="S41" s="79" t="s">
        <v>593</v>
      </c>
      <c r="T41" s="79" t="s">
        <v>627</v>
      </c>
      <c r="U41" s="79"/>
      <c r="V41" s="83" t="s">
        <v>779</v>
      </c>
      <c r="W41" s="81">
        <v>43503.64434027778</v>
      </c>
      <c r="X41" s="83" t="s">
        <v>869</v>
      </c>
      <c r="Y41" s="79"/>
      <c r="Z41" s="79"/>
      <c r="AA41" s="85" t="s">
        <v>1046</v>
      </c>
      <c r="AB41" s="79"/>
      <c r="AC41" s="79" t="b">
        <v>0</v>
      </c>
      <c r="AD41" s="79">
        <v>0</v>
      </c>
      <c r="AE41" s="85" t="s">
        <v>1185</v>
      </c>
      <c r="AF41" s="79" t="b">
        <v>0</v>
      </c>
      <c r="AG41" s="79" t="s">
        <v>1187</v>
      </c>
      <c r="AH41" s="79"/>
      <c r="AI41" s="85" t="s">
        <v>1185</v>
      </c>
      <c r="AJ41" s="79" t="b">
        <v>0</v>
      </c>
      <c r="AK41" s="79">
        <v>0</v>
      </c>
      <c r="AL41" s="85" t="s">
        <v>1185</v>
      </c>
      <c r="AM41" s="79" t="s">
        <v>1195</v>
      </c>
      <c r="AN41" s="79" t="b">
        <v>1</v>
      </c>
      <c r="AO41" s="85" t="s">
        <v>1046</v>
      </c>
      <c r="AP41" s="79" t="s">
        <v>176</v>
      </c>
      <c r="AQ41" s="79">
        <v>0</v>
      </c>
      <c r="AR41" s="79">
        <v>0</v>
      </c>
      <c r="AS41" s="79"/>
      <c r="AT41" s="79"/>
      <c r="AU41" s="79"/>
      <c r="AV41" s="79"/>
      <c r="AW41" s="79"/>
      <c r="AX41" s="79"/>
      <c r="AY41" s="79"/>
      <c r="AZ41" s="79"/>
      <c r="BA41">
        <v>1</v>
      </c>
      <c r="BB41" s="78" t="str">
        <f>REPLACE(INDEX(GroupVertices[Group],MATCH(Edges24[[#This Row],[Vertex 1]],GroupVertices[Vertex],0)),1,1,"")</f>
        <v>18</v>
      </c>
      <c r="BC41" s="78" t="str">
        <f>REPLACE(INDEX(GroupVertices[Group],MATCH(Edges24[[#This Row],[Vertex 2]],GroupVertices[Vertex],0)),1,1,"")</f>
        <v>18</v>
      </c>
      <c r="BD41" s="48">
        <v>1</v>
      </c>
      <c r="BE41" s="49">
        <v>6.666666666666667</v>
      </c>
      <c r="BF41" s="48">
        <v>1</v>
      </c>
      <c r="BG41" s="49">
        <v>6.666666666666667</v>
      </c>
      <c r="BH41" s="48">
        <v>0</v>
      </c>
      <c r="BI41" s="49">
        <v>0</v>
      </c>
      <c r="BJ41" s="48">
        <v>13</v>
      </c>
      <c r="BK41" s="49">
        <v>86.66666666666667</v>
      </c>
      <c r="BL41" s="48">
        <v>15</v>
      </c>
    </row>
    <row r="42" spans="1:64" ht="15">
      <c r="A42" s="64" t="s">
        <v>248</v>
      </c>
      <c r="B42" s="64" t="s">
        <v>295</v>
      </c>
      <c r="C42" s="65"/>
      <c r="D42" s="66"/>
      <c r="E42" s="67"/>
      <c r="F42" s="68"/>
      <c r="G42" s="65"/>
      <c r="H42" s="69"/>
      <c r="I42" s="70"/>
      <c r="J42" s="70"/>
      <c r="K42" s="34" t="s">
        <v>65</v>
      </c>
      <c r="L42" s="77">
        <v>56</v>
      </c>
      <c r="M42" s="77"/>
      <c r="N42" s="72"/>
      <c r="O42" s="79" t="s">
        <v>332</v>
      </c>
      <c r="P42" s="81">
        <v>43503.715266203704</v>
      </c>
      <c r="Q42" s="79" t="s">
        <v>371</v>
      </c>
      <c r="R42" s="79"/>
      <c r="S42" s="79"/>
      <c r="T42" s="79" t="s">
        <v>627</v>
      </c>
      <c r="U42" s="79"/>
      <c r="V42" s="83" t="s">
        <v>780</v>
      </c>
      <c r="W42" s="81">
        <v>43503.715266203704</v>
      </c>
      <c r="X42" s="83" t="s">
        <v>870</v>
      </c>
      <c r="Y42" s="79"/>
      <c r="Z42" s="79"/>
      <c r="AA42" s="85" t="s">
        <v>1047</v>
      </c>
      <c r="AB42" s="79"/>
      <c r="AC42" s="79" t="b">
        <v>0</v>
      </c>
      <c r="AD42" s="79">
        <v>0</v>
      </c>
      <c r="AE42" s="85" t="s">
        <v>1185</v>
      </c>
      <c r="AF42" s="79" t="b">
        <v>0</v>
      </c>
      <c r="AG42" s="79" t="s">
        <v>1187</v>
      </c>
      <c r="AH42" s="79"/>
      <c r="AI42" s="85" t="s">
        <v>1185</v>
      </c>
      <c r="AJ42" s="79" t="b">
        <v>0</v>
      </c>
      <c r="AK42" s="79">
        <v>1</v>
      </c>
      <c r="AL42" s="85" t="s">
        <v>1134</v>
      </c>
      <c r="AM42" s="79" t="s">
        <v>1204</v>
      </c>
      <c r="AN42" s="79" t="b">
        <v>0</v>
      </c>
      <c r="AO42" s="85" t="s">
        <v>1134</v>
      </c>
      <c r="AP42" s="79" t="s">
        <v>176</v>
      </c>
      <c r="AQ42" s="79">
        <v>0</v>
      </c>
      <c r="AR42" s="79">
        <v>0</v>
      </c>
      <c r="AS42" s="79"/>
      <c r="AT42" s="79"/>
      <c r="AU42" s="79"/>
      <c r="AV42" s="79"/>
      <c r="AW42" s="79"/>
      <c r="AX42" s="79"/>
      <c r="AY42" s="79"/>
      <c r="AZ42" s="79"/>
      <c r="BA42">
        <v>1</v>
      </c>
      <c r="BB42" s="78" t="str">
        <f>REPLACE(INDEX(GroupVertices[Group],MATCH(Edges24[[#This Row],[Vertex 1]],GroupVertices[Vertex],0)),1,1,"")</f>
        <v>6</v>
      </c>
      <c r="BC42" s="78" t="str">
        <f>REPLACE(INDEX(GroupVertices[Group],MATCH(Edges24[[#This Row],[Vertex 2]],GroupVertices[Vertex],0)),1,1,"")</f>
        <v>6</v>
      </c>
      <c r="BD42" s="48">
        <v>0</v>
      </c>
      <c r="BE42" s="49">
        <v>0</v>
      </c>
      <c r="BF42" s="48">
        <v>0</v>
      </c>
      <c r="BG42" s="49">
        <v>0</v>
      </c>
      <c r="BH42" s="48">
        <v>0</v>
      </c>
      <c r="BI42" s="49">
        <v>0</v>
      </c>
      <c r="BJ42" s="48">
        <v>21</v>
      </c>
      <c r="BK42" s="49">
        <v>100</v>
      </c>
      <c r="BL42" s="48">
        <v>21</v>
      </c>
    </row>
    <row r="43" spans="1:64" ht="15">
      <c r="A43" s="64" t="s">
        <v>249</v>
      </c>
      <c r="B43" s="64" t="s">
        <v>311</v>
      </c>
      <c r="C43" s="65"/>
      <c r="D43" s="66"/>
      <c r="E43" s="67"/>
      <c r="F43" s="68"/>
      <c r="G43" s="65"/>
      <c r="H43" s="69"/>
      <c r="I43" s="70"/>
      <c r="J43" s="70"/>
      <c r="K43" s="34" t="s">
        <v>65</v>
      </c>
      <c r="L43" s="77">
        <v>57</v>
      </c>
      <c r="M43" s="77"/>
      <c r="N43" s="72"/>
      <c r="O43" s="79" t="s">
        <v>332</v>
      </c>
      <c r="P43" s="81">
        <v>43497.018055555556</v>
      </c>
      <c r="Q43" s="79" t="s">
        <v>372</v>
      </c>
      <c r="R43" s="83" t="s">
        <v>514</v>
      </c>
      <c r="S43" s="79" t="s">
        <v>600</v>
      </c>
      <c r="T43" s="79" t="s">
        <v>653</v>
      </c>
      <c r="U43" s="83" t="s">
        <v>706</v>
      </c>
      <c r="V43" s="83" t="s">
        <v>706</v>
      </c>
      <c r="W43" s="81">
        <v>43497.018055555556</v>
      </c>
      <c r="X43" s="83" t="s">
        <v>871</v>
      </c>
      <c r="Y43" s="79"/>
      <c r="Z43" s="79"/>
      <c r="AA43" s="85" t="s">
        <v>1048</v>
      </c>
      <c r="AB43" s="79"/>
      <c r="AC43" s="79" t="b">
        <v>0</v>
      </c>
      <c r="AD43" s="79">
        <v>0</v>
      </c>
      <c r="AE43" s="85" t="s">
        <v>1185</v>
      </c>
      <c r="AF43" s="79" t="b">
        <v>0</v>
      </c>
      <c r="AG43" s="79" t="s">
        <v>1187</v>
      </c>
      <c r="AH43" s="79"/>
      <c r="AI43" s="85" t="s">
        <v>1185</v>
      </c>
      <c r="AJ43" s="79" t="b">
        <v>0</v>
      </c>
      <c r="AK43" s="79">
        <v>1</v>
      </c>
      <c r="AL43" s="85" t="s">
        <v>1185</v>
      </c>
      <c r="AM43" s="79" t="s">
        <v>1203</v>
      </c>
      <c r="AN43" s="79" t="b">
        <v>0</v>
      </c>
      <c r="AO43" s="85" t="s">
        <v>1048</v>
      </c>
      <c r="AP43" s="79" t="s">
        <v>1218</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v>0</v>
      </c>
      <c r="BE43" s="49">
        <v>0</v>
      </c>
      <c r="BF43" s="48">
        <v>1</v>
      </c>
      <c r="BG43" s="49">
        <v>5</v>
      </c>
      <c r="BH43" s="48">
        <v>0</v>
      </c>
      <c r="BI43" s="49">
        <v>0</v>
      </c>
      <c r="BJ43" s="48">
        <v>19</v>
      </c>
      <c r="BK43" s="49">
        <v>95</v>
      </c>
      <c r="BL43" s="48">
        <v>20</v>
      </c>
    </row>
    <row r="44" spans="1:64" ht="15">
      <c r="A44" s="64" t="s">
        <v>250</v>
      </c>
      <c r="B44" s="64" t="s">
        <v>311</v>
      </c>
      <c r="C44" s="65"/>
      <c r="D44" s="66"/>
      <c r="E44" s="67"/>
      <c r="F44" s="68"/>
      <c r="G44" s="65"/>
      <c r="H44" s="69"/>
      <c r="I44" s="70"/>
      <c r="J44" s="70"/>
      <c r="K44" s="34" t="s">
        <v>65</v>
      </c>
      <c r="L44" s="77">
        <v>58</v>
      </c>
      <c r="M44" s="77"/>
      <c r="N44" s="72"/>
      <c r="O44" s="79" t="s">
        <v>332</v>
      </c>
      <c r="P44" s="81">
        <v>43503.8203587963</v>
      </c>
      <c r="Q44" s="79" t="s">
        <v>373</v>
      </c>
      <c r="R44" s="79" t="s">
        <v>515</v>
      </c>
      <c r="S44" s="79" t="s">
        <v>607</v>
      </c>
      <c r="T44" s="79" t="s">
        <v>654</v>
      </c>
      <c r="U44" s="79"/>
      <c r="V44" s="83" t="s">
        <v>781</v>
      </c>
      <c r="W44" s="81">
        <v>43503.8203587963</v>
      </c>
      <c r="X44" s="83" t="s">
        <v>872</v>
      </c>
      <c r="Y44" s="79"/>
      <c r="Z44" s="79"/>
      <c r="AA44" s="85" t="s">
        <v>1049</v>
      </c>
      <c r="AB44" s="79"/>
      <c r="AC44" s="79" t="b">
        <v>0</v>
      </c>
      <c r="AD44" s="79">
        <v>0</v>
      </c>
      <c r="AE44" s="85" t="s">
        <v>1185</v>
      </c>
      <c r="AF44" s="79" t="b">
        <v>0</v>
      </c>
      <c r="AG44" s="79" t="s">
        <v>1187</v>
      </c>
      <c r="AH44" s="79"/>
      <c r="AI44" s="85" t="s">
        <v>1185</v>
      </c>
      <c r="AJ44" s="79" t="b">
        <v>0</v>
      </c>
      <c r="AK44" s="79">
        <v>0</v>
      </c>
      <c r="AL44" s="85" t="s">
        <v>1185</v>
      </c>
      <c r="AM44" s="79" t="s">
        <v>1203</v>
      </c>
      <c r="AN44" s="79" t="b">
        <v>1</v>
      </c>
      <c r="AO44" s="85" t="s">
        <v>1049</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0</v>
      </c>
      <c r="BE44" s="49">
        <v>0</v>
      </c>
      <c r="BF44" s="48">
        <v>0</v>
      </c>
      <c r="BG44" s="49">
        <v>0</v>
      </c>
      <c r="BH44" s="48">
        <v>0</v>
      </c>
      <c r="BI44" s="49">
        <v>0</v>
      </c>
      <c r="BJ44" s="48">
        <v>12</v>
      </c>
      <c r="BK44" s="49">
        <v>100</v>
      </c>
      <c r="BL44" s="48">
        <v>12</v>
      </c>
    </row>
    <row r="45" spans="1:64" ht="15">
      <c r="A45" s="64" t="s">
        <v>251</v>
      </c>
      <c r="B45" s="64" t="s">
        <v>311</v>
      </c>
      <c r="C45" s="65"/>
      <c r="D45" s="66"/>
      <c r="E45" s="67"/>
      <c r="F45" s="68"/>
      <c r="G45" s="65"/>
      <c r="H45" s="69"/>
      <c r="I45" s="70"/>
      <c r="J45" s="70"/>
      <c r="K45" s="34" t="s">
        <v>65</v>
      </c>
      <c r="L45" s="77">
        <v>59</v>
      </c>
      <c r="M45" s="77"/>
      <c r="N45" s="72"/>
      <c r="O45" s="79" t="s">
        <v>332</v>
      </c>
      <c r="P45" s="81">
        <v>43503.82059027778</v>
      </c>
      <c r="Q45" s="79" t="s">
        <v>374</v>
      </c>
      <c r="R45" s="79" t="s">
        <v>516</v>
      </c>
      <c r="S45" s="79" t="s">
        <v>607</v>
      </c>
      <c r="T45" s="79" t="s">
        <v>654</v>
      </c>
      <c r="U45" s="79"/>
      <c r="V45" s="83" t="s">
        <v>782</v>
      </c>
      <c r="W45" s="81">
        <v>43503.82059027778</v>
      </c>
      <c r="X45" s="83" t="s">
        <v>873</v>
      </c>
      <c r="Y45" s="79"/>
      <c r="Z45" s="79"/>
      <c r="AA45" s="85" t="s">
        <v>1050</v>
      </c>
      <c r="AB45" s="79"/>
      <c r="AC45" s="79" t="b">
        <v>0</v>
      </c>
      <c r="AD45" s="79">
        <v>0</v>
      </c>
      <c r="AE45" s="85" t="s">
        <v>1185</v>
      </c>
      <c r="AF45" s="79" t="b">
        <v>0</v>
      </c>
      <c r="AG45" s="79" t="s">
        <v>1187</v>
      </c>
      <c r="AH45" s="79"/>
      <c r="AI45" s="85" t="s">
        <v>1185</v>
      </c>
      <c r="AJ45" s="79" t="b">
        <v>0</v>
      </c>
      <c r="AK45" s="79">
        <v>0</v>
      </c>
      <c r="AL45" s="85" t="s">
        <v>1185</v>
      </c>
      <c r="AM45" s="79" t="s">
        <v>1203</v>
      </c>
      <c r="AN45" s="79" t="b">
        <v>1</v>
      </c>
      <c r="AO45" s="85" t="s">
        <v>1050</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v>0</v>
      </c>
      <c r="BE45" s="49">
        <v>0</v>
      </c>
      <c r="BF45" s="48">
        <v>0</v>
      </c>
      <c r="BG45" s="49">
        <v>0</v>
      </c>
      <c r="BH45" s="48">
        <v>0</v>
      </c>
      <c r="BI45" s="49">
        <v>0</v>
      </c>
      <c r="BJ45" s="48">
        <v>12</v>
      </c>
      <c r="BK45" s="49">
        <v>100</v>
      </c>
      <c r="BL45" s="48">
        <v>12</v>
      </c>
    </row>
    <row r="46" spans="1:64" ht="15">
      <c r="A46" s="64" t="s">
        <v>252</v>
      </c>
      <c r="B46" s="64" t="s">
        <v>294</v>
      </c>
      <c r="C46" s="65"/>
      <c r="D46" s="66"/>
      <c r="E46" s="67"/>
      <c r="F46" s="68"/>
      <c r="G46" s="65"/>
      <c r="H46" s="69"/>
      <c r="I46" s="70"/>
      <c r="J46" s="70"/>
      <c r="K46" s="34" t="s">
        <v>65</v>
      </c>
      <c r="L46" s="77">
        <v>60</v>
      </c>
      <c r="M46" s="77"/>
      <c r="N46" s="72"/>
      <c r="O46" s="79" t="s">
        <v>332</v>
      </c>
      <c r="P46" s="81">
        <v>43503.95798611111</v>
      </c>
      <c r="Q46" s="79" t="s">
        <v>375</v>
      </c>
      <c r="R46" s="79"/>
      <c r="S46" s="79"/>
      <c r="T46" s="79" t="s">
        <v>655</v>
      </c>
      <c r="U46" s="79"/>
      <c r="V46" s="83" t="s">
        <v>783</v>
      </c>
      <c r="W46" s="81">
        <v>43503.95798611111</v>
      </c>
      <c r="X46" s="83" t="s">
        <v>874</v>
      </c>
      <c r="Y46" s="79"/>
      <c r="Z46" s="79"/>
      <c r="AA46" s="85" t="s">
        <v>1051</v>
      </c>
      <c r="AB46" s="79"/>
      <c r="AC46" s="79" t="b">
        <v>0</v>
      </c>
      <c r="AD46" s="79">
        <v>0</v>
      </c>
      <c r="AE46" s="85" t="s">
        <v>1185</v>
      </c>
      <c r="AF46" s="79" t="b">
        <v>0</v>
      </c>
      <c r="AG46" s="79" t="s">
        <v>1187</v>
      </c>
      <c r="AH46" s="79"/>
      <c r="AI46" s="85" t="s">
        <v>1185</v>
      </c>
      <c r="AJ46" s="79" t="b">
        <v>0</v>
      </c>
      <c r="AK46" s="79">
        <v>2</v>
      </c>
      <c r="AL46" s="85" t="s">
        <v>1128</v>
      </c>
      <c r="AM46" s="79" t="s">
        <v>1193</v>
      </c>
      <c r="AN46" s="79" t="b">
        <v>0</v>
      </c>
      <c r="AO46" s="85" t="s">
        <v>1128</v>
      </c>
      <c r="AP46" s="79" t="s">
        <v>176</v>
      </c>
      <c r="AQ46" s="79">
        <v>0</v>
      </c>
      <c r="AR46" s="79">
        <v>0</v>
      </c>
      <c r="AS46" s="79"/>
      <c r="AT46" s="79"/>
      <c r="AU46" s="79"/>
      <c r="AV46" s="79"/>
      <c r="AW46" s="79"/>
      <c r="AX46" s="79"/>
      <c r="AY46" s="79"/>
      <c r="AZ46" s="79"/>
      <c r="BA46">
        <v>1</v>
      </c>
      <c r="BB46" s="78" t="str">
        <f>REPLACE(INDEX(GroupVertices[Group],MATCH(Edges24[[#This Row],[Vertex 1]],GroupVertices[Vertex],0)),1,1,"")</f>
        <v>5</v>
      </c>
      <c r="BC46" s="78" t="str">
        <f>REPLACE(INDEX(GroupVertices[Group],MATCH(Edges24[[#This Row],[Vertex 2]],GroupVertices[Vertex],0)),1,1,"")</f>
        <v>5</v>
      </c>
      <c r="BD46" s="48">
        <v>0</v>
      </c>
      <c r="BE46" s="49">
        <v>0</v>
      </c>
      <c r="BF46" s="48">
        <v>0</v>
      </c>
      <c r="BG46" s="49">
        <v>0</v>
      </c>
      <c r="BH46" s="48">
        <v>0</v>
      </c>
      <c r="BI46" s="49">
        <v>0</v>
      </c>
      <c r="BJ46" s="48">
        <v>19</v>
      </c>
      <c r="BK46" s="49">
        <v>100</v>
      </c>
      <c r="BL46" s="48">
        <v>19</v>
      </c>
    </row>
    <row r="47" spans="1:64" ht="15">
      <c r="A47" s="64" t="s">
        <v>253</v>
      </c>
      <c r="B47" s="64" t="s">
        <v>294</v>
      </c>
      <c r="C47" s="65"/>
      <c r="D47" s="66"/>
      <c r="E47" s="67"/>
      <c r="F47" s="68"/>
      <c r="G47" s="65"/>
      <c r="H47" s="69"/>
      <c r="I47" s="70"/>
      <c r="J47" s="70"/>
      <c r="K47" s="34" t="s">
        <v>65</v>
      </c>
      <c r="L47" s="77">
        <v>61</v>
      </c>
      <c r="M47" s="77"/>
      <c r="N47" s="72"/>
      <c r="O47" s="79" t="s">
        <v>332</v>
      </c>
      <c r="P47" s="81">
        <v>43504.00340277778</v>
      </c>
      <c r="Q47" s="79" t="s">
        <v>375</v>
      </c>
      <c r="R47" s="79"/>
      <c r="S47" s="79"/>
      <c r="T47" s="79" t="s">
        <v>655</v>
      </c>
      <c r="U47" s="79"/>
      <c r="V47" s="83" t="s">
        <v>784</v>
      </c>
      <c r="W47" s="81">
        <v>43504.00340277778</v>
      </c>
      <c r="X47" s="83" t="s">
        <v>875</v>
      </c>
      <c r="Y47" s="79"/>
      <c r="Z47" s="79"/>
      <c r="AA47" s="85" t="s">
        <v>1052</v>
      </c>
      <c r="AB47" s="79"/>
      <c r="AC47" s="79" t="b">
        <v>0</v>
      </c>
      <c r="AD47" s="79">
        <v>0</v>
      </c>
      <c r="AE47" s="85" t="s">
        <v>1185</v>
      </c>
      <c r="AF47" s="79" t="b">
        <v>0</v>
      </c>
      <c r="AG47" s="79" t="s">
        <v>1187</v>
      </c>
      <c r="AH47" s="79"/>
      <c r="AI47" s="85" t="s">
        <v>1185</v>
      </c>
      <c r="AJ47" s="79" t="b">
        <v>0</v>
      </c>
      <c r="AK47" s="79">
        <v>2</v>
      </c>
      <c r="AL47" s="85" t="s">
        <v>1128</v>
      </c>
      <c r="AM47" s="79" t="s">
        <v>1193</v>
      </c>
      <c r="AN47" s="79" t="b">
        <v>0</v>
      </c>
      <c r="AO47" s="85" t="s">
        <v>1128</v>
      </c>
      <c r="AP47" s="79" t="s">
        <v>176</v>
      </c>
      <c r="AQ47" s="79">
        <v>0</v>
      </c>
      <c r="AR47" s="79">
        <v>0</v>
      </c>
      <c r="AS47" s="79"/>
      <c r="AT47" s="79"/>
      <c r="AU47" s="79"/>
      <c r="AV47" s="79"/>
      <c r="AW47" s="79"/>
      <c r="AX47" s="79"/>
      <c r="AY47" s="79"/>
      <c r="AZ47" s="79"/>
      <c r="BA47">
        <v>1</v>
      </c>
      <c r="BB47" s="78" t="str">
        <f>REPLACE(INDEX(GroupVertices[Group],MATCH(Edges24[[#This Row],[Vertex 1]],GroupVertices[Vertex],0)),1,1,"")</f>
        <v>5</v>
      </c>
      <c r="BC47" s="78" t="str">
        <f>REPLACE(INDEX(GroupVertices[Group],MATCH(Edges24[[#This Row],[Vertex 2]],GroupVertices[Vertex],0)),1,1,"")</f>
        <v>5</v>
      </c>
      <c r="BD47" s="48">
        <v>0</v>
      </c>
      <c r="BE47" s="49">
        <v>0</v>
      </c>
      <c r="BF47" s="48">
        <v>0</v>
      </c>
      <c r="BG47" s="49">
        <v>0</v>
      </c>
      <c r="BH47" s="48">
        <v>0</v>
      </c>
      <c r="BI47" s="49">
        <v>0</v>
      </c>
      <c r="BJ47" s="48">
        <v>19</v>
      </c>
      <c r="BK47" s="49">
        <v>100</v>
      </c>
      <c r="BL47" s="48">
        <v>19</v>
      </c>
    </row>
    <row r="48" spans="1:64" ht="15">
      <c r="A48" s="64" t="s">
        <v>254</v>
      </c>
      <c r="B48" s="64" t="s">
        <v>303</v>
      </c>
      <c r="C48" s="65"/>
      <c r="D48" s="66"/>
      <c r="E48" s="67"/>
      <c r="F48" s="68"/>
      <c r="G48" s="65"/>
      <c r="H48" s="69"/>
      <c r="I48" s="70"/>
      <c r="J48" s="70"/>
      <c r="K48" s="34" t="s">
        <v>65</v>
      </c>
      <c r="L48" s="77">
        <v>62</v>
      </c>
      <c r="M48" s="77"/>
      <c r="N48" s="72"/>
      <c r="O48" s="79" t="s">
        <v>332</v>
      </c>
      <c r="P48" s="81">
        <v>43504.09175925926</v>
      </c>
      <c r="Q48" s="79" t="s">
        <v>376</v>
      </c>
      <c r="R48" s="79"/>
      <c r="S48" s="79"/>
      <c r="T48" s="79"/>
      <c r="U48" s="79"/>
      <c r="V48" s="83" t="s">
        <v>785</v>
      </c>
      <c r="W48" s="81">
        <v>43504.09175925926</v>
      </c>
      <c r="X48" s="83" t="s">
        <v>876</v>
      </c>
      <c r="Y48" s="79"/>
      <c r="Z48" s="79"/>
      <c r="AA48" s="85" t="s">
        <v>1053</v>
      </c>
      <c r="AB48" s="79"/>
      <c r="AC48" s="79" t="b">
        <v>0</v>
      </c>
      <c r="AD48" s="79">
        <v>0</v>
      </c>
      <c r="AE48" s="85" t="s">
        <v>1185</v>
      </c>
      <c r="AF48" s="79" t="b">
        <v>0</v>
      </c>
      <c r="AG48" s="79" t="s">
        <v>1187</v>
      </c>
      <c r="AH48" s="79"/>
      <c r="AI48" s="85" t="s">
        <v>1185</v>
      </c>
      <c r="AJ48" s="79" t="b">
        <v>0</v>
      </c>
      <c r="AK48" s="79">
        <v>3</v>
      </c>
      <c r="AL48" s="85" t="s">
        <v>1158</v>
      </c>
      <c r="AM48" s="79" t="s">
        <v>1201</v>
      </c>
      <c r="AN48" s="79" t="b">
        <v>0</v>
      </c>
      <c r="AO48" s="85" t="s">
        <v>1158</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v>0</v>
      </c>
      <c r="BE48" s="49">
        <v>0</v>
      </c>
      <c r="BF48" s="48">
        <v>0</v>
      </c>
      <c r="BG48" s="49">
        <v>0</v>
      </c>
      <c r="BH48" s="48">
        <v>0</v>
      </c>
      <c r="BI48" s="49">
        <v>0</v>
      </c>
      <c r="BJ48" s="48">
        <v>23</v>
      </c>
      <c r="BK48" s="49">
        <v>100</v>
      </c>
      <c r="BL48" s="48">
        <v>23</v>
      </c>
    </row>
    <row r="49" spans="1:64" ht="15">
      <c r="A49" s="64" t="s">
        <v>255</v>
      </c>
      <c r="B49" s="64" t="s">
        <v>255</v>
      </c>
      <c r="C49" s="65"/>
      <c r="D49" s="66"/>
      <c r="E49" s="67"/>
      <c r="F49" s="68"/>
      <c r="G49" s="65"/>
      <c r="H49" s="69"/>
      <c r="I49" s="70"/>
      <c r="J49" s="70"/>
      <c r="K49" s="34" t="s">
        <v>65</v>
      </c>
      <c r="L49" s="77">
        <v>63</v>
      </c>
      <c r="M49" s="77"/>
      <c r="N49" s="72"/>
      <c r="O49" s="79" t="s">
        <v>176</v>
      </c>
      <c r="P49" s="81">
        <v>43504.6396875</v>
      </c>
      <c r="Q49" s="79" t="s">
        <v>377</v>
      </c>
      <c r="R49" s="83" t="s">
        <v>517</v>
      </c>
      <c r="S49" s="79" t="s">
        <v>593</v>
      </c>
      <c r="T49" s="79" t="s">
        <v>656</v>
      </c>
      <c r="U49" s="79"/>
      <c r="V49" s="83" t="s">
        <v>786</v>
      </c>
      <c r="W49" s="81">
        <v>43504.6396875</v>
      </c>
      <c r="X49" s="83" t="s">
        <v>877</v>
      </c>
      <c r="Y49" s="79"/>
      <c r="Z49" s="79"/>
      <c r="AA49" s="85" t="s">
        <v>1054</v>
      </c>
      <c r="AB49" s="79"/>
      <c r="AC49" s="79" t="b">
        <v>0</v>
      </c>
      <c r="AD49" s="79">
        <v>0</v>
      </c>
      <c r="AE49" s="85" t="s">
        <v>1185</v>
      </c>
      <c r="AF49" s="79" t="b">
        <v>0</v>
      </c>
      <c r="AG49" s="79" t="s">
        <v>1187</v>
      </c>
      <c r="AH49" s="79"/>
      <c r="AI49" s="85" t="s">
        <v>1185</v>
      </c>
      <c r="AJ49" s="79" t="b">
        <v>0</v>
      </c>
      <c r="AK49" s="79">
        <v>0</v>
      </c>
      <c r="AL49" s="85" t="s">
        <v>1185</v>
      </c>
      <c r="AM49" s="79" t="s">
        <v>1205</v>
      </c>
      <c r="AN49" s="79" t="b">
        <v>1</v>
      </c>
      <c r="AO49" s="85" t="s">
        <v>1054</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22</v>
      </c>
      <c r="BK49" s="49">
        <v>100</v>
      </c>
      <c r="BL49" s="48">
        <v>22</v>
      </c>
    </row>
    <row r="50" spans="1:64" ht="15">
      <c r="A50" s="64" t="s">
        <v>256</v>
      </c>
      <c r="B50" s="64" t="s">
        <v>256</v>
      </c>
      <c r="C50" s="65"/>
      <c r="D50" s="66"/>
      <c r="E50" s="67"/>
      <c r="F50" s="68"/>
      <c r="G50" s="65"/>
      <c r="H50" s="69"/>
      <c r="I50" s="70"/>
      <c r="J50" s="70"/>
      <c r="K50" s="34" t="s">
        <v>65</v>
      </c>
      <c r="L50" s="77">
        <v>64</v>
      </c>
      <c r="M50" s="77"/>
      <c r="N50" s="72"/>
      <c r="O50" s="79" t="s">
        <v>176</v>
      </c>
      <c r="P50" s="81">
        <v>43504.78407407407</v>
      </c>
      <c r="Q50" s="79" t="s">
        <v>378</v>
      </c>
      <c r="R50" s="83" t="s">
        <v>518</v>
      </c>
      <c r="S50" s="79" t="s">
        <v>593</v>
      </c>
      <c r="T50" s="79" t="s">
        <v>630</v>
      </c>
      <c r="U50" s="79"/>
      <c r="V50" s="83" t="s">
        <v>787</v>
      </c>
      <c r="W50" s="81">
        <v>43504.78407407407</v>
      </c>
      <c r="X50" s="83" t="s">
        <v>878</v>
      </c>
      <c r="Y50" s="79"/>
      <c r="Z50" s="79"/>
      <c r="AA50" s="85" t="s">
        <v>1055</v>
      </c>
      <c r="AB50" s="79"/>
      <c r="AC50" s="79" t="b">
        <v>0</v>
      </c>
      <c r="AD50" s="79">
        <v>0</v>
      </c>
      <c r="AE50" s="85" t="s">
        <v>1185</v>
      </c>
      <c r="AF50" s="79" t="b">
        <v>0</v>
      </c>
      <c r="AG50" s="79" t="s">
        <v>1187</v>
      </c>
      <c r="AH50" s="79"/>
      <c r="AI50" s="85" t="s">
        <v>1185</v>
      </c>
      <c r="AJ50" s="79" t="b">
        <v>0</v>
      </c>
      <c r="AK50" s="79">
        <v>0</v>
      </c>
      <c r="AL50" s="85" t="s">
        <v>1185</v>
      </c>
      <c r="AM50" s="79" t="s">
        <v>1206</v>
      </c>
      <c r="AN50" s="79" t="b">
        <v>1</v>
      </c>
      <c r="AO50" s="85" t="s">
        <v>1055</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1</v>
      </c>
      <c r="BE50" s="49">
        <v>6.666666666666667</v>
      </c>
      <c r="BF50" s="48">
        <v>0</v>
      </c>
      <c r="BG50" s="49">
        <v>0</v>
      </c>
      <c r="BH50" s="48">
        <v>0</v>
      </c>
      <c r="BI50" s="49">
        <v>0</v>
      </c>
      <c r="BJ50" s="48">
        <v>14</v>
      </c>
      <c r="BK50" s="49">
        <v>93.33333333333333</v>
      </c>
      <c r="BL50" s="48">
        <v>15</v>
      </c>
    </row>
    <row r="51" spans="1:64" ht="15">
      <c r="A51" s="64" t="s">
        <v>257</v>
      </c>
      <c r="B51" s="64" t="s">
        <v>257</v>
      </c>
      <c r="C51" s="65"/>
      <c r="D51" s="66"/>
      <c r="E51" s="67"/>
      <c r="F51" s="68"/>
      <c r="G51" s="65"/>
      <c r="H51" s="69"/>
      <c r="I51" s="70"/>
      <c r="J51" s="70"/>
      <c r="K51" s="34" t="s">
        <v>65</v>
      </c>
      <c r="L51" s="77">
        <v>65</v>
      </c>
      <c r="M51" s="77"/>
      <c r="N51" s="72"/>
      <c r="O51" s="79" t="s">
        <v>176</v>
      </c>
      <c r="P51" s="81">
        <v>43499.88903935185</v>
      </c>
      <c r="Q51" s="79" t="s">
        <v>379</v>
      </c>
      <c r="R51" s="83" t="s">
        <v>519</v>
      </c>
      <c r="S51" s="79" t="s">
        <v>608</v>
      </c>
      <c r="T51" s="79" t="s">
        <v>627</v>
      </c>
      <c r="U51" s="83" t="s">
        <v>707</v>
      </c>
      <c r="V51" s="83" t="s">
        <v>707</v>
      </c>
      <c r="W51" s="81">
        <v>43499.88903935185</v>
      </c>
      <c r="X51" s="83" t="s">
        <v>879</v>
      </c>
      <c r="Y51" s="79"/>
      <c r="Z51" s="79"/>
      <c r="AA51" s="85" t="s">
        <v>1056</v>
      </c>
      <c r="AB51" s="79"/>
      <c r="AC51" s="79" t="b">
        <v>0</v>
      </c>
      <c r="AD51" s="79">
        <v>0</v>
      </c>
      <c r="AE51" s="85" t="s">
        <v>1185</v>
      </c>
      <c r="AF51" s="79" t="b">
        <v>0</v>
      </c>
      <c r="AG51" s="79" t="s">
        <v>1187</v>
      </c>
      <c r="AH51" s="79"/>
      <c r="AI51" s="85" t="s">
        <v>1185</v>
      </c>
      <c r="AJ51" s="79" t="b">
        <v>0</v>
      </c>
      <c r="AK51" s="79">
        <v>0</v>
      </c>
      <c r="AL51" s="85" t="s">
        <v>1185</v>
      </c>
      <c r="AM51" s="79" t="s">
        <v>1207</v>
      </c>
      <c r="AN51" s="79" t="b">
        <v>0</v>
      </c>
      <c r="AO51" s="85" t="s">
        <v>1056</v>
      </c>
      <c r="AP51" s="79" t="s">
        <v>176</v>
      </c>
      <c r="AQ51" s="79">
        <v>0</v>
      </c>
      <c r="AR51" s="79">
        <v>0</v>
      </c>
      <c r="AS51" s="79"/>
      <c r="AT51" s="79"/>
      <c r="AU51" s="79"/>
      <c r="AV51" s="79"/>
      <c r="AW51" s="79"/>
      <c r="AX51" s="79"/>
      <c r="AY51" s="79"/>
      <c r="AZ51" s="79"/>
      <c r="BA51">
        <v>10</v>
      </c>
      <c r="BB51" s="78" t="str">
        <f>REPLACE(INDEX(GroupVertices[Group],MATCH(Edges24[[#This Row],[Vertex 1]],GroupVertices[Vertex],0)),1,1,"")</f>
        <v>1</v>
      </c>
      <c r="BC51" s="78" t="str">
        <f>REPLACE(INDEX(GroupVertices[Group],MATCH(Edges24[[#This Row],[Vertex 2]],GroupVertices[Vertex],0)),1,1,"")</f>
        <v>1</v>
      </c>
      <c r="BD51" s="48">
        <v>3</v>
      </c>
      <c r="BE51" s="49">
        <v>8.108108108108109</v>
      </c>
      <c r="BF51" s="48">
        <v>0</v>
      </c>
      <c r="BG51" s="49">
        <v>0</v>
      </c>
      <c r="BH51" s="48">
        <v>0</v>
      </c>
      <c r="BI51" s="49">
        <v>0</v>
      </c>
      <c r="BJ51" s="48">
        <v>34</v>
      </c>
      <c r="BK51" s="49">
        <v>91.89189189189189</v>
      </c>
      <c r="BL51" s="48">
        <v>37</v>
      </c>
    </row>
    <row r="52" spans="1:64" ht="15">
      <c r="A52" s="64" t="s">
        <v>257</v>
      </c>
      <c r="B52" s="64" t="s">
        <v>257</v>
      </c>
      <c r="C52" s="65"/>
      <c r="D52" s="66"/>
      <c r="E52" s="67"/>
      <c r="F52" s="68"/>
      <c r="G52" s="65"/>
      <c r="H52" s="69"/>
      <c r="I52" s="70"/>
      <c r="J52" s="70"/>
      <c r="K52" s="34" t="s">
        <v>65</v>
      </c>
      <c r="L52" s="77">
        <v>66</v>
      </c>
      <c r="M52" s="77"/>
      <c r="N52" s="72"/>
      <c r="O52" s="79" t="s">
        <v>176</v>
      </c>
      <c r="P52" s="81">
        <v>43499.88945601852</v>
      </c>
      <c r="Q52" s="79" t="s">
        <v>380</v>
      </c>
      <c r="R52" s="83" t="s">
        <v>520</v>
      </c>
      <c r="S52" s="79" t="s">
        <v>608</v>
      </c>
      <c r="T52" s="79" t="s">
        <v>627</v>
      </c>
      <c r="U52" s="83" t="s">
        <v>708</v>
      </c>
      <c r="V52" s="83" t="s">
        <v>708</v>
      </c>
      <c r="W52" s="81">
        <v>43499.88945601852</v>
      </c>
      <c r="X52" s="83" t="s">
        <v>880</v>
      </c>
      <c r="Y52" s="79"/>
      <c r="Z52" s="79"/>
      <c r="AA52" s="85" t="s">
        <v>1057</v>
      </c>
      <c r="AB52" s="79"/>
      <c r="AC52" s="79" t="b">
        <v>0</v>
      </c>
      <c r="AD52" s="79">
        <v>0</v>
      </c>
      <c r="AE52" s="85" t="s">
        <v>1185</v>
      </c>
      <c r="AF52" s="79" t="b">
        <v>0</v>
      </c>
      <c r="AG52" s="79" t="s">
        <v>1187</v>
      </c>
      <c r="AH52" s="79"/>
      <c r="AI52" s="85" t="s">
        <v>1185</v>
      </c>
      <c r="AJ52" s="79" t="b">
        <v>0</v>
      </c>
      <c r="AK52" s="79">
        <v>1</v>
      </c>
      <c r="AL52" s="85" t="s">
        <v>1185</v>
      </c>
      <c r="AM52" s="79" t="s">
        <v>1207</v>
      </c>
      <c r="AN52" s="79" t="b">
        <v>0</v>
      </c>
      <c r="AO52" s="85" t="s">
        <v>1057</v>
      </c>
      <c r="AP52" s="79" t="s">
        <v>176</v>
      </c>
      <c r="AQ52" s="79">
        <v>0</v>
      </c>
      <c r="AR52" s="79">
        <v>0</v>
      </c>
      <c r="AS52" s="79"/>
      <c r="AT52" s="79"/>
      <c r="AU52" s="79"/>
      <c r="AV52" s="79"/>
      <c r="AW52" s="79"/>
      <c r="AX52" s="79"/>
      <c r="AY52" s="79"/>
      <c r="AZ52" s="79"/>
      <c r="BA52">
        <v>10</v>
      </c>
      <c r="BB52" s="78" t="str">
        <f>REPLACE(INDEX(GroupVertices[Group],MATCH(Edges24[[#This Row],[Vertex 1]],GroupVertices[Vertex],0)),1,1,"")</f>
        <v>1</v>
      </c>
      <c r="BC52" s="78" t="str">
        <f>REPLACE(INDEX(GroupVertices[Group],MATCH(Edges24[[#This Row],[Vertex 2]],GroupVertices[Vertex],0)),1,1,"")</f>
        <v>1</v>
      </c>
      <c r="BD52" s="48">
        <v>3</v>
      </c>
      <c r="BE52" s="49">
        <v>8.108108108108109</v>
      </c>
      <c r="BF52" s="48">
        <v>0</v>
      </c>
      <c r="BG52" s="49">
        <v>0</v>
      </c>
      <c r="BH52" s="48">
        <v>0</v>
      </c>
      <c r="BI52" s="49">
        <v>0</v>
      </c>
      <c r="BJ52" s="48">
        <v>34</v>
      </c>
      <c r="BK52" s="49">
        <v>91.89189189189189</v>
      </c>
      <c r="BL52" s="48">
        <v>37</v>
      </c>
    </row>
    <row r="53" spans="1:64" ht="15">
      <c r="A53" s="64" t="s">
        <v>257</v>
      </c>
      <c r="B53" s="64" t="s">
        <v>257</v>
      </c>
      <c r="C53" s="65"/>
      <c r="D53" s="66"/>
      <c r="E53" s="67"/>
      <c r="F53" s="68"/>
      <c r="G53" s="65"/>
      <c r="H53" s="69"/>
      <c r="I53" s="70"/>
      <c r="J53" s="70"/>
      <c r="K53" s="34" t="s">
        <v>65</v>
      </c>
      <c r="L53" s="77">
        <v>67</v>
      </c>
      <c r="M53" s="77"/>
      <c r="N53" s="72"/>
      <c r="O53" s="79" t="s">
        <v>176</v>
      </c>
      <c r="P53" s="81">
        <v>43501.931435185186</v>
      </c>
      <c r="Q53" s="79" t="s">
        <v>381</v>
      </c>
      <c r="R53" s="79"/>
      <c r="S53" s="79"/>
      <c r="T53" s="79" t="s">
        <v>627</v>
      </c>
      <c r="U53" s="79"/>
      <c r="V53" s="83" t="s">
        <v>788</v>
      </c>
      <c r="W53" s="81">
        <v>43501.931435185186</v>
      </c>
      <c r="X53" s="83" t="s">
        <v>881</v>
      </c>
      <c r="Y53" s="79"/>
      <c r="Z53" s="79"/>
      <c r="AA53" s="85" t="s">
        <v>1058</v>
      </c>
      <c r="AB53" s="79"/>
      <c r="AC53" s="79" t="b">
        <v>0</v>
      </c>
      <c r="AD53" s="79">
        <v>0</v>
      </c>
      <c r="AE53" s="85" t="s">
        <v>1185</v>
      </c>
      <c r="AF53" s="79" t="b">
        <v>0</v>
      </c>
      <c r="AG53" s="79" t="s">
        <v>1187</v>
      </c>
      <c r="AH53" s="79"/>
      <c r="AI53" s="85" t="s">
        <v>1185</v>
      </c>
      <c r="AJ53" s="79" t="b">
        <v>0</v>
      </c>
      <c r="AK53" s="79">
        <v>1</v>
      </c>
      <c r="AL53" s="85" t="s">
        <v>1057</v>
      </c>
      <c r="AM53" s="79" t="s">
        <v>1207</v>
      </c>
      <c r="AN53" s="79" t="b">
        <v>0</v>
      </c>
      <c r="AO53" s="85" t="s">
        <v>1057</v>
      </c>
      <c r="AP53" s="79" t="s">
        <v>176</v>
      </c>
      <c r="AQ53" s="79">
        <v>0</v>
      </c>
      <c r="AR53" s="79">
        <v>0</v>
      </c>
      <c r="AS53" s="79"/>
      <c r="AT53" s="79"/>
      <c r="AU53" s="79"/>
      <c r="AV53" s="79"/>
      <c r="AW53" s="79"/>
      <c r="AX53" s="79"/>
      <c r="AY53" s="79"/>
      <c r="AZ53" s="79"/>
      <c r="BA53">
        <v>10</v>
      </c>
      <c r="BB53" s="78" t="str">
        <f>REPLACE(INDEX(GroupVertices[Group],MATCH(Edges24[[#This Row],[Vertex 1]],GroupVertices[Vertex],0)),1,1,"")</f>
        <v>1</v>
      </c>
      <c r="BC53" s="78" t="str">
        <f>REPLACE(INDEX(GroupVertices[Group],MATCH(Edges24[[#This Row],[Vertex 2]],GroupVertices[Vertex],0)),1,1,"")</f>
        <v>1</v>
      </c>
      <c r="BD53" s="48">
        <v>1</v>
      </c>
      <c r="BE53" s="49">
        <v>5</v>
      </c>
      <c r="BF53" s="48">
        <v>0</v>
      </c>
      <c r="BG53" s="49">
        <v>0</v>
      </c>
      <c r="BH53" s="48">
        <v>0</v>
      </c>
      <c r="BI53" s="49">
        <v>0</v>
      </c>
      <c r="BJ53" s="48">
        <v>19</v>
      </c>
      <c r="BK53" s="49">
        <v>95</v>
      </c>
      <c r="BL53" s="48">
        <v>20</v>
      </c>
    </row>
    <row r="54" spans="1:64" ht="15">
      <c r="A54" s="64" t="s">
        <v>257</v>
      </c>
      <c r="B54" s="64" t="s">
        <v>257</v>
      </c>
      <c r="C54" s="65"/>
      <c r="D54" s="66"/>
      <c r="E54" s="67"/>
      <c r="F54" s="68"/>
      <c r="G54" s="65"/>
      <c r="H54" s="69"/>
      <c r="I54" s="70"/>
      <c r="J54" s="70"/>
      <c r="K54" s="34" t="s">
        <v>65</v>
      </c>
      <c r="L54" s="77">
        <v>68</v>
      </c>
      <c r="M54" s="77"/>
      <c r="N54" s="72"/>
      <c r="O54" s="79" t="s">
        <v>176</v>
      </c>
      <c r="P54" s="81">
        <v>43502.51478009259</v>
      </c>
      <c r="Q54" s="79" t="s">
        <v>382</v>
      </c>
      <c r="R54" s="79"/>
      <c r="S54" s="79"/>
      <c r="T54" s="79" t="s">
        <v>627</v>
      </c>
      <c r="U54" s="79"/>
      <c r="V54" s="83" t="s">
        <v>788</v>
      </c>
      <c r="W54" s="81">
        <v>43502.51478009259</v>
      </c>
      <c r="X54" s="83" t="s">
        <v>882</v>
      </c>
      <c r="Y54" s="79"/>
      <c r="Z54" s="79"/>
      <c r="AA54" s="85" t="s">
        <v>1059</v>
      </c>
      <c r="AB54" s="79"/>
      <c r="AC54" s="79" t="b">
        <v>0</v>
      </c>
      <c r="AD54" s="79">
        <v>0</v>
      </c>
      <c r="AE54" s="85" t="s">
        <v>1185</v>
      </c>
      <c r="AF54" s="79" t="b">
        <v>0</v>
      </c>
      <c r="AG54" s="79" t="s">
        <v>1187</v>
      </c>
      <c r="AH54" s="79"/>
      <c r="AI54" s="85" t="s">
        <v>1185</v>
      </c>
      <c r="AJ54" s="79" t="b">
        <v>0</v>
      </c>
      <c r="AK54" s="79">
        <v>1</v>
      </c>
      <c r="AL54" s="85" t="s">
        <v>1057</v>
      </c>
      <c r="AM54" s="79" t="s">
        <v>1207</v>
      </c>
      <c r="AN54" s="79" t="b">
        <v>0</v>
      </c>
      <c r="AO54" s="85" t="s">
        <v>1057</v>
      </c>
      <c r="AP54" s="79" t="s">
        <v>176</v>
      </c>
      <c r="AQ54" s="79">
        <v>0</v>
      </c>
      <c r="AR54" s="79">
        <v>0</v>
      </c>
      <c r="AS54" s="79"/>
      <c r="AT54" s="79"/>
      <c r="AU54" s="79"/>
      <c r="AV54" s="79"/>
      <c r="AW54" s="79"/>
      <c r="AX54" s="79"/>
      <c r="AY54" s="79"/>
      <c r="AZ54" s="79"/>
      <c r="BA54">
        <v>10</v>
      </c>
      <c r="BB54" s="78" t="str">
        <f>REPLACE(INDEX(GroupVertices[Group],MATCH(Edges24[[#This Row],[Vertex 1]],GroupVertices[Vertex],0)),1,1,"")</f>
        <v>1</v>
      </c>
      <c r="BC54" s="78" t="str">
        <f>REPLACE(INDEX(GroupVertices[Group],MATCH(Edges24[[#This Row],[Vertex 2]],GroupVertices[Vertex],0)),1,1,"")</f>
        <v>1</v>
      </c>
      <c r="BD54" s="48">
        <v>1</v>
      </c>
      <c r="BE54" s="49">
        <v>5</v>
      </c>
      <c r="BF54" s="48">
        <v>0</v>
      </c>
      <c r="BG54" s="49">
        <v>0</v>
      </c>
      <c r="BH54" s="48">
        <v>0</v>
      </c>
      <c r="BI54" s="49">
        <v>0</v>
      </c>
      <c r="BJ54" s="48">
        <v>19</v>
      </c>
      <c r="BK54" s="49">
        <v>95</v>
      </c>
      <c r="BL54" s="48">
        <v>20</v>
      </c>
    </row>
    <row r="55" spans="1:64" ht="15">
      <c r="A55" s="64" t="s">
        <v>257</v>
      </c>
      <c r="B55" s="64" t="s">
        <v>257</v>
      </c>
      <c r="C55" s="65"/>
      <c r="D55" s="66"/>
      <c r="E55" s="67"/>
      <c r="F55" s="68"/>
      <c r="G55" s="65"/>
      <c r="H55" s="69"/>
      <c r="I55" s="70"/>
      <c r="J55" s="70"/>
      <c r="K55" s="34" t="s">
        <v>65</v>
      </c>
      <c r="L55" s="77">
        <v>69</v>
      </c>
      <c r="M55" s="77"/>
      <c r="N55" s="72"/>
      <c r="O55" s="79" t="s">
        <v>176</v>
      </c>
      <c r="P55" s="81">
        <v>43502.54681712963</v>
      </c>
      <c r="Q55" s="79" t="s">
        <v>383</v>
      </c>
      <c r="R55" s="83" t="s">
        <v>521</v>
      </c>
      <c r="S55" s="79" t="s">
        <v>608</v>
      </c>
      <c r="T55" s="79" t="s">
        <v>627</v>
      </c>
      <c r="U55" s="83" t="s">
        <v>709</v>
      </c>
      <c r="V55" s="83" t="s">
        <v>709</v>
      </c>
      <c r="W55" s="81">
        <v>43502.54681712963</v>
      </c>
      <c r="X55" s="83" t="s">
        <v>883</v>
      </c>
      <c r="Y55" s="79"/>
      <c r="Z55" s="79"/>
      <c r="AA55" s="85" t="s">
        <v>1060</v>
      </c>
      <c r="AB55" s="79"/>
      <c r="AC55" s="79" t="b">
        <v>0</v>
      </c>
      <c r="AD55" s="79">
        <v>1</v>
      </c>
      <c r="AE55" s="85" t="s">
        <v>1185</v>
      </c>
      <c r="AF55" s="79" t="b">
        <v>0</v>
      </c>
      <c r="AG55" s="79" t="s">
        <v>1187</v>
      </c>
      <c r="AH55" s="79"/>
      <c r="AI55" s="85" t="s">
        <v>1185</v>
      </c>
      <c r="AJ55" s="79" t="b">
        <v>0</v>
      </c>
      <c r="AK55" s="79">
        <v>1</v>
      </c>
      <c r="AL55" s="85" t="s">
        <v>1185</v>
      </c>
      <c r="AM55" s="79" t="s">
        <v>1207</v>
      </c>
      <c r="AN55" s="79" t="b">
        <v>0</v>
      </c>
      <c r="AO55" s="85" t="s">
        <v>1060</v>
      </c>
      <c r="AP55" s="79" t="s">
        <v>176</v>
      </c>
      <c r="AQ55" s="79">
        <v>0</v>
      </c>
      <c r="AR55" s="79">
        <v>0</v>
      </c>
      <c r="AS55" s="79"/>
      <c r="AT55" s="79"/>
      <c r="AU55" s="79"/>
      <c r="AV55" s="79"/>
      <c r="AW55" s="79"/>
      <c r="AX55" s="79"/>
      <c r="AY55" s="79"/>
      <c r="AZ55" s="79"/>
      <c r="BA55">
        <v>10</v>
      </c>
      <c r="BB55" s="78" t="str">
        <f>REPLACE(INDEX(GroupVertices[Group],MATCH(Edges24[[#This Row],[Vertex 1]],GroupVertices[Vertex],0)),1,1,"")</f>
        <v>1</v>
      </c>
      <c r="BC55" s="78" t="str">
        <f>REPLACE(INDEX(GroupVertices[Group],MATCH(Edges24[[#This Row],[Vertex 2]],GroupVertices[Vertex],0)),1,1,"")</f>
        <v>1</v>
      </c>
      <c r="BD55" s="48">
        <v>3</v>
      </c>
      <c r="BE55" s="49">
        <v>8.108108108108109</v>
      </c>
      <c r="BF55" s="48">
        <v>0</v>
      </c>
      <c r="BG55" s="49">
        <v>0</v>
      </c>
      <c r="BH55" s="48">
        <v>0</v>
      </c>
      <c r="BI55" s="49">
        <v>0</v>
      </c>
      <c r="BJ55" s="48">
        <v>34</v>
      </c>
      <c r="BK55" s="49">
        <v>91.89189189189189</v>
      </c>
      <c r="BL55" s="48">
        <v>37</v>
      </c>
    </row>
    <row r="56" spans="1:64" ht="15">
      <c r="A56" s="64" t="s">
        <v>257</v>
      </c>
      <c r="B56" s="64" t="s">
        <v>257</v>
      </c>
      <c r="C56" s="65"/>
      <c r="D56" s="66"/>
      <c r="E56" s="67"/>
      <c r="F56" s="68"/>
      <c r="G56" s="65"/>
      <c r="H56" s="69"/>
      <c r="I56" s="70"/>
      <c r="J56" s="70"/>
      <c r="K56" s="34" t="s">
        <v>65</v>
      </c>
      <c r="L56" s="77">
        <v>70</v>
      </c>
      <c r="M56" s="77"/>
      <c r="N56" s="72"/>
      <c r="O56" s="79" t="s">
        <v>176</v>
      </c>
      <c r="P56" s="81">
        <v>43504.00510416667</v>
      </c>
      <c r="Q56" s="79" t="s">
        <v>382</v>
      </c>
      <c r="R56" s="79"/>
      <c r="S56" s="79"/>
      <c r="T56" s="79" t="s">
        <v>627</v>
      </c>
      <c r="U56" s="79"/>
      <c r="V56" s="83" t="s">
        <v>788</v>
      </c>
      <c r="W56" s="81">
        <v>43504.00510416667</v>
      </c>
      <c r="X56" s="83" t="s">
        <v>884</v>
      </c>
      <c r="Y56" s="79"/>
      <c r="Z56" s="79"/>
      <c r="AA56" s="85" t="s">
        <v>1061</v>
      </c>
      <c r="AB56" s="79"/>
      <c r="AC56" s="79" t="b">
        <v>0</v>
      </c>
      <c r="AD56" s="79">
        <v>0</v>
      </c>
      <c r="AE56" s="85" t="s">
        <v>1185</v>
      </c>
      <c r="AF56" s="79" t="b">
        <v>0</v>
      </c>
      <c r="AG56" s="79" t="s">
        <v>1187</v>
      </c>
      <c r="AH56" s="79"/>
      <c r="AI56" s="85" t="s">
        <v>1185</v>
      </c>
      <c r="AJ56" s="79" t="b">
        <v>0</v>
      </c>
      <c r="AK56" s="79">
        <v>0</v>
      </c>
      <c r="AL56" s="85" t="s">
        <v>1060</v>
      </c>
      <c r="AM56" s="79" t="s">
        <v>1207</v>
      </c>
      <c r="AN56" s="79" t="b">
        <v>0</v>
      </c>
      <c r="AO56" s="85" t="s">
        <v>1060</v>
      </c>
      <c r="AP56" s="79" t="s">
        <v>176</v>
      </c>
      <c r="AQ56" s="79">
        <v>0</v>
      </c>
      <c r="AR56" s="79">
        <v>0</v>
      </c>
      <c r="AS56" s="79"/>
      <c r="AT56" s="79"/>
      <c r="AU56" s="79"/>
      <c r="AV56" s="79"/>
      <c r="AW56" s="79"/>
      <c r="AX56" s="79"/>
      <c r="AY56" s="79"/>
      <c r="AZ56" s="79"/>
      <c r="BA56">
        <v>10</v>
      </c>
      <c r="BB56" s="78" t="str">
        <f>REPLACE(INDEX(GroupVertices[Group],MATCH(Edges24[[#This Row],[Vertex 1]],GroupVertices[Vertex],0)),1,1,"")</f>
        <v>1</v>
      </c>
      <c r="BC56" s="78" t="str">
        <f>REPLACE(INDEX(GroupVertices[Group],MATCH(Edges24[[#This Row],[Vertex 2]],GroupVertices[Vertex],0)),1,1,"")</f>
        <v>1</v>
      </c>
      <c r="BD56" s="48">
        <v>1</v>
      </c>
      <c r="BE56" s="49">
        <v>5</v>
      </c>
      <c r="BF56" s="48">
        <v>0</v>
      </c>
      <c r="BG56" s="49">
        <v>0</v>
      </c>
      <c r="BH56" s="48">
        <v>0</v>
      </c>
      <c r="BI56" s="49">
        <v>0</v>
      </c>
      <c r="BJ56" s="48">
        <v>19</v>
      </c>
      <c r="BK56" s="49">
        <v>95</v>
      </c>
      <c r="BL56" s="48">
        <v>20</v>
      </c>
    </row>
    <row r="57" spans="1:64" ht="15">
      <c r="A57" s="64" t="s">
        <v>257</v>
      </c>
      <c r="B57" s="64" t="s">
        <v>257</v>
      </c>
      <c r="C57" s="65"/>
      <c r="D57" s="66"/>
      <c r="E57" s="67"/>
      <c r="F57" s="68"/>
      <c r="G57" s="65"/>
      <c r="H57" s="69"/>
      <c r="I57" s="70"/>
      <c r="J57" s="70"/>
      <c r="K57" s="34" t="s">
        <v>65</v>
      </c>
      <c r="L57" s="77">
        <v>71</v>
      </c>
      <c r="M57" s="77"/>
      <c r="N57" s="72"/>
      <c r="O57" s="79" t="s">
        <v>176</v>
      </c>
      <c r="P57" s="81">
        <v>43504.29677083333</v>
      </c>
      <c r="Q57" s="79" t="s">
        <v>382</v>
      </c>
      <c r="R57" s="79"/>
      <c r="S57" s="79"/>
      <c r="T57" s="79" t="s">
        <v>627</v>
      </c>
      <c r="U57" s="79"/>
      <c r="V57" s="83" t="s">
        <v>788</v>
      </c>
      <c r="W57" s="81">
        <v>43504.29677083333</v>
      </c>
      <c r="X57" s="83" t="s">
        <v>885</v>
      </c>
      <c r="Y57" s="79"/>
      <c r="Z57" s="79"/>
      <c r="AA57" s="85" t="s">
        <v>1062</v>
      </c>
      <c r="AB57" s="79"/>
      <c r="AC57" s="79" t="b">
        <v>0</v>
      </c>
      <c r="AD57" s="79">
        <v>0</v>
      </c>
      <c r="AE57" s="85" t="s">
        <v>1185</v>
      </c>
      <c r="AF57" s="79" t="b">
        <v>0</v>
      </c>
      <c r="AG57" s="79" t="s">
        <v>1187</v>
      </c>
      <c r="AH57" s="79"/>
      <c r="AI57" s="85" t="s">
        <v>1185</v>
      </c>
      <c r="AJ57" s="79" t="b">
        <v>0</v>
      </c>
      <c r="AK57" s="79">
        <v>0</v>
      </c>
      <c r="AL57" s="85" t="s">
        <v>1060</v>
      </c>
      <c r="AM57" s="79" t="s">
        <v>1207</v>
      </c>
      <c r="AN57" s="79" t="b">
        <v>0</v>
      </c>
      <c r="AO57" s="85" t="s">
        <v>1060</v>
      </c>
      <c r="AP57" s="79" t="s">
        <v>176</v>
      </c>
      <c r="AQ57" s="79">
        <v>0</v>
      </c>
      <c r="AR57" s="79">
        <v>0</v>
      </c>
      <c r="AS57" s="79"/>
      <c r="AT57" s="79"/>
      <c r="AU57" s="79"/>
      <c r="AV57" s="79"/>
      <c r="AW57" s="79"/>
      <c r="AX57" s="79"/>
      <c r="AY57" s="79"/>
      <c r="AZ57" s="79"/>
      <c r="BA57">
        <v>10</v>
      </c>
      <c r="BB57" s="78" t="str">
        <f>REPLACE(INDEX(GroupVertices[Group],MATCH(Edges24[[#This Row],[Vertex 1]],GroupVertices[Vertex],0)),1,1,"")</f>
        <v>1</v>
      </c>
      <c r="BC57" s="78" t="str">
        <f>REPLACE(INDEX(GroupVertices[Group],MATCH(Edges24[[#This Row],[Vertex 2]],GroupVertices[Vertex],0)),1,1,"")</f>
        <v>1</v>
      </c>
      <c r="BD57" s="48">
        <v>1</v>
      </c>
      <c r="BE57" s="49">
        <v>5</v>
      </c>
      <c r="BF57" s="48">
        <v>0</v>
      </c>
      <c r="BG57" s="49">
        <v>0</v>
      </c>
      <c r="BH57" s="48">
        <v>0</v>
      </c>
      <c r="BI57" s="49">
        <v>0</v>
      </c>
      <c r="BJ57" s="48">
        <v>19</v>
      </c>
      <c r="BK57" s="49">
        <v>95</v>
      </c>
      <c r="BL57" s="48">
        <v>20</v>
      </c>
    </row>
    <row r="58" spans="1:64" ht="15">
      <c r="A58" s="64" t="s">
        <v>257</v>
      </c>
      <c r="B58" s="64" t="s">
        <v>257</v>
      </c>
      <c r="C58" s="65"/>
      <c r="D58" s="66"/>
      <c r="E58" s="67"/>
      <c r="F58" s="68"/>
      <c r="G58" s="65"/>
      <c r="H58" s="69"/>
      <c r="I58" s="70"/>
      <c r="J58" s="70"/>
      <c r="K58" s="34" t="s">
        <v>65</v>
      </c>
      <c r="L58" s="77">
        <v>72</v>
      </c>
      <c r="M58" s="77"/>
      <c r="N58" s="72"/>
      <c r="O58" s="79" t="s">
        <v>176</v>
      </c>
      <c r="P58" s="81">
        <v>43504.5884375</v>
      </c>
      <c r="Q58" s="79" t="s">
        <v>382</v>
      </c>
      <c r="R58" s="79"/>
      <c r="S58" s="79"/>
      <c r="T58" s="79" t="s">
        <v>627</v>
      </c>
      <c r="U58" s="79"/>
      <c r="V58" s="83" t="s">
        <v>788</v>
      </c>
      <c r="W58" s="81">
        <v>43504.5884375</v>
      </c>
      <c r="X58" s="83" t="s">
        <v>886</v>
      </c>
      <c r="Y58" s="79"/>
      <c r="Z58" s="79"/>
      <c r="AA58" s="85" t="s">
        <v>1063</v>
      </c>
      <c r="AB58" s="79"/>
      <c r="AC58" s="79" t="b">
        <v>0</v>
      </c>
      <c r="AD58" s="79">
        <v>0</v>
      </c>
      <c r="AE58" s="85" t="s">
        <v>1185</v>
      </c>
      <c r="AF58" s="79" t="b">
        <v>0</v>
      </c>
      <c r="AG58" s="79" t="s">
        <v>1187</v>
      </c>
      <c r="AH58" s="79"/>
      <c r="AI58" s="85" t="s">
        <v>1185</v>
      </c>
      <c r="AJ58" s="79" t="b">
        <v>0</v>
      </c>
      <c r="AK58" s="79">
        <v>0</v>
      </c>
      <c r="AL58" s="85" t="s">
        <v>1060</v>
      </c>
      <c r="AM58" s="79" t="s">
        <v>1207</v>
      </c>
      <c r="AN58" s="79" t="b">
        <v>0</v>
      </c>
      <c r="AO58" s="85" t="s">
        <v>1060</v>
      </c>
      <c r="AP58" s="79" t="s">
        <v>176</v>
      </c>
      <c r="AQ58" s="79">
        <v>0</v>
      </c>
      <c r="AR58" s="79">
        <v>0</v>
      </c>
      <c r="AS58" s="79"/>
      <c r="AT58" s="79"/>
      <c r="AU58" s="79"/>
      <c r="AV58" s="79"/>
      <c r="AW58" s="79"/>
      <c r="AX58" s="79"/>
      <c r="AY58" s="79"/>
      <c r="AZ58" s="79"/>
      <c r="BA58">
        <v>10</v>
      </c>
      <c r="BB58" s="78" t="str">
        <f>REPLACE(INDEX(GroupVertices[Group],MATCH(Edges24[[#This Row],[Vertex 1]],GroupVertices[Vertex],0)),1,1,"")</f>
        <v>1</v>
      </c>
      <c r="BC58" s="78" t="str">
        <f>REPLACE(INDEX(GroupVertices[Group],MATCH(Edges24[[#This Row],[Vertex 2]],GroupVertices[Vertex],0)),1,1,"")</f>
        <v>1</v>
      </c>
      <c r="BD58" s="48">
        <v>1</v>
      </c>
      <c r="BE58" s="49">
        <v>5</v>
      </c>
      <c r="BF58" s="48">
        <v>0</v>
      </c>
      <c r="BG58" s="49">
        <v>0</v>
      </c>
      <c r="BH58" s="48">
        <v>0</v>
      </c>
      <c r="BI58" s="49">
        <v>0</v>
      </c>
      <c r="BJ58" s="48">
        <v>19</v>
      </c>
      <c r="BK58" s="49">
        <v>95</v>
      </c>
      <c r="BL58" s="48">
        <v>20</v>
      </c>
    </row>
    <row r="59" spans="1:64" ht="15">
      <c r="A59" s="64" t="s">
        <v>257</v>
      </c>
      <c r="B59" s="64" t="s">
        <v>257</v>
      </c>
      <c r="C59" s="65"/>
      <c r="D59" s="66"/>
      <c r="E59" s="67"/>
      <c r="F59" s="68"/>
      <c r="G59" s="65"/>
      <c r="H59" s="69"/>
      <c r="I59" s="70"/>
      <c r="J59" s="70"/>
      <c r="K59" s="34" t="s">
        <v>65</v>
      </c>
      <c r="L59" s="77">
        <v>73</v>
      </c>
      <c r="M59" s="77"/>
      <c r="N59" s="72"/>
      <c r="O59" s="79" t="s">
        <v>176</v>
      </c>
      <c r="P59" s="81">
        <v>43504.88010416667</v>
      </c>
      <c r="Q59" s="79" t="s">
        <v>382</v>
      </c>
      <c r="R59" s="79"/>
      <c r="S59" s="79"/>
      <c r="T59" s="79" t="s">
        <v>627</v>
      </c>
      <c r="U59" s="79"/>
      <c r="V59" s="83" t="s">
        <v>788</v>
      </c>
      <c r="W59" s="81">
        <v>43504.88010416667</v>
      </c>
      <c r="X59" s="83" t="s">
        <v>887</v>
      </c>
      <c r="Y59" s="79"/>
      <c r="Z59" s="79"/>
      <c r="AA59" s="85" t="s">
        <v>1064</v>
      </c>
      <c r="AB59" s="79"/>
      <c r="AC59" s="79" t="b">
        <v>0</v>
      </c>
      <c r="AD59" s="79">
        <v>0</v>
      </c>
      <c r="AE59" s="85" t="s">
        <v>1185</v>
      </c>
      <c r="AF59" s="79" t="b">
        <v>0</v>
      </c>
      <c r="AG59" s="79" t="s">
        <v>1187</v>
      </c>
      <c r="AH59" s="79"/>
      <c r="AI59" s="85" t="s">
        <v>1185</v>
      </c>
      <c r="AJ59" s="79" t="b">
        <v>0</v>
      </c>
      <c r="AK59" s="79">
        <v>1</v>
      </c>
      <c r="AL59" s="85" t="s">
        <v>1060</v>
      </c>
      <c r="AM59" s="79" t="s">
        <v>1207</v>
      </c>
      <c r="AN59" s="79" t="b">
        <v>0</v>
      </c>
      <c r="AO59" s="85" t="s">
        <v>1060</v>
      </c>
      <c r="AP59" s="79" t="s">
        <v>176</v>
      </c>
      <c r="AQ59" s="79">
        <v>0</v>
      </c>
      <c r="AR59" s="79">
        <v>0</v>
      </c>
      <c r="AS59" s="79"/>
      <c r="AT59" s="79"/>
      <c r="AU59" s="79"/>
      <c r="AV59" s="79"/>
      <c r="AW59" s="79"/>
      <c r="AX59" s="79"/>
      <c r="AY59" s="79"/>
      <c r="AZ59" s="79"/>
      <c r="BA59">
        <v>10</v>
      </c>
      <c r="BB59" s="78" t="str">
        <f>REPLACE(INDEX(GroupVertices[Group],MATCH(Edges24[[#This Row],[Vertex 1]],GroupVertices[Vertex],0)),1,1,"")</f>
        <v>1</v>
      </c>
      <c r="BC59" s="78" t="str">
        <f>REPLACE(INDEX(GroupVertices[Group],MATCH(Edges24[[#This Row],[Vertex 2]],GroupVertices[Vertex],0)),1,1,"")</f>
        <v>1</v>
      </c>
      <c r="BD59" s="48">
        <v>1</v>
      </c>
      <c r="BE59" s="49">
        <v>5</v>
      </c>
      <c r="BF59" s="48">
        <v>0</v>
      </c>
      <c r="BG59" s="49">
        <v>0</v>
      </c>
      <c r="BH59" s="48">
        <v>0</v>
      </c>
      <c r="BI59" s="49">
        <v>0</v>
      </c>
      <c r="BJ59" s="48">
        <v>19</v>
      </c>
      <c r="BK59" s="49">
        <v>95</v>
      </c>
      <c r="BL59" s="48">
        <v>20</v>
      </c>
    </row>
    <row r="60" spans="1:64" ht="15">
      <c r="A60" s="64" t="s">
        <v>257</v>
      </c>
      <c r="B60" s="64" t="s">
        <v>257</v>
      </c>
      <c r="C60" s="65"/>
      <c r="D60" s="66"/>
      <c r="E60" s="67"/>
      <c r="F60" s="68"/>
      <c r="G60" s="65"/>
      <c r="H60" s="69"/>
      <c r="I60" s="70"/>
      <c r="J60" s="70"/>
      <c r="K60" s="34" t="s">
        <v>65</v>
      </c>
      <c r="L60" s="77">
        <v>74</v>
      </c>
      <c r="M60" s="77"/>
      <c r="N60" s="72"/>
      <c r="O60" s="79" t="s">
        <v>176</v>
      </c>
      <c r="P60" s="81">
        <v>43505.17177083333</v>
      </c>
      <c r="Q60" s="79" t="s">
        <v>382</v>
      </c>
      <c r="R60" s="79"/>
      <c r="S60" s="79"/>
      <c r="T60" s="79" t="s">
        <v>627</v>
      </c>
      <c r="U60" s="79"/>
      <c r="V60" s="83" t="s">
        <v>788</v>
      </c>
      <c r="W60" s="81">
        <v>43505.17177083333</v>
      </c>
      <c r="X60" s="83" t="s">
        <v>888</v>
      </c>
      <c r="Y60" s="79"/>
      <c r="Z60" s="79"/>
      <c r="AA60" s="85" t="s">
        <v>1065</v>
      </c>
      <c r="AB60" s="79"/>
      <c r="AC60" s="79" t="b">
        <v>0</v>
      </c>
      <c r="AD60" s="79">
        <v>0</v>
      </c>
      <c r="AE60" s="85" t="s">
        <v>1185</v>
      </c>
      <c r="AF60" s="79" t="b">
        <v>0</v>
      </c>
      <c r="AG60" s="79" t="s">
        <v>1187</v>
      </c>
      <c r="AH60" s="79"/>
      <c r="AI60" s="85" t="s">
        <v>1185</v>
      </c>
      <c r="AJ60" s="79" t="b">
        <v>0</v>
      </c>
      <c r="AK60" s="79">
        <v>0</v>
      </c>
      <c r="AL60" s="85" t="s">
        <v>1060</v>
      </c>
      <c r="AM60" s="79" t="s">
        <v>1207</v>
      </c>
      <c r="AN60" s="79" t="b">
        <v>0</v>
      </c>
      <c r="AO60" s="85" t="s">
        <v>1060</v>
      </c>
      <c r="AP60" s="79" t="s">
        <v>176</v>
      </c>
      <c r="AQ60" s="79">
        <v>0</v>
      </c>
      <c r="AR60" s="79">
        <v>0</v>
      </c>
      <c r="AS60" s="79"/>
      <c r="AT60" s="79"/>
      <c r="AU60" s="79"/>
      <c r="AV60" s="79"/>
      <c r="AW60" s="79"/>
      <c r="AX60" s="79"/>
      <c r="AY60" s="79"/>
      <c r="AZ60" s="79"/>
      <c r="BA60">
        <v>10</v>
      </c>
      <c r="BB60" s="78" t="str">
        <f>REPLACE(INDEX(GroupVertices[Group],MATCH(Edges24[[#This Row],[Vertex 1]],GroupVertices[Vertex],0)),1,1,"")</f>
        <v>1</v>
      </c>
      <c r="BC60" s="78" t="str">
        <f>REPLACE(INDEX(GroupVertices[Group],MATCH(Edges24[[#This Row],[Vertex 2]],GroupVertices[Vertex],0)),1,1,"")</f>
        <v>1</v>
      </c>
      <c r="BD60" s="48">
        <v>1</v>
      </c>
      <c r="BE60" s="49">
        <v>5</v>
      </c>
      <c r="BF60" s="48">
        <v>0</v>
      </c>
      <c r="BG60" s="49">
        <v>0</v>
      </c>
      <c r="BH60" s="48">
        <v>0</v>
      </c>
      <c r="BI60" s="49">
        <v>0</v>
      </c>
      <c r="BJ60" s="48">
        <v>19</v>
      </c>
      <c r="BK60" s="49">
        <v>95</v>
      </c>
      <c r="BL60" s="48">
        <v>20</v>
      </c>
    </row>
    <row r="61" spans="1:64" ht="15">
      <c r="A61" s="64" t="s">
        <v>258</v>
      </c>
      <c r="B61" s="64" t="s">
        <v>258</v>
      </c>
      <c r="C61" s="65"/>
      <c r="D61" s="66"/>
      <c r="E61" s="67"/>
      <c r="F61" s="68"/>
      <c r="G61" s="65"/>
      <c r="H61" s="69"/>
      <c r="I61" s="70"/>
      <c r="J61" s="70"/>
      <c r="K61" s="34" t="s">
        <v>65</v>
      </c>
      <c r="L61" s="77">
        <v>75</v>
      </c>
      <c r="M61" s="77"/>
      <c r="N61" s="72"/>
      <c r="O61" s="79" t="s">
        <v>176</v>
      </c>
      <c r="P61" s="81">
        <v>43505.85820601852</v>
      </c>
      <c r="Q61" s="79" t="s">
        <v>384</v>
      </c>
      <c r="R61" s="79" t="s">
        <v>522</v>
      </c>
      <c r="S61" s="79" t="s">
        <v>609</v>
      </c>
      <c r="T61" s="79" t="s">
        <v>657</v>
      </c>
      <c r="U61" s="79"/>
      <c r="V61" s="83" t="s">
        <v>789</v>
      </c>
      <c r="W61" s="81">
        <v>43505.85820601852</v>
      </c>
      <c r="X61" s="83" t="s">
        <v>889</v>
      </c>
      <c r="Y61" s="79"/>
      <c r="Z61" s="79"/>
      <c r="AA61" s="85" t="s">
        <v>1066</v>
      </c>
      <c r="AB61" s="79"/>
      <c r="AC61" s="79" t="b">
        <v>0</v>
      </c>
      <c r="AD61" s="79">
        <v>0</v>
      </c>
      <c r="AE61" s="85" t="s">
        <v>1185</v>
      </c>
      <c r="AF61" s="79" t="b">
        <v>0</v>
      </c>
      <c r="AG61" s="79" t="s">
        <v>1187</v>
      </c>
      <c r="AH61" s="79"/>
      <c r="AI61" s="85" t="s">
        <v>1185</v>
      </c>
      <c r="AJ61" s="79" t="b">
        <v>0</v>
      </c>
      <c r="AK61" s="79">
        <v>0</v>
      </c>
      <c r="AL61" s="85" t="s">
        <v>1185</v>
      </c>
      <c r="AM61" s="79" t="s">
        <v>1195</v>
      </c>
      <c r="AN61" s="79" t="b">
        <v>1</v>
      </c>
      <c r="AO61" s="85" t="s">
        <v>1066</v>
      </c>
      <c r="AP61" s="79" t="s">
        <v>176</v>
      </c>
      <c r="AQ61" s="79">
        <v>0</v>
      </c>
      <c r="AR61" s="79">
        <v>0</v>
      </c>
      <c r="AS61" s="79" t="s">
        <v>1219</v>
      </c>
      <c r="AT61" s="79" t="s">
        <v>1220</v>
      </c>
      <c r="AU61" s="79" t="s">
        <v>1221</v>
      </c>
      <c r="AV61" s="79" t="s">
        <v>1222</v>
      </c>
      <c r="AW61" s="79" t="s">
        <v>1223</v>
      </c>
      <c r="AX61" s="79" t="s">
        <v>1224</v>
      </c>
      <c r="AY61" s="79" t="s">
        <v>1225</v>
      </c>
      <c r="AZ61" s="83" t="s">
        <v>1226</v>
      </c>
      <c r="BA61">
        <v>1</v>
      </c>
      <c r="BB61" s="78" t="str">
        <f>REPLACE(INDEX(GroupVertices[Group],MATCH(Edges24[[#This Row],[Vertex 1]],GroupVertices[Vertex],0)),1,1,"")</f>
        <v>1</v>
      </c>
      <c r="BC61" s="78" t="str">
        <f>REPLACE(INDEX(GroupVertices[Group],MATCH(Edges24[[#This Row],[Vertex 2]],GroupVertices[Vertex],0)),1,1,"")</f>
        <v>1</v>
      </c>
      <c r="BD61" s="48">
        <v>0</v>
      </c>
      <c r="BE61" s="49">
        <v>0</v>
      </c>
      <c r="BF61" s="48">
        <v>1</v>
      </c>
      <c r="BG61" s="49">
        <v>11.11111111111111</v>
      </c>
      <c r="BH61" s="48">
        <v>0</v>
      </c>
      <c r="BI61" s="49">
        <v>0</v>
      </c>
      <c r="BJ61" s="48">
        <v>8</v>
      </c>
      <c r="BK61" s="49">
        <v>88.88888888888889</v>
      </c>
      <c r="BL61" s="48">
        <v>9</v>
      </c>
    </row>
    <row r="62" spans="1:64" ht="15">
      <c r="A62" s="64" t="s">
        <v>259</v>
      </c>
      <c r="B62" s="64" t="s">
        <v>305</v>
      </c>
      <c r="C62" s="65"/>
      <c r="D62" s="66"/>
      <c r="E62" s="67"/>
      <c r="F62" s="68"/>
      <c r="G62" s="65"/>
      <c r="H62" s="69"/>
      <c r="I62" s="70"/>
      <c r="J62" s="70"/>
      <c r="K62" s="34" t="s">
        <v>65</v>
      </c>
      <c r="L62" s="77">
        <v>76</v>
      </c>
      <c r="M62" s="77"/>
      <c r="N62" s="72"/>
      <c r="O62" s="79" t="s">
        <v>332</v>
      </c>
      <c r="P62" s="81">
        <v>43507.31586805556</v>
      </c>
      <c r="Q62" s="79" t="s">
        <v>385</v>
      </c>
      <c r="R62" s="79"/>
      <c r="S62" s="79"/>
      <c r="T62" s="79" t="s">
        <v>637</v>
      </c>
      <c r="U62" s="79"/>
      <c r="V62" s="83" t="s">
        <v>790</v>
      </c>
      <c r="W62" s="81">
        <v>43507.31586805556</v>
      </c>
      <c r="X62" s="83" t="s">
        <v>890</v>
      </c>
      <c r="Y62" s="79"/>
      <c r="Z62" s="79"/>
      <c r="AA62" s="85" t="s">
        <v>1067</v>
      </c>
      <c r="AB62" s="79"/>
      <c r="AC62" s="79" t="b">
        <v>0</v>
      </c>
      <c r="AD62" s="79">
        <v>0</v>
      </c>
      <c r="AE62" s="85" t="s">
        <v>1185</v>
      </c>
      <c r="AF62" s="79" t="b">
        <v>0</v>
      </c>
      <c r="AG62" s="79" t="s">
        <v>1187</v>
      </c>
      <c r="AH62" s="79"/>
      <c r="AI62" s="85" t="s">
        <v>1185</v>
      </c>
      <c r="AJ62" s="79" t="b">
        <v>0</v>
      </c>
      <c r="AK62" s="79">
        <v>0</v>
      </c>
      <c r="AL62" s="85" t="s">
        <v>1176</v>
      </c>
      <c r="AM62" s="79" t="s">
        <v>1195</v>
      </c>
      <c r="AN62" s="79" t="b">
        <v>0</v>
      </c>
      <c r="AO62" s="85" t="s">
        <v>1176</v>
      </c>
      <c r="AP62" s="79" t="s">
        <v>176</v>
      </c>
      <c r="AQ62" s="79">
        <v>0</v>
      </c>
      <c r="AR62" s="79">
        <v>0</v>
      </c>
      <c r="AS62" s="79"/>
      <c r="AT62" s="79"/>
      <c r="AU62" s="79"/>
      <c r="AV62" s="79"/>
      <c r="AW62" s="79"/>
      <c r="AX62" s="79"/>
      <c r="AY62" s="79"/>
      <c r="AZ62" s="79"/>
      <c r="BA62">
        <v>1</v>
      </c>
      <c r="BB62" s="78" t="str">
        <f>REPLACE(INDEX(GroupVertices[Group],MATCH(Edges24[[#This Row],[Vertex 1]],GroupVertices[Vertex],0)),1,1,"")</f>
        <v>8</v>
      </c>
      <c r="BC62" s="78" t="str">
        <f>REPLACE(INDEX(GroupVertices[Group],MATCH(Edges24[[#This Row],[Vertex 2]],GroupVertices[Vertex],0)),1,1,"")</f>
        <v>8</v>
      </c>
      <c r="BD62" s="48">
        <v>0</v>
      </c>
      <c r="BE62" s="49">
        <v>0</v>
      </c>
      <c r="BF62" s="48">
        <v>0</v>
      </c>
      <c r="BG62" s="49">
        <v>0</v>
      </c>
      <c r="BH62" s="48">
        <v>0</v>
      </c>
      <c r="BI62" s="49">
        <v>0</v>
      </c>
      <c r="BJ62" s="48">
        <v>12</v>
      </c>
      <c r="BK62" s="49">
        <v>100</v>
      </c>
      <c r="BL62" s="48">
        <v>12</v>
      </c>
    </row>
    <row r="63" spans="1:64" ht="15">
      <c r="A63" s="64" t="s">
        <v>260</v>
      </c>
      <c r="B63" s="64" t="s">
        <v>323</v>
      </c>
      <c r="C63" s="65"/>
      <c r="D63" s="66"/>
      <c r="E63" s="67"/>
      <c r="F63" s="68"/>
      <c r="G63" s="65"/>
      <c r="H63" s="69"/>
      <c r="I63" s="70"/>
      <c r="J63" s="70"/>
      <c r="K63" s="34" t="s">
        <v>65</v>
      </c>
      <c r="L63" s="77">
        <v>77</v>
      </c>
      <c r="M63" s="77"/>
      <c r="N63" s="72"/>
      <c r="O63" s="79" t="s">
        <v>332</v>
      </c>
      <c r="P63" s="81">
        <v>43507.46886574074</v>
      </c>
      <c r="Q63" s="79" t="s">
        <v>386</v>
      </c>
      <c r="R63" s="83" t="s">
        <v>523</v>
      </c>
      <c r="S63" s="79" t="s">
        <v>610</v>
      </c>
      <c r="T63" s="79" t="s">
        <v>658</v>
      </c>
      <c r="U63" s="79"/>
      <c r="V63" s="83" t="s">
        <v>791</v>
      </c>
      <c r="W63" s="81">
        <v>43507.46886574074</v>
      </c>
      <c r="X63" s="83" t="s">
        <v>891</v>
      </c>
      <c r="Y63" s="79"/>
      <c r="Z63" s="79"/>
      <c r="AA63" s="85" t="s">
        <v>1068</v>
      </c>
      <c r="AB63" s="79"/>
      <c r="AC63" s="79" t="b">
        <v>0</v>
      </c>
      <c r="AD63" s="79">
        <v>1</v>
      </c>
      <c r="AE63" s="85" t="s">
        <v>1185</v>
      </c>
      <c r="AF63" s="79" t="b">
        <v>0</v>
      </c>
      <c r="AG63" s="79" t="s">
        <v>1187</v>
      </c>
      <c r="AH63" s="79"/>
      <c r="AI63" s="85" t="s">
        <v>1185</v>
      </c>
      <c r="AJ63" s="79" t="b">
        <v>0</v>
      </c>
      <c r="AK63" s="79">
        <v>0</v>
      </c>
      <c r="AL63" s="85" t="s">
        <v>1185</v>
      </c>
      <c r="AM63" s="79" t="s">
        <v>1195</v>
      </c>
      <c r="AN63" s="79" t="b">
        <v>0</v>
      </c>
      <c r="AO63" s="85" t="s">
        <v>1068</v>
      </c>
      <c r="AP63" s="79" t="s">
        <v>176</v>
      </c>
      <c r="AQ63" s="79">
        <v>0</v>
      </c>
      <c r="AR63" s="79">
        <v>0</v>
      </c>
      <c r="AS63" s="79"/>
      <c r="AT63" s="79"/>
      <c r="AU63" s="79"/>
      <c r="AV63" s="79"/>
      <c r="AW63" s="79"/>
      <c r="AX63" s="79"/>
      <c r="AY63" s="79"/>
      <c r="AZ63" s="79"/>
      <c r="BA63">
        <v>1</v>
      </c>
      <c r="BB63" s="78" t="str">
        <f>REPLACE(INDEX(GroupVertices[Group],MATCH(Edges24[[#This Row],[Vertex 1]],GroupVertices[Vertex],0)),1,1,"")</f>
        <v>13</v>
      </c>
      <c r="BC63" s="78" t="str">
        <f>REPLACE(INDEX(GroupVertices[Group],MATCH(Edges24[[#This Row],[Vertex 2]],GroupVertices[Vertex],0)),1,1,"")</f>
        <v>13</v>
      </c>
      <c r="BD63" s="48">
        <v>0</v>
      </c>
      <c r="BE63" s="49">
        <v>0</v>
      </c>
      <c r="BF63" s="48">
        <v>0</v>
      </c>
      <c r="BG63" s="49">
        <v>0</v>
      </c>
      <c r="BH63" s="48">
        <v>0</v>
      </c>
      <c r="BI63" s="49">
        <v>0</v>
      </c>
      <c r="BJ63" s="48">
        <v>16</v>
      </c>
      <c r="BK63" s="49">
        <v>100</v>
      </c>
      <c r="BL63" s="48">
        <v>16</v>
      </c>
    </row>
    <row r="64" spans="1:64" ht="15">
      <c r="A64" s="64" t="s">
        <v>261</v>
      </c>
      <c r="B64" s="64" t="s">
        <v>323</v>
      </c>
      <c r="C64" s="65"/>
      <c r="D64" s="66"/>
      <c r="E64" s="67"/>
      <c r="F64" s="68"/>
      <c r="G64" s="65"/>
      <c r="H64" s="69"/>
      <c r="I64" s="70"/>
      <c r="J64" s="70"/>
      <c r="K64" s="34" t="s">
        <v>65</v>
      </c>
      <c r="L64" s="77">
        <v>78</v>
      </c>
      <c r="M64" s="77"/>
      <c r="N64" s="72"/>
      <c r="O64" s="79" t="s">
        <v>332</v>
      </c>
      <c r="P64" s="81">
        <v>43507.47511574074</v>
      </c>
      <c r="Q64" s="79" t="s">
        <v>387</v>
      </c>
      <c r="R64" s="83" t="s">
        <v>523</v>
      </c>
      <c r="S64" s="79" t="s">
        <v>610</v>
      </c>
      <c r="T64" s="79" t="s">
        <v>658</v>
      </c>
      <c r="U64" s="79"/>
      <c r="V64" s="83" t="s">
        <v>792</v>
      </c>
      <c r="W64" s="81">
        <v>43507.47511574074</v>
      </c>
      <c r="X64" s="83" t="s">
        <v>892</v>
      </c>
      <c r="Y64" s="79"/>
      <c r="Z64" s="79"/>
      <c r="AA64" s="85" t="s">
        <v>1069</v>
      </c>
      <c r="AB64" s="79"/>
      <c r="AC64" s="79" t="b">
        <v>0</v>
      </c>
      <c r="AD64" s="79">
        <v>0</v>
      </c>
      <c r="AE64" s="85" t="s">
        <v>1185</v>
      </c>
      <c r="AF64" s="79" t="b">
        <v>0</v>
      </c>
      <c r="AG64" s="79" t="s">
        <v>1187</v>
      </c>
      <c r="AH64" s="79"/>
      <c r="AI64" s="85" t="s">
        <v>1185</v>
      </c>
      <c r="AJ64" s="79" t="b">
        <v>0</v>
      </c>
      <c r="AK64" s="79">
        <v>0</v>
      </c>
      <c r="AL64" s="85" t="s">
        <v>1185</v>
      </c>
      <c r="AM64" s="79" t="s">
        <v>1195</v>
      </c>
      <c r="AN64" s="79" t="b">
        <v>0</v>
      </c>
      <c r="AO64" s="85" t="s">
        <v>1069</v>
      </c>
      <c r="AP64" s="79" t="s">
        <v>176</v>
      </c>
      <c r="AQ64" s="79">
        <v>0</v>
      </c>
      <c r="AR64" s="79">
        <v>0</v>
      </c>
      <c r="AS64" s="79"/>
      <c r="AT64" s="79"/>
      <c r="AU64" s="79"/>
      <c r="AV64" s="79"/>
      <c r="AW64" s="79"/>
      <c r="AX64" s="79"/>
      <c r="AY64" s="79"/>
      <c r="AZ64" s="79"/>
      <c r="BA64">
        <v>1</v>
      </c>
      <c r="BB64" s="78" t="str">
        <f>REPLACE(INDEX(GroupVertices[Group],MATCH(Edges24[[#This Row],[Vertex 1]],GroupVertices[Vertex],0)),1,1,"")</f>
        <v>13</v>
      </c>
      <c r="BC64" s="78" t="str">
        <f>REPLACE(INDEX(GroupVertices[Group],MATCH(Edges24[[#This Row],[Vertex 2]],GroupVertices[Vertex],0)),1,1,"")</f>
        <v>13</v>
      </c>
      <c r="BD64" s="48">
        <v>0</v>
      </c>
      <c r="BE64" s="49">
        <v>0</v>
      </c>
      <c r="BF64" s="48">
        <v>0</v>
      </c>
      <c r="BG64" s="49">
        <v>0</v>
      </c>
      <c r="BH64" s="48">
        <v>0</v>
      </c>
      <c r="BI64" s="49">
        <v>0</v>
      </c>
      <c r="BJ64" s="48">
        <v>16</v>
      </c>
      <c r="BK64" s="49">
        <v>100</v>
      </c>
      <c r="BL64" s="48">
        <v>16</v>
      </c>
    </row>
    <row r="65" spans="1:64" ht="15">
      <c r="A65" s="64" t="s">
        <v>262</v>
      </c>
      <c r="B65" s="64" t="s">
        <v>324</v>
      </c>
      <c r="C65" s="65"/>
      <c r="D65" s="66"/>
      <c r="E65" s="67"/>
      <c r="F65" s="68"/>
      <c r="G65" s="65"/>
      <c r="H65" s="69"/>
      <c r="I65" s="70"/>
      <c r="J65" s="70"/>
      <c r="K65" s="34" t="s">
        <v>65</v>
      </c>
      <c r="L65" s="77">
        <v>79</v>
      </c>
      <c r="M65" s="77"/>
      <c r="N65" s="72"/>
      <c r="O65" s="79" t="s">
        <v>332</v>
      </c>
      <c r="P65" s="81">
        <v>43507.61813657408</v>
      </c>
      <c r="Q65" s="79" t="s">
        <v>388</v>
      </c>
      <c r="R65" s="83" t="s">
        <v>524</v>
      </c>
      <c r="S65" s="79" t="s">
        <v>611</v>
      </c>
      <c r="T65" s="79" t="s">
        <v>659</v>
      </c>
      <c r="U65" s="83" t="s">
        <v>710</v>
      </c>
      <c r="V65" s="83" t="s">
        <v>710</v>
      </c>
      <c r="W65" s="81">
        <v>43507.61813657408</v>
      </c>
      <c r="X65" s="83" t="s">
        <v>893</v>
      </c>
      <c r="Y65" s="79"/>
      <c r="Z65" s="79"/>
      <c r="AA65" s="85" t="s">
        <v>1070</v>
      </c>
      <c r="AB65" s="79"/>
      <c r="AC65" s="79" t="b">
        <v>0</v>
      </c>
      <c r="AD65" s="79">
        <v>3</v>
      </c>
      <c r="AE65" s="85" t="s">
        <v>1185</v>
      </c>
      <c r="AF65" s="79" t="b">
        <v>0</v>
      </c>
      <c r="AG65" s="79" t="s">
        <v>1187</v>
      </c>
      <c r="AH65" s="79"/>
      <c r="AI65" s="85" t="s">
        <v>1185</v>
      </c>
      <c r="AJ65" s="79" t="b">
        <v>0</v>
      </c>
      <c r="AK65" s="79">
        <v>1</v>
      </c>
      <c r="AL65" s="85" t="s">
        <v>1185</v>
      </c>
      <c r="AM65" s="79" t="s">
        <v>1194</v>
      </c>
      <c r="AN65" s="79" t="b">
        <v>0</v>
      </c>
      <c r="AO65" s="85" t="s">
        <v>1070</v>
      </c>
      <c r="AP65" s="79" t="s">
        <v>176</v>
      </c>
      <c r="AQ65" s="79">
        <v>0</v>
      </c>
      <c r="AR65" s="79">
        <v>0</v>
      </c>
      <c r="AS65" s="79"/>
      <c r="AT65" s="79"/>
      <c r="AU65" s="79"/>
      <c r="AV65" s="79"/>
      <c r="AW65" s="79"/>
      <c r="AX65" s="79"/>
      <c r="AY65" s="79"/>
      <c r="AZ65" s="79"/>
      <c r="BA65">
        <v>1</v>
      </c>
      <c r="BB65" s="78" t="str">
        <f>REPLACE(INDEX(GroupVertices[Group],MATCH(Edges24[[#This Row],[Vertex 1]],GroupVertices[Vertex],0)),1,1,"")</f>
        <v>7</v>
      </c>
      <c r="BC65" s="78" t="str">
        <f>REPLACE(INDEX(GroupVertices[Group],MATCH(Edges24[[#This Row],[Vertex 2]],GroupVertices[Vertex],0)),1,1,"")</f>
        <v>7</v>
      </c>
      <c r="BD65" s="48"/>
      <c r="BE65" s="49"/>
      <c r="BF65" s="48"/>
      <c r="BG65" s="49"/>
      <c r="BH65" s="48"/>
      <c r="BI65" s="49"/>
      <c r="BJ65" s="48"/>
      <c r="BK65" s="49"/>
      <c r="BL65" s="48"/>
    </row>
    <row r="66" spans="1:64" ht="15">
      <c r="A66" s="64" t="s">
        <v>263</v>
      </c>
      <c r="B66" s="64" t="s">
        <v>263</v>
      </c>
      <c r="C66" s="65"/>
      <c r="D66" s="66"/>
      <c r="E66" s="67"/>
      <c r="F66" s="68"/>
      <c r="G66" s="65"/>
      <c r="H66" s="69"/>
      <c r="I66" s="70"/>
      <c r="J66" s="70"/>
      <c r="K66" s="34" t="s">
        <v>65</v>
      </c>
      <c r="L66" s="77">
        <v>80</v>
      </c>
      <c r="M66" s="77"/>
      <c r="N66" s="72"/>
      <c r="O66" s="79" t="s">
        <v>176</v>
      </c>
      <c r="P66" s="81">
        <v>43502.62510416667</v>
      </c>
      <c r="Q66" s="79" t="s">
        <v>389</v>
      </c>
      <c r="R66" s="83" t="s">
        <v>525</v>
      </c>
      <c r="S66" s="79" t="s">
        <v>612</v>
      </c>
      <c r="T66" s="79" t="s">
        <v>660</v>
      </c>
      <c r="U66" s="83" t="s">
        <v>711</v>
      </c>
      <c r="V66" s="83" t="s">
        <v>711</v>
      </c>
      <c r="W66" s="81">
        <v>43502.62510416667</v>
      </c>
      <c r="X66" s="83" t="s">
        <v>894</v>
      </c>
      <c r="Y66" s="79"/>
      <c r="Z66" s="79"/>
      <c r="AA66" s="85" t="s">
        <v>1071</v>
      </c>
      <c r="AB66" s="79"/>
      <c r="AC66" s="79" t="b">
        <v>0</v>
      </c>
      <c r="AD66" s="79">
        <v>0</v>
      </c>
      <c r="AE66" s="85" t="s">
        <v>1185</v>
      </c>
      <c r="AF66" s="79" t="b">
        <v>0</v>
      </c>
      <c r="AG66" s="79" t="s">
        <v>1187</v>
      </c>
      <c r="AH66" s="79"/>
      <c r="AI66" s="85" t="s">
        <v>1185</v>
      </c>
      <c r="AJ66" s="79" t="b">
        <v>0</v>
      </c>
      <c r="AK66" s="79">
        <v>0</v>
      </c>
      <c r="AL66" s="85" t="s">
        <v>1185</v>
      </c>
      <c r="AM66" s="79" t="s">
        <v>1203</v>
      </c>
      <c r="AN66" s="79" t="b">
        <v>0</v>
      </c>
      <c r="AO66" s="85" t="s">
        <v>1071</v>
      </c>
      <c r="AP66" s="79" t="s">
        <v>176</v>
      </c>
      <c r="AQ66" s="79">
        <v>0</v>
      </c>
      <c r="AR66" s="79">
        <v>0</v>
      </c>
      <c r="AS66" s="79"/>
      <c r="AT66" s="79"/>
      <c r="AU66" s="79"/>
      <c r="AV66" s="79"/>
      <c r="AW66" s="79"/>
      <c r="AX66" s="79"/>
      <c r="AY66" s="79"/>
      <c r="AZ66" s="79"/>
      <c r="BA66">
        <v>1</v>
      </c>
      <c r="BB66" s="78" t="str">
        <f>REPLACE(INDEX(GroupVertices[Group],MATCH(Edges24[[#This Row],[Vertex 1]],GroupVertices[Vertex],0)),1,1,"")</f>
        <v>20</v>
      </c>
      <c r="BC66" s="78" t="str">
        <f>REPLACE(INDEX(GroupVertices[Group],MATCH(Edges24[[#This Row],[Vertex 2]],GroupVertices[Vertex],0)),1,1,"")</f>
        <v>20</v>
      </c>
      <c r="BD66" s="48">
        <v>1</v>
      </c>
      <c r="BE66" s="49">
        <v>2.5641025641025643</v>
      </c>
      <c r="BF66" s="48">
        <v>0</v>
      </c>
      <c r="BG66" s="49">
        <v>0</v>
      </c>
      <c r="BH66" s="48">
        <v>0</v>
      </c>
      <c r="BI66" s="49">
        <v>0</v>
      </c>
      <c r="BJ66" s="48">
        <v>38</v>
      </c>
      <c r="BK66" s="49">
        <v>97.43589743589743</v>
      </c>
      <c r="BL66" s="48">
        <v>39</v>
      </c>
    </row>
    <row r="67" spans="1:64" ht="15">
      <c r="A67" s="64" t="s">
        <v>264</v>
      </c>
      <c r="B67" s="64" t="s">
        <v>263</v>
      </c>
      <c r="C67" s="65"/>
      <c r="D67" s="66"/>
      <c r="E67" s="67"/>
      <c r="F67" s="68"/>
      <c r="G67" s="65"/>
      <c r="H67" s="69"/>
      <c r="I67" s="70"/>
      <c r="J67" s="70"/>
      <c r="K67" s="34" t="s">
        <v>65</v>
      </c>
      <c r="L67" s="77">
        <v>81</v>
      </c>
      <c r="M67" s="77"/>
      <c r="N67" s="72"/>
      <c r="O67" s="79" t="s">
        <v>332</v>
      </c>
      <c r="P67" s="81">
        <v>43507.63003472222</v>
      </c>
      <c r="Q67" s="79" t="s">
        <v>390</v>
      </c>
      <c r="R67" s="79"/>
      <c r="S67" s="79"/>
      <c r="T67" s="79" t="s">
        <v>660</v>
      </c>
      <c r="U67" s="79"/>
      <c r="V67" s="83" t="s">
        <v>793</v>
      </c>
      <c r="W67" s="81">
        <v>43507.63003472222</v>
      </c>
      <c r="X67" s="83" t="s">
        <v>895</v>
      </c>
      <c r="Y67" s="79"/>
      <c r="Z67" s="79"/>
      <c r="AA67" s="85" t="s">
        <v>1072</v>
      </c>
      <c r="AB67" s="79"/>
      <c r="AC67" s="79" t="b">
        <v>0</v>
      </c>
      <c r="AD67" s="79">
        <v>0</v>
      </c>
      <c r="AE67" s="85" t="s">
        <v>1185</v>
      </c>
      <c r="AF67" s="79" t="b">
        <v>0</v>
      </c>
      <c r="AG67" s="79" t="s">
        <v>1187</v>
      </c>
      <c r="AH67" s="79"/>
      <c r="AI67" s="85" t="s">
        <v>1185</v>
      </c>
      <c r="AJ67" s="79" t="b">
        <v>0</v>
      </c>
      <c r="AK67" s="79">
        <v>1</v>
      </c>
      <c r="AL67" s="85" t="s">
        <v>1071</v>
      </c>
      <c r="AM67" s="79" t="s">
        <v>1195</v>
      </c>
      <c r="AN67" s="79" t="b">
        <v>0</v>
      </c>
      <c r="AO67" s="85" t="s">
        <v>1071</v>
      </c>
      <c r="AP67" s="79" t="s">
        <v>176</v>
      </c>
      <c r="AQ67" s="79">
        <v>0</v>
      </c>
      <c r="AR67" s="79">
        <v>0</v>
      </c>
      <c r="AS67" s="79"/>
      <c r="AT67" s="79"/>
      <c r="AU67" s="79"/>
      <c r="AV67" s="79"/>
      <c r="AW67" s="79"/>
      <c r="AX67" s="79"/>
      <c r="AY67" s="79"/>
      <c r="AZ67" s="79"/>
      <c r="BA67">
        <v>1</v>
      </c>
      <c r="BB67" s="78" t="str">
        <f>REPLACE(INDEX(GroupVertices[Group],MATCH(Edges24[[#This Row],[Vertex 1]],GroupVertices[Vertex],0)),1,1,"")</f>
        <v>20</v>
      </c>
      <c r="BC67" s="78" t="str">
        <f>REPLACE(INDEX(GroupVertices[Group],MATCH(Edges24[[#This Row],[Vertex 2]],GroupVertices[Vertex],0)),1,1,"")</f>
        <v>20</v>
      </c>
      <c r="BD67" s="48">
        <v>0</v>
      </c>
      <c r="BE67" s="49">
        <v>0</v>
      </c>
      <c r="BF67" s="48">
        <v>0</v>
      </c>
      <c r="BG67" s="49">
        <v>0</v>
      </c>
      <c r="BH67" s="48">
        <v>0</v>
      </c>
      <c r="BI67" s="49">
        <v>0</v>
      </c>
      <c r="BJ67" s="48">
        <v>22</v>
      </c>
      <c r="BK67" s="49">
        <v>100</v>
      </c>
      <c r="BL67" s="48">
        <v>22</v>
      </c>
    </row>
    <row r="68" spans="1:64" ht="15">
      <c r="A68" s="64" t="s">
        <v>265</v>
      </c>
      <c r="B68" s="64" t="s">
        <v>325</v>
      </c>
      <c r="C68" s="65"/>
      <c r="D68" s="66"/>
      <c r="E68" s="67"/>
      <c r="F68" s="68"/>
      <c r="G68" s="65"/>
      <c r="H68" s="69"/>
      <c r="I68" s="70"/>
      <c r="J68" s="70"/>
      <c r="K68" s="34" t="s">
        <v>65</v>
      </c>
      <c r="L68" s="77">
        <v>83</v>
      </c>
      <c r="M68" s="77"/>
      <c r="N68" s="72"/>
      <c r="O68" s="79" t="s">
        <v>332</v>
      </c>
      <c r="P68" s="81">
        <v>43507.69724537037</v>
      </c>
      <c r="Q68" s="79" t="s">
        <v>391</v>
      </c>
      <c r="R68" s="79"/>
      <c r="S68" s="79"/>
      <c r="T68" s="79"/>
      <c r="U68" s="79"/>
      <c r="V68" s="83" t="s">
        <v>794</v>
      </c>
      <c r="W68" s="81">
        <v>43507.69724537037</v>
      </c>
      <c r="X68" s="83" t="s">
        <v>896</v>
      </c>
      <c r="Y68" s="79"/>
      <c r="Z68" s="79"/>
      <c r="AA68" s="85" t="s">
        <v>1073</v>
      </c>
      <c r="AB68" s="79"/>
      <c r="AC68" s="79" t="b">
        <v>0</v>
      </c>
      <c r="AD68" s="79">
        <v>0</v>
      </c>
      <c r="AE68" s="85" t="s">
        <v>1185</v>
      </c>
      <c r="AF68" s="79" t="b">
        <v>0</v>
      </c>
      <c r="AG68" s="79" t="s">
        <v>1187</v>
      </c>
      <c r="AH68" s="79"/>
      <c r="AI68" s="85" t="s">
        <v>1185</v>
      </c>
      <c r="AJ68" s="79" t="b">
        <v>0</v>
      </c>
      <c r="AK68" s="79">
        <v>1</v>
      </c>
      <c r="AL68" s="85" t="s">
        <v>1070</v>
      </c>
      <c r="AM68" s="79" t="s">
        <v>1195</v>
      </c>
      <c r="AN68" s="79" t="b">
        <v>0</v>
      </c>
      <c r="AO68" s="85" t="s">
        <v>1070</v>
      </c>
      <c r="AP68" s="79" t="s">
        <v>176</v>
      </c>
      <c r="AQ68" s="79">
        <v>0</v>
      </c>
      <c r="AR68" s="79">
        <v>0</v>
      </c>
      <c r="AS68" s="79"/>
      <c r="AT68" s="79"/>
      <c r="AU68" s="79"/>
      <c r="AV68" s="79"/>
      <c r="AW68" s="79"/>
      <c r="AX68" s="79"/>
      <c r="AY68" s="79"/>
      <c r="AZ68" s="79"/>
      <c r="BA68">
        <v>1</v>
      </c>
      <c r="BB68" s="78" t="str">
        <f>REPLACE(INDEX(GroupVertices[Group],MATCH(Edges24[[#This Row],[Vertex 1]],GroupVertices[Vertex],0)),1,1,"")</f>
        <v>7</v>
      </c>
      <c r="BC68" s="78" t="str">
        <f>REPLACE(INDEX(GroupVertices[Group],MATCH(Edges24[[#This Row],[Vertex 2]],GroupVertices[Vertex],0)),1,1,"")</f>
        <v>7</v>
      </c>
      <c r="BD68" s="48"/>
      <c r="BE68" s="49"/>
      <c r="BF68" s="48"/>
      <c r="BG68" s="49"/>
      <c r="BH68" s="48"/>
      <c r="BI68" s="49"/>
      <c r="BJ68" s="48"/>
      <c r="BK68" s="49"/>
      <c r="BL68" s="48"/>
    </row>
    <row r="69" spans="1:64" ht="15">
      <c r="A69" s="64" t="s">
        <v>266</v>
      </c>
      <c r="B69" s="64" t="s">
        <v>327</v>
      </c>
      <c r="C69" s="65"/>
      <c r="D69" s="66"/>
      <c r="E69" s="67"/>
      <c r="F69" s="68"/>
      <c r="G69" s="65"/>
      <c r="H69" s="69"/>
      <c r="I69" s="70"/>
      <c r="J69" s="70"/>
      <c r="K69" s="34" t="s">
        <v>65</v>
      </c>
      <c r="L69" s="77">
        <v>88</v>
      </c>
      <c r="M69" s="77"/>
      <c r="N69" s="72"/>
      <c r="O69" s="79" t="s">
        <v>332</v>
      </c>
      <c r="P69" s="81">
        <v>43508.40959490741</v>
      </c>
      <c r="Q69" s="79" t="s">
        <v>392</v>
      </c>
      <c r="R69" s="83" t="s">
        <v>526</v>
      </c>
      <c r="S69" s="79" t="s">
        <v>593</v>
      </c>
      <c r="T69" s="79"/>
      <c r="U69" s="79"/>
      <c r="V69" s="83" t="s">
        <v>795</v>
      </c>
      <c r="W69" s="81">
        <v>43508.40959490741</v>
      </c>
      <c r="X69" s="83" t="s">
        <v>897</v>
      </c>
      <c r="Y69" s="79"/>
      <c r="Z69" s="79"/>
      <c r="AA69" s="85" t="s">
        <v>1074</v>
      </c>
      <c r="AB69" s="79"/>
      <c r="AC69" s="79" t="b">
        <v>0</v>
      </c>
      <c r="AD69" s="79">
        <v>0</v>
      </c>
      <c r="AE69" s="85" t="s">
        <v>1185</v>
      </c>
      <c r="AF69" s="79" t="b">
        <v>0</v>
      </c>
      <c r="AG69" s="79" t="s">
        <v>1188</v>
      </c>
      <c r="AH69" s="79"/>
      <c r="AI69" s="85" t="s">
        <v>1185</v>
      </c>
      <c r="AJ69" s="79" t="b">
        <v>0</v>
      </c>
      <c r="AK69" s="79">
        <v>0</v>
      </c>
      <c r="AL69" s="85" t="s">
        <v>1185</v>
      </c>
      <c r="AM69" s="79" t="s">
        <v>1208</v>
      </c>
      <c r="AN69" s="79" t="b">
        <v>1</v>
      </c>
      <c r="AO69" s="85" t="s">
        <v>1074</v>
      </c>
      <c r="AP69" s="79" t="s">
        <v>176</v>
      </c>
      <c r="AQ69" s="79">
        <v>0</v>
      </c>
      <c r="AR69" s="79">
        <v>0</v>
      </c>
      <c r="AS69" s="79"/>
      <c r="AT69" s="79"/>
      <c r="AU69" s="79"/>
      <c r="AV69" s="79"/>
      <c r="AW69" s="79"/>
      <c r="AX69" s="79"/>
      <c r="AY69" s="79"/>
      <c r="AZ69" s="79"/>
      <c r="BA69">
        <v>2</v>
      </c>
      <c r="BB69" s="78" t="str">
        <f>REPLACE(INDEX(GroupVertices[Group],MATCH(Edges24[[#This Row],[Vertex 1]],GroupVertices[Vertex],0)),1,1,"")</f>
        <v>12</v>
      </c>
      <c r="BC69" s="78" t="str">
        <f>REPLACE(INDEX(GroupVertices[Group],MATCH(Edges24[[#This Row],[Vertex 2]],GroupVertices[Vertex],0)),1,1,"")</f>
        <v>12</v>
      </c>
      <c r="BD69" s="48"/>
      <c r="BE69" s="49"/>
      <c r="BF69" s="48"/>
      <c r="BG69" s="49"/>
      <c r="BH69" s="48"/>
      <c r="BI69" s="49"/>
      <c r="BJ69" s="48"/>
      <c r="BK69" s="49"/>
      <c r="BL69" s="48"/>
    </row>
    <row r="70" spans="1:64" ht="15">
      <c r="A70" s="64" t="s">
        <v>266</v>
      </c>
      <c r="B70" s="64" t="s">
        <v>327</v>
      </c>
      <c r="C70" s="65"/>
      <c r="D70" s="66"/>
      <c r="E70" s="67"/>
      <c r="F70" s="68"/>
      <c r="G70" s="65"/>
      <c r="H70" s="69"/>
      <c r="I70" s="70"/>
      <c r="J70" s="70"/>
      <c r="K70" s="34" t="s">
        <v>65</v>
      </c>
      <c r="L70" s="77">
        <v>89</v>
      </c>
      <c r="M70" s="77"/>
      <c r="N70" s="72"/>
      <c r="O70" s="79" t="s">
        <v>332</v>
      </c>
      <c r="P70" s="81">
        <v>43508.424212962964</v>
      </c>
      <c r="Q70" s="79" t="s">
        <v>393</v>
      </c>
      <c r="R70" s="79"/>
      <c r="S70" s="79"/>
      <c r="T70" s="79" t="s">
        <v>661</v>
      </c>
      <c r="U70" s="83" t="s">
        <v>712</v>
      </c>
      <c r="V70" s="83" t="s">
        <v>712</v>
      </c>
      <c r="W70" s="81">
        <v>43508.424212962964</v>
      </c>
      <c r="X70" s="83" t="s">
        <v>898</v>
      </c>
      <c r="Y70" s="79"/>
      <c r="Z70" s="79"/>
      <c r="AA70" s="85" t="s">
        <v>1075</v>
      </c>
      <c r="AB70" s="79"/>
      <c r="AC70" s="79" t="b">
        <v>0</v>
      </c>
      <c r="AD70" s="79">
        <v>2</v>
      </c>
      <c r="AE70" s="85" t="s">
        <v>1185</v>
      </c>
      <c r="AF70" s="79" t="b">
        <v>0</v>
      </c>
      <c r="AG70" s="79" t="s">
        <v>1188</v>
      </c>
      <c r="AH70" s="79"/>
      <c r="AI70" s="85" t="s">
        <v>1185</v>
      </c>
      <c r="AJ70" s="79" t="b">
        <v>0</v>
      </c>
      <c r="AK70" s="79">
        <v>1</v>
      </c>
      <c r="AL70" s="85" t="s">
        <v>1185</v>
      </c>
      <c r="AM70" s="79" t="s">
        <v>1208</v>
      </c>
      <c r="AN70" s="79" t="b">
        <v>0</v>
      </c>
      <c r="AO70" s="85" t="s">
        <v>1075</v>
      </c>
      <c r="AP70" s="79" t="s">
        <v>176</v>
      </c>
      <c r="AQ70" s="79">
        <v>0</v>
      </c>
      <c r="AR70" s="79">
        <v>0</v>
      </c>
      <c r="AS70" s="79"/>
      <c r="AT70" s="79"/>
      <c r="AU70" s="79"/>
      <c r="AV70" s="79"/>
      <c r="AW70" s="79"/>
      <c r="AX70" s="79"/>
      <c r="AY70" s="79"/>
      <c r="AZ70" s="79"/>
      <c r="BA70">
        <v>2</v>
      </c>
      <c r="BB70" s="78" t="str">
        <f>REPLACE(INDEX(GroupVertices[Group],MATCH(Edges24[[#This Row],[Vertex 1]],GroupVertices[Vertex],0)),1,1,"")</f>
        <v>12</v>
      </c>
      <c r="BC70" s="78" t="str">
        <f>REPLACE(INDEX(GroupVertices[Group],MATCH(Edges24[[#This Row],[Vertex 2]],GroupVertices[Vertex],0)),1,1,"")</f>
        <v>12</v>
      </c>
      <c r="BD70" s="48"/>
      <c r="BE70" s="49"/>
      <c r="BF70" s="48"/>
      <c r="BG70" s="49"/>
      <c r="BH70" s="48"/>
      <c r="BI70" s="49"/>
      <c r="BJ70" s="48"/>
      <c r="BK70" s="49"/>
      <c r="BL70" s="48"/>
    </row>
    <row r="71" spans="1:64" ht="15">
      <c r="A71" s="64" t="s">
        <v>267</v>
      </c>
      <c r="B71" s="64" t="s">
        <v>327</v>
      </c>
      <c r="C71" s="65"/>
      <c r="D71" s="66"/>
      <c r="E71" s="67"/>
      <c r="F71" s="68"/>
      <c r="G71" s="65"/>
      <c r="H71" s="69"/>
      <c r="I71" s="70"/>
      <c r="J71" s="70"/>
      <c r="K71" s="34" t="s">
        <v>65</v>
      </c>
      <c r="L71" s="77">
        <v>90</v>
      </c>
      <c r="M71" s="77"/>
      <c r="N71" s="72"/>
      <c r="O71" s="79" t="s">
        <v>332</v>
      </c>
      <c r="P71" s="81">
        <v>43508.469305555554</v>
      </c>
      <c r="Q71" s="79" t="s">
        <v>394</v>
      </c>
      <c r="R71" s="79"/>
      <c r="S71" s="79"/>
      <c r="T71" s="79"/>
      <c r="U71" s="79"/>
      <c r="V71" s="83" t="s">
        <v>796</v>
      </c>
      <c r="W71" s="81">
        <v>43508.469305555554</v>
      </c>
      <c r="X71" s="83" t="s">
        <v>899</v>
      </c>
      <c r="Y71" s="79"/>
      <c r="Z71" s="79"/>
      <c r="AA71" s="85" t="s">
        <v>1076</v>
      </c>
      <c r="AB71" s="79"/>
      <c r="AC71" s="79" t="b">
        <v>0</v>
      </c>
      <c r="AD71" s="79">
        <v>0</v>
      </c>
      <c r="AE71" s="85" t="s">
        <v>1185</v>
      </c>
      <c r="AF71" s="79" t="b">
        <v>0</v>
      </c>
      <c r="AG71" s="79" t="s">
        <v>1188</v>
      </c>
      <c r="AH71" s="79"/>
      <c r="AI71" s="85" t="s">
        <v>1185</v>
      </c>
      <c r="AJ71" s="79" t="b">
        <v>0</v>
      </c>
      <c r="AK71" s="79">
        <v>1</v>
      </c>
      <c r="AL71" s="85" t="s">
        <v>1074</v>
      </c>
      <c r="AM71" s="79" t="s">
        <v>1201</v>
      </c>
      <c r="AN71" s="79" t="b">
        <v>0</v>
      </c>
      <c r="AO71" s="85" t="s">
        <v>1074</v>
      </c>
      <c r="AP71" s="79" t="s">
        <v>176</v>
      </c>
      <c r="AQ71" s="79">
        <v>0</v>
      </c>
      <c r="AR71" s="79">
        <v>0</v>
      </c>
      <c r="AS71" s="79"/>
      <c r="AT71" s="79"/>
      <c r="AU71" s="79"/>
      <c r="AV71" s="79"/>
      <c r="AW71" s="79"/>
      <c r="AX71" s="79"/>
      <c r="AY71" s="79"/>
      <c r="AZ71" s="79"/>
      <c r="BA71">
        <v>2</v>
      </c>
      <c r="BB71" s="78" t="str">
        <f>REPLACE(INDEX(GroupVertices[Group],MATCH(Edges24[[#This Row],[Vertex 1]],GroupVertices[Vertex],0)),1,1,"")</f>
        <v>12</v>
      </c>
      <c r="BC71" s="78" t="str">
        <f>REPLACE(INDEX(GroupVertices[Group],MATCH(Edges24[[#This Row],[Vertex 2]],GroupVertices[Vertex],0)),1,1,"")</f>
        <v>12</v>
      </c>
      <c r="BD71" s="48"/>
      <c r="BE71" s="49"/>
      <c r="BF71" s="48"/>
      <c r="BG71" s="49"/>
      <c r="BH71" s="48"/>
      <c r="BI71" s="49"/>
      <c r="BJ71" s="48"/>
      <c r="BK71" s="49"/>
      <c r="BL71" s="48"/>
    </row>
    <row r="72" spans="1:64" ht="15">
      <c r="A72" s="64" t="s">
        <v>267</v>
      </c>
      <c r="B72" s="64" t="s">
        <v>327</v>
      </c>
      <c r="C72" s="65"/>
      <c r="D72" s="66"/>
      <c r="E72" s="67"/>
      <c r="F72" s="68"/>
      <c r="G72" s="65"/>
      <c r="H72" s="69"/>
      <c r="I72" s="70"/>
      <c r="J72" s="70"/>
      <c r="K72" s="34" t="s">
        <v>65</v>
      </c>
      <c r="L72" s="77">
        <v>91</v>
      </c>
      <c r="M72" s="77"/>
      <c r="N72" s="72"/>
      <c r="O72" s="79" t="s">
        <v>332</v>
      </c>
      <c r="P72" s="81">
        <v>43508.46938657408</v>
      </c>
      <c r="Q72" s="79" t="s">
        <v>395</v>
      </c>
      <c r="R72" s="79"/>
      <c r="S72" s="79"/>
      <c r="T72" s="79"/>
      <c r="U72" s="79"/>
      <c r="V72" s="83" t="s">
        <v>796</v>
      </c>
      <c r="W72" s="81">
        <v>43508.46938657408</v>
      </c>
      <c r="X72" s="83" t="s">
        <v>900</v>
      </c>
      <c r="Y72" s="79"/>
      <c r="Z72" s="79"/>
      <c r="AA72" s="85" t="s">
        <v>1077</v>
      </c>
      <c r="AB72" s="79"/>
      <c r="AC72" s="79" t="b">
        <v>0</v>
      </c>
      <c r="AD72" s="79">
        <v>0</v>
      </c>
      <c r="AE72" s="85" t="s">
        <v>1185</v>
      </c>
      <c r="AF72" s="79" t="b">
        <v>0</v>
      </c>
      <c r="AG72" s="79" t="s">
        <v>1188</v>
      </c>
      <c r="AH72" s="79"/>
      <c r="AI72" s="85" t="s">
        <v>1185</v>
      </c>
      <c r="AJ72" s="79" t="b">
        <v>0</v>
      </c>
      <c r="AK72" s="79">
        <v>1</v>
      </c>
      <c r="AL72" s="85" t="s">
        <v>1075</v>
      </c>
      <c r="AM72" s="79" t="s">
        <v>1201</v>
      </c>
      <c r="AN72" s="79" t="b">
        <v>0</v>
      </c>
      <c r="AO72" s="85" t="s">
        <v>1075</v>
      </c>
      <c r="AP72" s="79" t="s">
        <v>176</v>
      </c>
      <c r="AQ72" s="79">
        <v>0</v>
      </c>
      <c r="AR72" s="79">
        <v>0</v>
      </c>
      <c r="AS72" s="79"/>
      <c r="AT72" s="79"/>
      <c r="AU72" s="79"/>
      <c r="AV72" s="79"/>
      <c r="AW72" s="79"/>
      <c r="AX72" s="79"/>
      <c r="AY72" s="79"/>
      <c r="AZ72" s="79"/>
      <c r="BA72">
        <v>2</v>
      </c>
      <c r="BB72" s="78" t="str">
        <f>REPLACE(INDEX(GroupVertices[Group],MATCH(Edges24[[#This Row],[Vertex 1]],GroupVertices[Vertex],0)),1,1,"")</f>
        <v>12</v>
      </c>
      <c r="BC72" s="78" t="str">
        <f>REPLACE(INDEX(GroupVertices[Group],MATCH(Edges24[[#This Row],[Vertex 2]],GroupVertices[Vertex],0)),1,1,"")</f>
        <v>12</v>
      </c>
      <c r="BD72" s="48"/>
      <c r="BE72" s="49"/>
      <c r="BF72" s="48"/>
      <c r="BG72" s="49"/>
      <c r="BH72" s="48"/>
      <c r="BI72" s="49"/>
      <c r="BJ72" s="48"/>
      <c r="BK72" s="49"/>
      <c r="BL72" s="48"/>
    </row>
    <row r="73" spans="1:64" ht="15">
      <c r="A73" s="64" t="s">
        <v>267</v>
      </c>
      <c r="B73" s="64" t="s">
        <v>267</v>
      </c>
      <c r="C73" s="65"/>
      <c r="D73" s="66"/>
      <c r="E73" s="67"/>
      <c r="F73" s="68"/>
      <c r="G73" s="65"/>
      <c r="H73" s="69"/>
      <c r="I73" s="70"/>
      <c r="J73" s="70"/>
      <c r="K73" s="34" t="s">
        <v>65</v>
      </c>
      <c r="L73" s="77">
        <v>96</v>
      </c>
      <c r="M73" s="77"/>
      <c r="N73" s="72"/>
      <c r="O73" s="79" t="s">
        <v>176</v>
      </c>
      <c r="P73" s="81">
        <v>43508.46902777778</v>
      </c>
      <c r="Q73" s="79" t="s">
        <v>396</v>
      </c>
      <c r="R73" s="79"/>
      <c r="S73" s="79"/>
      <c r="T73" s="79" t="s">
        <v>662</v>
      </c>
      <c r="U73" s="79"/>
      <c r="V73" s="83" t="s">
        <v>796</v>
      </c>
      <c r="W73" s="81">
        <v>43508.46902777778</v>
      </c>
      <c r="X73" s="83" t="s">
        <v>901</v>
      </c>
      <c r="Y73" s="79"/>
      <c r="Z73" s="79"/>
      <c r="AA73" s="85" t="s">
        <v>1078</v>
      </c>
      <c r="AB73" s="79"/>
      <c r="AC73" s="79" t="b">
        <v>0</v>
      </c>
      <c r="AD73" s="79">
        <v>1</v>
      </c>
      <c r="AE73" s="85" t="s">
        <v>1185</v>
      </c>
      <c r="AF73" s="79" t="b">
        <v>0</v>
      </c>
      <c r="AG73" s="79" t="s">
        <v>1188</v>
      </c>
      <c r="AH73" s="79"/>
      <c r="AI73" s="85" t="s">
        <v>1185</v>
      </c>
      <c r="AJ73" s="79" t="b">
        <v>0</v>
      </c>
      <c r="AK73" s="79">
        <v>0</v>
      </c>
      <c r="AL73" s="85" t="s">
        <v>1185</v>
      </c>
      <c r="AM73" s="79" t="s">
        <v>1201</v>
      </c>
      <c r="AN73" s="79" t="b">
        <v>0</v>
      </c>
      <c r="AO73" s="85" t="s">
        <v>1078</v>
      </c>
      <c r="AP73" s="79" t="s">
        <v>176</v>
      </c>
      <c r="AQ73" s="79">
        <v>0</v>
      </c>
      <c r="AR73" s="79">
        <v>0</v>
      </c>
      <c r="AS73" s="79"/>
      <c r="AT73" s="79"/>
      <c r="AU73" s="79"/>
      <c r="AV73" s="79"/>
      <c r="AW73" s="79"/>
      <c r="AX73" s="79"/>
      <c r="AY73" s="79"/>
      <c r="AZ73" s="79"/>
      <c r="BA73">
        <v>1</v>
      </c>
      <c r="BB73" s="78" t="str">
        <f>REPLACE(INDEX(GroupVertices[Group],MATCH(Edges24[[#This Row],[Vertex 1]],GroupVertices[Vertex],0)),1,1,"")</f>
        <v>12</v>
      </c>
      <c r="BC73" s="78" t="str">
        <f>REPLACE(INDEX(GroupVertices[Group],MATCH(Edges24[[#This Row],[Vertex 2]],GroupVertices[Vertex],0)),1,1,"")</f>
        <v>12</v>
      </c>
      <c r="BD73" s="48">
        <v>0</v>
      </c>
      <c r="BE73" s="49">
        <v>0</v>
      </c>
      <c r="BF73" s="48">
        <v>0</v>
      </c>
      <c r="BG73" s="49">
        <v>0</v>
      </c>
      <c r="BH73" s="48">
        <v>0</v>
      </c>
      <c r="BI73" s="49">
        <v>0</v>
      </c>
      <c r="BJ73" s="48">
        <v>16</v>
      </c>
      <c r="BK73" s="49">
        <v>100</v>
      </c>
      <c r="BL73" s="48">
        <v>16</v>
      </c>
    </row>
    <row r="74" spans="1:64" ht="15">
      <c r="A74" s="64" t="s">
        <v>268</v>
      </c>
      <c r="B74" s="64" t="s">
        <v>268</v>
      </c>
      <c r="C74" s="65"/>
      <c r="D74" s="66"/>
      <c r="E74" s="67"/>
      <c r="F74" s="68"/>
      <c r="G74" s="65"/>
      <c r="H74" s="69"/>
      <c r="I74" s="70"/>
      <c r="J74" s="70"/>
      <c r="K74" s="34" t="s">
        <v>65</v>
      </c>
      <c r="L74" s="77">
        <v>97</v>
      </c>
      <c r="M74" s="77"/>
      <c r="N74" s="72"/>
      <c r="O74" s="79" t="s">
        <v>176</v>
      </c>
      <c r="P74" s="81">
        <v>43501.90351851852</v>
      </c>
      <c r="Q74" s="79" t="s">
        <v>397</v>
      </c>
      <c r="R74" s="83" t="s">
        <v>527</v>
      </c>
      <c r="S74" s="79" t="s">
        <v>593</v>
      </c>
      <c r="T74" s="79" t="s">
        <v>627</v>
      </c>
      <c r="U74" s="79"/>
      <c r="V74" s="83" t="s">
        <v>797</v>
      </c>
      <c r="W74" s="81">
        <v>43501.90351851852</v>
      </c>
      <c r="X74" s="83" t="s">
        <v>902</v>
      </c>
      <c r="Y74" s="79"/>
      <c r="Z74" s="79"/>
      <c r="AA74" s="85" t="s">
        <v>1079</v>
      </c>
      <c r="AB74" s="79"/>
      <c r="AC74" s="79" t="b">
        <v>0</v>
      </c>
      <c r="AD74" s="79">
        <v>1</v>
      </c>
      <c r="AE74" s="85" t="s">
        <v>1185</v>
      </c>
      <c r="AF74" s="79" t="b">
        <v>1</v>
      </c>
      <c r="AG74" s="79" t="s">
        <v>1187</v>
      </c>
      <c r="AH74" s="79"/>
      <c r="AI74" s="85" t="s">
        <v>1156</v>
      </c>
      <c r="AJ74" s="79" t="b">
        <v>0</v>
      </c>
      <c r="AK74" s="79">
        <v>0</v>
      </c>
      <c r="AL74" s="85" t="s">
        <v>1185</v>
      </c>
      <c r="AM74" s="79" t="s">
        <v>1201</v>
      </c>
      <c r="AN74" s="79" t="b">
        <v>0</v>
      </c>
      <c r="AO74" s="85" t="s">
        <v>1079</v>
      </c>
      <c r="AP74" s="79" t="s">
        <v>176</v>
      </c>
      <c r="AQ74" s="79">
        <v>0</v>
      </c>
      <c r="AR74" s="79">
        <v>0</v>
      </c>
      <c r="AS74" s="79"/>
      <c r="AT74" s="79"/>
      <c r="AU74" s="79"/>
      <c r="AV74" s="79"/>
      <c r="AW74" s="79"/>
      <c r="AX74" s="79"/>
      <c r="AY74" s="79"/>
      <c r="AZ74" s="79"/>
      <c r="BA74">
        <v>3</v>
      </c>
      <c r="BB74" s="78" t="str">
        <f>REPLACE(INDEX(GroupVertices[Group],MATCH(Edges24[[#This Row],[Vertex 1]],GroupVertices[Vertex],0)),1,1,"")</f>
        <v>1</v>
      </c>
      <c r="BC74" s="78" t="str">
        <f>REPLACE(INDEX(GroupVertices[Group],MATCH(Edges24[[#This Row],[Vertex 2]],GroupVertices[Vertex],0)),1,1,"")</f>
        <v>1</v>
      </c>
      <c r="BD74" s="48">
        <v>2</v>
      </c>
      <c r="BE74" s="49">
        <v>12.5</v>
      </c>
      <c r="BF74" s="48">
        <v>0</v>
      </c>
      <c r="BG74" s="49">
        <v>0</v>
      </c>
      <c r="BH74" s="48">
        <v>0</v>
      </c>
      <c r="BI74" s="49">
        <v>0</v>
      </c>
      <c r="BJ74" s="48">
        <v>14</v>
      </c>
      <c r="BK74" s="49">
        <v>87.5</v>
      </c>
      <c r="BL74" s="48">
        <v>16</v>
      </c>
    </row>
    <row r="75" spans="1:64" ht="15">
      <c r="A75" s="64" t="s">
        <v>268</v>
      </c>
      <c r="B75" s="64" t="s">
        <v>268</v>
      </c>
      <c r="C75" s="65"/>
      <c r="D75" s="66"/>
      <c r="E75" s="67"/>
      <c r="F75" s="68"/>
      <c r="G75" s="65"/>
      <c r="H75" s="69"/>
      <c r="I75" s="70"/>
      <c r="J75" s="70"/>
      <c r="K75" s="34" t="s">
        <v>65</v>
      </c>
      <c r="L75" s="77">
        <v>98</v>
      </c>
      <c r="M75" s="77"/>
      <c r="N75" s="72"/>
      <c r="O75" s="79" t="s">
        <v>176</v>
      </c>
      <c r="P75" s="81">
        <v>43506.36050925926</v>
      </c>
      <c r="Q75" s="79" t="s">
        <v>398</v>
      </c>
      <c r="R75" s="83" t="s">
        <v>528</v>
      </c>
      <c r="S75" s="79" t="s">
        <v>593</v>
      </c>
      <c r="T75" s="79"/>
      <c r="U75" s="79"/>
      <c r="V75" s="83" t="s">
        <v>797</v>
      </c>
      <c r="W75" s="81">
        <v>43506.36050925926</v>
      </c>
      <c r="X75" s="83" t="s">
        <v>903</v>
      </c>
      <c r="Y75" s="79"/>
      <c r="Z75" s="79"/>
      <c r="AA75" s="85" t="s">
        <v>1080</v>
      </c>
      <c r="AB75" s="79"/>
      <c r="AC75" s="79" t="b">
        <v>0</v>
      </c>
      <c r="AD75" s="79">
        <v>0</v>
      </c>
      <c r="AE75" s="85" t="s">
        <v>1185</v>
      </c>
      <c r="AF75" s="79" t="b">
        <v>0</v>
      </c>
      <c r="AG75" s="79" t="s">
        <v>1187</v>
      </c>
      <c r="AH75" s="79"/>
      <c r="AI75" s="85" t="s">
        <v>1185</v>
      </c>
      <c r="AJ75" s="79" t="b">
        <v>0</v>
      </c>
      <c r="AK75" s="79">
        <v>0</v>
      </c>
      <c r="AL75" s="85" t="s">
        <v>1185</v>
      </c>
      <c r="AM75" s="79" t="s">
        <v>1201</v>
      </c>
      <c r="AN75" s="79" t="b">
        <v>1</v>
      </c>
      <c r="AO75" s="85" t="s">
        <v>1080</v>
      </c>
      <c r="AP75" s="79" t="s">
        <v>176</v>
      </c>
      <c r="AQ75" s="79">
        <v>0</v>
      </c>
      <c r="AR75" s="79">
        <v>0</v>
      </c>
      <c r="AS75" s="79"/>
      <c r="AT75" s="79"/>
      <c r="AU75" s="79"/>
      <c r="AV75" s="79"/>
      <c r="AW75" s="79"/>
      <c r="AX75" s="79"/>
      <c r="AY75" s="79"/>
      <c r="AZ75" s="79"/>
      <c r="BA75">
        <v>3</v>
      </c>
      <c r="BB75" s="78" t="str">
        <f>REPLACE(INDEX(GroupVertices[Group],MATCH(Edges24[[#This Row],[Vertex 1]],GroupVertices[Vertex],0)),1,1,"")</f>
        <v>1</v>
      </c>
      <c r="BC75" s="78" t="str">
        <f>REPLACE(INDEX(GroupVertices[Group],MATCH(Edges24[[#This Row],[Vertex 2]],GroupVertices[Vertex],0)),1,1,"")</f>
        <v>1</v>
      </c>
      <c r="BD75" s="48">
        <v>0</v>
      </c>
      <c r="BE75" s="49">
        <v>0</v>
      </c>
      <c r="BF75" s="48">
        <v>1</v>
      </c>
      <c r="BG75" s="49">
        <v>5.555555555555555</v>
      </c>
      <c r="BH75" s="48">
        <v>0</v>
      </c>
      <c r="BI75" s="49">
        <v>0</v>
      </c>
      <c r="BJ75" s="48">
        <v>17</v>
      </c>
      <c r="BK75" s="49">
        <v>94.44444444444444</v>
      </c>
      <c r="BL75" s="48">
        <v>18</v>
      </c>
    </row>
    <row r="76" spans="1:64" ht="15">
      <c r="A76" s="64" t="s">
        <v>268</v>
      </c>
      <c r="B76" s="64" t="s">
        <v>268</v>
      </c>
      <c r="C76" s="65"/>
      <c r="D76" s="66"/>
      <c r="E76" s="67"/>
      <c r="F76" s="68"/>
      <c r="G76" s="65"/>
      <c r="H76" s="69"/>
      <c r="I76" s="70"/>
      <c r="J76" s="70"/>
      <c r="K76" s="34" t="s">
        <v>65</v>
      </c>
      <c r="L76" s="77">
        <v>99</v>
      </c>
      <c r="M76" s="77"/>
      <c r="N76" s="72"/>
      <c r="O76" s="79" t="s">
        <v>176</v>
      </c>
      <c r="P76" s="81">
        <v>43508.56664351852</v>
      </c>
      <c r="Q76" s="79" t="s">
        <v>399</v>
      </c>
      <c r="R76" s="79"/>
      <c r="S76" s="79"/>
      <c r="T76" s="79" t="s">
        <v>627</v>
      </c>
      <c r="U76" s="79"/>
      <c r="V76" s="83" t="s">
        <v>797</v>
      </c>
      <c r="W76" s="81">
        <v>43508.56664351852</v>
      </c>
      <c r="X76" s="83" t="s">
        <v>904</v>
      </c>
      <c r="Y76" s="79"/>
      <c r="Z76" s="79"/>
      <c r="AA76" s="85" t="s">
        <v>1081</v>
      </c>
      <c r="AB76" s="79"/>
      <c r="AC76" s="79" t="b">
        <v>0</v>
      </c>
      <c r="AD76" s="79">
        <v>0</v>
      </c>
      <c r="AE76" s="85" t="s">
        <v>1185</v>
      </c>
      <c r="AF76" s="79" t="b">
        <v>1</v>
      </c>
      <c r="AG76" s="79" t="s">
        <v>1187</v>
      </c>
      <c r="AH76" s="79"/>
      <c r="AI76" s="85" t="s">
        <v>1191</v>
      </c>
      <c r="AJ76" s="79" t="b">
        <v>0</v>
      </c>
      <c r="AK76" s="79">
        <v>0</v>
      </c>
      <c r="AL76" s="85" t="s">
        <v>1185</v>
      </c>
      <c r="AM76" s="79" t="s">
        <v>1201</v>
      </c>
      <c r="AN76" s="79" t="b">
        <v>0</v>
      </c>
      <c r="AO76" s="85" t="s">
        <v>1081</v>
      </c>
      <c r="AP76" s="79" t="s">
        <v>176</v>
      </c>
      <c r="AQ76" s="79">
        <v>0</v>
      </c>
      <c r="AR76" s="79">
        <v>0</v>
      </c>
      <c r="AS76" s="79"/>
      <c r="AT76" s="79"/>
      <c r="AU76" s="79"/>
      <c r="AV76" s="79"/>
      <c r="AW76" s="79"/>
      <c r="AX76" s="79"/>
      <c r="AY76" s="79"/>
      <c r="AZ76" s="79"/>
      <c r="BA76">
        <v>3</v>
      </c>
      <c r="BB76" s="78" t="str">
        <f>REPLACE(INDEX(GroupVertices[Group],MATCH(Edges24[[#This Row],[Vertex 1]],GroupVertices[Vertex],0)),1,1,"")</f>
        <v>1</v>
      </c>
      <c r="BC76" s="78" t="str">
        <f>REPLACE(INDEX(GroupVertices[Group],MATCH(Edges24[[#This Row],[Vertex 2]],GroupVertices[Vertex],0)),1,1,"")</f>
        <v>1</v>
      </c>
      <c r="BD76" s="48">
        <v>1</v>
      </c>
      <c r="BE76" s="49">
        <v>14.285714285714286</v>
      </c>
      <c r="BF76" s="48">
        <v>0</v>
      </c>
      <c r="BG76" s="49">
        <v>0</v>
      </c>
      <c r="BH76" s="48">
        <v>0</v>
      </c>
      <c r="BI76" s="49">
        <v>0</v>
      </c>
      <c r="BJ76" s="48">
        <v>6</v>
      </c>
      <c r="BK76" s="49">
        <v>85.71428571428571</v>
      </c>
      <c r="BL76" s="48">
        <v>7</v>
      </c>
    </row>
    <row r="77" spans="1:64" ht="15">
      <c r="A77" s="64" t="s">
        <v>269</v>
      </c>
      <c r="B77" s="64" t="s">
        <v>269</v>
      </c>
      <c r="C77" s="65"/>
      <c r="D77" s="66"/>
      <c r="E77" s="67"/>
      <c r="F77" s="68"/>
      <c r="G77" s="65"/>
      <c r="H77" s="69"/>
      <c r="I77" s="70"/>
      <c r="J77" s="70"/>
      <c r="K77" s="34" t="s">
        <v>65</v>
      </c>
      <c r="L77" s="77">
        <v>100</v>
      </c>
      <c r="M77" s="77"/>
      <c r="N77" s="72"/>
      <c r="O77" s="79" t="s">
        <v>176</v>
      </c>
      <c r="P77" s="81">
        <v>43508.71319444444</v>
      </c>
      <c r="Q77" s="79" t="s">
        <v>400</v>
      </c>
      <c r="R77" s="83" t="s">
        <v>529</v>
      </c>
      <c r="S77" s="79" t="s">
        <v>593</v>
      </c>
      <c r="T77" s="79" t="s">
        <v>663</v>
      </c>
      <c r="U77" s="79"/>
      <c r="V77" s="83" t="s">
        <v>798</v>
      </c>
      <c r="W77" s="81">
        <v>43508.71319444444</v>
      </c>
      <c r="X77" s="83" t="s">
        <v>905</v>
      </c>
      <c r="Y77" s="79"/>
      <c r="Z77" s="79"/>
      <c r="AA77" s="85" t="s">
        <v>1082</v>
      </c>
      <c r="AB77" s="79"/>
      <c r="AC77" s="79" t="b">
        <v>0</v>
      </c>
      <c r="AD77" s="79">
        <v>0</v>
      </c>
      <c r="AE77" s="85" t="s">
        <v>1185</v>
      </c>
      <c r="AF77" s="79" t="b">
        <v>0</v>
      </c>
      <c r="AG77" s="79" t="s">
        <v>1187</v>
      </c>
      <c r="AH77" s="79"/>
      <c r="AI77" s="85" t="s">
        <v>1185</v>
      </c>
      <c r="AJ77" s="79" t="b">
        <v>0</v>
      </c>
      <c r="AK77" s="79">
        <v>0</v>
      </c>
      <c r="AL77" s="85" t="s">
        <v>1185</v>
      </c>
      <c r="AM77" s="79" t="s">
        <v>1209</v>
      </c>
      <c r="AN77" s="79" t="b">
        <v>1</v>
      </c>
      <c r="AO77" s="85" t="s">
        <v>1082</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15</v>
      </c>
      <c r="BK77" s="49">
        <v>100</v>
      </c>
      <c r="BL77" s="48">
        <v>15</v>
      </c>
    </row>
    <row r="78" spans="1:64" ht="15">
      <c r="A78" s="64" t="s">
        <v>270</v>
      </c>
      <c r="B78" s="64" t="s">
        <v>270</v>
      </c>
      <c r="C78" s="65"/>
      <c r="D78" s="66"/>
      <c r="E78" s="67"/>
      <c r="F78" s="68"/>
      <c r="G78" s="65"/>
      <c r="H78" s="69"/>
      <c r="I78" s="70"/>
      <c r="J78" s="70"/>
      <c r="K78" s="34" t="s">
        <v>65</v>
      </c>
      <c r="L78" s="77">
        <v>101</v>
      </c>
      <c r="M78" s="77"/>
      <c r="N78" s="72"/>
      <c r="O78" s="79" t="s">
        <v>176</v>
      </c>
      <c r="P78" s="81">
        <v>43506.597604166665</v>
      </c>
      <c r="Q78" s="79" t="s">
        <v>401</v>
      </c>
      <c r="R78" s="83" t="s">
        <v>530</v>
      </c>
      <c r="S78" s="79" t="s">
        <v>593</v>
      </c>
      <c r="T78" s="79"/>
      <c r="U78" s="79"/>
      <c r="V78" s="83" t="s">
        <v>799</v>
      </c>
      <c r="W78" s="81">
        <v>43506.597604166665</v>
      </c>
      <c r="X78" s="83" t="s">
        <v>906</v>
      </c>
      <c r="Y78" s="79"/>
      <c r="Z78" s="79"/>
      <c r="AA78" s="85" t="s">
        <v>1083</v>
      </c>
      <c r="AB78" s="79"/>
      <c r="AC78" s="79" t="b">
        <v>0</v>
      </c>
      <c r="AD78" s="79">
        <v>0</v>
      </c>
      <c r="AE78" s="85" t="s">
        <v>1185</v>
      </c>
      <c r="AF78" s="79" t="b">
        <v>0</v>
      </c>
      <c r="AG78" s="79" t="s">
        <v>1187</v>
      </c>
      <c r="AH78" s="79"/>
      <c r="AI78" s="85" t="s">
        <v>1185</v>
      </c>
      <c r="AJ78" s="79" t="b">
        <v>0</v>
      </c>
      <c r="AK78" s="79">
        <v>0</v>
      </c>
      <c r="AL78" s="85" t="s">
        <v>1185</v>
      </c>
      <c r="AM78" s="79" t="s">
        <v>1201</v>
      </c>
      <c r="AN78" s="79" t="b">
        <v>1</v>
      </c>
      <c r="AO78" s="85" t="s">
        <v>1083</v>
      </c>
      <c r="AP78" s="79" t="s">
        <v>176</v>
      </c>
      <c r="AQ78" s="79">
        <v>0</v>
      </c>
      <c r="AR78" s="79">
        <v>0</v>
      </c>
      <c r="AS78" s="79"/>
      <c r="AT78" s="79"/>
      <c r="AU78" s="79"/>
      <c r="AV78" s="79"/>
      <c r="AW78" s="79"/>
      <c r="AX78" s="79"/>
      <c r="AY78" s="79"/>
      <c r="AZ78" s="79"/>
      <c r="BA78">
        <v>3</v>
      </c>
      <c r="BB78" s="78" t="str">
        <f>REPLACE(INDEX(GroupVertices[Group],MATCH(Edges24[[#This Row],[Vertex 1]],GroupVertices[Vertex],0)),1,1,"")</f>
        <v>1</v>
      </c>
      <c r="BC78" s="78" t="str">
        <f>REPLACE(INDEX(GroupVertices[Group],MATCH(Edges24[[#This Row],[Vertex 2]],GroupVertices[Vertex],0)),1,1,"")</f>
        <v>1</v>
      </c>
      <c r="BD78" s="48">
        <v>0</v>
      </c>
      <c r="BE78" s="49">
        <v>0</v>
      </c>
      <c r="BF78" s="48">
        <v>1</v>
      </c>
      <c r="BG78" s="49">
        <v>4.761904761904762</v>
      </c>
      <c r="BH78" s="48">
        <v>0</v>
      </c>
      <c r="BI78" s="49">
        <v>0</v>
      </c>
      <c r="BJ78" s="48">
        <v>20</v>
      </c>
      <c r="BK78" s="49">
        <v>95.23809523809524</v>
      </c>
      <c r="BL78" s="48">
        <v>21</v>
      </c>
    </row>
    <row r="79" spans="1:64" ht="15">
      <c r="A79" s="64" t="s">
        <v>270</v>
      </c>
      <c r="B79" s="64" t="s">
        <v>270</v>
      </c>
      <c r="C79" s="65"/>
      <c r="D79" s="66"/>
      <c r="E79" s="67"/>
      <c r="F79" s="68"/>
      <c r="G79" s="65"/>
      <c r="H79" s="69"/>
      <c r="I79" s="70"/>
      <c r="J79" s="70"/>
      <c r="K79" s="34" t="s">
        <v>65</v>
      </c>
      <c r="L79" s="77">
        <v>102</v>
      </c>
      <c r="M79" s="77"/>
      <c r="N79" s="72"/>
      <c r="O79" s="79" t="s">
        <v>176</v>
      </c>
      <c r="P79" s="81">
        <v>43507.62201388889</v>
      </c>
      <c r="Q79" s="79" t="s">
        <v>402</v>
      </c>
      <c r="R79" s="79"/>
      <c r="S79" s="79"/>
      <c r="T79" s="79" t="s">
        <v>664</v>
      </c>
      <c r="U79" s="83" t="s">
        <v>713</v>
      </c>
      <c r="V79" s="83" t="s">
        <v>713</v>
      </c>
      <c r="W79" s="81">
        <v>43507.62201388889</v>
      </c>
      <c r="X79" s="83" t="s">
        <v>907</v>
      </c>
      <c r="Y79" s="79"/>
      <c r="Z79" s="79"/>
      <c r="AA79" s="85" t="s">
        <v>1084</v>
      </c>
      <c r="AB79" s="79"/>
      <c r="AC79" s="79" t="b">
        <v>0</v>
      </c>
      <c r="AD79" s="79">
        <v>1</v>
      </c>
      <c r="AE79" s="85" t="s">
        <v>1185</v>
      </c>
      <c r="AF79" s="79" t="b">
        <v>0</v>
      </c>
      <c r="AG79" s="79" t="s">
        <v>1187</v>
      </c>
      <c r="AH79" s="79"/>
      <c r="AI79" s="85" t="s">
        <v>1185</v>
      </c>
      <c r="AJ79" s="79" t="b">
        <v>0</v>
      </c>
      <c r="AK79" s="79">
        <v>0</v>
      </c>
      <c r="AL79" s="85" t="s">
        <v>1185</v>
      </c>
      <c r="AM79" s="79" t="s">
        <v>1201</v>
      </c>
      <c r="AN79" s="79" t="b">
        <v>0</v>
      </c>
      <c r="AO79" s="85" t="s">
        <v>1084</v>
      </c>
      <c r="AP79" s="79" t="s">
        <v>176</v>
      </c>
      <c r="AQ79" s="79">
        <v>0</v>
      </c>
      <c r="AR79" s="79">
        <v>0</v>
      </c>
      <c r="AS79" s="79"/>
      <c r="AT79" s="79"/>
      <c r="AU79" s="79"/>
      <c r="AV79" s="79"/>
      <c r="AW79" s="79"/>
      <c r="AX79" s="79"/>
      <c r="AY79" s="79"/>
      <c r="AZ79" s="79"/>
      <c r="BA79">
        <v>3</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10</v>
      </c>
      <c r="BK79" s="49">
        <v>100</v>
      </c>
      <c r="BL79" s="48">
        <v>10</v>
      </c>
    </row>
    <row r="80" spans="1:64" ht="15">
      <c r="A80" s="64" t="s">
        <v>270</v>
      </c>
      <c r="B80" s="64" t="s">
        <v>270</v>
      </c>
      <c r="C80" s="65"/>
      <c r="D80" s="66"/>
      <c r="E80" s="67"/>
      <c r="F80" s="68"/>
      <c r="G80" s="65"/>
      <c r="H80" s="69"/>
      <c r="I80" s="70"/>
      <c r="J80" s="70"/>
      <c r="K80" s="34" t="s">
        <v>65</v>
      </c>
      <c r="L80" s="77">
        <v>103</v>
      </c>
      <c r="M80" s="77"/>
      <c r="N80" s="72"/>
      <c r="O80" s="79" t="s">
        <v>176</v>
      </c>
      <c r="P80" s="81">
        <v>43508.906956018516</v>
      </c>
      <c r="Q80" s="79" t="s">
        <v>403</v>
      </c>
      <c r="R80" s="83" t="s">
        <v>531</v>
      </c>
      <c r="S80" s="79" t="s">
        <v>613</v>
      </c>
      <c r="T80" s="79" t="s">
        <v>665</v>
      </c>
      <c r="U80" s="79"/>
      <c r="V80" s="83" t="s">
        <v>799</v>
      </c>
      <c r="W80" s="81">
        <v>43508.906956018516</v>
      </c>
      <c r="X80" s="83" t="s">
        <v>908</v>
      </c>
      <c r="Y80" s="79"/>
      <c r="Z80" s="79"/>
      <c r="AA80" s="85" t="s">
        <v>1085</v>
      </c>
      <c r="AB80" s="79"/>
      <c r="AC80" s="79" t="b">
        <v>0</v>
      </c>
      <c r="AD80" s="79">
        <v>0</v>
      </c>
      <c r="AE80" s="85" t="s">
        <v>1185</v>
      </c>
      <c r="AF80" s="79" t="b">
        <v>0</v>
      </c>
      <c r="AG80" s="79" t="s">
        <v>1187</v>
      </c>
      <c r="AH80" s="79"/>
      <c r="AI80" s="85" t="s">
        <v>1185</v>
      </c>
      <c r="AJ80" s="79" t="b">
        <v>0</v>
      </c>
      <c r="AK80" s="79">
        <v>0</v>
      </c>
      <c r="AL80" s="85" t="s">
        <v>1185</v>
      </c>
      <c r="AM80" s="79" t="s">
        <v>1195</v>
      </c>
      <c r="AN80" s="79" t="b">
        <v>0</v>
      </c>
      <c r="AO80" s="85" t="s">
        <v>1085</v>
      </c>
      <c r="AP80" s="79" t="s">
        <v>176</v>
      </c>
      <c r="AQ80" s="79">
        <v>0</v>
      </c>
      <c r="AR80" s="79">
        <v>0</v>
      </c>
      <c r="AS80" s="79"/>
      <c r="AT80" s="79"/>
      <c r="AU80" s="79"/>
      <c r="AV80" s="79"/>
      <c r="AW80" s="79"/>
      <c r="AX80" s="79"/>
      <c r="AY80" s="79"/>
      <c r="AZ80" s="79"/>
      <c r="BA80">
        <v>3</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13</v>
      </c>
      <c r="BK80" s="49">
        <v>100</v>
      </c>
      <c r="BL80" s="48">
        <v>13</v>
      </c>
    </row>
    <row r="81" spans="1:64" ht="15">
      <c r="A81" s="64" t="s">
        <v>271</v>
      </c>
      <c r="B81" s="64" t="s">
        <v>328</v>
      </c>
      <c r="C81" s="65"/>
      <c r="D81" s="66"/>
      <c r="E81" s="67"/>
      <c r="F81" s="68"/>
      <c r="G81" s="65"/>
      <c r="H81" s="69"/>
      <c r="I81" s="70"/>
      <c r="J81" s="70"/>
      <c r="K81" s="34" t="s">
        <v>65</v>
      </c>
      <c r="L81" s="77">
        <v>104</v>
      </c>
      <c r="M81" s="77"/>
      <c r="N81" s="72"/>
      <c r="O81" s="79" t="s">
        <v>332</v>
      </c>
      <c r="P81" s="81">
        <v>43497.83429398148</v>
      </c>
      <c r="Q81" s="79" t="s">
        <v>404</v>
      </c>
      <c r="R81" s="83" t="s">
        <v>532</v>
      </c>
      <c r="S81" s="79" t="s">
        <v>614</v>
      </c>
      <c r="T81" s="79" t="s">
        <v>666</v>
      </c>
      <c r="U81" s="79"/>
      <c r="V81" s="83" t="s">
        <v>800</v>
      </c>
      <c r="W81" s="81">
        <v>43497.83429398148</v>
      </c>
      <c r="X81" s="83" t="s">
        <v>909</v>
      </c>
      <c r="Y81" s="79"/>
      <c r="Z81" s="79"/>
      <c r="AA81" s="85" t="s">
        <v>1086</v>
      </c>
      <c r="AB81" s="79"/>
      <c r="AC81" s="79" t="b">
        <v>0</v>
      </c>
      <c r="AD81" s="79">
        <v>0</v>
      </c>
      <c r="AE81" s="85" t="s">
        <v>1185</v>
      </c>
      <c r="AF81" s="79" t="b">
        <v>0</v>
      </c>
      <c r="AG81" s="79" t="s">
        <v>1187</v>
      </c>
      <c r="AH81" s="79"/>
      <c r="AI81" s="85" t="s">
        <v>1185</v>
      </c>
      <c r="AJ81" s="79" t="b">
        <v>0</v>
      </c>
      <c r="AK81" s="79">
        <v>0</v>
      </c>
      <c r="AL81" s="85" t="s">
        <v>1185</v>
      </c>
      <c r="AM81" s="79" t="s">
        <v>1194</v>
      </c>
      <c r="AN81" s="79" t="b">
        <v>0</v>
      </c>
      <c r="AO81" s="85" t="s">
        <v>1086</v>
      </c>
      <c r="AP81" s="79" t="s">
        <v>176</v>
      </c>
      <c r="AQ81" s="79">
        <v>0</v>
      </c>
      <c r="AR81" s="79">
        <v>0</v>
      </c>
      <c r="AS81" s="79"/>
      <c r="AT81" s="79"/>
      <c r="AU81" s="79"/>
      <c r="AV81" s="79"/>
      <c r="AW81" s="79"/>
      <c r="AX81" s="79"/>
      <c r="AY81" s="79"/>
      <c r="AZ81" s="79"/>
      <c r="BA81">
        <v>2</v>
      </c>
      <c r="BB81" s="78" t="str">
        <f>REPLACE(INDEX(GroupVertices[Group],MATCH(Edges24[[#This Row],[Vertex 1]],GroupVertices[Vertex],0)),1,1,"")</f>
        <v>11</v>
      </c>
      <c r="BC81" s="78" t="str">
        <f>REPLACE(INDEX(GroupVertices[Group],MATCH(Edges24[[#This Row],[Vertex 2]],GroupVertices[Vertex],0)),1,1,"")</f>
        <v>11</v>
      </c>
      <c r="BD81" s="48">
        <v>0</v>
      </c>
      <c r="BE81" s="49">
        <v>0</v>
      </c>
      <c r="BF81" s="48">
        <v>0</v>
      </c>
      <c r="BG81" s="49">
        <v>0</v>
      </c>
      <c r="BH81" s="48">
        <v>0</v>
      </c>
      <c r="BI81" s="49">
        <v>0</v>
      </c>
      <c r="BJ81" s="48">
        <v>9</v>
      </c>
      <c r="BK81" s="49">
        <v>100</v>
      </c>
      <c r="BL81" s="48">
        <v>9</v>
      </c>
    </row>
    <row r="82" spans="1:64" ht="15">
      <c r="A82" s="64" t="s">
        <v>271</v>
      </c>
      <c r="B82" s="64" t="s">
        <v>328</v>
      </c>
      <c r="C82" s="65"/>
      <c r="D82" s="66"/>
      <c r="E82" s="67"/>
      <c r="F82" s="68"/>
      <c r="G82" s="65"/>
      <c r="H82" s="69"/>
      <c r="I82" s="70"/>
      <c r="J82" s="70"/>
      <c r="K82" s="34" t="s">
        <v>65</v>
      </c>
      <c r="L82" s="77">
        <v>105</v>
      </c>
      <c r="M82" s="77"/>
      <c r="N82" s="72"/>
      <c r="O82" s="79" t="s">
        <v>332</v>
      </c>
      <c r="P82" s="81">
        <v>43508.917280092595</v>
      </c>
      <c r="Q82" s="79" t="s">
        <v>405</v>
      </c>
      <c r="R82" s="83" t="s">
        <v>533</v>
      </c>
      <c r="S82" s="79" t="s">
        <v>614</v>
      </c>
      <c r="T82" s="79" t="s">
        <v>666</v>
      </c>
      <c r="U82" s="79"/>
      <c r="V82" s="83" t="s">
        <v>800</v>
      </c>
      <c r="W82" s="81">
        <v>43508.917280092595</v>
      </c>
      <c r="X82" s="83" t="s">
        <v>910</v>
      </c>
      <c r="Y82" s="79"/>
      <c r="Z82" s="79"/>
      <c r="AA82" s="85" t="s">
        <v>1087</v>
      </c>
      <c r="AB82" s="79"/>
      <c r="AC82" s="79" t="b">
        <v>0</v>
      </c>
      <c r="AD82" s="79">
        <v>0</v>
      </c>
      <c r="AE82" s="85" t="s">
        <v>1185</v>
      </c>
      <c r="AF82" s="79" t="b">
        <v>0</v>
      </c>
      <c r="AG82" s="79" t="s">
        <v>1187</v>
      </c>
      <c r="AH82" s="79"/>
      <c r="AI82" s="85" t="s">
        <v>1185</v>
      </c>
      <c r="AJ82" s="79" t="b">
        <v>0</v>
      </c>
      <c r="AK82" s="79">
        <v>0</v>
      </c>
      <c r="AL82" s="85" t="s">
        <v>1185</v>
      </c>
      <c r="AM82" s="79" t="s">
        <v>1194</v>
      </c>
      <c r="AN82" s="79" t="b">
        <v>0</v>
      </c>
      <c r="AO82" s="85" t="s">
        <v>1087</v>
      </c>
      <c r="AP82" s="79" t="s">
        <v>176</v>
      </c>
      <c r="AQ82" s="79">
        <v>0</v>
      </c>
      <c r="AR82" s="79">
        <v>0</v>
      </c>
      <c r="AS82" s="79"/>
      <c r="AT82" s="79"/>
      <c r="AU82" s="79"/>
      <c r="AV82" s="79"/>
      <c r="AW82" s="79"/>
      <c r="AX82" s="79"/>
      <c r="AY82" s="79"/>
      <c r="AZ82" s="79"/>
      <c r="BA82">
        <v>2</v>
      </c>
      <c r="BB82" s="78" t="str">
        <f>REPLACE(INDEX(GroupVertices[Group],MATCH(Edges24[[#This Row],[Vertex 1]],GroupVertices[Vertex],0)),1,1,"")</f>
        <v>11</v>
      </c>
      <c r="BC82" s="78" t="str">
        <f>REPLACE(INDEX(GroupVertices[Group],MATCH(Edges24[[#This Row],[Vertex 2]],GroupVertices[Vertex],0)),1,1,"")</f>
        <v>11</v>
      </c>
      <c r="BD82" s="48">
        <v>0</v>
      </c>
      <c r="BE82" s="49">
        <v>0</v>
      </c>
      <c r="BF82" s="48">
        <v>0</v>
      </c>
      <c r="BG82" s="49">
        <v>0</v>
      </c>
      <c r="BH82" s="48">
        <v>0</v>
      </c>
      <c r="BI82" s="49">
        <v>0</v>
      </c>
      <c r="BJ82" s="48">
        <v>9</v>
      </c>
      <c r="BK82" s="49">
        <v>100</v>
      </c>
      <c r="BL82" s="48">
        <v>9</v>
      </c>
    </row>
    <row r="83" spans="1:64" ht="15">
      <c r="A83" s="64" t="s">
        <v>272</v>
      </c>
      <c r="B83" s="64" t="s">
        <v>289</v>
      </c>
      <c r="C83" s="65"/>
      <c r="D83" s="66"/>
      <c r="E83" s="67"/>
      <c r="F83" s="68"/>
      <c r="G83" s="65"/>
      <c r="H83" s="69"/>
      <c r="I83" s="70"/>
      <c r="J83" s="70"/>
      <c r="K83" s="34" t="s">
        <v>65</v>
      </c>
      <c r="L83" s="77">
        <v>106</v>
      </c>
      <c r="M83" s="77"/>
      <c r="N83" s="72"/>
      <c r="O83" s="79" t="s">
        <v>332</v>
      </c>
      <c r="P83" s="81">
        <v>43508.6465625</v>
      </c>
      <c r="Q83" s="79" t="s">
        <v>406</v>
      </c>
      <c r="R83" s="79"/>
      <c r="S83" s="79"/>
      <c r="T83" s="79" t="s">
        <v>667</v>
      </c>
      <c r="U83" s="79"/>
      <c r="V83" s="83" t="s">
        <v>801</v>
      </c>
      <c r="W83" s="81">
        <v>43508.6465625</v>
      </c>
      <c r="X83" s="83" t="s">
        <v>911</v>
      </c>
      <c r="Y83" s="79"/>
      <c r="Z83" s="79"/>
      <c r="AA83" s="85" t="s">
        <v>1088</v>
      </c>
      <c r="AB83" s="79"/>
      <c r="AC83" s="79" t="b">
        <v>0</v>
      </c>
      <c r="AD83" s="79">
        <v>0</v>
      </c>
      <c r="AE83" s="85" t="s">
        <v>1185</v>
      </c>
      <c r="AF83" s="79" t="b">
        <v>0</v>
      </c>
      <c r="AG83" s="79" t="s">
        <v>1187</v>
      </c>
      <c r="AH83" s="79"/>
      <c r="AI83" s="85" t="s">
        <v>1185</v>
      </c>
      <c r="AJ83" s="79" t="b">
        <v>0</v>
      </c>
      <c r="AK83" s="79">
        <v>0</v>
      </c>
      <c r="AL83" s="85" t="s">
        <v>1121</v>
      </c>
      <c r="AM83" s="79" t="s">
        <v>1201</v>
      </c>
      <c r="AN83" s="79" t="b">
        <v>0</v>
      </c>
      <c r="AO83" s="85" t="s">
        <v>1121</v>
      </c>
      <c r="AP83" s="79" t="s">
        <v>176</v>
      </c>
      <c r="AQ83" s="79">
        <v>0</v>
      </c>
      <c r="AR83" s="79">
        <v>0</v>
      </c>
      <c r="AS83" s="79"/>
      <c r="AT83" s="79"/>
      <c r="AU83" s="79"/>
      <c r="AV83" s="79"/>
      <c r="AW83" s="79"/>
      <c r="AX83" s="79"/>
      <c r="AY83" s="79"/>
      <c r="AZ83" s="79"/>
      <c r="BA83">
        <v>2</v>
      </c>
      <c r="BB83" s="78" t="str">
        <f>REPLACE(INDEX(GroupVertices[Group],MATCH(Edges24[[#This Row],[Vertex 1]],GroupVertices[Vertex],0)),1,1,"")</f>
        <v>10</v>
      </c>
      <c r="BC83" s="78" t="str">
        <f>REPLACE(INDEX(GroupVertices[Group],MATCH(Edges24[[#This Row],[Vertex 2]],GroupVertices[Vertex],0)),1,1,"")</f>
        <v>10</v>
      </c>
      <c r="BD83" s="48">
        <v>0</v>
      </c>
      <c r="BE83" s="49">
        <v>0</v>
      </c>
      <c r="BF83" s="48">
        <v>3</v>
      </c>
      <c r="BG83" s="49">
        <v>20</v>
      </c>
      <c r="BH83" s="48">
        <v>0</v>
      </c>
      <c r="BI83" s="49">
        <v>0</v>
      </c>
      <c r="BJ83" s="48">
        <v>12</v>
      </c>
      <c r="BK83" s="49">
        <v>80</v>
      </c>
      <c r="BL83" s="48">
        <v>15</v>
      </c>
    </row>
    <row r="84" spans="1:64" ht="15">
      <c r="A84" s="64" t="s">
        <v>272</v>
      </c>
      <c r="B84" s="64" t="s">
        <v>289</v>
      </c>
      <c r="C84" s="65"/>
      <c r="D84" s="66"/>
      <c r="E84" s="67"/>
      <c r="F84" s="68"/>
      <c r="G84" s="65"/>
      <c r="H84" s="69"/>
      <c r="I84" s="70"/>
      <c r="J84" s="70"/>
      <c r="K84" s="34" t="s">
        <v>65</v>
      </c>
      <c r="L84" s="77">
        <v>107</v>
      </c>
      <c r="M84" s="77"/>
      <c r="N84" s="72"/>
      <c r="O84" s="79" t="s">
        <v>332</v>
      </c>
      <c r="P84" s="81">
        <v>43509.38114583334</v>
      </c>
      <c r="Q84" s="79" t="s">
        <v>407</v>
      </c>
      <c r="R84" s="79"/>
      <c r="S84" s="79"/>
      <c r="T84" s="79" t="s">
        <v>668</v>
      </c>
      <c r="U84" s="79"/>
      <c r="V84" s="83" t="s">
        <v>801</v>
      </c>
      <c r="W84" s="81">
        <v>43509.38114583334</v>
      </c>
      <c r="X84" s="83" t="s">
        <v>912</v>
      </c>
      <c r="Y84" s="79"/>
      <c r="Z84" s="79"/>
      <c r="AA84" s="85" t="s">
        <v>1089</v>
      </c>
      <c r="AB84" s="79"/>
      <c r="AC84" s="79" t="b">
        <v>0</v>
      </c>
      <c r="AD84" s="79">
        <v>0</v>
      </c>
      <c r="AE84" s="85" t="s">
        <v>1185</v>
      </c>
      <c r="AF84" s="79" t="b">
        <v>0</v>
      </c>
      <c r="AG84" s="79" t="s">
        <v>1187</v>
      </c>
      <c r="AH84" s="79"/>
      <c r="AI84" s="85" t="s">
        <v>1185</v>
      </c>
      <c r="AJ84" s="79" t="b">
        <v>0</v>
      </c>
      <c r="AK84" s="79">
        <v>0</v>
      </c>
      <c r="AL84" s="85" t="s">
        <v>1122</v>
      </c>
      <c r="AM84" s="79" t="s">
        <v>1201</v>
      </c>
      <c r="AN84" s="79" t="b">
        <v>0</v>
      </c>
      <c r="AO84" s="85" t="s">
        <v>1122</v>
      </c>
      <c r="AP84" s="79" t="s">
        <v>176</v>
      </c>
      <c r="AQ84" s="79">
        <v>0</v>
      </c>
      <c r="AR84" s="79">
        <v>0</v>
      </c>
      <c r="AS84" s="79"/>
      <c r="AT84" s="79"/>
      <c r="AU84" s="79"/>
      <c r="AV84" s="79"/>
      <c r="AW84" s="79"/>
      <c r="AX84" s="79"/>
      <c r="AY84" s="79"/>
      <c r="AZ84" s="79"/>
      <c r="BA84">
        <v>2</v>
      </c>
      <c r="BB84" s="78" t="str">
        <f>REPLACE(INDEX(GroupVertices[Group],MATCH(Edges24[[#This Row],[Vertex 1]],GroupVertices[Vertex],0)),1,1,"")</f>
        <v>10</v>
      </c>
      <c r="BC84" s="78" t="str">
        <f>REPLACE(INDEX(GroupVertices[Group],MATCH(Edges24[[#This Row],[Vertex 2]],GroupVertices[Vertex],0)),1,1,"")</f>
        <v>10</v>
      </c>
      <c r="BD84" s="48">
        <v>0</v>
      </c>
      <c r="BE84" s="49">
        <v>0</v>
      </c>
      <c r="BF84" s="48">
        <v>0</v>
      </c>
      <c r="BG84" s="49">
        <v>0</v>
      </c>
      <c r="BH84" s="48">
        <v>0</v>
      </c>
      <c r="BI84" s="49">
        <v>0</v>
      </c>
      <c r="BJ84" s="48">
        <v>17</v>
      </c>
      <c r="BK84" s="49">
        <v>100</v>
      </c>
      <c r="BL84" s="48">
        <v>17</v>
      </c>
    </row>
    <row r="85" spans="1:64" ht="15">
      <c r="A85" s="64" t="s">
        <v>273</v>
      </c>
      <c r="B85" s="64" t="s">
        <v>273</v>
      </c>
      <c r="C85" s="65"/>
      <c r="D85" s="66"/>
      <c r="E85" s="67"/>
      <c r="F85" s="68"/>
      <c r="G85" s="65"/>
      <c r="H85" s="69"/>
      <c r="I85" s="70"/>
      <c r="J85" s="70"/>
      <c r="K85" s="34" t="s">
        <v>65</v>
      </c>
      <c r="L85" s="77">
        <v>108</v>
      </c>
      <c r="M85" s="77"/>
      <c r="N85" s="72"/>
      <c r="O85" s="79" t="s">
        <v>176</v>
      </c>
      <c r="P85" s="81">
        <v>43509.64912037037</v>
      </c>
      <c r="Q85" s="79" t="s">
        <v>408</v>
      </c>
      <c r="R85" s="83" t="s">
        <v>534</v>
      </c>
      <c r="S85" s="79" t="s">
        <v>615</v>
      </c>
      <c r="T85" s="79" t="s">
        <v>669</v>
      </c>
      <c r="U85" s="83" t="s">
        <v>714</v>
      </c>
      <c r="V85" s="83" t="s">
        <v>714</v>
      </c>
      <c r="W85" s="81">
        <v>43509.64912037037</v>
      </c>
      <c r="X85" s="83" t="s">
        <v>913</v>
      </c>
      <c r="Y85" s="79"/>
      <c r="Z85" s="79"/>
      <c r="AA85" s="85" t="s">
        <v>1090</v>
      </c>
      <c r="AB85" s="79"/>
      <c r="AC85" s="79" t="b">
        <v>0</v>
      </c>
      <c r="AD85" s="79">
        <v>1</v>
      </c>
      <c r="AE85" s="85" t="s">
        <v>1185</v>
      </c>
      <c r="AF85" s="79" t="b">
        <v>0</v>
      </c>
      <c r="AG85" s="79" t="s">
        <v>1187</v>
      </c>
      <c r="AH85" s="79"/>
      <c r="AI85" s="85" t="s">
        <v>1185</v>
      </c>
      <c r="AJ85" s="79" t="b">
        <v>0</v>
      </c>
      <c r="AK85" s="79">
        <v>0</v>
      </c>
      <c r="AL85" s="85" t="s">
        <v>1185</v>
      </c>
      <c r="AM85" s="79" t="s">
        <v>1194</v>
      </c>
      <c r="AN85" s="79" t="b">
        <v>0</v>
      </c>
      <c r="AO85" s="85" t="s">
        <v>1090</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1</v>
      </c>
      <c r="BE85" s="49">
        <v>3.3333333333333335</v>
      </c>
      <c r="BF85" s="48">
        <v>0</v>
      </c>
      <c r="BG85" s="49">
        <v>0</v>
      </c>
      <c r="BH85" s="48">
        <v>0</v>
      </c>
      <c r="BI85" s="49">
        <v>0</v>
      </c>
      <c r="BJ85" s="48">
        <v>29</v>
      </c>
      <c r="BK85" s="49">
        <v>96.66666666666667</v>
      </c>
      <c r="BL85" s="48">
        <v>30</v>
      </c>
    </row>
    <row r="86" spans="1:64" ht="15">
      <c r="A86" s="64" t="s">
        <v>274</v>
      </c>
      <c r="B86" s="64" t="s">
        <v>283</v>
      </c>
      <c r="C86" s="65"/>
      <c r="D86" s="66"/>
      <c r="E86" s="67"/>
      <c r="F86" s="68"/>
      <c r="G86" s="65"/>
      <c r="H86" s="69"/>
      <c r="I86" s="70"/>
      <c r="J86" s="70"/>
      <c r="K86" s="34" t="s">
        <v>65</v>
      </c>
      <c r="L86" s="77">
        <v>109</v>
      </c>
      <c r="M86" s="77"/>
      <c r="N86" s="72"/>
      <c r="O86" s="79" t="s">
        <v>332</v>
      </c>
      <c r="P86" s="81">
        <v>43509.71648148148</v>
      </c>
      <c r="Q86" s="79" t="s">
        <v>409</v>
      </c>
      <c r="R86" s="79"/>
      <c r="S86" s="79"/>
      <c r="T86" s="79" t="s">
        <v>670</v>
      </c>
      <c r="U86" s="79"/>
      <c r="V86" s="83" t="s">
        <v>802</v>
      </c>
      <c r="W86" s="81">
        <v>43509.71648148148</v>
      </c>
      <c r="X86" s="83" t="s">
        <v>914</v>
      </c>
      <c r="Y86" s="79"/>
      <c r="Z86" s="79"/>
      <c r="AA86" s="85" t="s">
        <v>1091</v>
      </c>
      <c r="AB86" s="79"/>
      <c r="AC86" s="79" t="b">
        <v>0</v>
      </c>
      <c r="AD86" s="79">
        <v>0</v>
      </c>
      <c r="AE86" s="85" t="s">
        <v>1185</v>
      </c>
      <c r="AF86" s="79" t="b">
        <v>0</v>
      </c>
      <c r="AG86" s="79" t="s">
        <v>1187</v>
      </c>
      <c r="AH86" s="79"/>
      <c r="AI86" s="85" t="s">
        <v>1185</v>
      </c>
      <c r="AJ86" s="79" t="b">
        <v>0</v>
      </c>
      <c r="AK86" s="79">
        <v>3</v>
      </c>
      <c r="AL86" s="85" t="s">
        <v>1103</v>
      </c>
      <c r="AM86" s="79" t="s">
        <v>1193</v>
      </c>
      <c r="AN86" s="79" t="b">
        <v>0</v>
      </c>
      <c r="AO86" s="85" t="s">
        <v>1103</v>
      </c>
      <c r="AP86" s="79" t="s">
        <v>176</v>
      </c>
      <c r="AQ86" s="79">
        <v>0</v>
      </c>
      <c r="AR86" s="79">
        <v>0</v>
      </c>
      <c r="AS86" s="79"/>
      <c r="AT86" s="79"/>
      <c r="AU86" s="79"/>
      <c r="AV86" s="79"/>
      <c r="AW86" s="79"/>
      <c r="AX86" s="79"/>
      <c r="AY86" s="79"/>
      <c r="AZ86" s="79"/>
      <c r="BA86">
        <v>1</v>
      </c>
      <c r="BB86" s="78" t="str">
        <f>REPLACE(INDEX(GroupVertices[Group],MATCH(Edges24[[#This Row],[Vertex 1]],GroupVertices[Vertex],0)),1,1,"")</f>
        <v>9</v>
      </c>
      <c r="BC86" s="78" t="str">
        <f>REPLACE(INDEX(GroupVertices[Group],MATCH(Edges24[[#This Row],[Vertex 2]],GroupVertices[Vertex],0)),1,1,"")</f>
        <v>9</v>
      </c>
      <c r="BD86" s="48">
        <v>1</v>
      </c>
      <c r="BE86" s="49">
        <v>4.761904761904762</v>
      </c>
      <c r="BF86" s="48">
        <v>0</v>
      </c>
      <c r="BG86" s="49">
        <v>0</v>
      </c>
      <c r="BH86" s="48">
        <v>0</v>
      </c>
      <c r="BI86" s="49">
        <v>0</v>
      </c>
      <c r="BJ86" s="48">
        <v>20</v>
      </c>
      <c r="BK86" s="49">
        <v>95.23809523809524</v>
      </c>
      <c r="BL86" s="48">
        <v>21</v>
      </c>
    </row>
    <row r="87" spans="1:64" ht="15">
      <c r="A87" s="64" t="s">
        <v>275</v>
      </c>
      <c r="B87" s="64" t="s">
        <v>275</v>
      </c>
      <c r="C87" s="65"/>
      <c r="D87" s="66"/>
      <c r="E87" s="67"/>
      <c r="F87" s="68"/>
      <c r="G87" s="65"/>
      <c r="H87" s="69"/>
      <c r="I87" s="70"/>
      <c r="J87" s="70"/>
      <c r="K87" s="34" t="s">
        <v>65</v>
      </c>
      <c r="L87" s="77">
        <v>110</v>
      </c>
      <c r="M87" s="77"/>
      <c r="N87" s="72"/>
      <c r="O87" s="79" t="s">
        <v>176</v>
      </c>
      <c r="P87" s="81">
        <v>43509.727638888886</v>
      </c>
      <c r="Q87" s="79" t="s">
        <v>410</v>
      </c>
      <c r="R87" s="83" t="s">
        <v>535</v>
      </c>
      <c r="S87" s="79" t="s">
        <v>597</v>
      </c>
      <c r="T87" s="79" t="s">
        <v>649</v>
      </c>
      <c r="U87" s="79"/>
      <c r="V87" s="83" t="s">
        <v>803</v>
      </c>
      <c r="W87" s="81">
        <v>43509.727638888886</v>
      </c>
      <c r="X87" s="83" t="s">
        <v>915</v>
      </c>
      <c r="Y87" s="79"/>
      <c r="Z87" s="79"/>
      <c r="AA87" s="85" t="s">
        <v>1092</v>
      </c>
      <c r="AB87" s="79"/>
      <c r="AC87" s="79" t="b">
        <v>0</v>
      </c>
      <c r="AD87" s="79">
        <v>0</v>
      </c>
      <c r="AE87" s="85" t="s">
        <v>1185</v>
      </c>
      <c r="AF87" s="79" t="b">
        <v>0</v>
      </c>
      <c r="AG87" s="79" t="s">
        <v>1187</v>
      </c>
      <c r="AH87" s="79"/>
      <c r="AI87" s="85" t="s">
        <v>1185</v>
      </c>
      <c r="AJ87" s="79" t="b">
        <v>0</v>
      </c>
      <c r="AK87" s="79">
        <v>0</v>
      </c>
      <c r="AL87" s="85" t="s">
        <v>1185</v>
      </c>
      <c r="AM87" s="79" t="s">
        <v>1200</v>
      </c>
      <c r="AN87" s="79" t="b">
        <v>0</v>
      </c>
      <c r="AO87" s="85" t="s">
        <v>1092</v>
      </c>
      <c r="AP87" s="79" t="s">
        <v>176</v>
      </c>
      <c r="AQ87" s="79">
        <v>0</v>
      </c>
      <c r="AR87" s="79">
        <v>0</v>
      </c>
      <c r="AS87" s="79"/>
      <c r="AT87" s="79"/>
      <c r="AU87" s="79"/>
      <c r="AV87" s="79"/>
      <c r="AW87" s="79"/>
      <c r="AX87" s="79"/>
      <c r="AY87" s="79"/>
      <c r="AZ87" s="79"/>
      <c r="BA87">
        <v>1</v>
      </c>
      <c r="BB87" s="78" t="str">
        <f>REPLACE(INDEX(GroupVertices[Group],MATCH(Edges24[[#This Row],[Vertex 1]],GroupVertices[Vertex],0)),1,1,"")</f>
        <v>19</v>
      </c>
      <c r="BC87" s="78" t="str">
        <f>REPLACE(INDEX(GroupVertices[Group],MATCH(Edges24[[#This Row],[Vertex 2]],GroupVertices[Vertex],0)),1,1,"")</f>
        <v>19</v>
      </c>
      <c r="BD87" s="48">
        <v>0</v>
      </c>
      <c r="BE87" s="49">
        <v>0</v>
      </c>
      <c r="BF87" s="48">
        <v>0</v>
      </c>
      <c r="BG87" s="49">
        <v>0</v>
      </c>
      <c r="BH87" s="48">
        <v>0</v>
      </c>
      <c r="BI87" s="49">
        <v>0</v>
      </c>
      <c r="BJ87" s="48">
        <v>7</v>
      </c>
      <c r="BK87" s="49">
        <v>100</v>
      </c>
      <c r="BL87" s="48">
        <v>7</v>
      </c>
    </row>
    <row r="88" spans="1:64" ht="15">
      <c r="A88" s="64" t="s">
        <v>276</v>
      </c>
      <c r="B88" s="64" t="s">
        <v>275</v>
      </c>
      <c r="C88" s="65"/>
      <c r="D88" s="66"/>
      <c r="E88" s="67"/>
      <c r="F88" s="68"/>
      <c r="G88" s="65"/>
      <c r="H88" s="69"/>
      <c r="I88" s="70"/>
      <c r="J88" s="70"/>
      <c r="K88" s="34" t="s">
        <v>65</v>
      </c>
      <c r="L88" s="77">
        <v>111</v>
      </c>
      <c r="M88" s="77"/>
      <c r="N88" s="72"/>
      <c r="O88" s="79" t="s">
        <v>332</v>
      </c>
      <c r="P88" s="81">
        <v>43509.7277662037</v>
      </c>
      <c r="Q88" s="79" t="s">
        <v>411</v>
      </c>
      <c r="R88" s="83" t="s">
        <v>535</v>
      </c>
      <c r="S88" s="79" t="s">
        <v>597</v>
      </c>
      <c r="T88" s="79" t="s">
        <v>649</v>
      </c>
      <c r="U88" s="79"/>
      <c r="V88" s="83" t="s">
        <v>804</v>
      </c>
      <c r="W88" s="81">
        <v>43509.7277662037</v>
      </c>
      <c r="X88" s="83" t="s">
        <v>916</v>
      </c>
      <c r="Y88" s="79"/>
      <c r="Z88" s="79"/>
      <c r="AA88" s="85" t="s">
        <v>1093</v>
      </c>
      <c r="AB88" s="79"/>
      <c r="AC88" s="79" t="b">
        <v>0</v>
      </c>
      <c r="AD88" s="79">
        <v>0</v>
      </c>
      <c r="AE88" s="85" t="s">
        <v>1185</v>
      </c>
      <c r="AF88" s="79" t="b">
        <v>0</v>
      </c>
      <c r="AG88" s="79" t="s">
        <v>1187</v>
      </c>
      <c r="AH88" s="79"/>
      <c r="AI88" s="85" t="s">
        <v>1185</v>
      </c>
      <c r="AJ88" s="79" t="b">
        <v>0</v>
      </c>
      <c r="AK88" s="79">
        <v>0</v>
      </c>
      <c r="AL88" s="85" t="s">
        <v>1092</v>
      </c>
      <c r="AM88" s="79" t="s">
        <v>1201</v>
      </c>
      <c r="AN88" s="79" t="b">
        <v>0</v>
      </c>
      <c r="AO88" s="85" t="s">
        <v>1092</v>
      </c>
      <c r="AP88" s="79" t="s">
        <v>176</v>
      </c>
      <c r="AQ88" s="79">
        <v>0</v>
      </c>
      <c r="AR88" s="79">
        <v>0</v>
      </c>
      <c r="AS88" s="79"/>
      <c r="AT88" s="79"/>
      <c r="AU88" s="79"/>
      <c r="AV88" s="79"/>
      <c r="AW88" s="79"/>
      <c r="AX88" s="79"/>
      <c r="AY88" s="79"/>
      <c r="AZ88" s="79"/>
      <c r="BA88">
        <v>1</v>
      </c>
      <c r="BB88" s="78" t="str">
        <f>REPLACE(INDEX(GroupVertices[Group],MATCH(Edges24[[#This Row],[Vertex 1]],GroupVertices[Vertex],0)),1,1,"")</f>
        <v>19</v>
      </c>
      <c r="BC88" s="78" t="str">
        <f>REPLACE(INDEX(GroupVertices[Group],MATCH(Edges24[[#This Row],[Vertex 2]],GroupVertices[Vertex],0)),1,1,"")</f>
        <v>19</v>
      </c>
      <c r="BD88" s="48">
        <v>0</v>
      </c>
      <c r="BE88" s="49">
        <v>0</v>
      </c>
      <c r="BF88" s="48">
        <v>0</v>
      </c>
      <c r="BG88" s="49">
        <v>0</v>
      </c>
      <c r="BH88" s="48">
        <v>0</v>
      </c>
      <c r="BI88" s="49">
        <v>0</v>
      </c>
      <c r="BJ88" s="48">
        <v>9</v>
      </c>
      <c r="BK88" s="49">
        <v>100</v>
      </c>
      <c r="BL88" s="48">
        <v>9</v>
      </c>
    </row>
    <row r="89" spans="1:64" ht="15">
      <c r="A89" s="64" t="s">
        <v>277</v>
      </c>
      <c r="B89" s="64" t="s">
        <v>277</v>
      </c>
      <c r="C89" s="65"/>
      <c r="D89" s="66"/>
      <c r="E89" s="67"/>
      <c r="F89" s="68"/>
      <c r="G89" s="65"/>
      <c r="H89" s="69"/>
      <c r="I89" s="70"/>
      <c r="J89" s="70"/>
      <c r="K89" s="34" t="s">
        <v>65</v>
      </c>
      <c r="L89" s="77">
        <v>112</v>
      </c>
      <c r="M89" s="77"/>
      <c r="N89" s="72"/>
      <c r="O89" s="79" t="s">
        <v>176</v>
      </c>
      <c r="P89" s="81">
        <v>43509.73189814815</v>
      </c>
      <c r="Q89" s="79" t="s">
        <v>412</v>
      </c>
      <c r="R89" s="83" t="s">
        <v>536</v>
      </c>
      <c r="S89" s="79" t="s">
        <v>597</v>
      </c>
      <c r="T89" s="79" t="s">
        <v>627</v>
      </c>
      <c r="U89" s="79"/>
      <c r="V89" s="83" t="s">
        <v>805</v>
      </c>
      <c r="W89" s="81">
        <v>43509.73189814815</v>
      </c>
      <c r="X89" s="83" t="s">
        <v>917</v>
      </c>
      <c r="Y89" s="79"/>
      <c r="Z89" s="79"/>
      <c r="AA89" s="85" t="s">
        <v>1094</v>
      </c>
      <c r="AB89" s="79"/>
      <c r="AC89" s="79" t="b">
        <v>0</v>
      </c>
      <c r="AD89" s="79">
        <v>1</v>
      </c>
      <c r="AE89" s="85" t="s">
        <v>1185</v>
      </c>
      <c r="AF89" s="79" t="b">
        <v>0</v>
      </c>
      <c r="AG89" s="79" t="s">
        <v>1189</v>
      </c>
      <c r="AH89" s="79"/>
      <c r="AI89" s="85" t="s">
        <v>1185</v>
      </c>
      <c r="AJ89" s="79" t="b">
        <v>0</v>
      </c>
      <c r="AK89" s="79">
        <v>0</v>
      </c>
      <c r="AL89" s="85" t="s">
        <v>1185</v>
      </c>
      <c r="AM89" s="79" t="s">
        <v>1200</v>
      </c>
      <c r="AN89" s="79" t="b">
        <v>0</v>
      </c>
      <c r="AO89" s="85" t="s">
        <v>1094</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1</v>
      </c>
      <c r="BK89" s="49">
        <v>100</v>
      </c>
      <c r="BL89" s="48">
        <v>1</v>
      </c>
    </row>
    <row r="90" spans="1:64" ht="15">
      <c r="A90" s="64" t="s">
        <v>278</v>
      </c>
      <c r="B90" s="64" t="s">
        <v>278</v>
      </c>
      <c r="C90" s="65"/>
      <c r="D90" s="66"/>
      <c r="E90" s="67"/>
      <c r="F90" s="68"/>
      <c r="G90" s="65"/>
      <c r="H90" s="69"/>
      <c r="I90" s="70"/>
      <c r="J90" s="70"/>
      <c r="K90" s="34" t="s">
        <v>65</v>
      </c>
      <c r="L90" s="77">
        <v>113</v>
      </c>
      <c r="M90" s="77"/>
      <c r="N90" s="72"/>
      <c r="O90" s="79" t="s">
        <v>176</v>
      </c>
      <c r="P90" s="81">
        <v>43501.814791666664</v>
      </c>
      <c r="Q90" s="79" t="s">
        <v>413</v>
      </c>
      <c r="R90" s="83" t="s">
        <v>537</v>
      </c>
      <c r="S90" s="79" t="s">
        <v>616</v>
      </c>
      <c r="T90" s="79" t="s">
        <v>671</v>
      </c>
      <c r="U90" s="79"/>
      <c r="V90" s="83" t="s">
        <v>806</v>
      </c>
      <c r="W90" s="81">
        <v>43501.814791666664</v>
      </c>
      <c r="X90" s="83" t="s">
        <v>918</v>
      </c>
      <c r="Y90" s="79"/>
      <c r="Z90" s="79"/>
      <c r="AA90" s="85" t="s">
        <v>1095</v>
      </c>
      <c r="AB90" s="79"/>
      <c r="AC90" s="79" t="b">
        <v>0</v>
      </c>
      <c r="AD90" s="79">
        <v>0</v>
      </c>
      <c r="AE90" s="85" t="s">
        <v>1185</v>
      </c>
      <c r="AF90" s="79" t="b">
        <v>0</v>
      </c>
      <c r="AG90" s="79" t="s">
        <v>1187</v>
      </c>
      <c r="AH90" s="79"/>
      <c r="AI90" s="85" t="s">
        <v>1185</v>
      </c>
      <c r="AJ90" s="79" t="b">
        <v>0</v>
      </c>
      <c r="AK90" s="79">
        <v>0</v>
      </c>
      <c r="AL90" s="85" t="s">
        <v>1185</v>
      </c>
      <c r="AM90" s="79" t="s">
        <v>1210</v>
      </c>
      <c r="AN90" s="79" t="b">
        <v>0</v>
      </c>
      <c r="AO90" s="85" t="s">
        <v>1095</v>
      </c>
      <c r="AP90" s="79" t="s">
        <v>176</v>
      </c>
      <c r="AQ90" s="79">
        <v>0</v>
      </c>
      <c r="AR90" s="79">
        <v>0</v>
      </c>
      <c r="AS90" s="79"/>
      <c r="AT90" s="79"/>
      <c r="AU90" s="79"/>
      <c r="AV90" s="79"/>
      <c r="AW90" s="79"/>
      <c r="AX90" s="79"/>
      <c r="AY90" s="79"/>
      <c r="AZ90" s="79"/>
      <c r="BA90">
        <v>2</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29</v>
      </c>
      <c r="BK90" s="49">
        <v>100</v>
      </c>
      <c r="BL90" s="48">
        <v>29</v>
      </c>
    </row>
    <row r="91" spans="1:64" ht="15">
      <c r="A91" s="64" t="s">
        <v>278</v>
      </c>
      <c r="B91" s="64" t="s">
        <v>278</v>
      </c>
      <c r="C91" s="65"/>
      <c r="D91" s="66"/>
      <c r="E91" s="67"/>
      <c r="F91" s="68"/>
      <c r="G91" s="65"/>
      <c r="H91" s="69"/>
      <c r="I91" s="70"/>
      <c r="J91" s="70"/>
      <c r="K91" s="34" t="s">
        <v>65</v>
      </c>
      <c r="L91" s="77">
        <v>114</v>
      </c>
      <c r="M91" s="77"/>
      <c r="N91" s="72"/>
      <c r="O91" s="79" t="s">
        <v>176</v>
      </c>
      <c r="P91" s="81">
        <v>43509.75420138889</v>
      </c>
      <c r="Q91" s="79" t="s">
        <v>414</v>
      </c>
      <c r="R91" s="83" t="s">
        <v>538</v>
      </c>
      <c r="S91" s="79" t="s">
        <v>593</v>
      </c>
      <c r="T91" s="79"/>
      <c r="U91" s="79"/>
      <c r="V91" s="83" t="s">
        <v>806</v>
      </c>
      <c r="W91" s="81">
        <v>43509.75420138889</v>
      </c>
      <c r="X91" s="83" t="s">
        <v>919</v>
      </c>
      <c r="Y91" s="79"/>
      <c r="Z91" s="79"/>
      <c r="AA91" s="85" t="s">
        <v>1096</v>
      </c>
      <c r="AB91" s="79"/>
      <c r="AC91" s="79" t="b">
        <v>0</v>
      </c>
      <c r="AD91" s="79">
        <v>0</v>
      </c>
      <c r="AE91" s="85" t="s">
        <v>1185</v>
      </c>
      <c r="AF91" s="79" t="b">
        <v>0</v>
      </c>
      <c r="AG91" s="79" t="s">
        <v>1187</v>
      </c>
      <c r="AH91" s="79"/>
      <c r="AI91" s="85" t="s">
        <v>1185</v>
      </c>
      <c r="AJ91" s="79" t="b">
        <v>0</v>
      </c>
      <c r="AK91" s="79">
        <v>0</v>
      </c>
      <c r="AL91" s="85" t="s">
        <v>1185</v>
      </c>
      <c r="AM91" s="79" t="s">
        <v>1210</v>
      </c>
      <c r="AN91" s="79" t="b">
        <v>1</v>
      </c>
      <c r="AO91" s="85" t="s">
        <v>1096</v>
      </c>
      <c r="AP91" s="79" t="s">
        <v>176</v>
      </c>
      <c r="AQ91" s="79">
        <v>0</v>
      </c>
      <c r="AR91" s="79">
        <v>0</v>
      </c>
      <c r="AS91" s="79"/>
      <c r="AT91" s="79"/>
      <c r="AU91" s="79"/>
      <c r="AV91" s="79"/>
      <c r="AW91" s="79"/>
      <c r="AX91" s="79"/>
      <c r="AY91" s="79"/>
      <c r="AZ91" s="79"/>
      <c r="BA91">
        <v>2</v>
      </c>
      <c r="BB91" s="78" t="str">
        <f>REPLACE(INDEX(GroupVertices[Group],MATCH(Edges24[[#This Row],[Vertex 1]],GroupVertices[Vertex],0)),1,1,"")</f>
        <v>1</v>
      </c>
      <c r="BC91" s="78" t="str">
        <f>REPLACE(INDEX(GroupVertices[Group],MATCH(Edges24[[#This Row],[Vertex 2]],GroupVertices[Vertex],0)),1,1,"")</f>
        <v>1</v>
      </c>
      <c r="BD91" s="48">
        <v>1</v>
      </c>
      <c r="BE91" s="49">
        <v>4.545454545454546</v>
      </c>
      <c r="BF91" s="48">
        <v>0</v>
      </c>
      <c r="BG91" s="49">
        <v>0</v>
      </c>
      <c r="BH91" s="48">
        <v>0</v>
      </c>
      <c r="BI91" s="49">
        <v>0</v>
      </c>
      <c r="BJ91" s="48">
        <v>21</v>
      </c>
      <c r="BK91" s="49">
        <v>95.45454545454545</v>
      </c>
      <c r="BL91" s="48">
        <v>22</v>
      </c>
    </row>
    <row r="92" spans="1:64" ht="15">
      <c r="A92" s="64" t="s">
        <v>279</v>
      </c>
      <c r="B92" s="64" t="s">
        <v>279</v>
      </c>
      <c r="C92" s="65"/>
      <c r="D92" s="66"/>
      <c r="E92" s="67"/>
      <c r="F92" s="68"/>
      <c r="G92" s="65"/>
      <c r="H92" s="69"/>
      <c r="I92" s="70"/>
      <c r="J92" s="70"/>
      <c r="K92" s="34" t="s">
        <v>65</v>
      </c>
      <c r="L92" s="77">
        <v>115</v>
      </c>
      <c r="M92" s="77"/>
      <c r="N92" s="72"/>
      <c r="O92" s="79" t="s">
        <v>176</v>
      </c>
      <c r="P92" s="81">
        <v>43509.8858912037</v>
      </c>
      <c r="Q92" s="79" t="s">
        <v>415</v>
      </c>
      <c r="R92" s="83" t="s">
        <v>539</v>
      </c>
      <c r="S92" s="79" t="s">
        <v>617</v>
      </c>
      <c r="T92" s="79" t="s">
        <v>672</v>
      </c>
      <c r="U92" s="83" t="s">
        <v>715</v>
      </c>
      <c r="V92" s="83" t="s">
        <v>715</v>
      </c>
      <c r="W92" s="81">
        <v>43509.8858912037</v>
      </c>
      <c r="X92" s="83" t="s">
        <v>920</v>
      </c>
      <c r="Y92" s="79"/>
      <c r="Z92" s="79"/>
      <c r="AA92" s="85" t="s">
        <v>1097</v>
      </c>
      <c r="AB92" s="79"/>
      <c r="AC92" s="79" t="b">
        <v>0</v>
      </c>
      <c r="AD92" s="79">
        <v>1</v>
      </c>
      <c r="AE92" s="85" t="s">
        <v>1185</v>
      </c>
      <c r="AF92" s="79" t="b">
        <v>0</v>
      </c>
      <c r="AG92" s="79" t="s">
        <v>1187</v>
      </c>
      <c r="AH92" s="79"/>
      <c r="AI92" s="85" t="s">
        <v>1185</v>
      </c>
      <c r="AJ92" s="79" t="b">
        <v>0</v>
      </c>
      <c r="AK92" s="79">
        <v>0</v>
      </c>
      <c r="AL92" s="85" t="s">
        <v>1185</v>
      </c>
      <c r="AM92" s="79" t="s">
        <v>1211</v>
      </c>
      <c r="AN92" s="79" t="b">
        <v>0</v>
      </c>
      <c r="AO92" s="85" t="s">
        <v>1097</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1</v>
      </c>
      <c r="BE92" s="49">
        <v>2.5641025641025643</v>
      </c>
      <c r="BF92" s="48">
        <v>2</v>
      </c>
      <c r="BG92" s="49">
        <v>5.128205128205129</v>
      </c>
      <c r="BH92" s="48">
        <v>0</v>
      </c>
      <c r="BI92" s="49">
        <v>0</v>
      </c>
      <c r="BJ92" s="48">
        <v>36</v>
      </c>
      <c r="BK92" s="49">
        <v>92.3076923076923</v>
      </c>
      <c r="BL92" s="48">
        <v>39</v>
      </c>
    </row>
    <row r="93" spans="1:64" ht="15">
      <c r="A93" s="64" t="s">
        <v>280</v>
      </c>
      <c r="B93" s="64" t="s">
        <v>271</v>
      </c>
      <c r="C93" s="65"/>
      <c r="D93" s="66"/>
      <c r="E93" s="67"/>
      <c r="F93" s="68"/>
      <c r="G93" s="65"/>
      <c r="H93" s="69"/>
      <c r="I93" s="70"/>
      <c r="J93" s="70"/>
      <c r="K93" s="34" t="s">
        <v>65</v>
      </c>
      <c r="L93" s="77">
        <v>116</v>
      </c>
      <c r="M93" s="77"/>
      <c r="N93" s="72"/>
      <c r="O93" s="79" t="s">
        <v>332</v>
      </c>
      <c r="P93" s="81">
        <v>43509.917395833334</v>
      </c>
      <c r="Q93" s="79" t="s">
        <v>416</v>
      </c>
      <c r="R93" s="83" t="s">
        <v>540</v>
      </c>
      <c r="S93" s="79" t="s">
        <v>614</v>
      </c>
      <c r="T93" s="79" t="s">
        <v>673</v>
      </c>
      <c r="U93" s="79"/>
      <c r="V93" s="83" t="s">
        <v>807</v>
      </c>
      <c r="W93" s="81">
        <v>43509.917395833334</v>
      </c>
      <c r="X93" s="83" t="s">
        <v>921</v>
      </c>
      <c r="Y93" s="79"/>
      <c r="Z93" s="79"/>
      <c r="AA93" s="85" t="s">
        <v>1098</v>
      </c>
      <c r="AB93" s="79"/>
      <c r="AC93" s="79" t="b">
        <v>0</v>
      </c>
      <c r="AD93" s="79">
        <v>0</v>
      </c>
      <c r="AE93" s="85" t="s">
        <v>1185</v>
      </c>
      <c r="AF93" s="79" t="b">
        <v>0</v>
      </c>
      <c r="AG93" s="79" t="s">
        <v>1187</v>
      </c>
      <c r="AH93" s="79"/>
      <c r="AI93" s="85" t="s">
        <v>1185</v>
      </c>
      <c r="AJ93" s="79" t="b">
        <v>0</v>
      </c>
      <c r="AK93" s="79">
        <v>0</v>
      </c>
      <c r="AL93" s="85" t="s">
        <v>1185</v>
      </c>
      <c r="AM93" s="79" t="s">
        <v>1194</v>
      </c>
      <c r="AN93" s="79" t="b">
        <v>0</v>
      </c>
      <c r="AO93" s="85" t="s">
        <v>1098</v>
      </c>
      <c r="AP93" s="79" t="s">
        <v>176</v>
      </c>
      <c r="AQ93" s="79">
        <v>0</v>
      </c>
      <c r="AR93" s="79">
        <v>0</v>
      </c>
      <c r="AS93" s="79"/>
      <c r="AT93" s="79"/>
      <c r="AU93" s="79"/>
      <c r="AV93" s="79"/>
      <c r="AW93" s="79"/>
      <c r="AX93" s="79"/>
      <c r="AY93" s="79"/>
      <c r="AZ93" s="79"/>
      <c r="BA93">
        <v>1</v>
      </c>
      <c r="BB93" s="78" t="str">
        <f>REPLACE(INDEX(GroupVertices[Group],MATCH(Edges24[[#This Row],[Vertex 1]],GroupVertices[Vertex],0)),1,1,"")</f>
        <v>11</v>
      </c>
      <c r="BC93" s="78" t="str">
        <f>REPLACE(INDEX(GroupVertices[Group],MATCH(Edges24[[#This Row],[Vertex 2]],GroupVertices[Vertex],0)),1,1,"")</f>
        <v>11</v>
      </c>
      <c r="BD93" s="48">
        <v>0</v>
      </c>
      <c r="BE93" s="49">
        <v>0</v>
      </c>
      <c r="BF93" s="48">
        <v>0</v>
      </c>
      <c r="BG93" s="49">
        <v>0</v>
      </c>
      <c r="BH93" s="48">
        <v>0</v>
      </c>
      <c r="BI93" s="49">
        <v>0</v>
      </c>
      <c r="BJ93" s="48">
        <v>9</v>
      </c>
      <c r="BK93" s="49">
        <v>100</v>
      </c>
      <c r="BL93" s="48">
        <v>9</v>
      </c>
    </row>
    <row r="94" spans="1:64" ht="15">
      <c r="A94" s="64" t="s">
        <v>281</v>
      </c>
      <c r="B94" s="64" t="s">
        <v>283</v>
      </c>
      <c r="C94" s="65"/>
      <c r="D94" s="66"/>
      <c r="E94" s="67"/>
      <c r="F94" s="68"/>
      <c r="G94" s="65"/>
      <c r="H94" s="69"/>
      <c r="I94" s="70"/>
      <c r="J94" s="70"/>
      <c r="K94" s="34" t="s">
        <v>65</v>
      </c>
      <c r="L94" s="77">
        <v>117</v>
      </c>
      <c r="M94" s="77"/>
      <c r="N94" s="72"/>
      <c r="O94" s="79" t="s">
        <v>332</v>
      </c>
      <c r="P94" s="81">
        <v>43509.96375</v>
      </c>
      <c r="Q94" s="79" t="s">
        <v>409</v>
      </c>
      <c r="R94" s="79"/>
      <c r="S94" s="79"/>
      <c r="T94" s="79" t="s">
        <v>670</v>
      </c>
      <c r="U94" s="79"/>
      <c r="V94" s="83" t="s">
        <v>808</v>
      </c>
      <c r="W94" s="81">
        <v>43509.96375</v>
      </c>
      <c r="X94" s="83" t="s">
        <v>922</v>
      </c>
      <c r="Y94" s="79"/>
      <c r="Z94" s="79"/>
      <c r="AA94" s="85" t="s">
        <v>1099</v>
      </c>
      <c r="AB94" s="79"/>
      <c r="AC94" s="79" t="b">
        <v>0</v>
      </c>
      <c r="AD94" s="79">
        <v>0</v>
      </c>
      <c r="AE94" s="85" t="s">
        <v>1185</v>
      </c>
      <c r="AF94" s="79" t="b">
        <v>0</v>
      </c>
      <c r="AG94" s="79" t="s">
        <v>1187</v>
      </c>
      <c r="AH94" s="79"/>
      <c r="AI94" s="85" t="s">
        <v>1185</v>
      </c>
      <c r="AJ94" s="79" t="b">
        <v>0</v>
      </c>
      <c r="AK94" s="79">
        <v>3</v>
      </c>
      <c r="AL94" s="85" t="s">
        <v>1103</v>
      </c>
      <c r="AM94" s="79" t="s">
        <v>1201</v>
      </c>
      <c r="AN94" s="79" t="b">
        <v>0</v>
      </c>
      <c r="AO94" s="85" t="s">
        <v>1103</v>
      </c>
      <c r="AP94" s="79" t="s">
        <v>176</v>
      </c>
      <c r="AQ94" s="79">
        <v>0</v>
      </c>
      <c r="AR94" s="79">
        <v>0</v>
      </c>
      <c r="AS94" s="79"/>
      <c r="AT94" s="79"/>
      <c r="AU94" s="79"/>
      <c r="AV94" s="79"/>
      <c r="AW94" s="79"/>
      <c r="AX94" s="79"/>
      <c r="AY94" s="79"/>
      <c r="AZ94" s="79"/>
      <c r="BA94">
        <v>1</v>
      </c>
      <c r="BB94" s="78" t="str">
        <f>REPLACE(INDEX(GroupVertices[Group],MATCH(Edges24[[#This Row],[Vertex 1]],GroupVertices[Vertex],0)),1,1,"")</f>
        <v>9</v>
      </c>
      <c r="BC94" s="78" t="str">
        <f>REPLACE(INDEX(GroupVertices[Group],MATCH(Edges24[[#This Row],[Vertex 2]],GroupVertices[Vertex],0)),1,1,"")</f>
        <v>9</v>
      </c>
      <c r="BD94" s="48">
        <v>1</v>
      </c>
      <c r="BE94" s="49">
        <v>4.761904761904762</v>
      </c>
      <c r="BF94" s="48">
        <v>0</v>
      </c>
      <c r="BG94" s="49">
        <v>0</v>
      </c>
      <c r="BH94" s="48">
        <v>0</v>
      </c>
      <c r="BI94" s="49">
        <v>0</v>
      </c>
      <c r="BJ94" s="48">
        <v>20</v>
      </c>
      <c r="BK94" s="49">
        <v>95.23809523809524</v>
      </c>
      <c r="BL94" s="48">
        <v>21</v>
      </c>
    </row>
    <row r="95" spans="1:64" ht="15">
      <c r="A95" s="64" t="s">
        <v>239</v>
      </c>
      <c r="B95" s="64" t="s">
        <v>312</v>
      </c>
      <c r="C95" s="65"/>
      <c r="D95" s="66"/>
      <c r="E95" s="67"/>
      <c r="F95" s="68"/>
      <c r="G95" s="65"/>
      <c r="H95" s="69"/>
      <c r="I95" s="70"/>
      <c r="J95" s="70"/>
      <c r="K95" s="34" t="s">
        <v>65</v>
      </c>
      <c r="L95" s="77">
        <v>118</v>
      </c>
      <c r="M95" s="77"/>
      <c r="N95" s="72"/>
      <c r="O95" s="79" t="s">
        <v>332</v>
      </c>
      <c r="P95" s="81">
        <v>43501.69416666667</v>
      </c>
      <c r="Q95" s="79" t="s">
        <v>352</v>
      </c>
      <c r="R95" s="79"/>
      <c r="S95" s="79"/>
      <c r="T95" s="79"/>
      <c r="U95" s="79"/>
      <c r="V95" s="83" t="s">
        <v>771</v>
      </c>
      <c r="W95" s="81">
        <v>43501.69416666667</v>
      </c>
      <c r="X95" s="83" t="s">
        <v>923</v>
      </c>
      <c r="Y95" s="79"/>
      <c r="Z95" s="79"/>
      <c r="AA95" s="85" t="s">
        <v>1100</v>
      </c>
      <c r="AB95" s="79"/>
      <c r="AC95" s="79" t="b">
        <v>0</v>
      </c>
      <c r="AD95" s="79">
        <v>0</v>
      </c>
      <c r="AE95" s="85" t="s">
        <v>1185</v>
      </c>
      <c r="AF95" s="79" t="b">
        <v>0</v>
      </c>
      <c r="AG95" s="79" t="s">
        <v>1187</v>
      </c>
      <c r="AH95" s="79"/>
      <c r="AI95" s="85" t="s">
        <v>1185</v>
      </c>
      <c r="AJ95" s="79" t="b">
        <v>0</v>
      </c>
      <c r="AK95" s="79">
        <v>2</v>
      </c>
      <c r="AL95" s="85" t="s">
        <v>1101</v>
      </c>
      <c r="AM95" s="79" t="s">
        <v>1201</v>
      </c>
      <c r="AN95" s="79" t="b">
        <v>0</v>
      </c>
      <c r="AO95" s="85" t="s">
        <v>1101</v>
      </c>
      <c r="AP95" s="79" t="s">
        <v>176</v>
      </c>
      <c r="AQ95" s="79">
        <v>0</v>
      </c>
      <c r="AR95" s="79">
        <v>0</v>
      </c>
      <c r="AS95" s="79"/>
      <c r="AT95" s="79"/>
      <c r="AU95" s="79"/>
      <c r="AV95" s="79"/>
      <c r="AW95" s="79"/>
      <c r="AX95" s="79"/>
      <c r="AY95" s="79"/>
      <c r="AZ95" s="79"/>
      <c r="BA95">
        <v>1</v>
      </c>
      <c r="BB95" s="78" t="str">
        <f>REPLACE(INDEX(GroupVertices[Group],MATCH(Edges24[[#This Row],[Vertex 1]],GroupVertices[Vertex],0)),1,1,"")</f>
        <v>4</v>
      </c>
      <c r="BC95" s="78" t="str">
        <f>REPLACE(INDEX(GroupVertices[Group],MATCH(Edges24[[#This Row],[Vertex 2]],GroupVertices[Vertex],0)),1,1,"")</f>
        <v>4</v>
      </c>
      <c r="BD95" s="48"/>
      <c r="BE95" s="49"/>
      <c r="BF95" s="48"/>
      <c r="BG95" s="49"/>
      <c r="BH95" s="48"/>
      <c r="BI95" s="49"/>
      <c r="BJ95" s="48"/>
      <c r="BK95" s="49"/>
      <c r="BL95" s="48"/>
    </row>
    <row r="96" spans="1:64" ht="15">
      <c r="A96" s="64" t="s">
        <v>282</v>
      </c>
      <c r="B96" s="64" t="s">
        <v>239</v>
      </c>
      <c r="C96" s="65"/>
      <c r="D96" s="66"/>
      <c r="E96" s="67"/>
      <c r="F96" s="68"/>
      <c r="G96" s="65"/>
      <c r="H96" s="69"/>
      <c r="I96" s="70"/>
      <c r="J96" s="70"/>
      <c r="K96" s="34" t="s">
        <v>66</v>
      </c>
      <c r="L96" s="77">
        <v>120</v>
      </c>
      <c r="M96" s="77"/>
      <c r="N96" s="72"/>
      <c r="O96" s="79" t="s">
        <v>332</v>
      </c>
      <c r="P96" s="81">
        <v>43501.689791666664</v>
      </c>
      <c r="Q96" s="79" t="s">
        <v>417</v>
      </c>
      <c r="R96" s="79"/>
      <c r="S96" s="79"/>
      <c r="T96" s="79" t="s">
        <v>627</v>
      </c>
      <c r="U96" s="79"/>
      <c r="V96" s="83" t="s">
        <v>809</v>
      </c>
      <c r="W96" s="81">
        <v>43501.689791666664</v>
      </c>
      <c r="X96" s="83" t="s">
        <v>924</v>
      </c>
      <c r="Y96" s="79"/>
      <c r="Z96" s="79"/>
      <c r="AA96" s="85" t="s">
        <v>1101</v>
      </c>
      <c r="AB96" s="79"/>
      <c r="AC96" s="79" t="b">
        <v>0</v>
      </c>
      <c r="AD96" s="79">
        <v>4</v>
      </c>
      <c r="AE96" s="85" t="s">
        <v>1185</v>
      </c>
      <c r="AF96" s="79" t="b">
        <v>0</v>
      </c>
      <c r="AG96" s="79" t="s">
        <v>1187</v>
      </c>
      <c r="AH96" s="79"/>
      <c r="AI96" s="85" t="s">
        <v>1185</v>
      </c>
      <c r="AJ96" s="79" t="b">
        <v>0</v>
      </c>
      <c r="AK96" s="79">
        <v>2</v>
      </c>
      <c r="AL96" s="85" t="s">
        <v>1185</v>
      </c>
      <c r="AM96" s="79" t="s">
        <v>1195</v>
      </c>
      <c r="AN96" s="79" t="b">
        <v>0</v>
      </c>
      <c r="AO96" s="85" t="s">
        <v>1101</v>
      </c>
      <c r="AP96" s="79" t="s">
        <v>176</v>
      </c>
      <c r="AQ96" s="79">
        <v>0</v>
      </c>
      <c r="AR96" s="79">
        <v>0</v>
      </c>
      <c r="AS96" s="79"/>
      <c r="AT96" s="79"/>
      <c r="AU96" s="79"/>
      <c r="AV96" s="79"/>
      <c r="AW96" s="79"/>
      <c r="AX96" s="79"/>
      <c r="AY96" s="79"/>
      <c r="AZ96" s="79"/>
      <c r="BA96">
        <v>1</v>
      </c>
      <c r="BB96" s="78" t="str">
        <f>REPLACE(INDEX(GroupVertices[Group],MATCH(Edges24[[#This Row],[Vertex 1]],GroupVertices[Vertex],0)),1,1,"")</f>
        <v>4</v>
      </c>
      <c r="BC96" s="78" t="str">
        <f>REPLACE(INDEX(GroupVertices[Group],MATCH(Edges24[[#This Row],[Vertex 2]],GroupVertices[Vertex],0)),1,1,"")</f>
        <v>4</v>
      </c>
      <c r="BD96" s="48"/>
      <c r="BE96" s="49"/>
      <c r="BF96" s="48"/>
      <c r="BG96" s="49"/>
      <c r="BH96" s="48"/>
      <c r="BI96" s="49"/>
      <c r="BJ96" s="48"/>
      <c r="BK96" s="49"/>
      <c r="BL96" s="48"/>
    </row>
    <row r="97" spans="1:64" ht="15">
      <c r="A97" s="64" t="s">
        <v>282</v>
      </c>
      <c r="B97" s="64" t="s">
        <v>282</v>
      </c>
      <c r="C97" s="65"/>
      <c r="D97" s="66"/>
      <c r="E97" s="67"/>
      <c r="F97" s="68"/>
      <c r="G97" s="65"/>
      <c r="H97" s="69"/>
      <c r="I97" s="70"/>
      <c r="J97" s="70"/>
      <c r="K97" s="34" t="s">
        <v>65</v>
      </c>
      <c r="L97" s="77">
        <v>123</v>
      </c>
      <c r="M97" s="77"/>
      <c r="N97" s="72"/>
      <c r="O97" s="79" t="s">
        <v>176</v>
      </c>
      <c r="P97" s="81">
        <v>43510.000543981485</v>
      </c>
      <c r="Q97" s="79" t="s">
        <v>418</v>
      </c>
      <c r="R97" s="83" t="s">
        <v>541</v>
      </c>
      <c r="S97" s="79" t="s">
        <v>593</v>
      </c>
      <c r="T97" s="79"/>
      <c r="U97" s="79"/>
      <c r="V97" s="83" t="s">
        <v>809</v>
      </c>
      <c r="W97" s="81">
        <v>43510.000543981485</v>
      </c>
      <c r="X97" s="83" t="s">
        <v>925</v>
      </c>
      <c r="Y97" s="79"/>
      <c r="Z97" s="79"/>
      <c r="AA97" s="85" t="s">
        <v>1102</v>
      </c>
      <c r="AB97" s="79"/>
      <c r="AC97" s="79" t="b">
        <v>0</v>
      </c>
      <c r="AD97" s="79">
        <v>0</v>
      </c>
      <c r="AE97" s="85" t="s">
        <v>1185</v>
      </c>
      <c r="AF97" s="79" t="b">
        <v>0</v>
      </c>
      <c r="AG97" s="79" t="s">
        <v>1187</v>
      </c>
      <c r="AH97" s="79"/>
      <c r="AI97" s="85" t="s">
        <v>1185</v>
      </c>
      <c r="AJ97" s="79" t="b">
        <v>0</v>
      </c>
      <c r="AK97" s="79">
        <v>0</v>
      </c>
      <c r="AL97" s="85" t="s">
        <v>1185</v>
      </c>
      <c r="AM97" s="79" t="s">
        <v>1194</v>
      </c>
      <c r="AN97" s="79" t="b">
        <v>1</v>
      </c>
      <c r="AO97" s="85" t="s">
        <v>1102</v>
      </c>
      <c r="AP97" s="79" t="s">
        <v>176</v>
      </c>
      <c r="AQ97" s="79">
        <v>0</v>
      </c>
      <c r="AR97" s="79">
        <v>0</v>
      </c>
      <c r="AS97" s="79"/>
      <c r="AT97" s="79"/>
      <c r="AU97" s="79"/>
      <c r="AV97" s="79"/>
      <c r="AW97" s="79"/>
      <c r="AX97" s="79"/>
      <c r="AY97" s="79"/>
      <c r="AZ97" s="79"/>
      <c r="BA97">
        <v>1</v>
      </c>
      <c r="BB97" s="78" t="str">
        <f>REPLACE(INDEX(GroupVertices[Group],MATCH(Edges24[[#This Row],[Vertex 1]],GroupVertices[Vertex],0)),1,1,"")</f>
        <v>4</v>
      </c>
      <c r="BC97" s="78" t="str">
        <f>REPLACE(INDEX(GroupVertices[Group],MATCH(Edges24[[#This Row],[Vertex 2]],GroupVertices[Vertex],0)),1,1,"")</f>
        <v>4</v>
      </c>
      <c r="BD97" s="48">
        <v>1</v>
      </c>
      <c r="BE97" s="49">
        <v>5.555555555555555</v>
      </c>
      <c r="BF97" s="48">
        <v>0</v>
      </c>
      <c r="BG97" s="49">
        <v>0</v>
      </c>
      <c r="BH97" s="48">
        <v>0</v>
      </c>
      <c r="BI97" s="49">
        <v>0</v>
      </c>
      <c r="BJ97" s="48">
        <v>17</v>
      </c>
      <c r="BK97" s="49">
        <v>94.44444444444444</v>
      </c>
      <c r="BL97" s="48">
        <v>18</v>
      </c>
    </row>
    <row r="98" spans="1:64" ht="15">
      <c r="A98" s="64" t="s">
        <v>283</v>
      </c>
      <c r="B98" s="64" t="s">
        <v>283</v>
      </c>
      <c r="C98" s="65"/>
      <c r="D98" s="66"/>
      <c r="E98" s="67"/>
      <c r="F98" s="68"/>
      <c r="G98" s="65"/>
      <c r="H98" s="69"/>
      <c r="I98" s="70"/>
      <c r="J98" s="70"/>
      <c r="K98" s="34" t="s">
        <v>65</v>
      </c>
      <c r="L98" s="77">
        <v>124</v>
      </c>
      <c r="M98" s="77"/>
      <c r="N98" s="72"/>
      <c r="O98" s="79" t="s">
        <v>176</v>
      </c>
      <c r="P98" s="81">
        <v>43509.647256944445</v>
      </c>
      <c r="Q98" s="79" t="s">
        <v>419</v>
      </c>
      <c r="R98" s="83" t="s">
        <v>542</v>
      </c>
      <c r="S98" s="79" t="s">
        <v>618</v>
      </c>
      <c r="T98" s="79" t="s">
        <v>674</v>
      </c>
      <c r="U98" s="83" t="s">
        <v>716</v>
      </c>
      <c r="V98" s="83" t="s">
        <v>716</v>
      </c>
      <c r="W98" s="81">
        <v>43509.647256944445</v>
      </c>
      <c r="X98" s="83" t="s">
        <v>926</v>
      </c>
      <c r="Y98" s="79"/>
      <c r="Z98" s="79"/>
      <c r="AA98" s="85" t="s">
        <v>1103</v>
      </c>
      <c r="AB98" s="79"/>
      <c r="AC98" s="79" t="b">
        <v>0</v>
      </c>
      <c r="AD98" s="79">
        <v>2</v>
      </c>
      <c r="AE98" s="85" t="s">
        <v>1185</v>
      </c>
      <c r="AF98" s="79" t="b">
        <v>0</v>
      </c>
      <c r="AG98" s="79" t="s">
        <v>1187</v>
      </c>
      <c r="AH98" s="79"/>
      <c r="AI98" s="85" t="s">
        <v>1185</v>
      </c>
      <c r="AJ98" s="79" t="b">
        <v>0</v>
      </c>
      <c r="AK98" s="79">
        <v>3</v>
      </c>
      <c r="AL98" s="85" t="s">
        <v>1185</v>
      </c>
      <c r="AM98" s="79" t="s">
        <v>1195</v>
      </c>
      <c r="AN98" s="79" t="b">
        <v>0</v>
      </c>
      <c r="AO98" s="85" t="s">
        <v>1103</v>
      </c>
      <c r="AP98" s="79" t="s">
        <v>176</v>
      </c>
      <c r="AQ98" s="79">
        <v>0</v>
      </c>
      <c r="AR98" s="79">
        <v>0</v>
      </c>
      <c r="AS98" s="79"/>
      <c r="AT98" s="79"/>
      <c r="AU98" s="79"/>
      <c r="AV98" s="79"/>
      <c r="AW98" s="79"/>
      <c r="AX98" s="79"/>
      <c r="AY98" s="79"/>
      <c r="AZ98" s="79"/>
      <c r="BA98">
        <v>1</v>
      </c>
      <c r="BB98" s="78" t="str">
        <f>REPLACE(INDEX(GroupVertices[Group],MATCH(Edges24[[#This Row],[Vertex 1]],GroupVertices[Vertex],0)),1,1,"")</f>
        <v>9</v>
      </c>
      <c r="BC98" s="78" t="str">
        <f>REPLACE(INDEX(GroupVertices[Group],MATCH(Edges24[[#This Row],[Vertex 2]],GroupVertices[Vertex],0)),1,1,"")</f>
        <v>9</v>
      </c>
      <c r="BD98" s="48">
        <v>1</v>
      </c>
      <c r="BE98" s="49">
        <v>4.545454545454546</v>
      </c>
      <c r="BF98" s="48">
        <v>0</v>
      </c>
      <c r="BG98" s="49">
        <v>0</v>
      </c>
      <c r="BH98" s="48">
        <v>0</v>
      </c>
      <c r="BI98" s="49">
        <v>0</v>
      </c>
      <c r="BJ98" s="48">
        <v>21</v>
      </c>
      <c r="BK98" s="49">
        <v>95.45454545454545</v>
      </c>
      <c r="BL98" s="48">
        <v>22</v>
      </c>
    </row>
    <row r="99" spans="1:64" ht="15">
      <c r="A99" s="64" t="s">
        <v>284</v>
      </c>
      <c r="B99" s="64" t="s">
        <v>283</v>
      </c>
      <c r="C99" s="65"/>
      <c r="D99" s="66"/>
      <c r="E99" s="67"/>
      <c r="F99" s="68"/>
      <c r="G99" s="65"/>
      <c r="H99" s="69"/>
      <c r="I99" s="70"/>
      <c r="J99" s="70"/>
      <c r="K99" s="34" t="s">
        <v>65</v>
      </c>
      <c r="L99" s="77">
        <v>125</v>
      </c>
      <c r="M99" s="77"/>
      <c r="N99" s="72"/>
      <c r="O99" s="79" t="s">
        <v>332</v>
      </c>
      <c r="P99" s="81">
        <v>43510.11829861111</v>
      </c>
      <c r="Q99" s="79" t="s">
        <v>409</v>
      </c>
      <c r="R99" s="79"/>
      <c r="S99" s="79"/>
      <c r="T99" s="79" t="s">
        <v>670</v>
      </c>
      <c r="U99" s="79"/>
      <c r="V99" s="83" t="s">
        <v>810</v>
      </c>
      <c r="W99" s="81">
        <v>43510.11829861111</v>
      </c>
      <c r="X99" s="83" t="s">
        <v>927</v>
      </c>
      <c r="Y99" s="79"/>
      <c r="Z99" s="79"/>
      <c r="AA99" s="85" t="s">
        <v>1104</v>
      </c>
      <c r="AB99" s="79"/>
      <c r="AC99" s="79" t="b">
        <v>0</v>
      </c>
      <c r="AD99" s="79">
        <v>0</v>
      </c>
      <c r="AE99" s="85" t="s">
        <v>1185</v>
      </c>
      <c r="AF99" s="79" t="b">
        <v>0</v>
      </c>
      <c r="AG99" s="79" t="s">
        <v>1187</v>
      </c>
      <c r="AH99" s="79"/>
      <c r="AI99" s="85" t="s">
        <v>1185</v>
      </c>
      <c r="AJ99" s="79" t="b">
        <v>0</v>
      </c>
      <c r="AK99" s="79">
        <v>3</v>
      </c>
      <c r="AL99" s="85" t="s">
        <v>1103</v>
      </c>
      <c r="AM99" s="79" t="s">
        <v>1193</v>
      </c>
      <c r="AN99" s="79" t="b">
        <v>0</v>
      </c>
      <c r="AO99" s="85" t="s">
        <v>1103</v>
      </c>
      <c r="AP99" s="79" t="s">
        <v>176</v>
      </c>
      <c r="AQ99" s="79">
        <v>0</v>
      </c>
      <c r="AR99" s="79">
        <v>0</v>
      </c>
      <c r="AS99" s="79"/>
      <c r="AT99" s="79"/>
      <c r="AU99" s="79"/>
      <c r="AV99" s="79"/>
      <c r="AW99" s="79"/>
      <c r="AX99" s="79"/>
      <c r="AY99" s="79"/>
      <c r="AZ99" s="79"/>
      <c r="BA99">
        <v>1</v>
      </c>
      <c r="BB99" s="78" t="str">
        <f>REPLACE(INDEX(GroupVertices[Group],MATCH(Edges24[[#This Row],[Vertex 1]],GroupVertices[Vertex],0)),1,1,"")</f>
        <v>9</v>
      </c>
      <c r="BC99" s="78" t="str">
        <f>REPLACE(INDEX(GroupVertices[Group],MATCH(Edges24[[#This Row],[Vertex 2]],GroupVertices[Vertex],0)),1,1,"")</f>
        <v>9</v>
      </c>
      <c r="BD99" s="48">
        <v>1</v>
      </c>
      <c r="BE99" s="49">
        <v>4.761904761904762</v>
      </c>
      <c r="BF99" s="48">
        <v>0</v>
      </c>
      <c r="BG99" s="49">
        <v>0</v>
      </c>
      <c r="BH99" s="48">
        <v>0</v>
      </c>
      <c r="BI99" s="49">
        <v>0</v>
      </c>
      <c r="BJ99" s="48">
        <v>20</v>
      </c>
      <c r="BK99" s="49">
        <v>95.23809523809524</v>
      </c>
      <c r="BL99" s="48">
        <v>21</v>
      </c>
    </row>
    <row r="100" spans="1:64" ht="15">
      <c r="A100" s="64" t="s">
        <v>285</v>
      </c>
      <c r="B100" s="64" t="s">
        <v>305</v>
      </c>
      <c r="C100" s="65"/>
      <c r="D100" s="66"/>
      <c r="E100" s="67"/>
      <c r="F100" s="68"/>
      <c r="G100" s="65"/>
      <c r="H100" s="69"/>
      <c r="I100" s="70"/>
      <c r="J100" s="70"/>
      <c r="K100" s="34" t="s">
        <v>65</v>
      </c>
      <c r="L100" s="77">
        <v>126</v>
      </c>
      <c r="M100" s="77"/>
      <c r="N100" s="72"/>
      <c r="O100" s="79" t="s">
        <v>332</v>
      </c>
      <c r="P100" s="81">
        <v>43510.14686342593</v>
      </c>
      <c r="Q100" s="79" t="s">
        <v>420</v>
      </c>
      <c r="R100" s="79"/>
      <c r="S100" s="79"/>
      <c r="T100" s="79" t="s">
        <v>637</v>
      </c>
      <c r="U100" s="79"/>
      <c r="V100" s="83" t="s">
        <v>811</v>
      </c>
      <c r="W100" s="81">
        <v>43510.14686342593</v>
      </c>
      <c r="X100" s="83" t="s">
        <v>928</v>
      </c>
      <c r="Y100" s="79"/>
      <c r="Z100" s="79"/>
      <c r="AA100" s="85" t="s">
        <v>1105</v>
      </c>
      <c r="AB100" s="79"/>
      <c r="AC100" s="79" t="b">
        <v>0</v>
      </c>
      <c r="AD100" s="79">
        <v>0</v>
      </c>
      <c r="AE100" s="85" t="s">
        <v>1185</v>
      </c>
      <c r="AF100" s="79" t="b">
        <v>0</v>
      </c>
      <c r="AG100" s="79" t="s">
        <v>1187</v>
      </c>
      <c r="AH100" s="79"/>
      <c r="AI100" s="85" t="s">
        <v>1185</v>
      </c>
      <c r="AJ100" s="79" t="b">
        <v>0</v>
      </c>
      <c r="AK100" s="79">
        <v>0</v>
      </c>
      <c r="AL100" s="85" t="s">
        <v>1183</v>
      </c>
      <c r="AM100" s="79" t="s">
        <v>1212</v>
      </c>
      <c r="AN100" s="79" t="b">
        <v>0</v>
      </c>
      <c r="AO100" s="85" t="s">
        <v>1183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8</v>
      </c>
      <c r="BC100" s="78" t="str">
        <f>REPLACE(INDEX(GroupVertices[Group],MATCH(Edges24[[#This Row],[Vertex 2]],GroupVertices[Vertex],0)),1,1,"")</f>
        <v>8</v>
      </c>
      <c r="BD100" s="48">
        <v>0</v>
      </c>
      <c r="BE100" s="49">
        <v>0</v>
      </c>
      <c r="BF100" s="48">
        <v>0</v>
      </c>
      <c r="BG100" s="49">
        <v>0</v>
      </c>
      <c r="BH100" s="48">
        <v>0</v>
      </c>
      <c r="BI100" s="49">
        <v>0</v>
      </c>
      <c r="BJ100" s="48">
        <v>14</v>
      </c>
      <c r="BK100" s="49">
        <v>100</v>
      </c>
      <c r="BL100" s="48">
        <v>14</v>
      </c>
    </row>
    <row r="101" spans="1:64" ht="15">
      <c r="A101" s="64" t="s">
        <v>286</v>
      </c>
      <c r="B101" s="64" t="s">
        <v>249</v>
      </c>
      <c r="C101" s="65"/>
      <c r="D101" s="66"/>
      <c r="E101" s="67"/>
      <c r="F101" s="68"/>
      <c r="G101" s="65"/>
      <c r="H101" s="69"/>
      <c r="I101" s="70"/>
      <c r="J101" s="70"/>
      <c r="K101" s="34" t="s">
        <v>65</v>
      </c>
      <c r="L101" s="77">
        <v>127</v>
      </c>
      <c r="M101" s="77"/>
      <c r="N101" s="72"/>
      <c r="O101" s="79" t="s">
        <v>332</v>
      </c>
      <c r="P101" s="81">
        <v>43497.06380787037</v>
      </c>
      <c r="Q101" s="79" t="s">
        <v>421</v>
      </c>
      <c r="R101" s="83" t="s">
        <v>514</v>
      </c>
      <c r="S101" s="79" t="s">
        <v>600</v>
      </c>
      <c r="T101" s="79" t="s">
        <v>642</v>
      </c>
      <c r="U101" s="79"/>
      <c r="V101" s="83" t="s">
        <v>812</v>
      </c>
      <c r="W101" s="81">
        <v>43497.06380787037</v>
      </c>
      <c r="X101" s="83" t="s">
        <v>929</v>
      </c>
      <c r="Y101" s="79"/>
      <c r="Z101" s="79"/>
      <c r="AA101" s="85" t="s">
        <v>1106</v>
      </c>
      <c r="AB101" s="79"/>
      <c r="AC101" s="79" t="b">
        <v>0</v>
      </c>
      <c r="AD101" s="79">
        <v>0</v>
      </c>
      <c r="AE101" s="85" t="s">
        <v>1185</v>
      </c>
      <c r="AF101" s="79" t="b">
        <v>0</v>
      </c>
      <c r="AG101" s="79" t="s">
        <v>1187</v>
      </c>
      <c r="AH101" s="79"/>
      <c r="AI101" s="85" t="s">
        <v>1185</v>
      </c>
      <c r="AJ101" s="79" t="b">
        <v>0</v>
      </c>
      <c r="AK101" s="79">
        <v>1</v>
      </c>
      <c r="AL101" s="85" t="s">
        <v>1048</v>
      </c>
      <c r="AM101" s="79" t="s">
        <v>1213</v>
      </c>
      <c r="AN101" s="79" t="b">
        <v>0</v>
      </c>
      <c r="AO101" s="85" t="s">
        <v>1048</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2</v>
      </c>
      <c r="BC101" s="78" t="str">
        <f>REPLACE(INDEX(GroupVertices[Group],MATCH(Edges24[[#This Row],[Vertex 2]],GroupVertices[Vertex],0)),1,1,"")</f>
        <v>2</v>
      </c>
      <c r="BD101" s="48">
        <v>0</v>
      </c>
      <c r="BE101" s="49">
        <v>0</v>
      </c>
      <c r="BF101" s="48">
        <v>1</v>
      </c>
      <c r="BG101" s="49">
        <v>5.2631578947368425</v>
      </c>
      <c r="BH101" s="48">
        <v>0</v>
      </c>
      <c r="BI101" s="49">
        <v>0</v>
      </c>
      <c r="BJ101" s="48">
        <v>18</v>
      </c>
      <c r="BK101" s="49">
        <v>94.73684210526316</v>
      </c>
      <c r="BL101" s="48">
        <v>19</v>
      </c>
    </row>
    <row r="102" spans="1:64" ht="15">
      <c r="A102" s="64" t="s">
        <v>251</v>
      </c>
      <c r="B102" s="64" t="s">
        <v>251</v>
      </c>
      <c r="C102" s="65"/>
      <c r="D102" s="66"/>
      <c r="E102" s="67"/>
      <c r="F102" s="68"/>
      <c r="G102" s="65"/>
      <c r="H102" s="69"/>
      <c r="I102" s="70"/>
      <c r="J102" s="70"/>
      <c r="K102" s="34" t="s">
        <v>65</v>
      </c>
      <c r="L102" s="77">
        <v>128</v>
      </c>
      <c r="M102" s="77"/>
      <c r="N102" s="72"/>
      <c r="O102" s="79" t="s">
        <v>176</v>
      </c>
      <c r="P102" s="81">
        <v>43500.91239583334</v>
      </c>
      <c r="Q102" s="79" t="s">
        <v>422</v>
      </c>
      <c r="R102" s="83" t="s">
        <v>543</v>
      </c>
      <c r="S102" s="79" t="s">
        <v>619</v>
      </c>
      <c r="T102" s="79" t="s">
        <v>675</v>
      </c>
      <c r="U102" s="83" t="s">
        <v>717</v>
      </c>
      <c r="V102" s="83" t="s">
        <v>717</v>
      </c>
      <c r="W102" s="81">
        <v>43500.91239583334</v>
      </c>
      <c r="X102" s="83" t="s">
        <v>930</v>
      </c>
      <c r="Y102" s="79"/>
      <c r="Z102" s="79"/>
      <c r="AA102" s="85" t="s">
        <v>1107</v>
      </c>
      <c r="AB102" s="79"/>
      <c r="AC102" s="79" t="b">
        <v>0</v>
      </c>
      <c r="AD102" s="79">
        <v>0</v>
      </c>
      <c r="AE102" s="85" t="s">
        <v>1185</v>
      </c>
      <c r="AF102" s="79" t="b">
        <v>0</v>
      </c>
      <c r="AG102" s="79" t="s">
        <v>1187</v>
      </c>
      <c r="AH102" s="79"/>
      <c r="AI102" s="85" t="s">
        <v>1185</v>
      </c>
      <c r="AJ102" s="79" t="b">
        <v>0</v>
      </c>
      <c r="AK102" s="79">
        <v>1</v>
      </c>
      <c r="AL102" s="85" t="s">
        <v>1185</v>
      </c>
      <c r="AM102" s="79" t="s">
        <v>1203</v>
      </c>
      <c r="AN102" s="79" t="b">
        <v>0</v>
      </c>
      <c r="AO102" s="85" t="s">
        <v>1107</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2</v>
      </c>
      <c r="BC102" s="78" t="str">
        <f>REPLACE(INDEX(GroupVertices[Group],MATCH(Edges24[[#This Row],[Vertex 2]],GroupVertices[Vertex],0)),1,1,"")</f>
        <v>2</v>
      </c>
      <c r="BD102" s="48">
        <v>0</v>
      </c>
      <c r="BE102" s="49">
        <v>0</v>
      </c>
      <c r="BF102" s="48">
        <v>0</v>
      </c>
      <c r="BG102" s="49">
        <v>0</v>
      </c>
      <c r="BH102" s="48">
        <v>0</v>
      </c>
      <c r="BI102" s="49">
        <v>0</v>
      </c>
      <c r="BJ102" s="48">
        <v>15</v>
      </c>
      <c r="BK102" s="49">
        <v>100</v>
      </c>
      <c r="BL102" s="48">
        <v>15</v>
      </c>
    </row>
    <row r="103" spans="1:64" ht="15">
      <c r="A103" s="64" t="s">
        <v>286</v>
      </c>
      <c r="B103" s="64" t="s">
        <v>251</v>
      </c>
      <c r="C103" s="65"/>
      <c r="D103" s="66"/>
      <c r="E103" s="67"/>
      <c r="F103" s="68"/>
      <c r="G103" s="65"/>
      <c r="H103" s="69"/>
      <c r="I103" s="70"/>
      <c r="J103" s="70"/>
      <c r="K103" s="34" t="s">
        <v>65</v>
      </c>
      <c r="L103" s="77">
        <v>129</v>
      </c>
      <c r="M103" s="77"/>
      <c r="N103" s="72"/>
      <c r="O103" s="79" t="s">
        <v>332</v>
      </c>
      <c r="P103" s="81">
        <v>43500.98045138889</v>
      </c>
      <c r="Q103" s="79" t="s">
        <v>423</v>
      </c>
      <c r="R103" s="79"/>
      <c r="S103" s="79"/>
      <c r="T103" s="79" t="s">
        <v>675</v>
      </c>
      <c r="U103" s="79"/>
      <c r="V103" s="83" t="s">
        <v>812</v>
      </c>
      <c r="W103" s="81">
        <v>43500.98045138889</v>
      </c>
      <c r="X103" s="83" t="s">
        <v>931</v>
      </c>
      <c r="Y103" s="79"/>
      <c r="Z103" s="79"/>
      <c r="AA103" s="85" t="s">
        <v>1108</v>
      </c>
      <c r="AB103" s="79"/>
      <c r="AC103" s="79" t="b">
        <v>0</v>
      </c>
      <c r="AD103" s="79">
        <v>0</v>
      </c>
      <c r="AE103" s="85" t="s">
        <v>1185</v>
      </c>
      <c r="AF103" s="79" t="b">
        <v>0</v>
      </c>
      <c r="AG103" s="79" t="s">
        <v>1187</v>
      </c>
      <c r="AH103" s="79"/>
      <c r="AI103" s="85" t="s">
        <v>1185</v>
      </c>
      <c r="AJ103" s="79" t="b">
        <v>0</v>
      </c>
      <c r="AK103" s="79">
        <v>1</v>
      </c>
      <c r="AL103" s="85" t="s">
        <v>1107</v>
      </c>
      <c r="AM103" s="79" t="s">
        <v>1213</v>
      </c>
      <c r="AN103" s="79" t="b">
        <v>0</v>
      </c>
      <c r="AO103" s="85" t="s">
        <v>1107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v>0</v>
      </c>
      <c r="BE103" s="49">
        <v>0</v>
      </c>
      <c r="BF103" s="48">
        <v>0</v>
      </c>
      <c r="BG103" s="49">
        <v>0</v>
      </c>
      <c r="BH103" s="48">
        <v>0</v>
      </c>
      <c r="BI103" s="49">
        <v>0</v>
      </c>
      <c r="BJ103" s="48">
        <v>15</v>
      </c>
      <c r="BK103" s="49">
        <v>100</v>
      </c>
      <c r="BL103" s="48">
        <v>15</v>
      </c>
    </row>
    <row r="104" spans="1:64" ht="15">
      <c r="A104" s="64" t="s">
        <v>287</v>
      </c>
      <c r="B104" s="64" t="s">
        <v>287</v>
      </c>
      <c r="C104" s="65"/>
      <c r="D104" s="66"/>
      <c r="E104" s="67"/>
      <c r="F104" s="68"/>
      <c r="G104" s="65"/>
      <c r="H104" s="69"/>
      <c r="I104" s="70"/>
      <c r="J104" s="70"/>
      <c r="K104" s="34" t="s">
        <v>65</v>
      </c>
      <c r="L104" s="77">
        <v>130</v>
      </c>
      <c r="M104" s="77"/>
      <c r="N104" s="72"/>
      <c r="O104" s="79" t="s">
        <v>176</v>
      </c>
      <c r="P104" s="81">
        <v>43503.689421296294</v>
      </c>
      <c r="Q104" s="79" t="s">
        <v>424</v>
      </c>
      <c r="R104" s="83" t="s">
        <v>544</v>
      </c>
      <c r="S104" s="79" t="s">
        <v>593</v>
      </c>
      <c r="T104" s="79"/>
      <c r="U104" s="79"/>
      <c r="V104" s="83" t="s">
        <v>813</v>
      </c>
      <c r="W104" s="81">
        <v>43503.689421296294</v>
      </c>
      <c r="X104" s="83" t="s">
        <v>932</v>
      </c>
      <c r="Y104" s="79"/>
      <c r="Z104" s="79"/>
      <c r="AA104" s="85" t="s">
        <v>1109</v>
      </c>
      <c r="AB104" s="79"/>
      <c r="AC104" s="79" t="b">
        <v>0</v>
      </c>
      <c r="AD104" s="79">
        <v>0</v>
      </c>
      <c r="AE104" s="85" t="s">
        <v>1185</v>
      </c>
      <c r="AF104" s="79" t="b">
        <v>0</v>
      </c>
      <c r="AG104" s="79" t="s">
        <v>1187</v>
      </c>
      <c r="AH104" s="79"/>
      <c r="AI104" s="85" t="s">
        <v>1185</v>
      </c>
      <c r="AJ104" s="79" t="b">
        <v>0</v>
      </c>
      <c r="AK104" s="79">
        <v>0</v>
      </c>
      <c r="AL104" s="85" t="s">
        <v>1185</v>
      </c>
      <c r="AM104" s="79" t="s">
        <v>1200</v>
      </c>
      <c r="AN104" s="79" t="b">
        <v>1</v>
      </c>
      <c r="AO104" s="85" t="s">
        <v>1109</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v>1</v>
      </c>
      <c r="BE104" s="49">
        <v>5.555555555555555</v>
      </c>
      <c r="BF104" s="48">
        <v>2</v>
      </c>
      <c r="BG104" s="49">
        <v>11.11111111111111</v>
      </c>
      <c r="BH104" s="48">
        <v>0</v>
      </c>
      <c r="BI104" s="49">
        <v>0</v>
      </c>
      <c r="BJ104" s="48">
        <v>15</v>
      </c>
      <c r="BK104" s="49">
        <v>83.33333333333333</v>
      </c>
      <c r="BL104" s="48">
        <v>18</v>
      </c>
    </row>
    <row r="105" spans="1:64" ht="15">
      <c r="A105" s="64" t="s">
        <v>286</v>
      </c>
      <c r="B105" s="64" t="s">
        <v>287</v>
      </c>
      <c r="C105" s="65"/>
      <c r="D105" s="66"/>
      <c r="E105" s="67"/>
      <c r="F105" s="68"/>
      <c r="G105" s="65"/>
      <c r="H105" s="69"/>
      <c r="I105" s="70"/>
      <c r="J105" s="70"/>
      <c r="K105" s="34" t="s">
        <v>65</v>
      </c>
      <c r="L105" s="77">
        <v>131</v>
      </c>
      <c r="M105" s="77"/>
      <c r="N105" s="72"/>
      <c r="O105" s="79" t="s">
        <v>332</v>
      </c>
      <c r="P105" s="81">
        <v>43503.73042824074</v>
      </c>
      <c r="Q105" s="79" t="s">
        <v>425</v>
      </c>
      <c r="R105" s="79"/>
      <c r="S105" s="79"/>
      <c r="T105" s="79"/>
      <c r="U105" s="79"/>
      <c r="V105" s="83" t="s">
        <v>812</v>
      </c>
      <c r="W105" s="81">
        <v>43503.73042824074</v>
      </c>
      <c r="X105" s="83" t="s">
        <v>933</v>
      </c>
      <c r="Y105" s="79"/>
      <c r="Z105" s="79"/>
      <c r="AA105" s="85" t="s">
        <v>1110</v>
      </c>
      <c r="AB105" s="79"/>
      <c r="AC105" s="79" t="b">
        <v>0</v>
      </c>
      <c r="AD105" s="79">
        <v>0</v>
      </c>
      <c r="AE105" s="85" t="s">
        <v>1185</v>
      </c>
      <c r="AF105" s="79" t="b">
        <v>0</v>
      </c>
      <c r="AG105" s="79" t="s">
        <v>1187</v>
      </c>
      <c r="AH105" s="79"/>
      <c r="AI105" s="85" t="s">
        <v>1185</v>
      </c>
      <c r="AJ105" s="79" t="b">
        <v>0</v>
      </c>
      <c r="AK105" s="79">
        <v>1</v>
      </c>
      <c r="AL105" s="85" t="s">
        <v>1109</v>
      </c>
      <c r="AM105" s="79" t="s">
        <v>1213</v>
      </c>
      <c r="AN105" s="79" t="b">
        <v>0</v>
      </c>
      <c r="AO105" s="85" t="s">
        <v>1109</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v>1</v>
      </c>
      <c r="BE105" s="49">
        <v>4.761904761904762</v>
      </c>
      <c r="BF105" s="48">
        <v>2</v>
      </c>
      <c r="BG105" s="49">
        <v>9.523809523809524</v>
      </c>
      <c r="BH105" s="48">
        <v>0</v>
      </c>
      <c r="BI105" s="49">
        <v>0</v>
      </c>
      <c r="BJ105" s="48">
        <v>18</v>
      </c>
      <c r="BK105" s="49">
        <v>85.71428571428571</v>
      </c>
      <c r="BL105" s="48">
        <v>21</v>
      </c>
    </row>
    <row r="106" spans="1:64" ht="15">
      <c r="A106" s="64" t="s">
        <v>288</v>
      </c>
      <c r="B106" s="64" t="s">
        <v>288</v>
      </c>
      <c r="C106" s="65"/>
      <c r="D106" s="66"/>
      <c r="E106" s="67"/>
      <c r="F106" s="68"/>
      <c r="G106" s="65"/>
      <c r="H106" s="69"/>
      <c r="I106" s="70"/>
      <c r="J106" s="70"/>
      <c r="K106" s="34" t="s">
        <v>65</v>
      </c>
      <c r="L106" s="77">
        <v>132</v>
      </c>
      <c r="M106" s="77"/>
      <c r="N106" s="72"/>
      <c r="O106" s="79" t="s">
        <v>176</v>
      </c>
      <c r="P106" s="81">
        <v>43507.87627314815</v>
      </c>
      <c r="Q106" s="79" t="s">
        <v>426</v>
      </c>
      <c r="R106" s="83" t="s">
        <v>545</v>
      </c>
      <c r="S106" s="79" t="s">
        <v>593</v>
      </c>
      <c r="T106" s="79" t="s">
        <v>676</v>
      </c>
      <c r="U106" s="79"/>
      <c r="V106" s="83" t="s">
        <v>814</v>
      </c>
      <c r="W106" s="81">
        <v>43507.87627314815</v>
      </c>
      <c r="X106" s="83" t="s">
        <v>934</v>
      </c>
      <c r="Y106" s="79"/>
      <c r="Z106" s="79"/>
      <c r="AA106" s="85" t="s">
        <v>1111</v>
      </c>
      <c r="AB106" s="79"/>
      <c r="AC106" s="79" t="b">
        <v>0</v>
      </c>
      <c r="AD106" s="79">
        <v>0</v>
      </c>
      <c r="AE106" s="85" t="s">
        <v>1185</v>
      </c>
      <c r="AF106" s="79" t="b">
        <v>1</v>
      </c>
      <c r="AG106" s="79" t="s">
        <v>1187</v>
      </c>
      <c r="AH106" s="79"/>
      <c r="AI106" s="85" t="s">
        <v>1192</v>
      </c>
      <c r="AJ106" s="79" t="b">
        <v>0</v>
      </c>
      <c r="AK106" s="79">
        <v>1</v>
      </c>
      <c r="AL106" s="85" t="s">
        <v>1185</v>
      </c>
      <c r="AM106" s="79" t="s">
        <v>1201</v>
      </c>
      <c r="AN106" s="79" t="b">
        <v>0</v>
      </c>
      <c r="AO106" s="85" t="s">
        <v>1111</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22</v>
      </c>
      <c r="BK106" s="49">
        <v>100</v>
      </c>
      <c r="BL106" s="48">
        <v>22</v>
      </c>
    </row>
    <row r="107" spans="1:64" ht="15">
      <c r="A107" s="64" t="s">
        <v>286</v>
      </c>
      <c r="B107" s="64" t="s">
        <v>288</v>
      </c>
      <c r="C107" s="65"/>
      <c r="D107" s="66"/>
      <c r="E107" s="67"/>
      <c r="F107" s="68"/>
      <c r="G107" s="65"/>
      <c r="H107" s="69"/>
      <c r="I107" s="70"/>
      <c r="J107" s="70"/>
      <c r="K107" s="34" t="s">
        <v>65</v>
      </c>
      <c r="L107" s="77">
        <v>133</v>
      </c>
      <c r="M107" s="77"/>
      <c r="N107" s="72"/>
      <c r="O107" s="79" t="s">
        <v>332</v>
      </c>
      <c r="P107" s="81">
        <v>43507.980416666665</v>
      </c>
      <c r="Q107" s="79" t="s">
        <v>427</v>
      </c>
      <c r="R107" s="79"/>
      <c r="S107" s="79"/>
      <c r="T107" s="79" t="s">
        <v>627</v>
      </c>
      <c r="U107" s="79"/>
      <c r="V107" s="83" t="s">
        <v>812</v>
      </c>
      <c r="W107" s="81">
        <v>43507.980416666665</v>
      </c>
      <c r="X107" s="83" t="s">
        <v>935</v>
      </c>
      <c r="Y107" s="79"/>
      <c r="Z107" s="79"/>
      <c r="AA107" s="85" t="s">
        <v>1112</v>
      </c>
      <c r="AB107" s="79"/>
      <c r="AC107" s="79" t="b">
        <v>0</v>
      </c>
      <c r="AD107" s="79">
        <v>0</v>
      </c>
      <c r="AE107" s="85" t="s">
        <v>1185</v>
      </c>
      <c r="AF107" s="79" t="b">
        <v>1</v>
      </c>
      <c r="AG107" s="79" t="s">
        <v>1187</v>
      </c>
      <c r="AH107" s="79"/>
      <c r="AI107" s="85" t="s">
        <v>1192</v>
      </c>
      <c r="AJ107" s="79" t="b">
        <v>0</v>
      </c>
      <c r="AK107" s="79">
        <v>1</v>
      </c>
      <c r="AL107" s="85" t="s">
        <v>1111</v>
      </c>
      <c r="AM107" s="79" t="s">
        <v>1213</v>
      </c>
      <c r="AN107" s="79" t="b">
        <v>0</v>
      </c>
      <c r="AO107" s="85" t="s">
        <v>1111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20</v>
      </c>
      <c r="BK107" s="49">
        <v>100</v>
      </c>
      <c r="BL107" s="48">
        <v>20</v>
      </c>
    </row>
    <row r="108" spans="1:64" ht="15">
      <c r="A108" s="64" t="s">
        <v>286</v>
      </c>
      <c r="B108" s="64" t="s">
        <v>305</v>
      </c>
      <c r="C108" s="65"/>
      <c r="D108" s="66"/>
      <c r="E108" s="67"/>
      <c r="F108" s="68"/>
      <c r="G108" s="65"/>
      <c r="H108" s="69"/>
      <c r="I108" s="70"/>
      <c r="J108" s="70"/>
      <c r="K108" s="34" t="s">
        <v>65</v>
      </c>
      <c r="L108" s="77">
        <v>134</v>
      </c>
      <c r="M108" s="77"/>
      <c r="N108" s="72"/>
      <c r="O108" s="79" t="s">
        <v>332</v>
      </c>
      <c r="P108" s="81">
        <v>43497.23048611111</v>
      </c>
      <c r="Q108" s="79" t="s">
        <v>420</v>
      </c>
      <c r="R108" s="79"/>
      <c r="S108" s="79"/>
      <c r="T108" s="79" t="s">
        <v>637</v>
      </c>
      <c r="U108" s="79"/>
      <c r="V108" s="83" t="s">
        <v>812</v>
      </c>
      <c r="W108" s="81">
        <v>43497.23048611111</v>
      </c>
      <c r="X108" s="83" t="s">
        <v>936</v>
      </c>
      <c r="Y108" s="79"/>
      <c r="Z108" s="79"/>
      <c r="AA108" s="85" t="s">
        <v>1113</v>
      </c>
      <c r="AB108" s="79"/>
      <c r="AC108" s="79" t="b">
        <v>0</v>
      </c>
      <c r="AD108" s="79">
        <v>0</v>
      </c>
      <c r="AE108" s="85" t="s">
        <v>1185</v>
      </c>
      <c r="AF108" s="79" t="b">
        <v>0</v>
      </c>
      <c r="AG108" s="79" t="s">
        <v>1187</v>
      </c>
      <c r="AH108" s="79"/>
      <c r="AI108" s="85" t="s">
        <v>1185</v>
      </c>
      <c r="AJ108" s="79" t="b">
        <v>0</v>
      </c>
      <c r="AK108" s="79">
        <v>0</v>
      </c>
      <c r="AL108" s="85" t="s">
        <v>1165</v>
      </c>
      <c r="AM108" s="79" t="s">
        <v>1213</v>
      </c>
      <c r="AN108" s="79" t="b">
        <v>0</v>
      </c>
      <c r="AO108" s="85" t="s">
        <v>1165</v>
      </c>
      <c r="AP108" s="79" t="s">
        <v>176</v>
      </c>
      <c r="AQ108" s="79">
        <v>0</v>
      </c>
      <c r="AR108" s="79">
        <v>0</v>
      </c>
      <c r="AS108" s="79"/>
      <c r="AT108" s="79"/>
      <c r="AU108" s="79"/>
      <c r="AV108" s="79"/>
      <c r="AW108" s="79"/>
      <c r="AX108" s="79"/>
      <c r="AY108" s="79"/>
      <c r="AZ108" s="79"/>
      <c r="BA108">
        <v>6</v>
      </c>
      <c r="BB108" s="78" t="str">
        <f>REPLACE(INDEX(GroupVertices[Group],MATCH(Edges24[[#This Row],[Vertex 1]],GroupVertices[Vertex],0)),1,1,"")</f>
        <v>2</v>
      </c>
      <c r="BC108" s="78" t="str">
        <f>REPLACE(INDEX(GroupVertices[Group],MATCH(Edges24[[#This Row],[Vertex 2]],GroupVertices[Vertex],0)),1,1,"")</f>
        <v>8</v>
      </c>
      <c r="BD108" s="48">
        <v>0</v>
      </c>
      <c r="BE108" s="49">
        <v>0</v>
      </c>
      <c r="BF108" s="48">
        <v>0</v>
      </c>
      <c r="BG108" s="49">
        <v>0</v>
      </c>
      <c r="BH108" s="48">
        <v>0</v>
      </c>
      <c r="BI108" s="49">
        <v>0</v>
      </c>
      <c r="BJ108" s="48">
        <v>14</v>
      </c>
      <c r="BK108" s="49">
        <v>100</v>
      </c>
      <c r="BL108" s="48">
        <v>14</v>
      </c>
    </row>
    <row r="109" spans="1:64" ht="15">
      <c r="A109" s="64" t="s">
        <v>286</v>
      </c>
      <c r="B109" s="64" t="s">
        <v>305</v>
      </c>
      <c r="C109" s="65"/>
      <c r="D109" s="66"/>
      <c r="E109" s="67"/>
      <c r="F109" s="68"/>
      <c r="G109" s="65"/>
      <c r="H109" s="69"/>
      <c r="I109" s="70"/>
      <c r="J109" s="70"/>
      <c r="K109" s="34" t="s">
        <v>65</v>
      </c>
      <c r="L109" s="77">
        <v>135</v>
      </c>
      <c r="M109" s="77"/>
      <c r="N109" s="72"/>
      <c r="O109" s="79" t="s">
        <v>332</v>
      </c>
      <c r="P109" s="81">
        <v>43498.188796296294</v>
      </c>
      <c r="Q109" s="79" t="s">
        <v>420</v>
      </c>
      <c r="R109" s="79"/>
      <c r="S109" s="79"/>
      <c r="T109" s="79" t="s">
        <v>637</v>
      </c>
      <c r="U109" s="79"/>
      <c r="V109" s="83" t="s">
        <v>812</v>
      </c>
      <c r="W109" s="81">
        <v>43498.188796296294</v>
      </c>
      <c r="X109" s="83" t="s">
        <v>937</v>
      </c>
      <c r="Y109" s="79"/>
      <c r="Z109" s="79"/>
      <c r="AA109" s="85" t="s">
        <v>1114</v>
      </c>
      <c r="AB109" s="79"/>
      <c r="AC109" s="79" t="b">
        <v>0</v>
      </c>
      <c r="AD109" s="79">
        <v>0</v>
      </c>
      <c r="AE109" s="85" t="s">
        <v>1185</v>
      </c>
      <c r="AF109" s="79" t="b">
        <v>0</v>
      </c>
      <c r="AG109" s="79" t="s">
        <v>1187</v>
      </c>
      <c r="AH109" s="79"/>
      <c r="AI109" s="85" t="s">
        <v>1185</v>
      </c>
      <c r="AJ109" s="79" t="b">
        <v>0</v>
      </c>
      <c r="AK109" s="79">
        <v>0</v>
      </c>
      <c r="AL109" s="85" t="s">
        <v>1167</v>
      </c>
      <c r="AM109" s="79" t="s">
        <v>1213</v>
      </c>
      <c r="AN109" s="79" t="b">
        <v>0</v>
      </c>
      <c r="AO109" s="85" t="s">
        <v>1167</v>
      </c>
      <c r="AP109" s="79" t="s">
        <v>176</v>
      </c>
      <c r="AQ109" s="79">
        <v>0</v>
      </c>
      <c r="AR109" s="79">
        <v>0</v>
      </c>
      <c r="AS109" s="79"/>
      <c r="AT109" s="79"/>
      <c r="AU109" s="79"/>
      <c r="AV109" s="79"/>
      <c r="AW109" s="79"/>
      <c r="AX109" s="79"/>
      <c r="AY109" s="79"/>
      <c r="AZ109" s="79"/>
      <c r="BA109">
        <v>6</v>
      </c>
      <c r="BB109" s="78" t="str">
        <f>REPLACE(INDEX(GroupVertices[Group],MATCH(Edges24[[#This Row],[Vertex 1]],GroupVertices[Vertex],0)),1,1,"")</f>
        <v>2</v>
      </c>
      <c r="BC109" s="78" t="str">
        <f>REPLACE(INDEX(GroupVertices[Group],MATCH(Edges24[[#This Row],[Vertex 2]],GroupVertices[Vertex],0)),1,1,"")</f>
        <v>8</v>
      </c>
      <c r="BD109" s="48">
        <v>0</v>
      </c>
      <c r="BE109" s="49">
        <v>0</v>
      </c>
      <c r="BF109" s="48">
        <v>0</v>
      </c>
      <c r="BG109" s="49">
        <v>0</v>
      </c>
      <c r="BH109" s="48">
        <v>0</v>
      </c>
      <c r="BI109" s="49">
        <v>0</v>
      </c>
      <c r="BJ109" s="48">
        <v>14</v>
      </c>
      <c r="BK109" s="49">
        <v>100</v>
      </c>
      <c r="BL109" s="48">
        <v>14</v>
      </c>
    </row>
    <row r="110" spans="1:64" ht="15">
      <c r="A110" s="64" t="s">
        <v>286</v>
      </c>
      <c r="B110" s="64" t="s">
        <v>305</v>
      </c>
      <c r="C110" s="65"/>
      <c r="D110" s="66"/>
      <c r="E110" s="67"/>
      <c r="F110" s="68"/>
      <c r="G110" s="65"/>
      <c r="H110" s="69"/>
      <c r="I110" s="70"/>
      <c r="J110" s="70"/>
      <c r="K110" s="34" t="s">
        <v>65</v>
      </c>
      <c r="L110" s="77">
        <v>136</v>
      </c>
      <c r="M110" s="77"/>
      <c r="N110" s="72"/>
      <c r="O110" s="79" t="s">
        <v>332</v>
      </c>
      <c r="P110" s="81">
        <v>43501.18877314815</v>
      </c>
      <c r="Q110" s="79" t="s">
        <v>348</v>
      </c>
      <c r="R110" s="79"/>
      <c r="S110" s="79"/>
      <c r="T110" s="79" t="s">
        <v>637</v>
      </c>
      <c r="U110" s="79"/>
      <c r="V110" s="83" t="s">
        <v>812</v>
      </c>
      <c r="W110" s="81">
        <v>43501.18877314815</v>
      </c>
      <c r="X110" s="83" t="s">
        <v>938</v>
      </c>
      <c r="Y110" s="79"/>
      <c r="Z110" s="79"/>
      <c r="AA110" s="85" t="s">
        <v>1115</v>
      </c>
      <c r="AB110" s="79"/>
      <c r="AC110" s="79" t="b">
        <v>0</v>
      </c>
      <c r="AD110" s="79">
        <v>0</v>
      </c>
      <c r="AE110" s="85" t="s">
        <v>1185</v>
      </c>
      <c r="AF110" s="79" t="b">
        <v>0</v>
      </c>
      <c r="AG110" s="79" t="s">
        <v>1187</v>
      </c>
      <c r="AH110" s="79"/>
      <c r="AI110" s="85" t="s">
        <v>1185</v>
      </c>
      <c r="AJ110" s="79" t="b">
        <v>0</v>
      </c>
      <c r="AK110" s="79">
        <v>2</v>
      </c>
      <c r="AL110" s="85" t="s">
        <v>1169</v>
      </c>
      <c r="AM110" s="79" t="s">
        <v>1213</v>
      </c>
      <c r="AN110" s="79" t="b">
        <v>0</v>
      </c>
      <c r="AO110" s="85" t="s">
        <v>1169</v>
      </c>
      <c r="AP110" s="79" t="s">
        <v>176</v>
      </c>
      <c r="AQ110" s="79">
        <v>0</v>
      </c>
      <c r="AR110" s="79">
        <v>0</v>
      </c>
      <c r="AS110" s="79"/>
      <c r="AT110" s="79"/>
      <c r="AU110" s="79"/>
      <c r="AV110" s="79"/>
      <c r="AW110" s="79"/>
      <c r="AX110" s="79"/>
      <c r="AY110" s="79"/>
      <c r="AZ110" s="79"/>
      <c r="BA110">
        <v>6</v>
      </c>
      <c r="BB110" s="78" t="str">
        <f>REPLACE(INDEX(GroupVertices[Group],MATCH(Edges24[[#This Row],[Vertex 1]],GroupVertices[Vertex],0)),1,1,"")</f>
        <v>2</v>
      </c>
      <c r="BC110" s="78" t="str">
        <f>REPLACE(INDEX(GroupVertices[Group],MATCH(Edges24[[#This Row],[Vertex 2]],GroupVertices[Vertex],0)),1,1,"")</f>
        <v>8</v>
      </c>
      <c r="BD110" s="48">
        <v>0</v>
      </c>
      <c r="BE110" s="49">
        <v>0</v>
      </c>
      <c r="BF110" s="48">
        <v>0</v>
      </c>
      <c r="BG110" s="49">
        <v>0</v>
      </c>
      <c r="BH110" s="48">
        <v>0</v>
      </c>
      <c r="BI110" s="49">
        <v>0</v>
      </c>
      <c r="BJ110" s="48">
        <v>14</v>
      </c>
      <c r="BK110" s="49">
        <v>100</v>
      </c>
      <c r="BL110" s="48">
        <v>14</v>
      </c>
    </row>
    <row r="111" spans="1:64" ht="15">
      <c r="A111" s="64" t="s">
        <v>286</v>
      </c>
      <c r="B111" s="64" t="s">
        <v>305</v>
      </c>
      <c r="C111" s="65"/>
      <c r="D111" s="66"/>
      <c r="E111" s="67"/>
      <c r="F111" s="68"/>
      <c r="G111" s="65"/>
      <c r="H111" s="69"/>
      <c r="I111" s="70"/>
      <c r="J111" s="70"/>
      <c r="K111" s="34" t="s">
        <v>65</v>
      </c>
      <c r="L111" s="77">
        <v>137</v>
      </c>
      <c r="M111" s="77"/>
      <c r="N111" s="72"/>
      <c r="O111" s="79" t="s">
        <v>332</v>
      </c>
      <c r="P111" s="81">
        <v>43503.188796296294</v>
      </c>
      <c r="Q111" s="79" t="s">
        <v>428</v>
      </c>
      <c r="R111" s="79"/>
      <c r="S111" s="79"/>
      <c r="T111" s="79" t="s">
        <v>677</v>
      </c>
      <c r="U111" s="79"/>
      <c r="V111" s="83" t="s">
        <v>812</v>
      </c>
      <c r="W111" s="81">
        <v>43503.188796296294</v>
      </c>
      <c r="X111" s="83" t="s">
        <v>939</v>
      </c>
      <c r="Y111" s="79"/>
      <c r="Z111" s="79"/>
      <c r="AA111" s="85" t="s">
        <v>1116</v>
      </c>
      <c r="AB111" s="79"/>
      <c r="AC111" s="79" t="b">
        <v>0</v>
      </c>
      <c r="AD111" s="79">
        <v>0</v>
      </c>
      <c r="AE111" s="85" t="s">
        <v>1185</v>
      </c>
      <c r="AF111" s="79" t="b">
        <v>0</v>
      </c>
      <c r="AG111" s="79" t="s">
        <v>1187</v>
      </c>
      <c r="AH111" s="79"/>
      <c r="AI111" s="85" t="s">
        <v>1185</v>
      </c>
      <c r="AJ111" s="79" t="b">
        <v>0</v>
      </c>
      <c r="AK111" s="79">
        <v>1</v>
      </c>
      <c r="AL111" s="85" t="s">
        <v>1173</v>
      </c>
      <c r="AM111" s="79" t="s">
        <v>1213</v>
      </c>
      <c r="AN111" s="79" t="b">
        <v>0</v>
      </c>
      <c r="AO111" s="85" t="s">
        <v>1173</v>
      </c>
      <c r="AP111" s="79" t="s">
        <v>176</v>
      </c>
      <c r="AQ111" s="79">
        <v>0</v>
      </c>
      <c r="AR111" s="79">
        <v>0</v>
      </c>
      <c r="AS111" s="79"/>
      <c r="AT111" s="79"/>
      <c r="AU111" s="79"/>
      <c r="AV111" s="79"/>
      <c r="AW111" s="79"/>
      <c r="AX111" s="79"/>
      <c r="AY111" s="79"/>
      <c r="AZ111" s="79"/>
      <c r="BA111">
        <v>6</v>
      </c>
      <c r="BB111" s="78" t="str">
        <f>REPLACE(INDEX(GroupVertices[Group],MATCH(Edges24[[#This Row],[Vertex 1]],GroupVertices[Vertex],0)),1,1,"")</f>
        <v>2</v>
      </c>
      <c r="BC111" s="78" t="str">
        <f>REPLACE(INDEX(GroupVertices[Group],MATCH(Edges24[[#This Row],[Vertex 2]],GroupVertices[Vertex],0)),1,1,"")</f>
        <v>8</v>
      </c>
      <c r="BD111" s="48">
        <v>0</v>
      </c>
      <c r="BE111" s="49">
        <v>0</v>
      </c>
      <c r="BF111" s="48">
        <v>0</v>
      </c>
      <c r="BG111" s="49">
        <v>0</v>
      </c>
      <c r="BH111" s="48">
        <v>0</v>
      </c>
      <c r="BI111" s="49">
        <v>0</v>
      </c>
      <c r="BJ111" s="48">
        <v>14</v>
      </c>
      <c r="BK111" s="49">
        <v>100</v>
      </c>
      <c r="BL111" s="48">
        <v>14</v>
      </c>
    </row>
    <row r="112" spans="1:64" ht="15">
      <c r="A112" s="64" t="s">
        <v>286</v>
      </c>
      <c r="B112" s="64" t="s">
        <v>329</v>
      </c>
      <c r="C112" s="65"/>
      <c r="D112" s="66"/>
      <c r="E112" s="67"/>
      <c r="F112" s="68"/>
      <c r="G112" s="65"/>
      <c r="H112" s="69"/>
      <c r="I112" s="70"/>
      <c r="J112" s="70"/>
      <c r="K112" s="34" t="s">
        <v>65</v>
      </c>
      <c r="L112" s="77">
        <v>138</v>
      </c>
      <c r="M112" s="77"/>
      <c r="N112" s="72"/>
      <c r="O112" s="79" t="s">
        <v>332</v>
      </c>
      <c r="P112" s="81">
        <v>43503.688784722224</v>
      </c>
      <c r="Q112" s="79" t="s">
        <v>429</v>
      </c>
      <c r="R112" s="79"/>
      <c r="S112" s="79"/>
      <c r="T112" s="79"/>
      <c r="U112" s="79"/>
      <c r="V112" s="83" t="s">
        <v>812</v>
      </c>
      <c r="W112" s="81">
        <v>43503.688784722224</v>
      </c>
      <c r="X112" s="83" t="s">
        <v>940</v>
      </c>
      <c r="Y112" s="79"/>
      <c r="Z112" s="79"/>
      <c r="AA112" s="85" t="s">
        <v>1117</v>
      </c>
      <c r="AB112" s="79"/>
      <c r="AC112" s="79" t="b">
        <v>0</v>
      </c>
      <c r="AD112" s="79">
        <v>0</v>
      </c>
      <c r="AE112" s="85" t="s">
        <v>1185</v>
      </c>
      <c r="AF112" s="79" t="b">
        <v>0</v>
      </c>
      <c r="AG112" s="79" t="s">
        <v>1187</v>
      </c>
      <c r="AH112" s="79"/>
      <c r="AI112" s="85" t="s">
        <v>1185</v>
      </c>
      <c r="AJ112" s="79" t="b">
        <v>0</v>
      </c>
      <c r="AK112" s="79">
        <v>1</v>
      </c>
      <c r="AL112" s="85" t="s">
        <v>1152</v>
      </c>
      <c r="AM112" s="79" t="s">
        <v>1213</v>
      </c>
      <c r="AN112" s="79" t="b">
        <v>0</v>
      </c>
      <c r="AO112" s="85" t="s">
        <v>1152</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2</v>
      </c>
      <c r="BC112" s="78" t="str">
        <f>REPLACE(INDEX(GroupVertices[Group],MATCH(Edges24[[#This Row],[Vertex 2]],GroupVertices[Vertex],0)),1,1,"")</f>
        <v>2</v>
      </c>
      <c r="BD112" s="48">
        <v>0</v>
      </c>
      <c r="BE112" s="49">
        <v>0</v>
      </c>
      <c r="BF112" s="48">
        <v>0</v>
      </c>
      <c r="BG112" s="49">
        <v>0</v>
      </c>
      <c r="BH112" s="48">
        <v>0</v>
      </c>
      <c r="BI112" s="49">
        <v>0</v>
      </c>
      <c r="BJ112" s="48">
        <v>24</v>
      </c>
      <c r="BK112" s="49">
        <v>100</v>
      </c>
      <c r="BL112" s="48">
        <v>24</v>
      </c>
    </row>
    <row r="113" spans="1:64" ht="15">
      <c r="A113" s="64" t="s">
        <v>286</v>
      </c>
      <c r="B113" s="64" t="s">
        <v>305</v>
      </c>
      <c r="C113" s="65"/>
      <c r="D113" s="66"/>
      <c r="E113" s="67"/>
      <c r="F113" s="68"/>
      <c r="G113" s="65"/>
      <c r="H113" s="69"/>
      <c r="I113" s="70"/>
      <c r="J113" s="70"/>
      <c r="K113" s="34" t="s">
        <v>65</v>
      </c>
      <c r="L113" s="77">
        <v>140</v>
      </c>
      <c r="M113" s="77"/>
      <c r="N113" s="72"/>
      <c r="O113" s="79" t="s">
        <v>332</v>
      </c>
      <c r="P113" s="81">
        <v>43504.14712962963</v>
      </c>
      <c r="Q113" s="79" t="s">
        <v>420</v>
      </c>
      <c r="R113" s="79"/>
      <c r="S113" s="79"/>
      <c r="T113" s="79" t="s">
        <v>637</v>
      </c>
      <c r="U113" s="79"/>
      <c r="V113" s="83" t="s">
        <v>812</v>
      </c>
      <c r="W113" s="81">
        <v>43504.14712962963</v>
      </c>
      <c r="X113" s="83" t="s">
        <v>941</v>
      </c>
      <c r="Y113" s="79"/>
      <c r="Z113" s="79"/>
      <c r="AA113" s="85" t="s">
        <v>1118</v>
      </c>
      <c r="AB113" s="79"/>
      <c r="AC113" s="79" t="b">
        <v>0</v>
      </c>
      <c r="AD113" s="79">
        <v>0</v>
      </c>
      <c r="AE113" s="85" t="s">
        <v>1185</v>
      </c>
      <c r="AF113" s="79" t="b">
        <v>0</v>
      </c>
      <c r="AG113" s="79" t="s">
        <v>1187</v>
      </c>
      <c r="AH113" s="79"/>
      <c r="AI113" s="85" t="s">
        <v>1185</v>
      </c>
      <c r="AJ113" s="79" t="b">
        <v>0</v>
      </c>
      <c r="AK113" s="79">
        <v>1</v>
      </c>
      <c r="AL113" s="85" t="s">
        <v>1175</v>
      </c>
      <c r="AM113" s="79" t="s">
        <v>1213</v>
      </c>
      <c r="AN113" s="79" t="b">
        <v>0</v>
      </c>
      <c r="AO113" s="85" t="s">
        <v>1175</v>
      </c>
      <c r="AP113" s="79" t="s">
        <v>176</v>
      </c>
      <c r="AQ113" s="79">
        <v>0</v>
      </c>
      <c r="AR113" s="79">
        <v>0</v>
      </c>
      <c r="AS113" s="79"/>
      <c r="AT113" s="79"/>
      <c r="AU113" s="79"/>
      <c r="AV113" s="79"/>
      <c r="AW113" s="79"/>
      <c r="AX113" s="79"/>
      <c r="AY113" s="79"/>
      <c r="AZ113" s="79"/>
      <c r="BA113">
        <v>6</v>
      </c>
      <c r="BB113" s="78" t="str">
        <f>REPLACE(INDEX(GroupVertices[Group],MATCH(Edges24[[#This Row],[Vertex 1]],GroupVertices[Vertex],0)),1,1,"")</f>
        <v>2</v>
      </c>
      <c r="BC113" s="78" t="str">
        <f>REPLACE(INDEX(GroupVertices[Group],MATCH(Edges24[[#This Row],[Vertex 2]],GroupVertices[Vertex],0)),1,1,"")</f>
        <v>8</v>
      </c>
      <c r="BD113" s="48">
        <v>0</v>
      </c>
      <c r="BE113" s="49">
        <v>0</v>
      </c>
      <c r="BF113" s="48">
        <v>0</v>
      </c>
      <c r="BG113" s="49">
        <v>0</v>
      </c>
      <c r="BH113" s="48">
        <v>0</v>
      </c>
      <c r="BI113" s="49">
        <v>0</v>
      </c>
      <c r="BJ113" s="48">
        <v>14</v>
      </c>
      <c r="BK113" s="49">
        <v>100</v>
      </c>
      <c r="BL113" s="48">
        <v>14</v>
      </c>
    </row>
    <row r="114" spans="1:64" ht="15">
      <c r="A114" s="64" t="s">
        <v>286</v>
      </c>
      <c r="B114" s="64" t="s">
        <v>305</v>
      </c>
      <c r="C114" s="65"/>
      <c r="D114" s="66"/>
      <c r="E114" s="67"/>
      <c r="F114" s="68"/>
      <c r="G114" s="65"/>
      <c r="H114" s="69"/>
      <c r="I114" s="70"/>
      <c r="J114" s="70"/>
      <c r="K114" s="34" t="s">
        <v>65</v>
      </c>
      <c r="L114" s="77">
        <v>141</v>
      </c>
      <c r="M114" s="77"/>
      <c r="N114" s="72"/>
      <c r="O114" s="79" t="s">
        <v>332</v>
      </c>
      <c r="P114" s="81">
        <v>43505.14710648148</v>
      </c>
      <c r="Q114" s="79" t="s">
        <v>420</v>
      </c>
      <c r="R114" s="79"/>
      <c r="S114" s="79"/>
      <c r="T114" s="79" t="s">
        <v>637</v>
      </c>
      <c r="U114" s="79"/>
      <c r="V114" s="83" t="s">
        <v>812</v>
      </c>
      <c r="W114" s="81">
        <v>43505.14710648148</v>
      </c>
      <c r="X114" s="83" t="s">
        <v>942</v>
      </c>
      <c r="Y114" s="79"/>
      <c r="Z114" s="79"/>
      <c r="AA114" s="85" t="s">
        <v>1119</v>
      </c>
      <c r="AB114" s="79"/>
      <c r="AC114" s="79" t="b">
        <v>0</v>
      </c>
      <c r="AD114" s="79">
        <v>0</v>
      </c>
      <c r="AE114" s="85" t="s">
        <v>1185</v>
      </c>
      <c r="AF114" s="79" t="b">
        <v>0</v>
      </c>
      <c r="AG114" s="79" t="s">
        <v>1187</v>
      </c>
      <c r="AH114" s="79"/>
      <c r="AI114" s="85" t="s">
        <v>1185</v>
      </c>
      <c r="AJ114" s="79" t="b">
        <v>0</v>
      </c>
      <c r="AK114" s="79">
        <v>0</v>
      </c>
      <c r="AL114" s="85" t="s">
        <v>1177</v>
      </c>
      <c r="AM114" s="79" t="s">
        <v>1213</v>
      </c>
      <c r="AN114" s="79" t="b">
        <v>0</v>
      </c>
      <c r="AO114" s="85" t="s">
        <v>1177</v>
      </c>
      <c r="AP114" s="79" t="s">
        <v>176</v>
      </c>
      <c r="AQ114" s="79">
        <v>0</v>
      </c>
      <c r="AR114" s="79">
        <v>0</v>
      </c>
      <c r="AS114" s="79"/>
      <c r="AT114" s="79"/>
      <c r="AU114" s="79"/>
      <c r="AV114" s="79"/>
      <c r="AW114" s="79"/>
      <c r="AX114" s="79"/>
      <c r="AY114" s="79"/>
      <c r="AZ114" s="79"/>
      <c r="BA114">
        <v>6</v>
      </c>
      <c r="BB114" s="78" t="str">
        <f>REPLACE(INDEX(GroupVertices[Group],MATCH(Edges24[[#This Row],[Vertex 1]],GroupVertices[Vertex],0)),1,1,"")</f>
        <v>2</v>
      </c>
      <c r="BC114" s="78" t="str">
        <f>REPLACE(INDEX(GroupVertices[Group],MATCH(Edges24[[#This Row],[Vertex 2]],GroupVertices[Vertex],0)),1,1,"")</f>
        <v>8</v>
      </c>
      <c r="BD114" s="48">
        <v>0</v>
      </c>
      <c r="BE114" s="49">
        <v>0</v>
      </c>
      <c r="BF114" s="48">
        <v>0</v>
      </c>
      <c r="BG114" s="49">
        <v>0</v>
      </c>
      <c r="BH114" s="48">
        <v>0</v>
      </c>
      <c r="BI114" s="49">
        <v>0</v>
      </c>
      <c r="BJ114" s="48">
        <v>14</v>
      </c>
      <c r="BK114" s="49">
        <v>100</v>
      </c>
      <c r="BL114" s="48">
        <v>14</v>
      </c>
    </row>
    <row r="115" spans="1:64" ht="15">
      <c r="A115" s="64" t="s">
        <v>286</v>
      </c>
      <c r="B115" s="64" t="s">
        <v>289</v>
      </c>
      <c r="C115" s="65"/>
      <c r="D115" s="66"/>
      <c r="E115" s="67"/>
      <c r="F115" s="68"/>
      <c r="G115" s="65"/>
      <c r="H115" s="69"/>
      <c r="I115" s="70"/>
      <c r="J115" s="70"/>
      <c r="K115" s="34" t="s">
        <v>65</v>
      </c>
      <c r="L115" s="77">
        <v>142</v>
      </c>
      <c r="M115" s="77"/>
      <c r="N115" s="72"/>
      <c r="O115" s="79" t="s">
        <v>332</v>
      </c>
      <c r="P115" s="81">
        <v>43510.52211805555</v>
      </c>
      <c r="Q115" s="79" t="s">
        <v>430</v>
      </c>
      <c r="R115" s="79"/>
      <c r="S115" s="79"/>
      <c r="T115" s="79" t="s">
        <v>678</v>
      </c>
      <c r="U115" s="79"/>
      <c r="V115" s="83" t="s">
        <v>812</v>
      </c>
      <c r="W115" s="81">
        <v>43510.52211805555</v>
      </c>
      <c r="X115" s="83" t="s">
        <v>943</v>
      </c>
      <c r="Y115" s="79"/>
      <c r="Z115" s="79"/>
      <c r="AA115" s="85" t="s">
        <v>1120</v>
      </c>
      <c r="AB115" s="79"/>
      <c r="AC115" s="79" t="b">
        <v>0</v>
      </c>
      <c r="AD115" s="79">
        <v>0</v>
      </c>
      <c r="AE115" s="85" t="s">
        <v>1185</v>
      </c>
      <c r="AF115" s="79" t="b">
        <v>0</v>
      </c>
      <c r="AG115" s="79" t="s">
        <v>1187</v>
      </c>
      <c r="AH115" s="79"/>
      <c r="AI115" s="85" t="s">
        <v>1185</v>
      </c>
      <c r="AJ115" s="79" t="b">
        <v>0</v>
      </c>
      <c r="AK115" s="79">
        <v>0</v>
      </c>
      <c r="AL115" s="85" t="s">
        <v>1123</v>
      </c>
      <c r="AM115" s="79" t="s">
        <v>1213</v>
      </c>
      <c r="AN115" s="79" t="b">
        <v>0</v>
      </c>
      <c r="AO115" s="85" t="s">
        <v>1123</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2</v>
      </c>
      <c r="BC115" s="78" t="str">
        <f>REPLACE(INDEX(GroupVertices[Group],MATCH(Edges24[[#This Row],[Vertex 2]],GroupVertices[Vertex],0)),1,1,"")</f>
        <v>10</v>
      </c>
      <c r="BD115" s="48">
        <v>0</v>
      </c>
      <c r="BE115" s="49">
        <v>0</v>
      </c>
      <c r="BF115" s="48">
        <v>0</v>
      </c>
      <c r="BG115" s="49">
        <v>0</v>
      </c>
      <c r="BH115" s="48">
        <v>0</v>
      </c>
      <c r="BI115" s="49">
        <v>0</v>
      </c>
      <c r="BJ115" s="48">
        <v>19</v>
      </c>
      <c r="BK115" s="49">
        <v>100</v>
      </c>
      <c r="BL115" s="48">
        <v>19</v>
      </c>
    </row>
    <row r="116" spans="1:64" ht="15">
      <c r="A116" s="64" t="s">
        <v>289</v>
      </c>
      <c r="B116" s="64" t="s">
        <v>289</v>
      </c>
      <c r="C116" s="65"/>
      <c r="D116" s="66"/>
      <c r="E116" s="67"/>
      <c r="F116" s="68"/>
      <c r="G116" s="65"/>
      <c r="H116" s="69"/>
      <c r="I116" s="70"/>
      <c r="J116" s="70"/>
      <c r="K116" s="34" t="s">
        <v>65</v>
      </c>
      <c r="L116" s="77">
        <v>143</v>
      </c>
      <c r="M116" s="77"/>
      <c r="N116" s="72"/>
      <c r="O116" s="79" t="s">
        <v>176</v>
      </c>
      <c r="P116" s="81">
        <v>43508.64460648148</v>
      </c>
      <c r="Q116" s="79" t="s">
        <v>431</v>
      </c>
      <c r="R116" s="83" t="s">
        <v>546</v>
      </c>
      <c r="S116" s="79" t="s">
        <v>593</v>
      </c>
      <c r="T116" s="79" t="s">
        <v>667</v>
      </c>
      <c r="U116" s="79"/>
      <c r="V116" s="83" t="s">
        <v>815</v>
      </c>
      <c r="W116" s="81">
        <v>43508.64460648148</v>
      </c>
      <c r="X116" s="83" t="s">
        <v>944</v>
      </c>
      <c r="Y116" s="79"/>
      <c r="Z116" s="79"/>
      <c r="AA116" s="85" t="s">
        <v>1121</v>
      </c>
      <c r="AB116" s="79"/>
      <c r="AC116" s="79" t="b">
        <v>0</v>
      </c>
      <c r="AD116" s="79">
        <v>0</v>
      </c>
      <c r="AE116" s="85" t="s">
        <v>1185</v>
      </c>
      <c r="AF116" s="79" t="b">
        <v>0</v>
      </c>
      <c r="AG116" s="79" t="s">
        <v>1187</v>
      </c>
      <c r="AH116" s="79"/>
      <c r="AI116" s="85" t="s">
        <v>1185</v>
      </c>
      <c r="AJ116" s="79" t="b">
        <v>0</v>
      </c>
      <c r="AK116" s="79">
        <v>0</v>
      </c>
      <c r="AL116" s="85" t="s">
        <v>1185</v>
      </c>
      <c r="AM116" s="79" t="s">
        <v>1203</v>
      </c>
      <c r="AN116" s="79" t="b">
        <v>1</v>
      </c>
      <c r="AO116" s="85" t="s">
        <v>1121</v>
      </c>
      <c r="AP116" s="79" t="s">
        <v>176</v>
      </c>
      <c r="AQ116" s="79">
        <v>0</v>
      </c>
      <c r="AR116" s="79">
        <v>0</v>
      </c>
      <c r="AS116" s="79"/>
      <c r="AT116" s="79"/>
      <c r="AU116" s="79"/>
      <c r="AV116" s="79"/>
      <c r="AW116" s="79"/>
      <c r="AX116" s="79"/>
      <c r="AY116" s="79"/>
      <c r="AZ116" s="79"/>
      <c r="BA116">
        <v>3</v>
      </c>
      <c r="BB116" s="78" t="str">
        <f>REPLACE(INDEX(GroupVertices[Group],MATCH(Edges24[[#This Row],[Vertex 1]],GroupVertices[Vertex],0)),1,1,"")</f>
        <v>10</v>
      </c>
      <c r="BC116" s="78" t="str">
        <f>REPLACE(INDEX(GroupVertices[Group],MATCH(Edges24[[#This Row],[Vertex 2]],GroupVertices[Vertex],0)),1,1,"")</f>
        <v>10</v>
      </c>
      <c r="BD116" s="48">
        <v>0</v>
      </c>
      <c r="BE116" s="49">
        <v>0</v>
      </c>
      <c r="BF116" s="48">
        <v>3</v>
      </c>
      <c r="BG116" s="49">
        <v>23.076923076923077</v>
      </c>
      <c r="BH116" s="48">
        <v>0</v>
      </c>
      <c r="BI116" s="49">
        <v>0</v>
      </c>
      <c r="BJ116" s="48">
        <v>10</v>
      </c>
      <c r="BK116" s="49">
        <v>76.92307692307692</v>
      </c>
      <c r="BL116" s="48">
        <v>13</v>
      </c>
    </row>
    <row r="117" spans="1:64" ht="15">
      <c r="A117" s="64" t="s">
        <v>289</v>
      </c>
      <c r="B117" s="64" t="s">
        <v>289</v>
      </c>
      <c r="C117" s="65"/>
      <c r="D117" s="66"/>
      <c r="E117" s="67"/>
      <c r="F117" s="68"/>
      <c r="G117" s="65"/>
      <c r="H117" s="69"/>
      <c r="I117" s="70"/>
      <c r="J117" s="70"/>
      <c r="K117" s="34" t="s">
        <v>65</v>
      </c>
      <c r="L117" s="77">
        <v>144</v>
      </c>
      <c r="M117" s="77"/>
      <c r="N117" s="72"/>
      <c r="O117" s="79" t="s">
        <v>176</v>
      </c>
      <c r="P117" s="81">
        <v>43509.37293981481</v>
      </c>
      <c r="Q117" s="79" t="s">
        <v>432</v>
      </c>
      <c r="R117" s="83" t="s">
        <v>547</v>
      </c>
      <c r="S117" s="79" t="s">
        <v>593</v>
      </c>
      <c r="T117" s="79" t="s">
        <v>679</v>
      </c>
      <c r="U117" s="79"/>
      <c r="V117" s="83" t="s">
        <v>815</v>
      </c>
      <c r="W117" s="81">
        <v>43509.37293981481</v>
      </c>
      <c r="X117" s="83" t="s">
        <v>945</v>
      </c>
      <c r="Y117" s="79"/>
      <c r="Z117" s="79"/>
      <c r="AA117" s="85" t="s">
        <v>1122</v>
      </c>
      <c r="AB117" s="79"/>
      <c r="AC117" s="79" t="b">
        <v>0</v>
      </c>
      <c r="AD117" s="79">
        <v>0</v>
      </c>
      <c r="AE117" s="85" t="s">
        <v>1185</v>
      </c>
      <c r="AF117" s="79" t="b">
        <v>0</v>
      </c>
      <c r="AG117" s="79" t="s">
        <v>1187</v>
      </c>
      <c r="AH117" s="79"/>
      <c r="AI117" s="85" t="s">
        <v>1185</v>
      </c>
      <c r="AJ117" s="79" t="b">
        <v>0</v>
      </c>
      <c r="AK117" s="79">
        <v>0</v>
      </c>
      <c r="AL117" s="85" t="s">
        <v>1185</v>
      </c>
      <c r="AM117" s="79" t="s">
        <v>1203</v>
      </c>
      <c r="AN117" s="79" t="b">
        <v>1</v>
      </c>
      <c r="AO117" s="85" t="s">
        <v>1122</v>
      </c>
      <c r="AP117" s="79" t="s">
        <v>176</v>
      </c>
      <c r="AQ117" s="79">
        <v>0</v>
      </c>
      <c r="AR117" s="79">
        <v>0</v>
      </c>
      <c r="AS117" s="79"/>
      <c r="AT117" s="79"/>
      <c r="AU117" s="79"/>
      <c r="AV117" s="79"/>
      <c r="AW117" s="79"/>
      <c r="AX117" s="79"/>
      <c r="AY117" s="79"/>
      <c r="AZ117" s="79"/>
      <c r="BA117">
        <v>3</v>
      </c>
      <c r="BB117" s="78" t="str">
        <f>REPLACE(INDEX(GroupVertices[Group],MATCH(Edges24[[#This Row],[Vertex 1]],GroupVertices[Vertex],0)),1,1,"")</f>
        <v>10</v>
      </c>
      <c r="BC117" s="78" t="str">
        <f>REPLACE(INDEX(GroupVertices[Group],MATCH(Edges24[[#This Row],[Vertex 2]],GroupVertices[Vertex],0)),1,1,"")</f>
        <v>10</v>
      </c>
      <c r="BD117" s="48">
        <v>0</v>
      </c>
      <c r="BE117" s="49">
        <v>0</v>
      </c>
      <c r="BF117" s="48">
        <v>0</v>
      </c>
      <c r="BG117" s="49">
        <v>0</v>
      </c>
      <c r="BH117" s="48">
        <v>0</v>
      </c>
      <c r="BI117" s="49">
        <v>0</v>
      </c>
      <c r="BJ117" s="48">
        <v>12</v>
      </c>
      <c r="BK117" s="49">
        <v>100</v>
      </c>
      <c r="BL117" s="48">
        <v>12</v>
      </c>
    </row>
    <row r="118" spans="1:64" ht="15">
      <c r="A118" s="64" t="s">
        <v>289</v>
      </c>
      <c r="B118" s="64" t="s">
        <v>289</v>
      </c>
      <c r="C118" s="65"/>
      <c r="D118" s="66"/>
      <c r="E118" s="67"/>
      <c r="F118" s="68"/>
      <c r="G118" s="65"/>
      <c r="H118" s="69"/>
      <c r="I118" s="70"/>
      <c r="J118" s="70"/>
      <c r="K118" s="34" t="s">
        <v>65</v>
      </c>
      <c r="L118" s="77">
        <v>145</v>
      </c>
      <c r="M118" s="77"/>
      <c r="N118" s="72"/>
      <c r="O118" s="79" t="s">
        <v>176</v>
      </c>
      <c r="P118" s="81">
        <v>43510.52106481481</v>
      </c>
      <c r="Q118" s="79" t="s">
        <v>433</v>
      </c>
      <c r="R118" s="83" t="s">
        <v>548</v>
      </c>
      <c r="S118" s="79" t="s">
        <v>620</v>
      </c>
      <c r="T118" s="79" t="s">
        <v>680</v>
      </c>
      <c r="U118" s="83" t="s">
        <v>718</v>
      </c>
      <c r="V118" s="83" t="s">
        <v>718</v>
      </c>
      <c r="W118" s="81">
        <v>43510.52106481481</v>
      </c>
      <c r="X118" s="83" t="s">
        <v>946</v>
      </c>
      <c r="Y118" s="79"/>
      <c r="Z118" s="79"/>
      <c r="AA118" s="85" t="s">
        <v>1123</v>
      </c>
      <c r="AB118" s="79"/>
      <c r="AC118" s="79" t="b">
        <v>0</v>
      </c>
      <c r="AD118" s="79">
        <v>0</v>
      </c>
      <c r="AE118" s="85" t="s">
        <v>1185</v>
      </c>
      <c r="AF118" s="79" t="b">
        <v>0</v>
      </c>
      <c r="AG118" s="79" t="s">
        <v>1187</v>
      </c>
      <c r="AH118" s="79"/>
      <c r="AI118" s="85" t="s">
        <v>1185</v>
      </c>
      <c r="AJ118" s="79" t="b">
        <v>0</v>
      </c>
      <c r="AK118" s="79">
        <v>2</v>
      </c>
      <c r="AL118" s="85" t="s">
        <v>1185</v>
      </c>
      <c r="AM118" s="79" t="s">
        <v>1203</v>
      </c>
      <c r="AN118" s="79" t="b">
        <v>0</v>
      </c>
      <c r="AO118" s="85" t="s">
        <v>1123</v>
      </c>
      <c r="AP118" s="79" t="s">
        <v>176</v>
      </c>
      <c r="AQ118" s="79">
        <v>0</v>
      </c>
      <c r="AR118" s="79">
        <v>0</v>
      </c>
      <c r="AS118" s="79"/>
      <c r="AT118" s="79"/>
      <c r="AU118" s="79"/>
      <c r="AV118" s="79"/>
      <c r="AW118" s="79"/>
      <c r="AX118" s="79"/>
      <c r="AY118" s="79"/>
      <c r="AZ118" s="79"/>
      <c r="BA118">
        <v>3</v>
      </c>
      <c r="BB118" s="78" t="str">
        <f>REPLACE(INDEX(GroupVertices[Group],MATCH(Edges24[[#This Row],[Vertex 1]],GroupVertices[Vertex],0)),1,1,"")</f>
        <v>10</v>
      </c>
      <c r="BC118" s="78" t="str">
        <f>REPLACE(INDEX(GroupVertices[Group],MATCH(Edges24[[#This Row],[Vertex 2]],GroupVertices[Vertex],0)),1,1,"")</f>
        <v>10</v>
      </c>
      <c r="BD118" s="48">
        <v>0</v>
      </c>
      <c r="BE118" s="49">
        <v>0</v>
      </c>
      <c r="BF118" s="48">
        <v>0</v>
      </c>
      <c r="BG118" s="49">
        <v>0</v>
      </c>
      <c r="BH118" s="48">
        <v>0</v>
      </c>
      <c r="BI118" s="49">
        <v>0</v>
      </c>
      <c r="BJ118" s="48">
        <v>23</v>
      </c>
      <c r="BK118" s="49">
        <v>100</v>
      </c>
      <c r="BL118" s="48">
        <v>23</v>
      </c>
    </row>
    <row r="119" spans="1:64" ht="15">
      <c r="A119" s="64" t="s">
        <v>290</v>
      </c>
      <c r="B119" s="64" t="s">
        <v>289</v>
      </c>
      <c r="C119" s="65"/>
      <c r="D119" s="66"/>
      <c r="E119" s="67"/>
      <c r="F119" s="68"/>
      <c r="G119" s="65"/>
      <c r="H119" s="69"/>
      <c r="I119" s="70"/>
      <c r="J119" s="70"/>
      <c r="K119" s="34" t="s">
        <v>65</v>
      </c>
      <c r="L119" s="77">
        <v>146</v>
      </c>
      <c r="M119" s="77"/>
      <c r="N119" s="72"/>
      <c r="O119" s="79" t="s">
        <v>332</v>
      </c>
      <c r="P119" s="81">
        <v>43510.52730324074</v>
      </c>
      <c r="Q119" s="79" t="s">
        <v>430</v>
      </c>
      <c r="R119" s="79"/>
      <c r="S119" s="79"/>
      <c r="T119" s="79" t="s">
        <v>678</v>
      </c>
      <c r="U119" s="79"/>
      <c r="V119" s="83" t="s">
        <v>816</v>
      </c>
      <c r="W119" s="81">
        <v>43510.52730324074</v>
      </c>
      <c r="X119" s="83" t="s">
        <v>947</v>
      </c>
      <c r="Y119" s="79"/>
      <c r="Z119" s="79"/>
      <c r="AA119" s="85" t="s">
        <v>1124</v>
      </c>
      <c r="AB119" s="79"/>
      <c r="AC119" s="79" t="b">
        <v>0</v>
      </c>
      <c r="AD119" s="79">
        <v>0</v>
      </c>
      <c r="AE119" s="85" t="s">
        <v>1185</v>
      </c>
      <c r="AF119" s="79" t="b">
        <v>0</v>
      </c>
      <c r="AG119" s="79" t="s">
        <v>1187</v>
      </c>
      <c r="AH119" s="79"/>
      <c r="AI119" s="85" t="s">
        <v>1185</v>
      </c>
      <c r="AJ119" s="79" t="b">
        <v>0</v>
      </c>
      <c r="AK119" s="79">
        <v>0</v>
      </c>
      <c r="AL119" s="85" t="s">
        <v>1123</v>
      </c>
      <c r="AM119" s="79" t="s">
        <v>1201</v>
      </c>
      <c r="AN119" s="79" t="b">
        <v>0</v>
      </c>
      <c r="AO119" s="85" t="s">
        <v>1123</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10</v>
      </c>
      <c r="BC119" s="78" t="str">
        <f>REPLACE(INDEX(GroupVertices[Group],MATCH(Edges24[[#This Row],[Vertex 2]],GroupVertices[Vertex],0)),1,1,"")</f>
        <v>10</v>
      </c>
      <c r="BD119" s="48">
        <v>0</v>
      </c>
      <c r="BE119" s="49">
        <v>0</v>
      </c>
      <c r="BF119" s="48">
        <v>0</v>
      </c>
      <c r="BG119" s="49">
        <v>0</v>
      </c>
      <c r="BH119" s="48">
        <v>0</v>
      </c>
      <c r="BI119" s="49">
        <v>0</v>
      </c>
      <c r="BJ119" s="48">
        <v>19</v>
      </c>
      <c r="BK119" s="49">
        <v>100</v>
      </c>
      <c r="BL119" s="48">
        <v>19</v>
      </c>
    </row>
    <row r="120" spans="1:64" ht="15">
      <c r="A120" s="64" t="s">
        <v>291</v>
      </c>
      <c r="B120" s="64" t="s">
        <v>291</v>
      </c>
      <c r="C120" s="65"/>
      <c r="D120" s="66"/>
      <c r="E120" s="67"/>
      <c r="F120" s="68"/>
      <c r="G120" s="65"/>
      <c r="H120" s="69"/>
      <c r="I120" s="70"/>
      <c r="J120" s="70"/>
      <c r="K120" s="34" t="s">
        <v>65</v>
      </c>
      <c r="L120" s="77">
        <v>147</v>
      </c>
      <c r="M120" s="77"/>
      <c r="N120" s="72"/>
      <c r="O120" s="79" t="s">
        <v>176</v>
      </c>
      <c r="P120" s="81">
        <v>43510.574837962966</v>
      </c>
      <c r="Q120" s="79" t="s">
        <v>434</v>
      </c>
      <c r="R120" s="83" t="s">
        <v>549</v>
      </c>
      <c r="S120" s="79" t="s">
        <v>621</v>
      </c>
      <c r="T120" s="79" t="s">
        <v>681</v>
      </c>
      <c r="U120" s="79"/>
      <c r="V120" s="83" t="s">
        <v>817</v>
      </c>
      <c r="W120" s="81">
        <v>43510.574837962966</v>
      </c>
      <c r="X120" s="83" t="s">
        <v>948</v>
      </c>
      <c r="Y120" s="79"/>
      <c r="Z120" s="79"/>
      <c r="AA120" s="85" t="s">
        <v>1125</v>
      </c>
      <c r="AB120" s="79"/>
      <c r="AC120" s="79" t="b">
        <v>0</v>
      </c>
      <c r="AD120" s="79">
        <v>0</v>
      </c>
      <c r="AE120" s="85" t="s">
        <v>1185</v>
      </c>
      <c r="AF120" s="79" t="b">
        <v>0</v>
      </c>
      <c r="AG120" s="79" t="s">
        <v>1187</v>
      </c>
      <c r="AH120" s="79"/>
      <c r="AI120" s="85" t="s">
        <v>1185</v>
      </c>
      <c r="AJ120" s="79" t="b">
        <v>0</v>
      </c>
      <c r="AK120" s="79">
        <v>0</v>
      </c>
      <c r="AL120" s="85" t="s">
        <v>1185</v>
      </c>
      <c r="AM120" s="79" t="s">
        <v>1195</v>
      </c>
      <c r="AN120" s="79" t="b">
        <v>0</v>
      </c>
      <c r="AO120" s="85" t="s">
        <v>1125</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30</v>
      </c>
      <c r="BK120" s="49">
        <v>100</v>
      </c>
      <c r="BL120" s="48">
        <v>30</v>
      </c>
    </row>
    <row r="121" spans="1:64" ht="15">
      <c r="A121" s="64" t="s">
        <v>292</v>
      </c>
      <c r="B121" s="64" t="s">
        <v>292</v>
      </c>
      <c r="C121" s="65"/>
      <c r="D121" s="66"/>
      <c r="E121" s="67"/>
      <c r="F121" s="68"/>
      <c r="G121" s="65"/>
      <c r="H121" s="69"/>
      <c r="I121" s="70"/>
      <c r="J121" s="70"/>
      <c r="K121" s="34" t="s">
        <v>65</v>
      </c>
      <c r="L121" s="77">
        <v>148</v>
      </c>
      <c r="M121" s="77"/>
      <c r="N121" s="72"/>
      <c r="O121" s="79" t="s">
        <v>176</v>
      </c>
      <c r="P121" s="81">
        <v>43510.59033564815</v>
      </c>
      <c r="Q121" s="79" t="s">
        <v>435</v>
      </c>
      <c r="R121" s="83" t="s">
        <v>550</v>
      </c>
      <c r="S121" s="79" t="s">
        <v>593</v>
      </c>
      <c r="T121" s="79" t="s">
        <v>627</v>
      </c>
      <c r="U121" s="79"/>
      <c r="V121" s="83" t="s">
        <v>818</v>
      </c>
      <c r="W121" s="81">
        <v>43510.59033564815</v>
      </c>
      <c r="X121" s="83" t="s">
        <v>949</v>
      </c>
      <c r="Y121" s="79"/>
      <c r="Z121" s="79"/>
      <c r="AA121" s="85" t="s">
        <v>1126</v>
      </c>
      <c r="AB121" s="79"/>
      <c r="AC121" s="79" t="b">
        <v>0</v>
      </c>
      <c r="AD121" s="79">
        <v>0</v>
      </c>
      <c r="AE121" s="85" t="s">
        <v>1185</v>
      </c>
      <c r="AF121" s="79" t="b">
        <v>0</v>
      </c>
      <c r="AG121" s="79" t="s">
        <v>1187</v>
      </c>
      <c r="AH121" s="79"/>
      <c r="AI121" s="85" t="s">
        <v>1185</v>
      </c>
      <c r="AJ121" s="79" t="b">
        <v>0</v>
      </c>
      <c r="AK121" s="79">
        <v>0</v>
      </c>
      <c r="AL121" s="85" t="s">
        <v>1185</v>
      </c>
      <c r="AM121" s="79" t="s">
        <v>1203</v>
      </c>
      <c r="AN121" s="79" t="b">
        <v>1</v>
      </c>
      <c r="AO121" s="85" t="s">
        <v>1126</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1</v>
      </c>
      <c r="BG121" s="49">
        <v>5.882352941176471</v>
      </c>
      <c r="BH121" s="48">
        <v>0</v>
      </c>
      <c r="BI121" s="49">
        <v>0</v>
      </c>
      <c r="BJ121" s="48">
        <v>16</v>
      </c>
      <c r="BK121" s="49">
        <v>94.11764705882354</v>
      </c>
      <c r="BL121" s="48">
        <v>17</v>
      </c>
    </row>
    <row r="122" spans="1:64" ht="15">
      <c r="A122" s="64" t="s">
        <v>293</v>
      </c>
      <c r="B122" s="64" t="s">
        <v>294</v>
      </c>
      <c r="C122" s="65"/>
      <c r="D122" s="66"/>
      <c r="E122" s="67"/>
      <c r="F122" s="68"/>
      <c r="G122" s="65"/>
      <c r="H122" s="69"/>
      <c r="I122" s="70"/>
      <c r="J122" s="70"/>
      <c r="K122" s="34" t="s">
        <v>66</v>
      </c>
      <c r="L122" s="77">
        <v>149</v>
      </c>
      <c r="M122" s="77"/>
      <c r="N122" s="72"/>
      <c r="O122" s="79" t="s">
        <v>332</v>
      </c>
      <c r="P122" s="81">
        <v>43506.805972222224</v>
      </c>
      <c r="Q122" s="79" t="s">
        <v>375</v>
      </c>
      <c r="R122" s="79"/>
      <c r="S122" s="79"/>
      <c r="T122" s="79" t="s">
        <v>655</v>
      </c>
      <c r="U122" s="79"/>
      <c r="V122" s="83" t="s">
        <v>819</v>
      </c>
      <c r="W122" s="81">
        <v>43506.805972222224</v>
      </c>
      <c r="X122" s="83" t="s">
        <v>950</v>
      </c>
      <c r="Y122" s="79"/>
      <c r="Z122" s="79"/>
      <c r="AA122" s="85" t="s">
        <v>1127</v>
      </c>
      <c r="AB122" s="79"/>
      <c r="AC122" s="79" t="b">
        <v>0</v>
      </c>
      <c r="AD122" s="79">
        <v>0</v>
      </c>
      <c r="AE122" s="85" t="s">
        <v>1185</v>
      </c>
      <c r="AF122" s="79" t="b">
        <v>0</v>
      </c>
      <c r="AG122" s="79" t="s">
        <v>1187</v>
      </c>
      <c r="AH122" s="79"/>
      <c r="AI122" s="85" t="s">
        <v>1185</v>
      </c>
      <c r="AJ122" s="79" t="b">
        <v>0</v>
      </c>
      <c r="AK122" s="79">
        <v>3</v>
      </c>
      <c r="AL122" s="85" t="s">
        <v>1128</v>
      </c>
      <c r="AM122" s="79" t="s">
        <v>1201</v>
      </c>
      <c r="AN122" s="79" t="b">
        <v>0</v>
      </c>
      <c r="AO122" s="85" t="s">
        <v>1128</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5</v>
      </c>
      <c r="BC122" s="78" t="str">
        <f>REPLACE(INDEX(GroupVertices[Group],MATCH(Edges24[[#This Row],[Vertex 2]],GroupVertices[Vertex],0)),1,1,"")</f>
        <v>5</v>
      </c>
      <c r="BD122" s="48">
        <v>0</v>
      </c>
      <c r="BE122" s="49">
        <v>0</v>
      </c>
      <c r="BF122" s="48">
        <v>0</v>
      </c>
      <c r="BG122" s="49">
        <v>0</v>
      </c>
      <c r="BH122" s="48">
        <v>0</v>
      </c>
      <c r="BI122" s="49">
        <v>0</v>
      </c>
      <c r="BJ122" s="48">
        <v>19</v>
      </c>
      <c r="BK122" s="49">
        <v>100</v>
      </c>
      <c r="BL122" s="48">
        <v>19</v>
      </c>
    </row>
    <row r="123" spans="1:64" ht="15">
      <c r="A123" s="64" t="s">
        <v>294</v>
      </c>
      <c r="B123" s="64" t="s">
        <v>293</v>
      </c>
      <c r="C123" s="65"/>
      <c r="D123" s="66"/>
      <c r="E123" s="67"/>
      <c r="F123" s="68"/>
      <c r="G123" s="65"/>
      <c r="H123" s="69"/>
      <c r="I123" s="70"/>
      <c r="J123" s="70"/>
      <c r="K123" s="34" t="s">
        <v>66</v>
      </c>
      <c r="L123" s="77">
        <v>150</v>
      </c>
      <c r="M123" s="77"/>
      <c r="N123" s="72"/>
      <c r="O123" s="79" t="s">
        <v>332</v>
      </c>
      <c r="P123" s="81">
        <v>43503.83393518518</v>
      </c>
      <c r="Q123" s="79" t="s">
        <v>436</v>
      </c>
      <c r="R123" s="79"/>
      <c r="S123" s="79"/>
      <c r="T123" s="79" t="s">
        <v>682</v>
      </c>
      <c r="U123" s="83" t="s">
        <v>719</v>
      </c>
      <c r="V123" s="83" t="s">
        <v>719</v>
      </c>
      <c r="W123" s="81">
        <v>43503.83393518518</v>
      </c>
      <c r="X123" s="83" t="s">
        <v>951</v>
      </c>
      <c r="Y123" s="79"/>
      <c r="Z123" s="79"/>
      <c r="AA123" s="85" t="s">
        <v>1128</v>
      </c>
      <c r="AB123" s="79"/>
      <c r="AC123" s="79" t="b">
        <v>0</v>
      </c>
      <c r="AD123" s="79">
        <v>4</v>
      </c>
      <c r="AE123" s="85" t="s">
        <v>1185</v>
      </c>
      <c r="AF123" s="79" t="b">
        <v>0</v>
      </c>
      <c r="AG123" s="79" t="s">
        <v>1187</v>
      </c>
      <c r="AH123" s="79"/>
      <c r="AI123" s="85" t="s">
        <v>1185</v>
      </c>
      <c r="AJ123" s="79" t="b">
        <v>0</v>
      </c>
      <c r="AK123" s="79">
        <v>2</v>
      </c>
      <c r="AL123" s="85" t="s">
        <v>1185</v>
      </c>
      <c r="AM123" s="79" t="s">
        <v>1194</v>
      </c>
      <c r="AN123" s="79" t="b">
        <v>0</v>
      </c>
      <c r="AO123" s="85" t="s">
        <v>1128</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5</v>
      </c>
      <c r="BC123" s="78" t="str">
        <f>REPLACE(INDEX(GroupVertices[Group],MATCH(Edges24[[#This Row],[Vertex 2]],GroupVertices[Vertex],0)),1,1,"")</f>
        <v>5</v>
      </c>
      <c r="BD123" s="48"/>
      <c r="BE123" s="49"/>
      <c r="BF123" s="48"/>
      <c r="BG123" s="49"/>
      <c r="BH123" s="48"/>
      <c r="BI123" s="49"/>
      <c r="BJ123" s="48"/>
      <c r="BK123" s="49"/>
      <c r="BL123" s="48"/>
    </row>
    <row r="124" spans="1:64" ht="15">
      <c r="A124" s="64" t="s">
        <v>295</v>
      </c>
      <c r="B124" s="64" t="s">
        <v>296</v>
      </c>
      <c r="C124" s="65"/>
      <c r="D124" s="66"/>
      <c r="E124" s="67"/>
      <c r="F124" s="68"/>
      <c r="G124" s="65"/>
      <c r="H124" s="69"/>
      <c r="I124" s="70"/>
      <c r="J124" s="70"/>
      <c r="K124" s="34" t="s">
        <v>66</v>
      </c>
      <c r="L124" s="77">
        <v>152</v>
      </c>
      <c r="M124" s="77"/>
      <c r="N124" s="72"/>
      <c r="O124" s="79" t="s">
        <v>332</v>
      </c>
      <c r="P124" s="81">
        <v>43509.66846064815</v>
      </c>
      <c r="Q124" s="79" t="s">
        <v>437</v>
      </c>
      <c r="R124" s="79"/>
      <c r="S124" s="79"/>
      <c r="T124" s="79" t="s">
        <v>683</v>
      </c>
      <c r="U124" s="83" t="s">
        <v>720</v>
      </c>
      <c r="V124" s="83" t="s">
        <v>720</v>
      </c>
      <c r="W124" s="81">
        <v>43509.66846064815</v>
      </c>
      <c r="X124" s="83" t="s">
        <v>952</v>
      </c>
      <c r="Y124" s="79"/>
      <c r="Z124" s="79"/>
      <c r="AA124" s="85" t="s">
        <v>1129</v>
      </c>
      <c r="AB124" s="79"/>
      <c r="AC124" s="79" t="b">
        <v>0</v>
      </c>
      <c r="AD124" s="79">
        <v>3</v>
      </c>
      <c r="AE124" s="85" t="s">
        <v>1185</v>
      </c>
      <c r="AF124" s="79" t="b">
        <v>0</v>
      </c>
      <c r="AG124" s="79" t="s">
        <v>1187</v>
      </c>
      <c r="AH124" s="79"/>
      <c r="AI124" s="85" t="s">
        <v>1185</v>
      </c>
      <c r="AJ124" s="79" t="b">
        <v>0</v>
      </c>
      <c r="AK124" s="79">
        <v>1</v>
      </c>
      <c r="AL124" s="85" t="s">
        <v>1185</v>
      </c>
      <c r="AM124" s="79" t="s">
        <v>1194</v>
      </c>
      <c r="AN124" s="79" t="b">
        <v>0</v>
      </c>
      <c r="AO124" s="85" t="s">
        <v>1129</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6</v>
      </c>
      <c r="BC124" s="78" t="str">
        <f>REPLACE(INDEX(GroupVertices[Group],MATCH(Edges24[[#This Row],[Vertex 2]],GroupVertices[Vertex],0)),1,1,"")</f>
        <v>6</v>
      </c>
      <c r="BD124" s="48">
        <v>6</v>
      </c>
      <c r="BE124" s="49">
        <v>13.953488372093023</v>
      </c>
      <c r="BF124" s="48">
        <v>0</v>
      </c>
      <c r="BG124" s="49">
        <v>0</v>
      </c>
      <c r="BH124" s="48">
        <v>0</v>
      </c>
      <c r="BI124" s="49">
        <v>0</v>
      </c>
      <c r="BJ124" s="48">
        <v>37</v>
      </c>
      <c r="BK124" s="49">
        <v>86.04651162790698</v>
      </c>
      <c r="BL124" s="48">
        <v>43</v>
      </c>
    </row>
    <row r="125" spans="1:64" ht="15">
      <c r="A125" s="64" t="s">
        <v>296</v>
      </c>
      <c r="B125" s="64" t="s">
        <v>295</v>
      </c>
      <c r="C125" s="65"/>
      <c r="D125" s="66"/>
      <c r="E125" s="67"/>
      <c r="F125" s="68"/>
      <c r="G125" s="65"/>
      <c r="H125" s="69"/>
      <c r="I125" s="70"/>
      <c r="J125" s="70"/>
      <c r="K125" s="34" t="s">
        <v>66</v>
      </c>
      <c r="L125" s="77">
        <v>153</v>
      </c>
      <c r="M125" s="77"/>
      <c r="N125" s="72"/>
      <c r="O125" s="79" t="s">
        <v>332</v>
      </c>
      <c r="P125" s="81">
        <v>43509.67633101852</v>
      </c>
      <c r="Q125" s="79" t="s">
        <v>438</v>
      </c>
      <c r="R125" s="79"/>
      <c r="S125" s="79"/>
      <c r="T125" s="79"/>
      <c r="U125" s="79"/>
      <c r="V125" s="83" t="s">
        <v>820</v>
      </c>
      <c r="W125" s="81">
        <v>43509.67633101852</v>
      </c>
      <c r="X125" s="83" t="s">
        <v>953</v>
      </c>
      <c r="Y125" s="79"/>
      <c r="Z125" s="79"/>
      <c r="AA125" s="85" t="s">
        <v>1130</v>
      </c>
      <c r="AB125" s="79"/>
      <c r="AC125" s="79" t="b">
        <v>0</v>
      </c>
      <c r="AD125" s="79">
        <v>0</v>
      </c>
      <c r="AE125" s="85" t="s">
        <v>1185</v>
      </c>
      <c r="AF125" s="79" t="b">
        <v>0</v>
      </c>
      <c r="AG125" s="79" t="s">
        <v>1187</v>
      </c>
      <c r="AH125" s="79"/>
      <c r="AI125" s="85" t="s">
        <v>1185</v>
      </c>
      <c r="AJ125" s="79" t="b">
        <v>0</v>
      </c>
      <c r="AK125" s="79">
        <v>1</v>
      </c>
      <c r="AL125" s="85" t="s">
        <v>1129</v>
      </c>
      <c r="AM125" s="79" t="s">
        <v>1195</v>
      </c>
      <c r="AN125" s="79" t="b">
        <v>0</v>
      </c>
      <c r="AO125" s="85" t="s">
        <v>1129</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6</v>
      </c>
      <c r="BC125" s="78" t="str">
        <f>REPLACE(INDEX(GroupVertices[Group],MATCH(Edges24[[#This Row],[Vertex 2]],GroupVertices[Vertex],0)),1,1,"")</f>
        <v>6</v>
      </c>
      <c r="BD125" s="48">
        <v>3</v>
      </c>
      <c r="BE125" s="49">
        <v>14.285714285714286</v>
      </c>
      <c r="BF125" s="48">
        <v>0</v>
      </c>
      <c r="BG125" s="49">
        <v>0</v>
      </c>
      <c r="BH125" s="48">
        <v>0</v>
      </c>
      <c r="BI125" s="49">
        <v>0</v>
      </c>
      <c r="BJ125" s="48">
        <v>18</v>
      </c>
      <c r="BK125" s="49">
        <v>85.71428571428571</v>
      </c>
      <c r="BL125" s="48">
        <v>21</v>
      </c>
    </row>
    <row r="126" spans="1:64" ht="15">
      <c r="A126" s="64" t="s">
        <v>297</v>
      </c>
      <c r="B126" s="64" t="s">
        <v>296</v>
      </c>
      <c r="C126" s="65"/>
      <c r="D126" s="66"/>
      <c r="E126" s="67"/>
      <c r="F126" s="68"/>
      <c r="G126" s="65"/>
      <c r="H126" s="69"/>
      <c r="I126" s="70"/>
      <c r="J126" s="70"/>
      <c r="K126" s="34" t="s">
        <v>65</v>
      </c>
      <c r="L126" s="77">
        <v>154</v>
      </c>
      <c r="M126" s="77"/>
      <c r="N126" s="72"/>
      <c r="O126" s="79" t="s">
        <v>332</v>
      </c>
      <c r="P126" s="81">
        <v>43510.60128472222</v>
      </c>
      <c r="Q126" s="79" t="s">
        <v>438</v>
      </c>
      <c r="R126" s="79"/>
      <c r="S126" s="79"/>
      <c r="T126" s="79"/>
      <c r="U126" s="79"/>
      <c r="V126" s="83" t="s">
        <v>821</v>
      </c>
      <c r="W126" s="81">
        <v>43510.60128472222</v>
      </c>
      <c r="X126" s="83" t="s">
        <v>954</v>
      </c>
      <c r="Y126" s="79"/>
      <c r="Z126" s="79"/>
      <c r="AA126" s="85" t="s">
        <v>1131</v>
      </c>
      <c r="AB126" s="79"/>
      <c r="AC126" s="79" t="b">
        <v>0</v>
      </c>
      <c r="AD126" s="79">
        <v>0</v>
      </c>
      <c r="AE126" s="85" t="s">
        <v>1185</v>
      </c>
      <c r="AF126" s="79" t="b">
        <v>0</v>
      </c>
      <c r="AG126" s="79" t="s">
        <v>1187</v>
      </c>
      <c r="AH126" s="79"/>
      <c r="AI126" s="85" t="s">
        <v>1185</v>
      </c>
      <c r="AJ126" s="79" t="b">
        <v>0</v>
      </c>
      <c r="AK126" s="79">
        <v>2</v>
      </c>
      <c r="AL126" s="85" t="s">
        <v>1129</v>
      </c>
      <c r="AM126" s="79" t="s">
        <v>1195</v>
      </c>
      <c r="AN126" s="79" t="b">
        <v>0</v>
      </c>
      <c r="AO126" s="85" t="s">
        <v>1129</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6</v>
      </c>
      <c r="BC126" s="78" t="str">
        <f>REPLACE(INDEX(GroupVertices[Group],MATCH(Edges24[[#This Row],[Vertex 2]],GroupVertices[Vertex],0)),1,1,"")</f>
        <v>6</v>
      </c>
      <c r="BD126" s="48"/>
      <c r="BE126" s="49"/>
      <c r="BF126" s="48"/>
      <c r="BG126" s="49"/>
      <c r="BH126" s="48"/>
      <c r="BI126" s="49"/>
      <c r="BJ126" s="48"/>
      <c r="BK126" s="49"/>
      <c r="BL126" s="48"/>
    </row>
    <row r="127" spans="1:64" ht="15">
      <c r="A127" s="64" t="s">
        <v>295</v>
      </c>
      <c r="B127" s="64" t="s">
        <v>295</v>
      </c>
      <c r="C127" s="65"/>
      <c r="D127" s="66"/>
      <c r="E127" s="67"/>
      <c r="F127" s="68"/>
      <c r="G127" s="65"/>
      <c r="H127" s="69"/>
      <c r="I127" s="70"/>
      <c r="J127" s="70"/>
      <c r="K127" s="34" t="s">
        <v>65</v>
      </c>
      <c r="L127" s="77">
        <v>155</v>
      </c>
      <c r="M127" s="77"/>
      <c r="N127" s="72"/>
      <c r="O127" s="79" t="s">
        <v>176</v>
      </c>
      <c r="P127" s="81">
        <v>43498.88547453703</v>
      </c>
      <c r="Q127" s="79" t="s">
        <v>439</v>
      </c>
      <c r="R127" s="83" t="s">
        <v>551</v>
      </c>
      <c r="S127" s="79" t="s">
        <v>608</v>
      </c>
      <c r="T127" s="79" t="s">
        <v>627</v>
      </c>
      <c r="U127" s="83" t="s">
        <v>721</v>
      </c>
      <c r="V127" s="83" t="s">
        <v>721</v>
      </c>
      <c r="W127" s="81">
        <v>43498.88547453703</v>
      </c>
      <c r="X127" s="83" t="s">
        <v>955</v>
      </c>
      <c r="Y127" s="79"/>
      <c r="Z127" s="79"/>
      <c r="AA127" s="85" t="s">
        <v>1132</v>
      </c>
      <c r="AB127" s="79"/>
      <c r="AC127" s="79" t="b">
        <v>0</v>
      </c>
      <c r="AD127" s="79">
        <v>0</v>
      </c>
      <c r="AE127" s="85" t="s">
        <v>1185</v>
      </c>
      <c r="AF127" s="79" t="b">
        <v>0</v>
      </c>
      <c r="AG127" s="79" t="s">
        <v>1187</v>
      </c>
      <c r="AH127" s="79"/>
      <c r="AI127" s="85" t="s">
        <v>1185</v>
      </c>
      <c r="AJ127" s="79" t="b">
        <v>0</v>
      </c>
      <c r="AK127" s="79">
        <v>0</v>
      </c>
      <c r="AL127" s="85" t="s">
        <v>1185</v>
      </c>
      <c r="AM127" s="79" t="s">
        <v>1194</v>
      </c>
      <c r="AN127" s="79" t="b">
        <v>0</v>
      </c>
      <c r="AO127" s="85" t="s">
        <v>1132</v>
      </c>
      <c r="AP127" s="79" t="s">
        <v>176</v>
      </c>
      <c r="AQ127" s="79">
        <v>0</v>
      </c>
      <c r="AR127" s="79">
        <v>0</v>
      </c>
      <c r="AS127" s="79"/>
      <c r="AT127" s="79"/>
      <c r="AU127" s="79"/>
      <c r="AV127" s="79"/>
      <c r="AW127" s="79"/>
      <c r="AX127" s="79"/>
      <c r="AY127" s="79"/>
      <c r="AZ127" s="79"/>
      <c r="BA127">
        <v>5</v>
      </c>
      <c r="BB127" s="78" t="str">
        <f>REPLACE(INDEX(GroupVertices[Group],MATCH(Edges24[[#This Row],[Vertex 1]],GroupVertices[Vertex],0)),1,1,"")</f>
        <v>6</v>
      </c>
      <c r="BC127" s="78" t="str">
        <f>REPLACE(INDEX(GroupVertices[Group],MATCH(Edges24[[#This Row],[Vertex 2]],GroupVertices[Vertex],0)),1,1,"")</f>
        <v>6</v>
      </c>
      <c r="BD127" s="48">
        <v>3</v>
      </c>
      <c r="BE127" s="49">
        <v>8.108108108108109</v>
      </c>
      <c r="BF127" s="48">
        <v>0</v>
      </c>
      <c r="BG127" s="49">
        <v>0</v>
      </c>
      <c r="BH127" s="48">
        <v>0</v>
      </c>
      <c r="BI127" s="49">
        <v>0</v>
      </c>
      <c r="BJ127" s="48">
        <v>34</v>
      </c>
      <c r="BK127" s="49">
        <v>91.89189189189189</v>
      </c>
      <c r="BL127" s="48">
        <v>37</v>
      </c>
    </row>
    <row r="128" spans="1:64" ht="15">
      <c r="A128" s="64" t="s">
        <v>295</v>
      </c>
      <c r="B128" s="64" t="s">
        <v>295</v>
      </c>
      <c r="C128" s="65"/>
      <c r="D128" s="66"/>
      <c r="E128" s="67"/>
      <c r="F128" s="68"/>
      <c r="G128" s="65"/>
      <c r="H128" s="69"/>
      <c r="I128" s="70"/>
      <c r="J128" s="70"/>
      <c r="K128" s="34" t="s">
        <v>65</v>
      </c>
      <c r="L128" s="77">
        <v>156</v>
      </c>
      <c r="M128" s="77"/>
      <c r="N128" s="72"/>
      <c r="O128" s="79" t="s">
        <v>176</v>
      </c>
      <c r="P128" s="81">
        <v>43501.85769675926</v>
      </c>
      <c r="Q128" s="79" t="s">
        <v>440</v>
      </c>
      <c r="R128" s="83" t="s">
        <v>552</v>
      </c>
      <c r="S128" s="79" t="s">
        <v>603</v>
      </c>
      <c r="T128" s="79" t="s">
        <v>627</v>
      </c>
      <c r="U128" s="79"/>
      <c r="V128" s="83" t="s">
        <v>822</v>
      </c>
      <c r="W128" s="81">
        <v>43501.85769675926</v>
      </c>
      <c r="X128" s="83" t="s">
        <v>956</v>
      </c>
      <c r="Y128" s="79"/>
      <c r="Z128" s="79"/>
      <c r="AA128" s="85" t="s">
        <v>1133</v>
      </c>
      <c r="AB128" s="79"/>
      <c r="AC128" s="79" t="b">
        <v>0</v>
      </c>
      <c r="AD128" s="79">
        <v>0</v>
      </c>
      <c r="AE128" s="85" t="s">
        <v>1185</v>
      </c>
      <c r="AF128" s="79" t="b">
        <v>0</v>
      </c>
      <c r="AG128" s="79" t="s">
        <v>1187</v>
      </c>
      <c r="AH128" s="79"/>
      <c r="AI128" s="85" t="s">
        <v>1185</v>
      </c>
      <c r="AJ128" s="79" t="b">
        <v>0</v>
      </c>
      <c r="AK128" s="79">
        <v>0</v>
      </c>
      <c r="AL128" s="85" t="s">
        <v>1185</v>
      </c>
      <c r="AM128" s="79" t="s">
        <v>1194</v>
      </c>
      <c r="AN128" s="79" t="b">
        <v>0</v>
      </c>
      <c r="AO128" s="85" t="s">
        <v>1133</v>
      </c>
      <c r="AP128" s="79" t="s">
        <v>176</v>
      </c>
      <c r="AQ128" s="79">
        <v>0</v>
      </c>
      <c r="AR128" s="79">
        <v>0</v>
      </c>
      <c r="AS128" s="79"/>
      <c r="AT128" s="79"/>
      <c r="AU128" s="79"/>
      <c r="AV128" s="79"/>
      <c r="AW128" s="79"/>
      <c r="AX128" s="79"/>
      <c r="AY128" s="79"/>
      <c r="AZ128" s="79"/>
      <c r="BA128">
        <v>5</v>
      </c>
      <c r="BB128" s="78" t="str">
        <f>REPLACE(INDEX(GroupVertices[Group],MATCH(Edges24[[#This Row],[Vertex 1]],GroupVertices[Vertex],0)),1,1,"")</f>
        <v>6</v>
      </c>
      <c r="BC128" s="78" t="str">
        <f>REPLACE(INDEX(GroupVertices[Group],MATCH(Edges24[[#This Row],[Vertex 2]],GroupVertices[Vertex],0)),1,1,"")</f>
        <v>6</v>
      </c>
      <c r="BD128" s="48">
        <v>2</v>
      </c>
      <c r="BE128" s="49">
        <v>4.761904761904762</v>
      </c>
      <c r="BF128" s="48">
        <v>0</v>
      </c>
      <c r="BG128" s="49">
        <v>0</v>
      </c>
      <c r="BH128" s="48">
        <v>0</v>
      </c>
      <c r="BI128" s="49">
        <v>0</v>
      </c>
      <c r="BJ128" s="48">
        <v>40</v>
      </c>
      <c r="BK128" s="49">
        <v>95.23809523809524</v>
      </c>
      <c r="BL128" s="48">
        <v>42</v>
      </c>
    </row>
    <row r="129" spans="1:64" ht="15">
      <c r="A129" s="64" t="s">
        <v>295</v>
      </c>
      <c r="B129" s="64" t="s">
        <v>295</v>
      </c>
      <c r="C129" s="65"/>
      <c r="D129" s="66"/>
      <c r="E129" s="67"/>
      <c r="F129" s="68"/>
      <c r="G129" s="65"/>
      <c r="H129" s="69"/>
      <c r="I129" s="70"/>
      <c r="J129" s="70"/>
      <c r="K129" s="34" t="s">
        <v>65</v>
      </c>
      <c r="L129" s="77">
        <v>157</v>
      </c>
      <c r="M129" s="77"/>
      <c r="N129" s="72"/>
      <c r="O129" s="79" t="s">
        <v>176</v>
      </c>
      <c r="P129" s="81">
        <v>43503.68408564815</v>
      </c>
      <c r="Q129" s="79" t="s">
        <v>441</v>
      </c>
      <c r="R129" s="83" t="s">
        <v>553</v>
      </c>
      <c r="S129" s="79" t="s">
        <v>608</v>
      </c>
      <c r="T129" s="79" t="s">
        <v>684</v>
      </c>
      <c r="U129" s="83" t="s">
        <v>722</v>
      </c>
      <c r="V129" s="83" t="s">
        <v>722</v>
      </c>
      <c r="W129" s="81">
        <v>43503.68408564815</v>
      </c>
      <c r="X129" s="83" t="s">
        <v>957</v>
      </c>
      <c r="Y129" s="79"/>
      <c r="Z129" s="79"/>
      <c r="AA129" s="85" t="s">
        <v>1134</v>
      </c>
      <c r="AB129" s="79"/>
      <c r="AC129" s="79" t="b">
        <v>0</v>
      </c>
      <c r="AD129" s="79">
        <v>0</v>
      </c>
      <c r="AE129" s="85" t="s">
        <v>1185</v>
      </c>
      <c r="AF129" s="79" t="b">
        <v>0</v>
      </c>
      <c r="AG129" s="79" t="s">
        <v>1187</v>
      </c>
      <c r="AH129" s="79"/>
      <c r="AI129" s="85" t="s">
        <v>1185</v>
      </c>
      <c r="AJ129" s="79" t="b">
        <v>0</v>
      </c>
      <c r="AK129" s="79">
        <v>1</v>
      </c>
      <c r="AL129" s="85" t="s">
        <v>1185</v>
      </c>
      <c r="AM129" s="79" t="s">
        <v>1194</v>
      </c>
      <c r="AN129" s="79" t="b">
        <v>0</v>
      </c>
      <c r="AO129" s="85" t="s">
        <v>1134</v>
      </c>
      <c r="AP129" s="79" t="s">
        <v>176</v>
      </c>
      <c r="AQ129" s="79">
        <v>0</v>
      </c>
      <c r="AR129" s="79">
        <v>0</v>
      </c>
      <c r="AS129" s="79"/>
      <c r="AT129" s="79"/>
      <c r="AU129" s="79"/>
      <c r="AV129" s="79"/>
      <c r="AW129" s="79"/>
      <c r="AX129" s="79"/>
      <c r="AY129" s="79"/>
      <c r="AZ129" s="79"/>
      <c r="BA129">
        <v>5</v>
      </c>
      <c r="BB129" s="78" t="str">
        <f>REPLACE(INDEX(GroupVertices[Group],MATCH(Edges24[[#This Row],[Vertex 1]],GroupVertices[Vertex],0)),1,1,"")</f>
        <v>6</v>
      </c>
      <c r="BC129" s="78" t="str">
        <f>REPLACE(INDEX(GroupVertices[Group],MATCH(Edges24[[#This Row],[Vertex 2]],GroupVertices[Vertex],0)),1,1,"")</f>
        <v>6</v>
      </c>
      <c r="BD129" s="48">
        <v>0</v>
      </c>
      <c r="BE129" s="49">
        <v>0</v>
      </c>
      <c r="BF129" s="48">
        <v>0</v>
      </c>
      <c r="BG129" s="49">
        <v>0</v>
      </c>
      <c r="BH129" s="48">
        <v>0</v>
      </c>
      <c r="BI129" s="49">
        <v>0</v>
      </c>
      <c r="BJ129" s="48">
        <v>30</v>
      </c>
      <c r="BK129" s="49">
        <v>100</v>
      </c>
      <c r="BL129" s="48">
        <v>30</v>
      </c>
    </row>
    <row r="130" spans="1:64" ht="15">
      <c r="A130" s="64" t="s">
        <v>295</v>
      </c>
      <c r="B130" s="64" t="s">
        <v>295</v>
      </c>
      <c r="C130" s="65"/>
      <c r="D130" s="66"/>
      <c r="E130" s="67"/>
      <c r="F130" s="68"/>
      <c r="G130" s="65"/>
      <c r="H130" s="69"/>
      <c r="I130" s="70"/>
      <c r="J130" s="70"/>
      <c r="K130" s="34" t="s">
        <v>65</v>
      </c>
      <c r="L130" s="77">
        <v>158</v>
      </c>
      <c r="M130" s="77"/>
      <c r="N130" s="72"/>
      <c r="O130" s="79" t="s">
        <v>176</v>
      </c>
      <c r="P130" s="81">
        <v>43504.73966435185</v>
      </c>
      <c r="Q130" s="79" t="s">
        <v>442</v>
      </c>
      <c r="R130" s="83" t="s">
        <v>554</v>
      </c>
      <c r="S130" s="79" t="s">
        <v>593</v>
      </c>
      <c r="T130" s="79"/>
      <c r="U130" s="79"/>
      <c r="V130" s="83" t="s">
        <v>822</v>
      </c>
      <c r="W130" s="81">
        <v>43504.73966435185</v>
      </c>
      <c r="X130" s="83" t="s">
        <v>958</v>
      </c>
      <c r="Y130" s="79"/>
      <c r="Z130" s="79"/>
      <c r="AA130" s="85" t="s">
        <v>1135</v>
      </c>
      <c r="AB130" s="79"/>
      <c r="AC130" s="79" t="b">
        <v>0</v>
      </c>
      <c r="AD130" s="79">
        <v>0</v>
      </c>
      <c r="AE130" s="85" t="s">
        <v>1185</v>
      </c>
      <c r="AF130" s="79" t="b">
        <v>0</v>
      </c>
      <c r="AG130" s="79" t="s">
        <v>1187</v>
      </c>
      <c r="AH130" s="79"/>
      <c r="AI130" s="85" t="s">
        <v>1185</v>
      </c>
      <c r="AJ130" s="79" t="b">
        <v>0</v>
      </c>
      <c r="AK130" s="79">
        <v>0</v>
      </c>
      <c r="AL130" s="85" t="s">
        <v>1185</v>
      </c>
      <c r="AM130" s="79" t="s">
        <v>1194</v>
      </c>
      <c r="AN130" s="79" t="b">
        <v>1</v>
      </c>
      <c r="AO130" s="85" t="s">
        <v>1135</v>
      </c>
      <c r="AP130" s="79" t="s">
        <v>176</v>
      </c>
      <c r="AQ130" s="79">
        <v>0</v>
      </c>
      <c r="AR130" s="79">
        <v>0</v>
      </c>
      <c r="AS130" s="79"/>
      <c r="AT130" s="79"/>
      <c r="AU130" s="79"/>
      <c r="AV130" s="79"/>
      <c r="AW130" s="79"/>
      <c r="AX130" s="79"/>
      <c r="AY130" s="79"/>
      <c r="AZ130" s="79"/>
      <c r="BA130">
        <v>5</v>
      </c>
      <c r="BB130" s="78" t="str">
        <f>REPLACE(INDEX(GroupVertices[Group],MATCH(Edges24[[#This Row],[Vertex 1]],GroupVertices[Vertex],0)),1,1,"")</f>
        <v>6</v>
      </c>
      <c r="BC130" s="78" t="str">
        <f>REPLACE(INDEX(GroupVertices[Group],MATCH(Edges24[[#This Row],[Vertex 2]],GroupVertices[Vertex],0)),1,1,"")</f>
        <v>6</v>
      </c>
      <c r="BD130" s="48">
        <v>2</v>
      </c>
      <c r="BE130" s="49">
        <v>12.5</v>
      </c>
      <c r="BF130" s="48">
        <v>0</v>
      </c>
      <c r="BG130" s="49">
        <v>0</v>
      </c>
      <c r="BH130" s="48">
        <v>0</v>
      </c>
      <c r="BI130" s="49">
        <v>0</v>
      </c>
      <c r="BJ130" s="48">
        <v>14</v>
      </c>
      <c r="BK130" s="49">
        <v>87.5</v>
      </c>
      <c r="BL130" s="48">
        <v>16</v>
      </c>
    </row>
    <row r="131" spans="1:64" ht="15">
      <c r="A131" s="64" t="s">
        <v>295</v>
      </c>
      <c r="B131" s="64" t="s">
        <v>295</v>
      </c>
      <c r="C131" s="65"/>
      <c r="D131" s="66"/>
      <c r="E131" s="67"/>
      <c r="F131" s="68"/>
      <c r="G131" s="65"/>
      <c r="H131" s="69"/>
      <c r="I131" s="70"/>
      <c r="J131" s="70"/>
      <c r="K131" s="34" t="s">
        <v>65</v>
      </c>
      <c r="L131" s="77">
        <v>159</v>
      </c>
      <c r="M131" s="77"/>
      <c r="N131" s="72"/>
      <c r="O131" s="79" t="s">
        <v>176</v>
      </c>
      <c r="P131" s="81">
        <v>43506.555601851855</v>
      </c>
      <c r="Q131" s="79" t="s">
        <v>443</v>
      </c>
      <c r="R131" s="83" t="s">
        <v>555</v>
      </c>
      <c r="S131" s="79" t="s">
        <v>608</v>
      </c>
      <c r="T131" s="79" t="s">
        <v>685</v>
      </c>
      <c r="U131" s="83" t="s">
        <v>723</v>
      </c>
      <c r="V131" s="83" t="s">
        <v>723</v>
      </c>
      <c r="W131" s="81">
        <v>43506.555601851855</v>
      </c>
      <c r="X131" s="83" t="s">
        <v>959</v>
      </c>
      <c r="Y131" s="79"/>
      <c r="Z131" s="79"/>
      <c r="AA131" s="85" t="s">
        <v>1136</v>
      </c>
      <c r="AB131" s="79"/>
      <c r="AC131" s="79" t="b">
        <v>0</v>
      </c>
      <c r="AD131" s="79">
        <v>0</v>
      </c>
      <c r="AE131" s="85" t="s">
        <v>1185</v>
      </c>
      <c r="AF131" s="79" t="b">
        <v>0</v>
      </c>
      <c r="AG131" s="79" t="s">
        <v>1187</v>
      </c>
      <c r="AH131" s="79"/>
      <c r="AI131" s="85" t="s">
        <v>1185</v>
      </c>
      <c r="AJ131" s="79" t="b">
        <v>0</v>
      </c>
      <c r="AK131" s="79">
        <v>0</v>
      </c>
      <c r="AL131" s="85" t="s">
        <v>1185</v>
      </c>
      <c r="AM131" s="79" t="s">
        <v>1194</v>
      </c>
      <c r="AN131" s="79" t="b">
        <v>0</v>
      </c>
      <c r="AO131" s="85" t="s">
        <v>1136</v>
      </c>
      <c r="AP131" s="79" t="s">
        <v>176</v>
      </c>
      <c r="AQ131" s="79">
        <v>0</v>
      </c>
      <c r="AR131" s="79">
        <v>0</v>
      </c>
      <c r="AS131" s="79"/>
      <c r="AT131" s="79"/>
      <c r="AU131" s="79"/>
      <c r="AV131" s="79"/>
      <c r="AW131" s="79"/>
      <c r="AX131" s="79"/>
      <c r="AY131" s="79"/>
      <c r="AZ131" s="79"/>
      <c r="BA131">
        <v>5</v>
      </c>
      <c r="BB131" s="78" t="str">
        <f>REPLACE(INDEX(GroupVertices[Group],MATCH(Edges24[[#This Row],[Vertex 1]],GroupVertices[Vertex],0)),1,1,"")</f>
        <v>6</v>
      </c>
      <c r="BC131" s="78" t="str">
        <f>REPLACE(INDEX(GroupVertices[Group],MATCH(Edges24[[#This Row],[Vertex 2]],GroupVertices[Vertex],0)),1,1,"")</f>
        <v>6</v>
      </c>
      <c r="BD131" s="48">
        <v>2</v>
      </c>
      <c r="BE131" s="49">
        <v>5.882352941176471</v>
      </c>
      <c r="BF131" s="48">
        <v>0</v>
      </c>
      <c r="BG131" s="49">
        <v>0</v>
      </c>
      <c r="BH131" s="48">
        <v>0</v>
      </c>
      <c r="BI131" s="49">
        <v>0</v>
      </c>
      <c r="BJ131" s="48">
        <v>32</v>
      </c>
      <c r="BK131" s="49">
        <v>94.11764705882354</v>
      </c>
      <c r="BL131" s="48">
        <v>34</v>
      </c>
    </row>
    <row r="132" spans="1:64" ht="15">
      <c r="A132" s="64" t="s">
        <v>298</v>
      </c>
      <c r="B132" s="64" t="s">
        <v>298</v>
      </c>
      <c r="C132" s="65"/>
      <c r="D132" s="66"/>
      <c r="E132" s="67"/>
      <c r="F132" s="68"/>
      <c r="G132" s="65"/>
      <c r="H132" s="69"/>
      <c r="I132" s="70"/>
      <c r="J132" s="70"/>
      <c r="K132" s="34" t="s">
        <v>65</v>
      </c>
      <c r="L132" s="77">
        <v>161</v>
      </c>
      <c r="M132" s="77"/>
      <c r="N132" s="72"/>
      <c r="O132" s="79" t="s">
        <v>176</v>
      </c>
      <c r="P132" s="81">
        <v>43508.895833333336</v>
      </c>
      <c r="Q132" s="79" t="s">
        <v>444</v>
      </c>
      <c r="R132" s="83" t="s">
        <v>556</v>
      </c>
      <c r="S132" s="79" t="s">
        <v>593</v>
      </c>
      <c r="T132" s="79"/>
      <c r="U132" s="79"/>
      <c r="V132" s="83" t="s">
        <v>823</v>
      </c>
      <c r="W132" s="81">
        <v>43508.895833333336</v>
      </c>
      <c r="X132" s="83" t="s">
        <v>960</v>
      </c>
      <c r="Y132" s="79"/>
      <c r="Z132" s="79"/>
      <c r="AA132" s="85" t="s">
        <v>1137</v>
      </c>
      <c r="AB132" s="79"/>
      <c r="AC132" s="79" t="b">
        <v>0</v>
      </c>
      <c r="AD132" s="79">
        <v>0</v>
      </c>
      <c r="AE132" s="85" t="s">
        <v>1185</v>
      </c>
      <c r="AF132" s="79" t="b">
        <v>0</v>
      </c>
      <c r="AG132" s="79" t="s">
        <v>1187</v>
      </c>
      <c r="AH132" s="79"/>
      <c r="AI132" s="85" t="s">
        <v>1185</v>
      </c>
      <c r="AJ132" s="79" t="b">
        <v>0</v>
      </c>
      <c r="AK132" s="79">
        <v>0</v>
      </c>
      <c r="AL132" s="85" t="s">
        <v>1185</v>
      </c>
      <c r="AM132" s="79" t="s">
        <v>1214</v>
      </c>
      <c r="AN132" s="79" t="b">
        <v>1</v>
      </c>
      <c r="AO132" s="85" t="s">
        <v>1137</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1</v>
      </c>
      <c r="BC132" s="78" t="str">
        <f>REPLACE(INDEX(GroupVertices[Group],MATCH(Edges24[[#This Row],[Vertex 2]],GroupVertices[Vertex],0)),1,1,"")</f>
        <v>1</v>
      </c>
      <c r="BD132" s="48">
        <v>2</v>
      </c>
      <c r="BE132" s="49">
        <v>9.523809523809524</v>
      </c>
      <c r="BF132" s="48">
        <v>0</v>
      </c>
      <c r="BG132" s="49">
        <v>0</v>
      </c>
      <c r="BH132" s="48">
        <v>0</v>
      </c>
      <c r="BI132" s="49">
        <v>0</v>
      </c>
      <c r="BJ132" s="48">
        <v>19</v>
      </c>
      <c r="BK132" s="49">
        <v>90.47619047619048</v>
      </c>
      <c r="BL132" s="48">
        <v>21</v>
      </c>
    </row>
    <row r="133" spans="1:64" ht="15">
      <c r="A133" s="64" t="s">
        <v>298</v>
      </c>
      <c r="B133" s="64" t="s">
        <v>298</v>
      </c>
      <c r="C133" s="65"/>
      <c r="D133" s="66"/>
      <c r="E133" s="67"/>
      <c r="F133" s="68"/>
      <c r="G133" s="65"/>
      <c r="H133" s="69"/>
      <c r="I133" s="70"/>
      <c r="J133" s="70"/>
      <c r="K133" s="34" t="s">
        <v>65</v>
      </c>
      <c r="L133" s="77">
        <v>162</v>
      </c>
      <c r="M133" s="77"/>
      <c r="N133" s="72"/>
      <c r="O133" s="79" t="s">
        <v>176</v>
      </c>
      <c r="P133" s="81">
        <v>43510.62501157408</v>
      </c>
      <c r="Q133" s="79" t="s">
        <v>445</v>
      </c>
      <c r="R133" s="83" t="s">
        <v>557</v>
      </c>
      <c r="S133" s="79" t="s">
        <v>593</v>
      </c>
      <c r="T133" s="79"/>
      <c r="U133" s="79"/>
      <c r="V133" s="83" t="s">
        <v>823</v>
      </c>
      <c r="W133" s="81">
        <v>43510.62501157408</v>
      </c>
      <c r="X133" s="83" t="s">
        <v>961</v>
      </c>
      <c r="Y133" s="79"/>
      <c r="Z133" s="79"/>
      <c r="AA133" s="85" t="s">
        <v>1138</v>
      </c>
      <c r="AB133" s="79"/>
      <c r="AC133" s="79" t="b">
        <v>0</v>
      </c>
      <c r="AD133" s="79">
        <v>0</v>
      </c>
      <c r="AE133" s="85" t="s">
        <v>1185</v>
      </c>
      <c r="AF133" s="79" t="b">
        <v>0</v>
      </c>
      <c r="AG133" s="79" t="s">
        <v>1187</v>
      </c>
      <c r="AH133" s="79"/>
      <c r="AI133" s="85" t="s">
        <v>1185</v>
      </c>
      <c r="AJ133" s="79" t="b">
        <v>0</v>
      </c>
      <c r="AK133" s="79">
        <v>0</v>
      </c>
      <c r="AL133" s="85" t="s">
        <v>1185</v>
      </c>
      <c r="AM133" s="79" t="s">
        <v>1214</v>
      </c>
      <c r="AN133" s="79" t="b">
        <v>1</v>
      </c>
      <c r="AO133" s="85" t="s">
        <v>1138</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23</v>
      </c>
      <c r="BK133" s="49">
        <v>100</v>
      </c>
      <c r="BL133" s="48">
        <v>23</v>
      </c>
    </row>
    <row r="134" spans="1:64" ht="15">
      <c r="A134" s="64" t="s">
        <v>299</v>
      </c>
      <c r="B134" s="64" t="s">
        <v>299</v>
      </c>
      <c r="C134" s="65"/>
      <c r="D134" s="66"/>
      <c r="E134" s="67"/>
      <c r="F134" s="68"/>
      <c r="G134" s="65"/>
      <c r="H134" s="69"/>
      <c r="I134" s="70"/>
      <c r="J134" s="70"/>
      <c r="K134" s="34" t="s">
        <v>65</v>
      </c>
      <c r="L134" s="77">
        <v>163</v>
      </c>
      <c r="M134" s="77"/>
      <c r="N134" s="72"/>
      <c r="O134" s="79" t="s">
        <v>176</v>
      </c>
      <c r="P134" s="81">
        <v>43497.944444444445</v>
      </c>
      <c r="Q134" s="79" t="s">
        <v>446</v>
      </c>
      <c r="R134" s="83" t="s">
        <v>558</v>
      </c>
      <c r="S134" s="79" t="s">
        <v>622</v>
      </c>
      <c r="T134" s="79" t="s">
        <v>627</v>
      </c>
      <c r="U134" s="79"/>
      <c r="V134" s="83" t="s">
        <v>824</v>
      </c>
      <c r="W134" s="81">
        <v>43497.944444444445</v>
      </c>
      <c r="X134" s="83" t="s">
        <v>962</v>
      </c>
      <c r="Y134" s="79"/>
      <c r="Z134" s="79"/>
      <c r="AA134" s="85" t="s">
        <v>1139</v>
      </c>
      <c r="AB134" s="79"/>
      <c r="AC134" s="79" t="b">
        <v>0</v>
      </c>
      <c r="AD134" s="79">
        <v>0</v>
      </c>
      <c r="AE134" s="85" t="s">
        <v>1185</v>
      </c>
      <c r="AF134" s="79" t="b">
        <v>0</v>
      </c>
      <c r="AG134" s="79" t="s">
        <v>1187</v>
      </c>
      <c r="AH134" s="79"/>
      <c r="AI134" s="85" t="s">
        <v>1185</v>
      </c>
      <c r="AJ134" s="79" t="b">
        <v>0</v>
      </c>
      <c r="AK134" s="79">
        <v>0</v>
      </c>
      <c r="AL134" s="85" t="s">
        <v>1185</v>
      </c>
      <c r="AM134" s="79" t="s">
        <v>1215</v>
      </c>
      <c r="AN134" s="79" t="b">
        <v>0</v>
      </c>
      <c r="AO134" s="85" t="s">
        <v>1139</v>
      </c>
      <c r="AP134" s="79" t="s">
        <v>176</v>
      </c>
      <c r="AQ134" s="79">
        <v>0</v>
      </c>
      <c r="AR134" s="79">
        <v>0</v>
      </c>
      <c r="AS134" s="79"/>
      <c r="AT134" s="79"/>
      <c r="AU134" s="79"/>
      <c r="AV134" s="79"/>
      <c r="AW134" s="79"/>
      <c r="AX134" s="79"/>
      <c r="AY134" s="79"/>
      <c r="AZ134" s="79"/>
      <c r="BA134">
        <v>4</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18</v>
      </c>
      <c r="BK134" s="49">
        <v>100</v>
      </c>
      <c r="BL134" s="48">
        <v>18</v>
      </c>
    </row>
    <row r="135" spans="1:64" ht="15">
      <c r="A135" s="64" t="s">
        <v>299</v>
      </c>
      <c r="B135" s="64" t="s">
        <v>299</v>
      </c>
      <c r="C135" s="65"/>
      <c r="D135" s="66"/>
      <c r="E135" s="67"/>
      <c r="F135" s="68"/>
      <c r="G135" s="65"/>
      <c r="H135" s="69"/>
      <c r="I135" s="70"/>
      <c r="J135" s="70"/>
      <c r="K135" s="34" t="s">
        <v>65</v>
      </c>
      <c r="L135" s="77">
        <v>164</v>
      </c>
      <c r="M135" s="77"/>
      <c r="N135" s="72"/>
      <c r="O135" s="79" t="s">
        <v>176</v>
      </c>
      <c r="P135" s="81">
        <v>43501.944444444445</v>
      </c>
      <c r="Q135" s="79" t="s">
        <v>447</v>
      </c>
      <c r="R135" s="83" t="s">
        <v>558</v>
      </c>
      <c r="S135" s="79" t="s">
        <v>622</v>
      </c>
      <c r="T135" s="79" t="s">
        <v>627</v>
      </c>
      <c r="U135" s="79"/>
      <c r="V135" s="83" t="s">
        <v>824</v>
      </c>
      <c r="W135" s="81">
        <v>43501.944444444445</v>
      </c>
      <c r="X135" s="83" t="s">
        <v>963</v>
      </c>
      <c r="Y135" s="79"/>
      <c r="Z135" s="79"/>
      <c r="AA135" s="85" t="s">
        <v>1140</v>
      </c>
      <c r="AB135" s="79"/>
      <c r="AC135" s="79" t="b">
        <v>0</v>
      </c>
      <c r="AD135" s="79">
        <v>0</v>
      </c>
      <c r="AE135" s="85" t="s">
        <v>1185</v>
      </c>
      <c r="AF135" s="79" t="b">
        <v>0</v>
      </c>
      <c r="AG135" s="79" t="s">
        <v>1187</v>
      </c>
      <c r="AH135" s="79"/>
      <c r="AI135" s="85" t="s">
        <v>1185</v>
      </c>
      <c r="AJ135" s="79" t="b">
        <v>0</v>
      </c>
      <c r="AK135" s="79">
        <v>0</v>
      </c>
      <c r="AL135" s="85" t="s">
        <v>1185</v>
      </c>
      <c r="AM135" s="79" t="s">
        <v>1215</v>
      </c>
      <c r="AN135" s="79" t="b">
        <v>0</v>
      </c>
      <c r="AO135" s="85" t="s">
        <v>1140</v>
      </c>
      <c r="AP135" s="79" t="s">
        <v>176</v>
      </c>
      <c r="AQ135" s="79">
        <v>0</v>
      </c>
      <c r="AR135" s="79">
        <v>0</v>
      </c>
      <c r="AS135" s="79"/>
      <c r="AT135" s="79"/>
      <c r="AU135" s="79"/>
      <c r="AV135" s="79"/>
      <c r="AW135" s="79"/>
      <c r="AX135" s="79"/>
      <c r="AY135" s="79"/>
      <c r="AZ135" s="79"/>
      <c r="BA135">
        <v>4</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16</v>
      </c>
      <c r="BK135" s="49">
        <v>100</v>
      </c>
      <c r="BL135" s="48">
        <v>16</v>
      </c>
    </row>
    <row r="136" spans="1:64" ht="15">
      <c r="A136" s="64" t="s">
        <v>299</v>
      </c>
      <c r="B136" s="64" t="s">
        <v>299</v>
      </c>
      <c r="C136" s="65"/>
      <c r="D136" s="66"/>
      <c r="E136" s="67"/>
      <c r="F136" s="68"/>
      <c r="G136" s="65"/>
      <c r="H136" s="69"/>
      <c r="I136" s="70"/>
      <c r="J136" s="70"/>
      <c r="K136" s="34" t="s">
        <v>65</v>
      </c>
      <c r="L136" s="77">
        <v>165</v>
      </c>
      <c r="M136" s="77"/>
      <c r="N136" s="72"/>
      <c r="O136" s="79" t="s">
        <v>176</v>
      </c>
      <c r="P136" s="81">
        <v>43504.791666666664</v>
      </c>
      <c r="Q136" s="79" t="s">
        <v>448</v>
      </c>
      <c r="R136" s="83" t="s">
        <v>559</v>
      </c>
      <c r="S136" s="79" t="s">
        <v>622</v>
      </c>
      <c r="T136" s="79" t="s">
        <v>686</v>
      </c>
      <c r="U136" s="79"/>
      <c r="V136" s="83" t="s">
        <v>824</v>
      </c>
      <c r="W136" s="81">
        <v>43504.791666666664</v>
      </c>
      <c r="X136" s="83" t="s">
        <v>964</v>
      </c>
      <c r="Y136" s="79"/>
      <c r="Z136" s="79"/>
      <c r="AA136" s="85" t="s">
        <v>1141</v>
      </c>
      <c r="AB136" s="79"/>
      <c r="AC136" s="79" t="b">
        <v>0</v>
      </c>
      <c r="AD136" s="79">
        <v>0</v>
      </c>
      <c r="AE136" s="85" t="s">
        <v>1185</v>
      </c>
      <c r="AF136" s="79" t="b">
        <v>0</v>
      </c>
      <c r="AG136" s="79" t="s">
        <v>1187</v>
      </c>
      <c r="AH136" s="79"/>
      <c r="AI136" s="85" t="s">
        <v>1185</v>
      </c>
      <c r="AJ136" s="79" t="b">
        <v>0</v>
      </c>
      <c r="AK136" s="79">
        <v>0</v>
      </c>
      <c r="AL136" s="85" t="s">
        <v>1185</v>
      </c>
      <c r="AM136" s="79" t="s">
        <v>1215</v>
      </c>
      <c r="AN136" s="79" t="b">
        <v>0</v>
      </c>
      <c r="AO136" s="85" t="s">
        <v>1141</v>
      </c>
      <c r="AP136" s="79" t="s">
        <v>176</v>
      </c>
      <c r="AQ136" s="79">
        <v>0</v>
      </c>
      <c r="AR136" s="79">
        <v>0</v>
      </c>
      <c r="AS136" s="79"/>
      <c r="AT136" s="79"/>
      <c r="AU136" s="79"/>
      <c r="AV136" s="79"/>
      <c r="AW136" s="79"/>
      <c r="AX136" s="79"/>
      <c r="AY136" s="79"/>
      <c r="AZ136" s="79"/>
      <c r="BA136">
        <v>4</v>
      </c>
      <c r="BB136" s="78" t="str">
        <f>REPLACE(INDEX(GroupVertices[Group],MATCH(Edges24[[#This Row],[Vertex 1]],GroupVertices[Vertex],0)),1,1,"")</f>
        <v>1</v>
      </c>
      <c r="BC136" s="78" t="str">
        <f>REPLACE(INDEX(GroupVertices[Group],MATCH(Edges24[[#This Row],[Vertex 2]],GroupVertices[Vertex],0)),1,1,"")</f>
        <v>1</v>
      </c>
      <c r="BD136" s="48">
        <v>2</v>
      </c>
      <c r="BE136" s="49">
        <v>9.523809523809524</v>
      </c>
      <c r="BF136" s="48">
        <v>0</v>
      </c>
      <c r="BG136" s="49">
        <v>0</v>
      </c>
      <c r="BH136" s="48">
        <v>0</v>
      </c>
      <c r="BI136" s="49">
        <v>0</v>
      </c>
      <c r="BJ136" s="48">
        <v>19</v>
      </c>
      <c r="BK136" s="49">
        <v>90.47619047619048</v>
      </c>
      <c r="BL136" s="48">
        <v>21</v>
      </c>
    </row>
    <row r="137" spans="1:64" ht="15">
      <c r="A137" s="64" t="s">
        <v>299</v>
      </c>
      <c r="B137" s="64" t="s">
        <v>299</v>
      </c>
      <c r="C137" s="65"/>
      <c r="D137" s="66"/>
      <c r="E137" s="67"/>
      <c r="F137" s="68"/>
      <c r="G137" s="65"/>
      <c r="H137" s="69"/>
      <c r="I137" s="70"/>
      <c r="J137" s="70"/>
      <c r="K137" s="34" t="s">
        <v>65</v>
      </c>
      <c r="L137" s="77">
        <v>166</v>
      </c>
      <c r="M137" s="77"/>
      <c r="N137" s="72"/>
      <c r="O137" s="79" t="s">
        <v>176</v>
      </c>
      <c r="P137" s="81">
        <v>43510.69792824074</v>
      </c>
      <c r="Q137" s="79" t="s">
        <v>449</v>
      </c>
      <c r="R137" s="83" t="s">
        <v>558</v>
      </c>
      <c r="S137" s="79" t="s">
        <v>622</v>
      </c>
      <c r="T137" s="79" t="s">
        <v>627</v>
      </c>
      <c r="U137" s="79"/>
      <c r="V137" s="83" t="s">
        <v>824</v>
      </c>
      <c r="W137" s="81">
        <v>43510.69792824074</v>
      </c>
      <c r="X137" s="83" t="s">
        <v>965</v>
      </c>
      <c r="Y137" s="79"/>
      <c r="Z137" s="79"/>
      <c r="AA137" s="85" t="s">
        <v>1142</v>
      </c>
      <c r="AB137" s="79"/>
      <c r="AC137" s="79" t="b">
        <v>0</v>
      </c>
      <c r="AD137" s="79">
        <v>0</v>
      </c>
      <c r="AE137" s="85" t="s">
        <v>1185</v>
      </c>
      <c r="AF137" s="79" t="b">
        <v>0</v>
      </c>
      <c r="AG137" s="79" t="s">
        <v>1187</v>
      </c>
      <c r="AH137" s="79"/>
      <c r="AI137" s="85" t="s">
        <v>1185</v>
      </c>
      <c r="AJ137" s="79" t="b">
        <v>0</v>
      </c>
      <c r="AK137" s="79">
        <v>0</v>
      </c>
      <c r="AL137" s="85" t="s">
        <v>1185</v>
      </c>
      <c r="AM137" s="79" t="s">
        <v>1215</v>
      </c>
      <c r="AN137" s="79" t="b">
        <v>0</v>
      </c>
      <c r="AO137" s="85" t="s">
        <v>1142</v>
      </c>
      <c r="AP137" s="79" t="s">
        <v>176</v>
      </c>
      <c r="AQ137" s="79">
        <v>0</v>
      </c>
      <c r="AR137" s="79">
        <v>0</v>
      </c>
      <c r="AS137" s="79"/>
      <c r="AT137" s="79"/>
      <c r="AU137" s="79"/>
      <c r="AV137" s="79"/>
      <c r="AW137" s="79"/>
      <c r="AX137" s="79"/>
      <c r="AY137" s="79"/>
      <c r="AZ137" s="79"/>
      <c r="BA137">
        <v>4</v>
      </c>
      <c r="BB137" s="78" t="str">
        <f>REPLACE(INDEX(GroupVertices[Group],MATCH(Edges24[[#This Row],[Vertex 1]],GroupVertices[Vertex],0)),1,1,"")</f>
        <v>1</v>
      </c>
      <c r="BC137" s="78" t="str">
        <f>REPLACE(INDEX(GroupVertices[Group],MATCH(Edges24[[#This Row],[Vertex 2]],GroupVertices[Vertex],0)),1,1,"")</f>
        <v>1</v>
      </c>
      <c r="BD137" s="48">
        <v>0</v>
      </c>
      <c r="BE137" s="49">
        <v>0</v>
      </c>
      <c r="BF137" s="48">
        <v>0</v>
      </c>
      <c r="BG137" s="49">
        <v>0</v>
      </c>
      <c r="BH137" s="48">
        <v>0</v>
      </c>
      <c r="BI137" s="49">
        <v>0</v>
      </c>
      <c r="BJ137" s="48">
        <v>17</v>
      </c>
      <c r="BK137" s="49">
        <v>100</v>
      </c>
      <c r="BL137" s="48">
        <v>17</v>
      </c>
    </row>
    <row r="138" spans="1:64" ht="15">
      <c r="A138" s="64" t="s">
        <v>294</v>
      </c>
      <c r="B138" s="64" t="s">
        <v>331</v>
      </c>
      <c r="C138" s="65"/>
      <c r="D138" s="66"/>
      <c r="E138" s="67"/>
      <c r="F138" s="68"/>
      <c r="G138" s="65"/>
      <c r="H138" s="69"/>
      <c r="I138" s="70"/>
      <c r="J138" s="70"/>
      <c r="K138" s="34" t="s">
        <v>65</v>
      </c>
      <c r="L138" s="77">
        <v>167</v>
      </c>
      <c r="M138" s="77"/>
      <c r="N138" s="72"/>
      <c r="O138" s="79" t="s">
        <v>332</v>
      </c>
      <c r="P138" s="81">
        <v>43500.83398148148</v>
      </c>
      <c r="Q138" s="79" t="s">
        <v>450</v>
      </c>
      <c r="R138" s="83" t="s">
        <v>560</v>
      </c>
      <c r="S138" s="79" t="s">
        <v>623</v>
      </c>
      <c r="T138" s="79" t="s">
        <v>687</v>
      </c>
      <c r="U138" s="83" t="s">
        <v>724</v>
      </c>
      <c r="V138" s="83" t="s">
        <v>724</v>
      </c>
      <c r="W138" s="81">
        <v>43500.83398148148</v>
      </c>
      <c r="X138" s="83" t="s">
        <v>966</v>
      </c>
      <c r="Y138" s="79"/>
      <c r="Z138" s="79"/>
      <c r="AA138" s="85" t="s">
        <v>1143</v>
      </c>
      <c r="AB138" s="79"/>
      <c r="AC138" s="79" t="b">
        <v>0</v>
      </c>
      <c r="AD138" s="79">
        <v>1</v>
      </c>
      <c r="AE138" s="85" t="s">
        <v>1185</v>
      </c>
      <c r="AF138" s="79" t="b">
        <v>0</v>
      </c>
      <c r="AG138" s="79" t="s">
        <v>1187</v>
      </c>
      <c r="AH138" s="79"/>
      <c r="AI138" s="85" t="s">
        <v>1185</v>
      </c>
      <c r="AJ138" s="79" t="b">
        <v>0</v>
      </c>
      <c r="AK138" s="79">
        <v>0</v>
      </c>
      <c r="AL138" s="85" t="s">
        <v>1185</v>
      </c>
      <c r="AM138" s="79" t="s">
        <v>1194</v>
      </c>
      <c r="AN138" s="79" t="b">
        <v>0</v>
      </c>
      <c r="AO138" s="85" t="s">
        <v>1143</v>
      </c>
      <c r="AP138" s="79" t="s">
        <v>176</v>
      </c>
      <c r="AQ138" s="79">
        <v>0</v>
      </c>
      <c r="AR138" s="79">
        <v>0</v>
      </c>
      <c r="AS138" s="79"/>
      <c r="AT138" s="79"/>
      <c r="AU138" s="79"/>
      <c r="AV138" s="79"/>
      <c r="AW138" s="79"/>
      <c r="AX138" s="79"/>
      <c r="AY138" s="79"/>
      <c r="AZ138" s="79"/>
      <c r="BA138">
        <v>3</v>
      </c>
      <c r="BB138" s="78" t="str">
        <f>REPLACE(INDEX(GroupVertices[Group],MATCH(Edges24[[#This Row],[Vertex 1]],GroupVertices[Vertex],0)),1,1,"")</f>
        <v>5</v>
      </c>
      <c r="BC138" s="78" t="str">
        <f>REPLACE(INDEX(GroupVertices[Group],MATCH(Edges24[[#This Row],[Vertex 2]],GroupVertices[Vertex],0)),1,1,"")</f>
        <v>5</v>
      </c>
      <c r="BD138" s="48">
        <v>0</v>
      </c>
      <c r="BE138" s="49">
        <v>0</v>
      </c>
      <c r="BF138" s="48">
        <v>0</v>
      </c>
      <c r="BG138" s="49">
        <v>0</v>
      </c>
      <c r="BH138" s="48">
        <v>0</v>
      </c>
      <c r="BI138" s="49">
        <v>0</v>
      </c>
      <c r="BJ138" s="48">
        <v>38</v>
      </c>
      <c r="BK138" s="49">
        <v>100</v>
      </c>
      <c r="BL138" s="48">
        <v>38</v>
      </c>
    </row>
    <row r="139" spans="1:64" ht="15">
      <c r="A139" s="64" t="s">
        <v>294</v>
      </c>
      <c r="B139" s="64" t="s">
        <v>331</v>
      </c>
      <c r="C139" s="65"/>
      <c r="D139" s="66"/>
      <c r="E139" s="67"/>
      <c r="F139" s="68"/>
      <c r="G139" s="65"/>
      <c r="H139" s="69"/>
      <c r="I139" s="70"/>
      <c r="J139" s="70"/>
      <c r="K139" s="34" t="s">
        <v>65</v>
      </c>
      <c r="L139" s="77">
        <v>168</v>
      </c>
      <c r="M139" s="77"/>
      <c r="N139" s="72"/>
      <c r="O139" s="79" t="s">
        <v>332</v>
      </c>
      <c r="P139" s="81">
        <v>43510.542916666665</v>
      </c>
      <c r="Q139" s="79" t="s">
        <v>451</v>
      </c>
      <c r="R139" s="79"/>
      <c r="S139" s="79"/>
      <c r="T139" s="79" t="s">
        <v>687</v>
      </c>
      <c r="U139" s="83" t="s">
        <v>725</v>
      </c>
      <c r="V139" s="83" t="s">
        <v>725</v>
      </c>
      <c r="W139" s="81">
        <v>43510.542916666665</v>
      </c>
      <c r="X139" s="83" t="s">
        <v>967</v>
      </c>
      <c r="Y139" s="79"/>
      <c r="Z139" s="79"/>
      <c r="AA139" s="85" t="s">
        <v>1144</v>
      </c>
      <c r="AB139" s="79"/>
      <c r="AC139" s="79" t="b">
        <v>0</v>
      </c>
      <c r="AD139" s="79">
        <v>3</v>
      </c>
      <c r="AE139" s="85" t="s">
        <v>1185</v>
      </c>
      <c r="AF139" s="79" t="b">
        <v>0</v>
      </c>
      <c r="AG139" s="79" t="s">
        <v>1187</v>
      </c>
      <c r="AH139" s="79"/>
      <c r="AI139" s="85" t="s">
        <v>1185</v>
      </c>
      <c r="AJ139" s="79" t="b">
        <v>0</v>
      </c>
      <c r="AK139" s="79">
        <v>0</v>
      </c>
      <c r="AL139" s="85" t="s">
        <v>1185</v>
      </c>
      <c r="AM139" s="79" t="s">
        <v>1194</v>
      </c>
      <c r="AN139" s="79" t="b">
        <v>0</v>
      </c>
      <c r="AO139" s="85" t="s">
        <v>1144</v>
      </c>
      <c r="AP139" s="79" t="s">
        <v>176</v>
      </c>
      <c r="AQ139" s="79">
        <v>0</v>
      </c>
      <c r="AR139" s="79">
        <v>0</v>
      </c>
      <c r="AS139" s="79"/>
      <c r="AT139" s="79"/>
      <c r="AU139" s="79"/>
      <c r="AV139" s="79"/>
      <c r="AW139" s="79"/>
      <c r="AX139" s="79"/>
      <c r="AY139" s="79"/>
      <c r="AZ139" s="79"/>
      <c r="BA139">
        <v>3</v>
      </c>
      <c r="BB139" s="78" t="str">
        <f>REPLACE(INDEX(GroupVertices[Group],MATCH(Edges24[[#This Row],[Vertex 1]],GroupVertices[Vertex],0)),1,1,"")</f>
        <v>5</v>
      </c>
      <c r="BC139" s="78" t="str">
        <f>REPLACE(INDEX(GroupVertices[Group],MATCH(Edges24[[#This Row],[Vertex 2]],GroupVertices[Vertex],0)),1,1,"")</f>
        <v>5</v>
      </c>
      <c r="BD139" s="48">
        <v>0</v>
      </c>
      <c r="BE139" s="49">
        <v>0</v>
      </c>
      <c r="BF139" s="48">
        <v>0</v>
      </c>
      <c r="BG139" s="49">
        <v>0</v>
      </c>
      <c r="BH139" s="48">
        <v>0</v>
      </c>
      <c r="BI139" s="49">
        <v>0</v>
      </c>
      <c r="BJ139" s="48">
        <v>46</v>
      </c>
      <c r="BK139" s="49">
        <v>100</v>
      </c>
      <c r="BL139" s="48">
        <v>46</v>
      </c>
    </row>
    <row r="140" spans="1:64" ht="15">
      <c r="A140" s="64" t="s">
        <v>294</v>
      </c>
      <c r="B140" s="64" t="s">
        <v>331</v>
      </c>
      <c r="C140" s="65"/>
      <c r="D140" s="66"/>
      <c r="E140" s="67"/>
      <c r="F140" s="68"/>
      <c r="G140" s="65"/>
      <c r="H140" s="69"/>
      <c r="I140" s="70"/>
      <c r="J140" s="70"/>
      <c r="K140" s="34" t="s">
        <v>65</v>
      </c>
      <c r="L140" s="77">
        <v>169</v>
      </c>
      <c r="M140" s="77"/>
      <c r="N140" s="72"/>
      <c r="O140" s="79" t="s">
        <v>332</v>
      </c>
      <c r="P140" s="81">
        <v>43510.5903587963</v>
      </c>
      <c r="Q140" s="79" t="s">
        <v>452</v>
      </c>
      <c r="R140" s="83" t="s">
        <v>561</v>
      </c>
      <c r="S140" s="79" t="s">
        <v>623</v>
      </c>
      <c r="T140" s="79" t="s">
        <v>688</v>
      </c>
      <c r="U140" s="83" t="s">
        <v>726</v>
      </c>
      <c r="V140" s="83" t="s">
        <v>726</v>
      </c>
      <c r="W140" s="81">
        <v>43510.5903587963</v>
      </c>
      <c r="X140" s="83" t="s">
        <v>968</v>
      </c>
      <c r="Y140" s="79"/>
      <c r="Z140" s="79"/>
      <c r="AA140" s="85" t="s">
        <v>1145</v>
      </c>
      <c r="AB140" s="79"/>
      <c r="AC140" s="79" t="b">
        <v>0</v>
      </c>
      <c r="AD140" s="79">
        <v>3</v>
      </c>
      <c r="AE140" s="85" t="s">
        <v>1185</v>
      </c>
      <c r="AF140" s="79" t="b">
        <v>0</v>
      </c>
      <c r="AG140" s="79" t="s">
        <v>1187</v>
      </c>
      <c r="AH140" s="79"/>
      <c r="AI140" s="85" t="s">
        <v>1185</v>
      </c>
      <c r="AJ140" s="79" t="b">
        <v>0</v>
      </c>
      <c r="AK140" s="79">
        <v>1</v>
      </c>
      <c r="AL140" s="85" t="s">
        <v>1185</v>
      </c>
      <c r="AM140" s="79" t="s">
        <v>1194</v>
      </c>
      <c r="AN140" s="79" t="b">
        <v>0</v>
      </c>
      <c r="AO140" s="85" t="s">
        <v>1145</v>
      </c>
      <c r="AP140" s="79" t="s">
        <v>176</v>
      </c>
      <c r="AQ140" s="79">
        <v>0</v>
      </c>
      <c r="AR140" s="79">
        <v>0</v>
      </c>
      <c r="AS140" s="79"/>
      <c r="AT140" s="79"/>
      <c r="AU140" s="79"/>
      <c r="AV140" s="79"/>
      <c r="AW140" s="79"/>
      <c r="AX140" s="79"/>
      <c r="AY140" s="79"/>
      <c r="AZ140" s="79"/>
      <c r="BA140">
        <v>3</v>
      </c>
      <c r="BB140" s="78" t="str">
        <f>REPLACE(INDEX(GroupVertices[Group],MATCH(Edges24[[#This Row],[Vertex 1]],GroupVertices[Vertex],0)),1,1,"")</f>
        <v>5</v>
      </c>
      <c r="BC140" s="78" t="str">
        <f>REPLACE(INDEX(GroupVertices[Group],MATCH(Edges24[[#This Row],[Vertex 2]],GroupVertices[Vertex],0)),1,1,"")</f>
        <v>5</v>
      </c>
      <c r="BD140" s="48">
        <v>0</v>
      </c>
      <c r="BE140" s="49">
        <v>0</v>
      </c>
      <c r="BF140" s="48">
        <v>0</v>
      </c>
      <c r="BG140" s="49">
        <v>0</v>
      </c>
      <c r="BH140" s="48">
        <v>0</v>
      </c>
      <c r="BI140" s="49">
        <v>0</v>
      </c>
      <c r="BJ140" s="48">
        <v>34</v>
      </c>
      <c r="BK140" s="49">
        <v>100</v>
      </c>
      <c r="BL140" s="48">
        <v>34</v>
      </c>
    </row>
    <row r="141" spans="1:64" ht="15">
      <c r="A141" s="64" t="s">
        <v>300</v>
      </c>
      <c r="B141" s="64" t="s">
        <v>331</v>
      </c>
      <c r="C141" s="65"/>
      <c r="D141" s="66"/>
      <c r="E141" s="67"/>
      <c r="F141" s="68"/>
      <c r="G141" s="65"/>
      <c r="H141" s="69"/>
      <c r="I141" s="70"/>
      <c r="J141" s="70"/>
      <c r="K141" s="34" t="s">
        <v>65</v>
      </c>
      <c r="L141" s="77">
        <v>170</v>
      </c>
      <c r="M141" s="77"/>
      <c r="N141" s="72"/>
      <c r="O141" s="79" t="s">
        <v>332</v>
      </c>
      <c r="P141" s="81">
        <v>43501.6183912037</v>
      </c>
      <c r="Q141" s="79" t="s">
        <v>453</v>
      </c>
      <c r="R141" s="79"/>
      <c r="S141" s="79"/>
      <c r="T141" s="79" t="s">
        <v>689</v>
      </c>
      <c r="U141" s="79"/>
      <c r="V141" s="83" t="s">
        <v>825</v>
      </c>
      <c r="W141" s="81">
        <v>43501.6183912037</v>
      </c>
      <c r="X141" s="83" t="s">
        <v>969</v>
      </c>
      <c r="Y141" s="79"/>
      <c r="Z141" s="79"/>
      <c r="AA141" s="85" t="s">
        <v>1146</v>
      </c>
      <c r="AB141" s="79"/>
      <c r="AC141" s="79" t="b">
        <v>0</v>
      </c>
      <c r="AD141" s="79">
        <v>0</v>
      </c>
      <c r="AE141" s="85" t="s">
        <v>1185</v>
      </c>
      <c r="AF141" s="79" t="b">
        <v>0</v>
      </c>
      <c r="AG141" s="79" t="s">
        <v>1187</v>
      </c>
      <c r="AH141" s="79"/>
      <c r="AI141" s="85" t="s">
        <v>1185</v>
      </c>
      <c r="AJ141" s="79" t="b">
        <v>0</v>
      </c>
      <c r="AK141" s="79">
        <v>1</v>
      </c>
      <c r="AL141" s="85" t="s">
        <v>1143</v>
      </c>
      <c r="AM141" s="79" t="s">
        <v>1195</v>
      </c>
      <c r="AN141" s="79" t="b">
        <v>0</v>
      </c>
      <c r="AO141" s="85" t="s">
        <v>1143</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5</v>
      </c>
      <c r="BD141" s="48">
        <v>0</v>
      </c>
      <c r="BE141" s="49">
        <v>0</v>
      </c>
      <c r="BF141" s="48">
        <v>0</v>
      </c>
      <c r="BG141" s="49">
        <v>0</v>
      </c>
      <c r="BH141" s="48">
        <v>0</v>
      </c>
      <c r="BI141" s="49">
        <v>0</v>
      </c>
      <c r="BJ141" s="48">
        <v>23</v>
      </c>
      <c r="BK141" s="49">
        <v>100</v>
      </c>
      <c r="BL141" s="48">
        <v>23</v>
      </c>
    </row>
    <row r="142" spans="1:64" ht="15">
      <c r="A142" s="64" t="s">
        <v>300</v>
      </c>
      <c r="B142" s="64" t="s">
        <v>321</v>
      </c>
      <c r="C142" s="65"/>
      <c r="D142" s="66"/>
      <c r="E142" s="67"/>
      <c r="F142" s="68"/>
      <c r="G142" s="65"/>
      <c r="H142" s="69"/>
      <c r="I142" s="70"/>
      <c r="J142" s="70"/>
      <c r="K142" s="34" t="s">
        <v>65</v>
      </c>
      <c r="L142" s="77">
        <v>171</v>
      </c>
      <c r="M142" s="77"/>
      <c r="N142" s="72"/>
      <c r="O142" s="79" t="s">
        <v>332</v>
      </c>
      <c r="P142" s="81">
        <v>43502.81927083333</v>
      </c>
      <c r="Q142" s="79" t="s">
        <v>454</v>
      </c>
      <c r="R142" s="83" t="s">
        <v>562</v>
      </c>
      <c r="S142" s="79" t="s">
        <v>593</v>
      </c>
      <c r="T142" s="79" t="s">
        <v>690</v>
      </c>
      <c r="U142" s="79"/>
      <c r="V142" s="83" t="s">
        <v>825</v>
      </c>
      <c r="W142" s="81">
        <v>43502.81927083333</v>
      </c>
      <c r="X142" s="83" t="s">
        <v>970</v>
      </c>
      <c r="Y142" s="79"/>
      <c r="Z142" s="79"/>
      <c r="AA142" s="85" t="s">
        <v>1147</v>
      </c>
      <c r="AB142" s="79"/>
      <c r="AC142" s="79" t="b">
        <v>0</v>
      </c>
      <c r="AD142" s="79">
        <v>3</v>
      </c>
      <c r="AE142" s="85" t="s">
        <v>1185</v>
      </c>
      <c r="AF142" s="79" t="b">
        <v>1</v>
      </c>
      <c r="AG142" s="79" t="s">
        <v>1187</v>
      </c>
      <c r="AH142" s="79"/>
      <c r="AI142" s="85" t="s">
        <v>1190</v>
      </c>
      <c r="AJ142" s="79" t="b">
        <v>0</v>
      </c>
      <c r="AK142" s="79">
        <v>1</v>
      </c>
      <c r="AL142" s="85" t="s">
        <v>1185</v>
      </c>
      <c r="AM142" s="79" t="s">
        <v>1195</v>
      </c>
      <c r="AN142" s="79" t="b">
        <v>0</v>
      </c>
      <c r="AO142" s="85" t="s">
        <v>1147</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v>
      </c>
      <c r="BC142" s="78" t="str">
        <f>REPLACE(INDEX(GroupVertices[Group],MATCH(Edges24[[#This Row],[Vertex 2]],GroupVertices[Vertex],0)),1,1,"")</f>
        <v>2</v>
      </c>
      <c r="BD142" s="48"/>
      <c r="BE142" s="49"/>
      <c r="BF142" s="48"/>
      <c r="BG142" s="49"/>
      <c r="BH142" s="48"/>
      <c r="BI142" s="49"/>
      <c r="BJ142" s="48"/>
      <c r="BK142" s="49"/>
      <c r="BL142" s="48"/>
    </row>
    <row r="143" spans="1:64" ht="15">
      <c r="A143" s="64" t="s">
        <v>301</v>
      </c>
      <c r="B143" s="64" t="s">
        <v>301</v>
      </c>
      <c r="C143" s="65"/>
      <c r="D143" s="66"/>
      <c r="E143" s="67"/>
      <c r="F143" s="68"/>
      <c r="G143" s="65"/>
      <c r="H143" s="69"/>
      <c r="I143" s="70"/>
      <c r="J143" s="70"/>
      <c r="K143" s="34" t="s">
        <v>65</v>
      </c>
      <c r="L143" s="77">
        <v>172</v>
      </c>
      <c r="M143" s="77"/>
      <c r="N143" s="72"/>
      <c r="O143" s="79" t="s">
        <v>176</v>
      </c>
      <c r="P143" s="81">
        <v>43497.7096875</v>
      </c>
      <c r="Q143" s="79" t="s">
        <v>455</v>
      </c>
      <c r="R143" s="79" t="s">
        <v>563</v>
      </c>
      <c r="S143" s="79" t="s">
        <v>624</v>
      </c>
      <c r="T143" s="79" t="s">
        <v>691</v>
      </c>
      <c r="U143" s="79"/>
      <c r="V143" s="83" t="s">
        <v>826</v>
      </c>
      <c r="W143" s="81">
        <v>43497.7096875</v>
      </c>
      <c r="X143" s="83" t="s">
        <v>971</v>
      </c>
      <c r="Y143" s="79"/>
      <c r="Z143" s="79"/>
      <c r="AA143" s="85" t="s">
        <v>1148</v>
      </c>
      <c r="AB143" s="79"/>
      <c r="AC143" s="79" t="b">
        <v>0</v>
      </c>
      <c r="AD143" s="79">
        <v>0</v>
      </c>
      <c r="AE143" s="85" t="s">
        <v>1185</v>
      </c>
      <c r="AF143" s="79" t="b">
        <v>0</v>
      </c>
      <c r="AG143" s="79" t="s">
        <v>1187</v>
      </c>
      <c r="AH143" s="79"/>
      <c r="AI143" s="85" t="s">
        <v>1185</v>
      </c>
      <c r="AJ143" s="79" t="b">
        <v>0</v>
      </c>
      <c r="AK143" s="79">
        <v>0</v>
      </c>
      <c r="AL143" s="85" t="s">
        <v>1185</v>
      </c>
      <c r="AM143" s="79" t="s">
        <v>1194</v>
      </c>
      <c r="AN143" s="79" t="b">
        <v>1</v>
      </c>
      <c r="AO143" s="85" t="s">
        <v>1148</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2</v>
      </c>
      <c r="BC143" s="78" t="str">
        <f>REPLACE(INDEX(GroupVertices[Group],MATCH(Edges24[[#This Row],[Vertex 2]],GroupVertices[Vertex],0)),1,1,"")</f>
        <v>2</v>
      </c>
      <c r="BD143" s="48">
        <v>0</v>
      </c>
      <c r="BE143" s="49">
        <v>0</v>
      </c>
      <c r="BF143" s="48">
        <v>1</v>
      </c>
      <c r="BG143" s="49">
        <v>11.11111111111111</v>
      </c>
      <c r="BH143" s="48">
        <v>0</v>
      </c>
      <c r="BI143" s="49">
        <v>0</v>
      </c>
      <c r="BJ143" s="48">
        <v>8</v>
      </c>
      <c r="BK143" s="49">
        <v>88.88888888888889</v>
      </c>
      <c r="BL143" s="48">
        <v>9</v>
      </c>
    </row>
    <row r="144" spans="1:64" ht="15">
      <c r="A144" s="64" t="s">
        <v>250</v>
      </c>
      <c r="B144" s="64" t="s">
        <v>301</v>
      </c>
      <c r="C144" s="65"/>
      <c r="D144" s="66"/>
      <c r="E144" s="67"/>
      <c r="F144" s="68"/>
      <c r="G144" s="65"/>
      <c r="H144" s="69"/>
      <c r="I144" s="70"/>
      <c r="J144" s="70"/>
      <c r="K144" s="34" t="s">
        <v>65</v>
      </c>
      <c r="L144" s="77">
        <v>173</v>
      </c>
      <c r="M144" s="77"/>
      <c r="N144" s="72"/>
      <c r="O144" s="79" t="s">
        <v>332</v>
      </c>
      <c r="P144" s="81">
        <v>43497.93363425926</v>
      </c>
      <c r="Q144" s="79" t="s">
        <v>456</v>
      </c>
      <c r="R144" s="83" t="s">
        <v>564</v>
      </c>
      <c r="S144" s="79" t="s">
        <v>625</v>
      </c>
      <c r="T144" s="79" t="s">
        <v>692</v>
      </c>
      <c r="U144" s="79"/>
      <c r="V144" s="83" t="s">
        <v>781</v>
      </c>
      <c r="W144" s="81">
        <v>43497.93363425926</v>
      </c>
      <c r="X144" s="83" t="s">
        <v>972</v>
      </c>
      <c r="Y144" s="79"/>
      <c r="Z144" s="79"/>
      <c r="AA144" s="85" t="s">
        <v>1149</v>
      </c>
      <c r="AB144" s="79"/>
      <c r="AC144" s="79" t="b">
        <v>0</v>
      </c>
      <c r="AD144" s="79">
        <v>0</v>
      </c>
      <c r="AE144" s="85" t="s">
        <v>1185</v>
      </c>
      <c r="AF144" s="79" t="b">
        <v>0</v>
      </c>
      <c r="AG144" s="79" t="s">
        <v>1187</v>
      </c>
      <c r="AH144" s="79"/>
      <c r="AI144" s="85" t="s">
        <v>1185</v>
      </c>
      <c r="AJ144" s="79" t="b">
        <v>0</v>
      </c>
      <c r="AK144" s="79">
        <v>1</v>
      </c>
      <c r="AL144" s="85" t="s">
        <v>1148</v>
      </c>
      <c r="AM144" s="79" t="s">
        <v>1216</v>
      </c>
      <c r="AN144" s="79" t="b">
        <v>0</v>
      </c>
      <c r="AO144" s="85" t="s">
        <v>1148</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2</v>
      </c>
      <c r="BC144" s="78" t="str">
        <f>REPLACE(INDEX(GroupVertices[Group],MATCH(Edges24[[#This Row],[Vertex 2]],GroupVertices[Vertex],0)),1,1,"")</f>
        <v>2</v>
      </c>
      <c r="BD144" s="48">
        <v>0</v>
      </c>
      <c r="BE144" s="49">
        <v>0</v>
      </c>
      <c r="BF144" s="48">
        <v>1</v>
      </c>
      <c r="BG144" s="49">
        <v>7.6923076923076925</v>
      </c>
      <c r="BH144" s="48">
        <v>0</v>
      </c>
      <c r="BI144" s="49">
        <v>0</v>
      </c>
      <c r="BJ144" s="48">
        <v>12</v>
      </c>
      <c r="BK144" s="49">
        <v>92.3076923076923</v>
      </c>
      <c r="BL144" s="48">
        <v>13</v>
      </c>
    </row>
    <row r="145" spans="1:64" ht="15">
      <c r="A145" s="64" t="s">
        <v>250</v>
      </c>
      <c r="B145" s="64" t="s">
        <v>300</v>
      </c>
      <c r="C145" s="65"/>
      <c r="D145" s="66"/>
      <c r="E145" s="67"/>
      <c r="F145" s="68"/>
      <c r="G145" s="65"/>
      <c r="H145" s="69"/>
      <c r="I145" s="70"/>
      <c r="J145" s="70"/>
      <c r="K145" s="34" t="s">
        <v>66</v>
      </c>
      <c r="L145" s="77">
        <v>175</v>
      </c>
      <c r="M145" s="77"/>
      <c r="N145" s="72"/>
      <c r="O145" s="79" t="s">
        <v>332</v>
      </c>
      <c r="P145" s="81">
        <v>43502.743726851855</v>
      </c>
      <c r="Q145" s="79" t="s">
        <v>457</v>
      </c>
      <c r="R145" s="79"/>
      <c r="S145" s="79"/>
      <c r="T145" s="79" t="s">
        <v>693</v>
      </c>
      <c r="U145" s="79"/>
      <c r="V145" s="83" t="s">
        <v>781</v>
      </c>
      <c r="W145" s="81">
        <v>43502.743726851855</v>
      </c>
      <c r="X145" s="83" t="s">
        <v>973</v>
      </c>
      <c r="Y145" s="79"/>
      <c r="Z145" s="79"/>
      <c r="AA145" s="85" t="s">
        <v>1150</v>
      </c>
      <c r="AB145" s="79"/>
      <c r="AC145" s="79" t="b">
        <v>0</v>
      </c>
      <c r="AD145" s="79">
        <v>0</v>
      </c>
      <c r="AE145" s="85" t="s">
        <v>1185</v>
      </c>
      <c r="AF145" s="79" t="b">
        <v>0</v>
      </c>
      <c r="AG145" s="79" t="s">
        <v>1187</v>
      </c>
      <c r="AH145" s="79"/>
      <c r="AI145" s="85" t="s">
        <v>1185</v>
      </c>
      <c r="AJ145" s="79" t="b">
        <v>0</v>
      </c>
      <c r="AK145" s="79">
        <v>1</v>
      </c>
      <c r="AL145" s="85" t="s">
        <v>1151</v>
      </c>
      <c r="AM145" s="79" t="s">
        <v>1216</v>
      </c>
      <c r="AN145" s="79" t="b">
        <v>0</v>
      </c>
      <c r="AO145" s="85" t="s">
        <v>1151</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2</v>
      </c>
      <c r="BD145" s="48">
        <v>0</v>
      </c>
      <c r="BE145" s="49">
        <v>0</v>
      </c>
      <c r="BF145" s="48">
        <v>0</v>
      </c>
      <c r="BG145" s="49">
        <v>0</v>
      </c>
      <c r="BH145" s="48">
        <v>0</v>
      </c>
      <c r="BI145" s="49">
        <v>0</v>
      </c>
      <c r="BJ145" s="48">
        <v>22</v>
      </c>
      <c r="BK145" s="49">
        <v>100</v>
      </c>
      <c r="BL145" s="48">
        <v>22</v>
      </c>
    </row>
    <row r="146" spans="1:64" ht="15">
      <c r="A146" s="64" t="s">
        <v>300</v>
      </c>
      <c r="B146" s="64" t="s">
        <v>250</v>
      </c>
      <c r="C146" s="65"/>
      <c r="D146" s="66"/>
      <c r="E146" s="67"/>
      <c r="F146" s="68"/>
      <c r="G146" s="65"/>
      <c r="H146" s="69"/>
      <c r="I146" s="70"/>
      <c r="J146" s="70"/>
      <c r="K146" s="34" t="s">
        <v>66</v>
      </c>
      <c r="L146" s="77">
        <v>176</v>
      </c>
      <c r="M146" s="77"/>
      <c r="N146" s="72"/>
      <c r="O146" s="79" t="s">
        <v>332</v>
      </c>
      <c r="P146" s="81">
        <v>43502.611712962964</v>
      </c>
      <c r="Q146" s="79" t="s">
        <v>458</v>
      </c>
      <c r="R146" s="83" t="s">
        <v>565</v>
      </c>
      <c r="S146" s="79" t="s">
        <v>626</v>
      </c>
      <c r="T146" s="79" t="s">
        <v>694</v>
      </c>
      <c r="U146" s="83" t="s">
        <v>727</v>
      </c>
      <c r="V146" s="83" t="s">
        <v>727</v>
      </c>
      <c r="W146" s="81">
        <v>43502.611712962964</v>
      </c>
      <c r="X146" s="83" t="s">
        <v>974</v>
      </c>
      <c r="Y146" s="79"/>
      <c r="Z146" s="79"/>
      <c r="AA146" s="85" t="s">
        <v>1151</v>
      </c>
      <c r="AB146" s="79"/>
      <c r="AC146" s="79" t="b">
        <v>0</v>
      </c>
      <c r="AD146" s="79">
        <v>1</v>
      </c>
      <c r="AE146" s="85" t="s">
        <v>1185</v>
      </c>
      <c r="AF146" s="79" t="b">
        <v>0</v>
      </c>
      <c r="AG146" s="79" t="s">
        <v>1187</v>
      </c>
      <c r="AH146" s="79"/>
      <c r="AI146" s="85" t="s">
        <v>1185</v>
      </c>
      <c r="AJ146" s="79" t="b">
        <v>0</v>
      </c>
      <c r="AK146" s="79">
        <v>1</v>
      </c>
      <c r="AL146" s="85" t="s">
        <v>1185</v>
      </c>
      <c r="AM146" s="79" t="s">
        <v>1195</v>
      </c>
      <c r="AN146" s="79" t="b">
        <v>0</v>
      </c>
      <c r="AO146" s="85" t="s">
        <v>1151</v>
      </c>
      <c r="AP146" s="79" t="s">
        <v>176</v>
      </c>
      <c r="AQ146" s="79">
        <v>0</v>
      </c>
      <c r="AR146" s="79">
        <v>0</v>
      </c>
      <c r="AS146" s="79"/>
      <c r="AT146" s="79"/>
      <c r="AU146" s="79"/>
      <c r="AV146" s="79"/>
      <c r="AW146" s="79"/>
      <c r="AX146" s="79"/>
      <c r="AY146" s="79"/>
      <c r="AZ146" s="79"/>
      <c r="BA146">
        <v>3</v>
      </c>
      <c r="BB146" s="78" t="str">
        <f>REPLACE(INDEX(GroupVertices[Group],MATCH(Edges24[[#This Row],[Vertex 1]],GroupVertices[Vertex],0)),1,1,"")</f>
        <v>2</v>
      </c>
      <c r="BC146" s="78" t="str">
        <f>REPLACE(INDEX(GroupVertices[Group],MATCH(Edges24[[#This Row],[Vertex 2]],GroupVertices[Vertex],0)),1,1,"")</f>
        <v>2</v>
      </c>
      <c r="BD146" s="48">
        <v>0</v>
      </c>
      <c r="BE146" s="49">
        <v>0</v>
      </c>
      <c r="BF146" s="48">
        <v>0</v>
      </c>
      <c r="BG146" s="49">
        <v>0</v>
      </c>
      <c r="BH146" s="48">
        <v>0</v>
      </c>
      <c r="BI146" s="49">
        <v>0</v>
      </c>
      <c r="BJ146" s="48">
        <v>27</v>
      </c>
      <c r="BK146" s="49">
        <v>100</v>
      </c>
      <c r="BL146" s="48">
        <v>27</v>
      </c>
    </row>
    <row r="147" spans="1:64" ht="15">
      <c r="A147" s="64" t="s">
        <v>300</v>
      </c>
      <c r="B147" s="64" t="s">
        <v>250</v>
      </c>
      <c r="C147" s="65"/>
      <c r="D147" s="66"/>
      <c r="E147" s="67"/>
      <c r="F147" s="68"/>
      <c r="G147" s="65"/>
      <c r="H147" s="69"/>
      <c r="I147" s="70"/>
      <c r="J147" s="70"/>
      <c r="K147" s="34" t="s">
        <v>66</v>
      </c>
      <c r="L147" s="77">
        <v>178</v>
      </c>
      <c r="M147" s="77"/>
      <c r="N147" s="72"/>
      <c r="O147" s="79" t="s">
        <v>332</v>
      </c>
      <c r="P147" s="81">
        <v>43503.66135416667</v>
      </c>
      <c r="Q147" s="79" t="s">
        <v>459</v>
      </c>
      <c r="R147" s="79"/>
      <c r="S147" s="79"/>
      <c r="T147" s="79" t="s">
        <v>695</v>
      </c>
      <c r="U147" s="83" t="s">
        <v>728</v>
      </c>
      <c r="V147" s="83" t="s">
        <v>728</v>
      </c>
      <c r="W147" s="81">
        <v>43503.66135416667</v>
      </c>
      <c r="X147" s="83" t="s">
        <v>975</v>
      </c>
      <c r="Y147" s="79"/>
      <c r="Z147" s="79"/>
      <c r="AA147" s="85" t="s">
        <v>1152</v>
      </c>
      <c r="AB147" s="79"/>
      <c r="AC147" s="79" t="b">
        <v>0</v>
      </c>
      <c r="AD147" s="79">
        <v>0</v>
      </c>
      <c r="AE147" s="85" t="s">
        <v>1185</v>
      </c>
      <c r="AF147" s="79" t="b">
        <v>0</v>
      </c>
      <c r="AG147" s="79" t="s">
        <v>1187</v>
      </c>
      <c r="AH147" s="79"/>
      <c r="AI147" s="85" t="s">
        <v>1185</v>
      </c>
      <c r="AJ147" s="79" t="b">
        <v>0</v>
      </c>
      <c r="AK147" s="79">
        <v>1</v>
      </c>
      <c r="AL147" s="85" t="s">
        <v>1185</v>
      </c>
      <c r="AM147" s="79" t="s">
        <v>1195</v>
      </c>
      <c r="AN147" s="79" t="b">
        <v>0</v>
      </c>
      <c r="AO147" s="85" t="s">
        <v>1152</v>
      </c>
      <c r="AP147" s="79" t="s">
        <v>176</v>
      </c>
      <c r="AQ147" s="79">
        <v>0</v>
      </c>
      <c r="AR147" s="79">
        <v>0</v>
      </c>
      <c r="AS147" s="79"/>
      <c r="AT147" s="79"/>
      <c r="AU147" s="79"/>
      <c r="AV147" s="79"/>
      <c r="AW147" s="79"/>
      <c r="AX147" s="79"/>
      <c r="AY147" s="79"/>
      <c r="AZ147" s="79"/>
      <c r="BA147">
        <v>3</v>
      </c>
      <c r="BB147" s="78" t="str">
        <f>REPLACE(INDEX(GroupVertices[Group],MATCH(Edges24[[#This Row],[Vertex 1]],GroupVertices[Vertex],0)),1,1,"")</f>
        <v>2</v>
      </c>
      <c r="BC147" s="78" t="str">
        <f>REPLACE(INDEX(GroupVertices[Group],MATCH(Edges24[[#This Row],[Vertex 2]],GroupVertices[Vertex],0)),1,1,"")</f>
        <v>2</v>
      </c>
      <c r="BD147" s="48"/>
      <c r="BE147" s="49"/>
      <c r="BF147" s="48"/>
      <c r="BG147" s="49"/>
      <c r="BH147" s="48"/>
      <c r="BI147" s="49"/>
      <c r="BJ147" s="48"/>
      <c r="BK147" s="49"/>
      <c r="BL147" s="48"/>
    </row>
    <row r="148" spans="1:64" ht="15">
      <c r="A148" s="64" t="s">
        <v>300</v>
      </c>
      <c r="B148" s="64" t="s">
        <v>294</v>
      </c>
      <c r="C148" s="65"/>
      <c r="D148" s="66"/>
      <c r="E148" s="67"/>
      <c r="F148" s="68"/>
      <c r="G148" s="65"/>
      <c r="H148" s="69"/>
      <c r="I148" s="70"/>
      <c r="J148" s="70"/>
      <c r="K148" s="34" t="s">
        <v>66</v>
      </c>
      <c r="L148" s="77">
        <v>184</v>
      </c>
      <c r="M148" s="77"/>
      <c r="N148" s="72"/>
      <c r="O148" s="79" t="s">
        <v>332</v>
      </c>
      <c r="P148" s="81">
        <v>43510.72738425926</v>
      </c>
      <c r="Q148" s="79" t="s">
        <v>460</v>
      </c>
      <c r="R148" s="79"/>
      <c r="S148" s="79"/>
      <c r="T148" s="79" t="s">
        <v>689</v>
      </c>
      <c r="U148" s="79"/>
      <c r="V148" s="83" t="s">
        <v>825</v>
      </c>
      <c r="W148" s="81">
        <v>43510.72738425926</v>
      </c>
      <c r="X148" s="83" t="s">
        <v>976</v>
      </c>
      <c r="Y148" s="79"/>
      <c r="Z148" s="79"/>
      <c r="AA148" s="85" t="s">
        <v>1153</v>
      </c>
      <c r="AB148" s="79"/>
      <c r="AC148" s="79" t="b">
        <v>0</v>
      </c>
      <c r="AD148" s="79">
        <v>0</v>
      </c>
      <c r="AE148" s="85" t="s">
        <v>1185</v>
      </c>
      <c r="AF148" s="79" t="b">
        <v>0</v>
      </c>
      <c r="AG148" s="79" t="s">
        <v>1187</v>
      </c>
      <c r="AH148" s="79"/>
      <c r="AI148" s="85" t="s">
        <v>1185</v>
      </c>
      <c r="AJ148" s="79" t="b">
        <v>0</v>
      </c>
      <c r="AK148" s="79">
        <v>1</v>
      </c>
      <c r="AL148" s="85" t="s">
        <v>1145</v>
      </c>
      <c r="AM148" s="79" t="s">
        <v>1195</v>
      </c>
      <c r="AN148" s="79" t="b">
        <v>0</v>
      </c>
      <c r="AO148" s="85" t="s">
        <v>1145</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2</v>
      </c>
      <c r="BC148" s="78" t="str">
        <f>REPLACE(INDEX(GroupVertices[Group],MATCH(Edges24[[#This Row],[Vertex 2]],GroupVertices[Vertex],0)),1,1,"")</f>
        <v>5</v>
      </c>
      <c r="BD148" s="48">
        <v>0</v>
      </c>
      <c r="BE148" s="49">
        <v>0</v>
      </c>
      <c r="BF148" s="48">
        <v>0</v>
      </c>
      <c r="BG148" s="49">
        <v>0</v>
      </c>
      <c r="BH148" s="48">
        <v>0</v>
      </c>
      <c r="BI148" s="49">
        <v>0</v>
      </c>
      <c r="BJ148" s="48">
        <v>19</v>
      </c>
      <c r="BK148" s="49">
        <v>100</v>
      </c>
      <c r="BL148" s="48">
        <v>19</v>
      </c>
    </row>
    <row r="149" spans="1:64" ht="15">
      <c r="A149" s="64" t="s">
        <v>302</v>
      </c>
      <c r="B149" s="64" t="s">
        <v>303</v>
      </c>
      <c r="C149" s="65"/>
      <c r="D149" s="66"/>
      <c r="E149" s="67"/>
      <c r="F149" s="68"/>
      <c r="G149" s="65"/>
      <c r="H149" s="69"/>
      <c r="I149" s="70"/>
      <c r="J149" s="70"/>
      <c r="K149" s="34" t="s">
        <v>66</v>
      </c>
      <c r="L149" s="77">
        <v>185</v>
      </c>
      <c r="M149" s="77"/>
      <c r="N149" s="72"/>
      <c r="O149" s="79" t="s">
        <v>332</v>
      </c>
      <c r="P149" s="81">
        <v>43499.11340277778</v>
      </c>
      <c r="Q149" s="79" t="s">
        <v>343</v>
      </c>
      <c r="R149" s="79"/>
      <c r="S149" s="79"/>
      <c r="T149" s="79" t="s">
        <v>635</v>
      </c>
      <c r="U149" s="79"/>
      <c r="V149" s="83" t="s">
        <v>827</v>
      </c>
      <c r="W149" s="81">
        <v>43499.11340277778</v>
      </c>
      <c r="X149" s="83" t="s">
        <v>977</v>
      </c>
      <c r="Y149" s="79"/>
      <c r="Z149" s="79"/>
      <c r="AA149" s="85" t="s">
        <v>1154</v>
      </c>
      <c r="AB149" s="79"/>
      <c r="AC149" s="79" t="b">
        <v>0</v>
      </c>
      <c r="AD149" s="79">
        <v>0</v>
      </c>
      <c r="AE149" s="85" t="s">
        <v>1185</v>
      </c>
      <c r="AF149" s="79" t="b">
        <v>0</v>
      </c>
      <c r="AG149" s="79" t="s">
        <v>1187</v>
      </c>
      <c r="AH149" s="79"/>
      <c r="AI149" s="85" t="s">
        <v>1185</v>
      </c>
      <c r="AJ149" s="79" t="b">
        <v>0</v>
      </c>
      <c r="AK149" s="79">
        <v>2</v>
      </c>
      <c r="AL149" s="85" t="s">
        <v>1155</v>
      </c>
      <c r="AM149" s="79" t="s">
        <v>1201</v>
      </c>
      <c r="AN149" s="79" t="b">
        <v>0</v>
      </c>
      <c r="AO149" s="85" t="s">
        <v>1155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3</v>
      </c>
      <c r="BC149" s="78" t="str">
        <f>REPLACE(INDEX(GroupVertices[Group],MATCH(Edges24[[#This Row],[Vertex 2]],GroupVertices[Vertex],0)),1,1,"")</f>
        <v>3</v>
      </c>
      <c r="BD149" s="48">
        <v>0</v>
      </c>
      <c r="BE149" s="49">
        <v>0</v>
      </c>
      <c r="BF149" s="48">
        <v>0</v>
      </c>
      <c r="BG149" s="49">
        <v>0</v>
      </c>
      <c r="BH149" s="48">
        <v>0</v>
      </c>
      <c r="BI149" s="49">
        <v>0</v>
      </c>
      <c r="BJ149" s="48">
        <v>20</v>
      </c>
      <c r="BK149" s="49">
        <v>100</v>
      </c>
      <c r="BL149" s="48">
        <v>20</v>
      </c>
    </row>
    <row r="150" spans="1:64" ht="15">
      <c r="A150" s="64" t="s">
        <v>303</v>
      </c>
      <c r="B150" s="64" t="s">
        <v>302</v>
      </c>
      <c r="C150" s="65"/>
      <c r="D150" s="66"/>
      <c r="E150" s="67"/>
      <c r="F150" s="68"/>
      <c r="G150" s="65"/>
      <c r="H150" s="69"/>
      <c r="I150" s="70"/>
      <c r="J150" s="70"/>
      <c r="K150" s="34" t="s">
        <v>66</v>
      </c>
      <c r="L150" s="77">
        <v>186</v>
      </c>
      <c r="M150" s="77"/>
      <c r="N150" s="72"/>
      <c r="O150" s="79" t="s">
        <v>332</v>
      </c>
      <c r="P150" s="81">
        <v>43499.11114583333</v>
      </c>
      <c r="Q150" s="79" t="s">
        <v>461</v>
      </c>
      <c r="R150" s="83" t="s">
        <v>566</v>
      </c>
      <c r="S150" s="79" t="s">
        <v>601</v>
      </c>
      <c r="T150" s="79" t="s">
        <v>635</v>
      </c>
      <c r="U150" s="83" t="s">
        <v>729</v>
      </c>
      <c r="V150" s="83" t="s">
        <v>729</v>
      </c>
      <c r="W150" s="81">
        <v>43499.11114583333</v>
      </c>
      <c r="X150" s="83" t="s">
        <v>978</v>
      </c>
      <c r="Y150" s="79"/>
      <c r="Z150" s="79"/>
      <c r="AA150" s="85" t="s">
        <v>1155</v>
      </c>
      <c r="AB150" s="79"/>
      <c r="AC150" s="79" t="b">
        <v>0</v>
      </c>
      <c r="AD150" s="79">
        <v>2</v>
      </c>
      <c r="AE150" s="85" t="s">
        <v>1185</v>
      </c>
      <c r="AF150" s="79" t="b">
        <v>0</v>
      </c>
      <c r="AG150" s="79" t="s">
        <v>1187</v>
      </c>
      <c r="AH150" s="79"/>
      <c r="AI150" s="85" t="s">
        <v>1185</v>
      </c>
      <c r="AJ150" s="79" t="b">
        <v>0</v>
      </c>
      <c r="AK150" s="79">
        <v>2</v>
      </c>
      <c r="AL150" s="85" t="s">
        <v>1185</v>
      </c>
      <c r="AM150" s="79" t="s">
        <v>1194</v>
      </c>
      <c r="AN150" s="79" t="b">
        <v>0</v>
      </c>
      <c r="AO150" s="85" t="s">
        <v>1155</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3</v>
      </c>
      <c r="BC150" s="78" t="str">
        <f>REPLACE(INDEX(GroupVertices[Group],MATCH(Edges24[[#This Row],[Vertex 2]],GroupVertices[Vertex],0)),1,1,"")</f>
        <v>3</v>
      </c>
      <c r="BD150" s="48">
        <v>2</v>
      </c>
      <c r="BE150" s="49">
        <v>5.555555555555555</v>
      </c>
      <c r="BF150" s="48">
        <v>1</v>
      </c>
      <c r="BG150" s="49">
        <v>2.7777777777777777</v>
      </c>
      <c r="BH150" s="48">
        <v>0</v>
      </c>
      <c r="BI150" s="49">
        <v>0</v>
      </c>
      <c r="BJ150" s="48">
        <v>33</v>
      </c>
      <c r="BK150" s="49">
        <v>91.66666666666667</v>
      </c>
      <c r="BL150" s="48">
        <v>36</v>
      </c>
    </row>
    <row r="151" spans="1:64" ht="15">
      <c r="A151" s="64" t="s">
        <v>303</v>
      </c>
      <c r="B151" s="64" t="s">
        <v>302</v>
      </c>
      <c r="C151" s="65"/>
      <c r="D151" s="66"/>
      <c r="E151" s="67"/>
      <c r="F151" s="68"/>
      <c r="G151" s="65"/>
      <c r="H151" s="69"/>
      <c r="I151" s="70"/>
      <c r="J151" s="70"/>
      <c r="K151" s="34" t="s">
        <v>66</v>
      </c>
      <c r="L151" s="77">
        <v>187</v>
      </c>
      <c r="M151" s="77"/>
      <c r="N151" s="72"/>
      <c r="O151" s="79" t="s">
        <v>332</v>
      </c>
      <c r="P151" s="81">
        <v>43501.600266203706</v>
      </c>
      <c r="Q151" s="79" t="s">
        <v>462</v>
      </c>
      <c r="R151" s="83" t="s">
        <v>567</v>
      </c>
      <c r="S151" s="79" t="s">
        <v>601</v>
      </c>
      <c r="T151" s="79" t="s">
        <v>652</v>
      </c>
      <c r="U151" s="83" t="s">
        <v>730</v>
      </c>
      <c r="V151" s="83" t="s">
        <v>730</v>
      </c>
      <c r="W151" s="81">
        <v>43501.600266203706</v>
      </c>
      <c r="X151" s="83" t="s">
        <v>979</v>
      </c>
      <c r="Y151" s="79"/>
      <c r="Z151" s="79"/>
      <c r="AA151" s="85" t="s">
        <v>1156</v>
      </c>
      <c r="AB151" s="79"/>
      <c r="AC151" s="79" t="b">
        <v>0</v>
      </c>
      <c r="AD151" s="79">
        <v>3</v>
      </c>
      <c r="AE151" s="85" t="s">
        <v>1185</v>
      </c>
      <c r="AF151" s="79" t="b">
        <v>0</v>
      </c>
      <c r="AG151" s="79" t="s">
        <v>1187</v>
      </c>
      <c r="AH151" s="79"/>
      <c r="AI151" s="85" t="s">
        <v>1185</v>
      </c>
      <c r="AJ151" s="79" t="b">
        <v>0</v>
      </c>
      <c r="AK151" s="79">
        <v>0</v>
      </c>
      <c r="AL151" s="85" t="s">
        <v>1185</v>
      </c>
      <c r="AM151" s="79" t="s">
        <v>1195</v>
      </c>
      <c r="AN151" s="79" t="b">
        <v>0</v>
      </c>
      <c r="AO151" s="85" t="s">
        <v>1156</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3</v>
      </c>
      <c r="BC151" s="78" t="str">
        <f>REPLACE(INDEX(GroupVertices[Group],MATCH(Edges24[[#This Row],[Vertex 2]],GroupVertices[Vertex],0)),1,1,"")</f>
        <v>3</v>
      </c>
      <c r="BD151" s="48">
        <v>2</v>
      </c>
      <c r="BE151" s="49">
        <v>5.405405405405405</v>
      </c>
      <c r="BF151" s="48">
        <v>0</v>
      </c>
      <c r="BG151" s="49">
        <v>0</v>
      </c>
      <c r="BH151" s="48">
        <v>0</v>
      </c>
      <c r="BI151" s="49">
        <v>0</v>
      </c>
      <c r="BJ151" s="48">
        <v>35</v>
      </c>
      <c r="BK151" s="49">
        <v>94.5945945945946</v>
      </c>
      <c r="BL151" s="48">
        <v>37</v>
      </c>
    </row>
    <row r="152" spans="1:64" ht="15">
      <c r="A152" s="64" t="s">
        <v>303</v>
      </c>
      <c r="B152" s="64" t="s">
        <v>303</v>
      </c>
      <c r="C152" s="65"/>
      <c r="D152" s="66"/>
      <c r="E152" s="67"/>
      <c r="F152" s="68"/>
      <c r="G152" s="65"/>
      <c r="H152" s="69"/>
      <c r="I152" s="70"/>
      <c r="J152" s="70"/>
      <c r="K152" s="34" t="s">
        <v>65</v>
      </c>
      <c r="L152" s="77">
        <v>188</v>
      </c>
      <c r="M152" s="77"/>
      <c r="N152" s="72"/>
      <c r="O152" s="79" t="s">
        <v>176</v>
      </c>
      <c r="P152" s="81">
        <v>43367.72934027778</v>
      </c>
      <c r="Q152" s="79" t="s">
        <v>463</v>
      </c>
      <c r="R152" s="83" t="s">
        <v>505</v>
      </c>
      <c r="S152" s="79" t="s">
        <v>601</v>
      </c>
      <c r="T152" s="79" t="s">
        <v>640</v>
      </c>
      <c r="U152" s="83" t="s">
        <v>731</v>
      </c>
      <c r="V152" s="83" t="s">
        <v>731</v>
      </c>
      <c r="W152" s="81">
        <v>43367.72934027778</v>
      </c>
      <c r="X152" s="83" t="s">
        <v>980</v>
      </c>
      <c r="Y152" s="79"/>
      <c r="Z152" s="79"/>
      <c r="AA152" s="85" t="s">
        <v>1157</v>
      </c>
      <c r="AB152" s="79"/>
      <c r="AC152" s="79" t="b">
        <v>0</v>
      </c>
      <c r="AD152" s="79">
        <v>7</v>
      </c>
      <c r="AE152" s="85" t="s">
        <v>1185</v>
      </c>
      <c r="AF152" s="79" t="b">
        <v>0</v>
      </c>
      <c r="AG152" s="79" t="s">
        <v>1187</v>
      </c>
      <c r="AH152" s="79"/>
      <c r="AI152" s="85" t="s">
        <v>1185</v>
      </c>
      <c r="AJ152" s="79" t="b">
        <v>0</v>
      </c>
      <c r="AK152" s="79">
        <v>8</v>
      </c>
      <c r="AL152" s="85" t="s">
        <v>1185</v>
      </c>
      <c r="AM152" s="79" t="s">
        <v>1194</v>
      </c>
      <c r="AN152" s="79" t="b">
        <v>0</v>
      </c>
      <c r="AO152" s="85" t="s">
        <v>1157</v>
      </c>
      <c r="AP152" s="79" t="s">
        <v>1218</v>
      </c>
      <c r="AQ152" s="79">
        <v>0</v>
      </c>
      <c r="AR152" s="79">
        <v>0</v>
      </c>
      <c r="AS152" s="79"/>
      <c r="AT152" s="79"/>
      <c r="AU152" s="79"/>
      <c r="AV152" s="79"/>
      <c r="AW152" s="79"/>
      <c r="AX152" s="79"/>
      <c r="AY152" s="79"/>
      <c r="AZ152" s="79"/>
      <c r="BA152">
        <v>6</v>
      </c>
      <c r="BB152" s="78" t="str">
        <f>REPLACE(INDEX(GroupVertices[Group],MATCH(Edges24[[#This Row],[Vertex 1]],GroupVertices[Vertex],0)),1,1,"")</f>
        <v>3</v>
      </c>
      <c r="BC152" s="78" t="str">
        <f>REPLACE(INDEX(GroupVertices[Group],MATCH(Edges24[[#This Row],[Vertex 2]],GroupVertices[Vertex],0)),1,1,"")</f>
        <v>3</v>
      </c>
      <c r="BD152" s="48">
        <v>0</v>
      </c>
      <c r="BE152" s="49">
        <v>0</v>
      </c>
      <c r="BF152" s="48">
        <v>0</v>
      </c>
      <c r="BG152" s="49">
        <v>0</v>
      </c>
      <c r="BH152" s="48">
        <v>0</v>
      </c>
      <c r="BI152" s="49">
        <v>0</v>
      </c>
      <c r="BJ152" s="48">
        <v>13</v>
      </c>
      <c r="BK152" s="49">
        <v>100</v>
      </c>
      <c r="BL152" s="48">
        <v>13</v>
      </c>
    </row>
    <row r="153" spans="1:64" ht="15">
      <c r="A153" s="64" t="s">
        <v>303</v>
      </c>
      <c r="B153" s="64" t="s">
        <v>303</v>
      </c>
      <c r="C153" s="65"/>
      <c r="D153" s="66"/>
      <c r="E153" s="67"/>
      <c r="F153" s="68"/>
      <c r="G153" s="65"/>
      <c r="H153" s="69"/>
      <c r="I153" s="70"/>
      <c r="J153" s="70"/>
      <c r="K153" s="34" t="s">
        <v>65</v>
      </c>
      <c r="L153" s="77">
        <v>189</v>
      </c>
      <c r="M153" s="77"/>
      <c r="N153" s="72"/>
      <c r="O153" s="79" t="s">
        <v>176</v>
      </c>
      <c r="P153" s="81">
        <v>43495.71072916667</v>
      </c>
      <c r="Q153" s="79" t="s">
        <v>464</v>
      </c>
      <c r="R153" s="83" t="s">
        <v>567</v>
      </c>
      <c r="S153" s="79" t="s">
        <v>601</v>
      </c>
      <c r="T153" s="79" t="s">
        <v>652</v>
      </c>
      <c r="U153" s="83" t="s">
        <v>732</v>
      </c>
      <c r="V153" s="83" t="s">
        <v>732</v>
      </c>
      <c r="W153" s="81">
        <v>43495.71072916667</v>
      </c>
      <c r="X153" s="83" t="s">
        <v>981</v>
      </c>
      <c r="Y153" s="79"/>
      <c r="Z153" s="79"/>
      <c r="AA153" s="85" t="s">
        <v>1158</v>
      </c>
      <c r="AB153" s="79"/>
      <c r="AC153" s="79" t="b">
        <v>0</v>
      </c>
      <c r="AD153" s="79">
        <v>5</v>
      </c>
      <c r="AE153" s="85" t="s">
        <v>1185</v>
      </c>
      <c r="AF153" s="79" t="b">
        <v>0</v>
      </c>
      <c r="AG153" s="79" t="s">
        <v>1187</v>
      </c>
      <c r="AH153" s="79"/>
      <c r="AI153" s="85" t="s">
        <v>1185</v>
      </c>
      <c r="AJ153" s="79" t="b">
        <v>0</v>
      </c>
      <c r="AK153" s="79">
        <v>3</v>
      </c>
      <c r="AL153" s="85" t="s">
        <v>1185</v>
      </c>
      <c r="AM153" s="79" t="s">
        <v>1195</v>
      </c>
      <c r="AN153" s="79" t="b">
        <v>0</v>
      </c>
      <c r="AO153" s="85" t="s">
        <v>1158</v>
      </c>
      <c r="AP153" s="79" t="s">
        <v>1218</v>
      </c>
      <c r="AQ153" s="79">
        <v>0</v>
      </c>
      <c r="AR153" s="79">
        <v>0</v>
      </c>
      <c r="AS153" s="79"/>
      <c r="AT153" s="79"/>
      <c r="AU153" s="79"/>
      <c r="AV153" s="79"/>
      <c r="AW153" s="79"/>
      <c r="AX153" s="79"/>
      <c r="AY153" s="79"/>
      <c r="AZ153" s="79"/>
      <c r="BA153">
        <v>6</v>
      </c>
      <c r="BB153" s="78" t="str">
        <f>REPLACE(INDEX(GroupVertices[Group],MATCH(Edges24[[#This Row],[Vertex 1]],GroupVertices[Vertex],0)),1,1,"")</f>
        <v>3</v>
      </c>
      <c r="BC153" s="78" t="str">
        <f>REPLACE(INDEX(GroupVertices[Group],MATCH(Edges24[[#This Row],[Vertex 2]],GroupVertices[Vertex],0)),1,1,"")</f>
        <v>3</v>
      </c>
      <c r="BD153" s="48">
        <v>1</v>
      </c>
      <c r="BE153" s="49">
        <v>3.225806451612903</v>
      </c>
      <c r="BF153" s="48">
        <v>0</v>
      </c>
      <c r="BG153" s="49">
        <v>0</v>
      </c>
      <c r="BH153" s="48">
        <v>0</v>
      </c>
      <c r="BI153" s="49">
        <v>0</v>
      </c>
      <c r="BJ153" s="48">
        <v>30</v>
      </c>
      <c r="BK153" s="49">
        <v>96.7741935483871</v>
      </c>
      <c r="BL153" s="48">
        <v>31</v>
      </c>
    </row>
    <row r="154" spans="1:64" ht="15">
      <c r="A154" s="64" t="s">
        <v>303</v>
      </c>
      <c r="B154" s="64" t="s">
        <v>303</v>
      </c>
      <c r="C154" s="65"/>
      <c r="D154" s="66"/>
      <c r="E154" s="67"/>
      <c r="F154" s="68"/>
      <c r="G154" s="65"/>
      <c r="H154" s="69"/>
      <c r="I154" s="70"/>
      <c r="J154" s="70"/>
      <c r="K154" s="34" t="s">
        <v>65</v>
      </c>
      <c r="L154" s="77">
        <v>190</v>
      </c>
      <c r="M154" s="77"/>
      <c r="N154" s="72"/>
      <c r="O154" s="79" t="s">
        <v>176</v>
      </c>
      <c r="P154" s="81">
        <v>43497.5846875</v>
      </c>
      <c r="Q154" s="79" t="s">
        <v>465</v>
      </c>
      <c r="R154" s="83" t="s">
        <v>568</v>
      </c>
      <c r="S154" s="79" t="s">
        <v>593</v>
      </c>
      <c r="T154" s="79" t="s">
        <v>627</v>
      </c>
      <c r="U154" s="79"/>
      <c r="V154" s="83" t="s">
        <v>828</v>
      </c>
      <c r="W154" s="81">
        <v>43497.5846875</v>
      </c>
      <c r="X154" s="83" t="s">
        <v>982</v>
      </c>
      <c r="Y154" s="79"/>
      <c r="Z154" s="79"/>
      <c r="AA154" s="85" t="s">
        <v>1159</v>
      </c>
      <c r="AB154" s="79"/>
      <c r="AC154" s="79" t="b">
        <v>0</v>
      </c>
      <c r="AD154" s="79">
        <v>0</v>
      </c>
      <c r="AE154" s="85" t="s">
        <v>1185</v>
      </c>
      <c r="AF154" s="79" t="b">
        <v>0</v>
      </c>
      <c r="AG154" s="79" t="s">
        <v>1187</v>
      </c>
      <c r="AH154" s="79"/>
      <c r="AI154" s="85" t="s">
        <v>1185</v>
      </c>
      <c r="AJ154" s="79" t="b">
        <v>0</v>
      </c>
      <c r="AK154" s="79">
        <v>0</v>
      </c>
      <c r="AL154" s="85" t="s">
        <v>1185</v>
      </c>
      <c r="AM154" s="79" t="s">
        <v>1194</v>
      </c>
      <c r="AN154" s="79" t="b">
        <v>1</v>
      </c>
      <c r="AO154" s="85" t="s">
        <v>1159</v>
      </c>
      <c r="AP154" s="79" t="s">
        <v>176</v>
      </c>
      <c r="AQ154" s="79">
        <v>0</v>
      </c>
      <c r="AR154" s="79">
        <v>0</v>
      </c>
      <c r="AS154" s="79"/>
      <c r="AT154" s="79"/>
      <c r="AU154" s="79"/>
      <c r="AV154" s="79"/>
      <c r="AW154" s="79"/>
      <c r="AX154" s="79"/>
      <c r="AY154" s="79"/>
      <c r="AZ154" s="79"/>
      <c r="BA154">
        <v>6</v>
      </c>
      <c r="BB154" s="78" t="str">
        <f>REPLACE(INDEX(GroupVertices[Group],MATCH(Edges24[[#This Row],[Vertex 1]],GroupVertices[Vertex],0)),1,1,"")</f>
        <v>3</v>
      </c>
      <c r="BC154" s="78" t="str">
        <f>REPLACE(INDEX(GroupVertices[Group],MATCH(Edges24[[#This Row],[Vertex 2]],GroupVertices[Vertex],0)),1,1,"")</f>
        <v>3</v>
      </c>
      <c r="BD154" s="48">
        <v>2</v>
      </c>
      <c r="BE154" s="49">
        <v>13.333333333333334</v>
      </c>
      <c r="BF154" s="48">
        <v>1</v>
      </c>
      <c r="BG154" s="49">
        <v>6.666666666666667</v>
      </c>
      <c r="BH154" s="48">
        <v>0</v>
      </c>
      <c r="BI154" s="49">
        <v>0</v>
      </c>
      <c r="BJ154" s="48">
        <v>12</v>
      </c>
      <c r="BK154" s="49">
        <v>80</v>
      </c>
      <c r="BL154" s="48">
        <v>15</v>
      </c>
    </row>
    <row r="155" spans="1:64" ht="15">
      <c r="A155" s="64" t="s">
        <v>303</v>
      </c>
      <c r="B155" s="64" t="s">
        <v>303</v>
      </c>
      <c r="C155" s="65"/>
      <c r="D155" s="66"/>
      <c r="E155" s="67"/>
      <c r="F155" s="68"/>
      <c r="G155" s="65"/>
      <c r="H155" s="69"/>
      <c r="I155" s="70"/>
      <c r="J155" s="70"/>
      <c r="K155" s="34" t="s">
        <v>65</v>
      </c>
      <c r="L155" s="77">
        <v>191</v>
      </c>
      <c r="M155" s="77"/>
      <c r="N155" s="72"/>
      <c r="O155" s="79" t="s">
        <v>176</v>
      </c>
      <c r="P155" s="81">
        <v>43505.75351851852</v>
      </c>
      <c r="Q155" s="79" t="s">
        <v>466</v>
      </c>
      <c r="R155" s="83" t="s">
        <v>569</v>
      </c>
      <c r="S155" s="79" t="s">
        <v>601</v>
      </c>
      <c r="T155" s="79" t="s">
        <v>696</v>
      </c>
      <c r="U155" s="83" t="s">
        <v>733</v>
      </c>
      <c r="V155" s="83" t="s">
        <v>733</v>
      </c>
      <c r="W155" s="81">
        <v>43505.75351851852</v>
      </c>
      <c r="X155" s="83" t="s">
        <v>983</v>
      </c>
      <c r="Y155" s="79"/>
      <c r="Z155" s="79"/>
      <c r="AA155" s="85" t="s">
        <v>1160</v>
      </c>
      <c r="AB155" s="79"/>
      <c r="AC155" s="79" t="b">
        <v>0</v>
      </c>
      <c r="AD155" s="79">
        <v>0</v>
      </c>
      <c r="AE155" s="85" t="s">
        <v>1185</v>
      </c>
      <c r="AF155" s="79" t="b">
        <v>0</v>
      </c>
      <c r="AG155" s="79" t="s">
        <v>1187</v>
      </c>
      <c r="AH155" s="79"/>
      <c r="AI155" s="85" t="s">
        <v>1185</v>
      </c>
      <c r="AJ155" s="79" t="b">
        <v>0</v>
      </c>
      <c r="AK155" s="79">
        <v>0</v>
      </c>
      <c r="AL155" s="85" t="s">
        <v>1185</v>
      </c>
      <c r="AM155" s="79" t="s">
        <v>1194</v>
      </c>
      <c r="AN155" s="79" t="b">
        <v>0</v>
      </c>
      <c r="AO155" s="85" t="s">
        <v>1160</v>
      </c>
      <c r="AP155" s="79" t="s">
        <v>176</v>
      </c>
      <c r="AQ155" s="79">
        <v>0</v>
      </c>
      <c r="AR155" s="79">
        <v>0</v>
      </c>
      <c r="AS155" s="79"/>
      <c r="AT155" s="79"/>
      <c r="AU155" s="79"/>
      <c r="AV155" s="79"/>
      <c r="AW155" s="79"/>
      <c r="AX155" s="79"/>
      <c r="AY155" s="79"/>
      <c r="AZ155" s="79"/>
      <c r="BA155">
        <v>6</v>
      </c>
      <c r="BB155" s="78" t="str">
        <f>REPLACE(INDEX(GroupVertices[Group],MATCH(Edges24[[#This Row],[Vertex 1]],GroupVertices[Vertex],0)),1,1,"")</f>
        <v>3</v>
      </c>
      <c r="BC155" s="78" t="str">
        <f>REPLACE(INDEX(GroupVertices[Group],MATCH(Edges24[[#This Row],[Vertex 2]],GroupVertices[Vertex],0)),1,1,"")</f>
        <v>3</v>
      </c>
      <c r="BD155" s="48">
        <v>5</v>
      </c>
      <c r="BE155" s="49">
        <v>18.51851851851852</v>
      </c>
      <c r="BF155" s="48">
        <v>0</v>
      </c>
      <c r="BG155" s="49">
        <v>0</v>
      </c>
      <c r="BH155" s="48">
        <v>0</v>
      </c>
      <c r="BI155" s="49">
        <v>0</v>
      </c>
      <c r="BJ155" s="48">
        <v>22</v>
      </c>
      <c r="BK155" s="49">
        <v>81.48148148148148</v>
      </c>
      <c r="BL155" s="48">
        <v>27</v>
      </c>
    </row>
    <row r="156" spans="1:64" ht="15">
      <c r="A156" s="64" t="s">
        <v>303</v>
      </c>
      <c r="B156" s="64" t="s">
        <v>303</v>
      </c>
      <c r="C156" s="65"/>
      <c r="D156" s="66"/>
      <c r="E156" s="67"/>
      <c r="F156" s="68"/>
      <c r="G156" s="65"/>
      <c r="H156" s="69"/>
      <c r="I156" s="70"/>
      <c r="J156" s="70"/>
      <c r="K156" s="34" t="s">
        <v>65</v>
      </c>
      <c r="L156" s="77">
        <v>192</v>
      </c>
      <c r="M156" s="77"/>
      <c r="N156" s="72"/>
      <c r="O156" s="79" t="s">
        <v>176</v>
      </c>
      <c r="P156" s="81">
        <v>43507.07642361111</v>
      </c>
      <c r="Q156" s="79" t="s">
        <v>467</v>
      </c>
      <c r="R156" s="83" t="s">
        <v>570</v>
      </c>
      <c r="S156" s="79" t="s">
        <v>601</v>
      </c>
      <c r="T156" s="79" t="s">
        <v>697</v>
      </c>
      <c r="U156" s="83" t="s">
        <v>734</v>
      </c>
      <c r="V156" s="83" t="s">
        <v>734</v>
      </c>
      <c r="W156" s="81">
        <v>43507.07642361111</v>
      </c>
      <c r="X156" s="83" t="s">
        <v>984</v>
      </c>
      <c r="Y156" s="79"/>
      <c r="Z156" s="79"/>
      <c r="AA156" s="85" t="s">
        <v>1161</v>
      </c>
      <c r="AB156" s="79"/>
      <c r="AC156" s="79" t="b">
        <v>0</v>
      </c>
      <c r="AD156" s="79">
        <v>0</v>
      </c>
      <c r="AE156" s="85" t="s">
        <v>1185</v>
      </c>
      <c r="AF156" s="79" t="b">
        <v>0</v>
      </c>
      <c r="AG156" s="79" t="s">
        <v>1187</v>
      </c>
      <c r="AH156" s="79"/>
      <c r="AI156" s="85" t="s">
        <v>1185</v>
      </c>
      <c r="AJ156" s="79" t="b">
        <v>0</v>
      </c>
      <c r="AK156" s="79">
        <v>0</v>
      </c>
      <c r="AL156" s="85" t="s">
        <v>1185</v>
      </c>
      <c r="AM156" s="79" t="s">
        <v>1194</v>
      </c>
      <c r="AN156" s="79" t="b">
        <v>0</v>
      </c>
      <c r="AO156" s="85" t="s">
        <v>1161</v>
      </c>
      <c r="AP156" s="79" t="s">
        <v>176</v>
      </c>
      <c r="AQ156" s="79">
        <v>0</v>
      </c>
      <c r="AR156" s="79">
        <v>0</v>
      </c>
      <c r="AS156" s="79"/>
      <c r="AT156" s="79"/>
      <c r="AU156" s="79"/>
      <c r="AV156" s="79"/>
      <c r="AW156" s="79"/>
      <c r="AX156" s="79"/>
      <c r="AY156" s="79"/>
      <c r="AZ156" s="79"/>
      <c r="BA156">
        <v>6</v>
      </c>
      <c r="BB156" s="78" t="str">
        <f>REPLACE(INDEX(GroupVertices[Group],MATCH(Edges24[[#This Row],[Vertex 1]],GroupVertices[Vertex],0)),1,1,"")</f>
        <v>3</v>
      </c>
      <c r="BC156" s="78" t="str">
        <f>REPLACE(INDEX(GroupVertices[Group],MATCH(Edges24[[#This Row],[Vertex 2]],GroupVertices[Vertex],0)),1,1,"")</f>
        <v>3</v>
      </c>
      <c r="BD156" s="48">
        <v>2</v>
      </c>
      <c r="BE156" s="49">
        <v>11.11111111111111</v>
      </c>
      <c r="BF156" s="48">
        <v>0</v>
      </c>
      <c r="BG156" s="49">
        <v>0</v>
      </c>
      <c r="BH156" s="48">
        <v>0</v>
      </c>
      <c r="BI156" s="49">
        <v>0</v>
      </c>
      <c r="BJ156" s="48">
        <v>16</v>
      </c>
      <c r="BK156" s="49">
        <v>88.88888888888889</v>
      </c>
      <c r="BL156" s="48">
        <v>18</v>
      </c>
    </row>
    <row r="157" spans="1:64" ht="15">
      <c r="A157" s="64" t="s">
        <v>303</v>
      </c>
      <c r="B157" s="64" t="s">
        <v>303</v>
      </c>
      <c r="C157" s="65"/>
      <c r="D157" s="66"/>
      <c r="E157" s="67"/>
      <c r="F157" s="68"/>
      <c r="G157" s="65"/>
      <c r="H157" s="69"/>
      <c r="I157" s="70"/>
      <c r="J157" s="70"/>
      <c r="K157" s="34" t="s">
        <v>65</v>
      </c>
      <c r="L157" s="77">
        <v>193</v>
      </c>
      <c r="M157" s="77"/>
      <c r="N157" s="72"/>
      <c r="O157" s="79" t="s">
        <v>176</v>
      </c>
      <c r="P157" s="81">
        <v>43510.75701388889</v>
      </c>
      <c r="Q157" s="79" t="s">
        <v>468</v>
      </c>
      <c r="R157" s="83" t="s">
        <v>571</v>
      </c>
      <c r="S157" s="79" t="s">
        <v>601</v>
      </c>
      <c r="T157" s="79" t="s">
        <v>698</v>
      </c>
      <c r="U157" s="83" t="s">
        <v>735</v>
      </c>
      <c r="V157" s="83" t="s">
        <v>735</v>
      </c>
      <c r="W157" s="81">
        <v>43510.75701388889</v>
      </c>
      <c r="X157" s="83" t="s">
        <v>985</v>
      </c>
      <c r="Y157" s="79"/>
      <c r="Z157" s="79"/>
      <c r="AA157" s="85" t="s">
        <v>1162</v>
      </c>
      <c r="AB157" s="79"/>
      <c r="AC157" s="79" t="b">
        <v>0</v>
      </c>
      <c r="AD157" s="79">
        <v>1</v>
      </c>
      <c r="AE157" s="85" t="s">
        <v>1185</v>
      </c>
      <c r="AF157" s="79" t="b">
        <v>0</v>
      </c>
      <c r="AG157" s="79" t="s">
        <v>1187</v>
      </c>
      <c r="AH157" s="79"/>
      <c r="AI157" s="85" t="s">
        <v>1185</v>
      </c>
      <c r="AJ157" s="79" t="b">
        <v>0</v>
      </c>
      <c r="AK157" s="79">
        <v>1</v>
      </c>
      <c r="AL157" s="85" t="s">
        <v>1185</v>
      </c>
      <c r="AM157" s="79" t="s">
        <v>1194</v>
      </c>
      <c r="AN157" s="79" t="b">
        <v>0</v>
      </c>
      <c r="AO157" s="85" t="s">
        <v>1162</v>
      </c>
      <c r="AP157" s="79" t="s">
        <v>176</v>
      </c>
      <c r="AQ157" s="79">
        <v>0</v>
      </c>
      <c r="AR157" s="79">
        <v>0</v>
      </c>
      <c r="AS157" s="79"/>
      <c r="AT157" s="79"/>
      <c r="AU157" s="79"/>
      <c r="AV157" s="79"/>
      <c r="AW157" s="79"/>
      <c r="AX157" s="79"/>
      <c r="AY157" s="79"/>
      <c r="AZ157" s="79"/>
      <c r="BA157">
        <v>6</v>
      </c>
      <c r="BB157" s="78" t="str">
        <f>REPLACE(INDEX(GroupVertices[Group],MATCH(Edges24[[#This Row],[Vertex 1]],GroupVertices[Vertex],0)),1,1,"")</f>
        <v>3</v>
      </c>
      <c r="BC157" s="78" t="str">
        <f>REPLACE(INDEX(GroupVertices[Group],MATCH(Edges24[[#This Row],[Vertex 2]],GroupVertices[Vertex],0)),1,1,"")</f>
        <v>3</v>
      </c>
      <c r="BD157" s="48">
        <v>1</v>
      </c>
      <c r="BE157" s="49">
        <v>3.7037037037037037</v>
      </c>
      <c r="BF157" s="48">
        <v>0</v>
      </c>
      <c r="BG157" s="49">
        <v>0</v>
      </c>
      <c r="BH157" s="48">
        <v>0</v>
      </c>
      <c r="BI157" s="49">
        <v>0</v>
      </c>
      <c r="BJ157" s="48">
        <v>26</v>
      </c>
      <c r="BK157" s="49">
        <v>96.29629629629629</v>
      </c>
      <c r="BL157" s="48">
        <v>27</v>
      </c>
    </row>
    <row r="158" spans="1:64" ht="15">
      <c r="A158" s="64" t="s">
        <v>304</v>
      </c>
      <c r="B158" s="64" t="s">
        <v>303</v>
      </c>
      <c r="C158" s="65"/>
      <c r="D158" s="66"/>
      <c r="E158" s="67"/>
      <c r="F158" s="68"/>
      <c r="G158" s="65"/>
      <c r="H158" s="69"/>
      <c r="I158" s="70"/>
      <c r="J158" s="70"/>
      <c r="K158" s="34" t="s">
        <v>65</v>
      </c>
      <c r="L158" s="77">
        <v>194</v>
      </c>
      <c r="M158" s="77"/>
      <c r="N158" s="72"/>
      <c r="O158" s="79" t="s">
        <v>332</v>
      </c>
      <c r="P158" s="81">
        <v>43500.654641203706</v>
      </c>
      <c r="Q158" s="79" t="s">
        <v>343</v>
      </c>
      <c r="R158" s="79"/>
      <c r="S158" s="79"/>
      <c r="T158" s="79" t="s">
        <v>635</v>
      </c>
      <c r="U158" s="79"/>
      <c r="V158" s="83" t="s">
        <v>829</v>
      </c>
      <c r="W158" s="81">
        <v>43500.654641203706</v>
      </c>
      <c r="X158" s="83" t="s">
        <v>986</v>
      </c>
      <c r="Y158" s="79"/>
      <c r="Z158" s="79"/>
      <c r="AA158" s="85" t="s">
        <v>1163</v>
      </c>
      <c r="AB158" s="79"/>
      <c r="AC158" s="79" t="b">
        <v>0</v>
      </c>
      <c r="AD158" s="79">
        <v>0</v>
      </c>
      <c r="AE158" s="85" t="s">
        <v>1185</v>
      </c>
      <c r="AF158" s="79" t="b">
        <v>0</v>
      </c>
      <c r="AG158" s="79" t="s">
        <v>1187</v>
      </c>
      <c r="AH158" s="79"/>
      <c r="AI158" s="85" t="s">
        <v>1185</v>
      </c>
      <c r="AJ158" s="79" t="b">
        <v>0</v>
      </c>
      <c r="AK158" s="79">
        <v>3</v>
      </c>
      <c r="AL158" s="85" t="s">
        <v>1155</v>
      </c>
      <c r="AM158" s="79" t="s">
        <v>1195</v>
      </c>
      <c r="AN158" s="79" t="b">
        <v>0</v>
      </c>
      <c r="AO158" s="85" t="s">
        <v>1155</v>
      </c>
      <c r="AP158" s="79" t="s">
        <v>176</v>
      </c>
      <c r="AQ158" s="79">
        <v>0</v>
      </c>
      <c r="AR158" s="79">
        <v>0</v>
      </c>
      <c r="AS158" s="79"/>
      <c r="AT158" s="79"/>
      <c r="AU158" s="79"/>
      <c r="AV158" s="79"/>
      <c r="AW158" s="79"/>
      <c r="AX158" s="79"/>
      <c r="AY158" s="79"/>
      <c r="AZ158" s="79"/>
      <c r="BA158">
        <v>2</v>
      </c>
      <c r="BB158" s="78" t="str">
        <f>REPLACE(INDEX(GroupVertices[Group],MATCH(Edges24[[#This Row],[Vertex 1]],GroupVertices[Vertex],0)),1,1,"")</f>
        <v>3</v>
      </c>
      <c r="BC158" s="78" t="str">
        <f>REPLACE(INDEX(GroupVertices[Group],MATCH(Edges24[[#This Row],[Vertex 2]],GroupVertices[Vertex],0)),1,1,"")</f>
        <v>3</v>
      </c>
      <c r="BD158" s="48">
        <v>0</v>
      </c>
      <c r="BE158" s="49">
        <v>0</v>
      </c>
      <c r="BF158" s="48">
        <v>0</v>
      </c>
      <c r="BG158" s="49">
        <v>0</v>
      </c>
      <c r="BH158" s="48">
        <v>0</v>
      </c>
      <c r="BI158" s="49">
        <v>0</v>
      </c>
      <c r="BJ158" s="48">
        <v>20</v>
      </c>
      <c r="BK158" s="49">
        <v>100</v>
      </c>
      <c r="BL158" s="48">
        <v>20</v>
      </c>
    </row>
    <row r="159" spans="1:64" ht="15">
      <c r="A159" s="64" t="s">
        <v>304</v>
      </c>
      <c r="B159" s="64" t="s">
        <v>303</v>
      </c>
      <c r="C159" s="65"/>
      <c r="D159" s="66"/>
      <c r="E159" s="67"/>
      <c r="F159" s="68"/>
      <c r="G159" s="65"/>
      <c r="H159" s="69"/>
      <c r="I159" s="70"/>
      <c r="J159" s="70"/>
      <c r="K159" s="34" t="s">
        <v>65</v>
      </c>
      <c r="L159" s="77">
        <v>195</v>
      </c>
      <c r="M159" s="77"/>
      <c r="N159" s="72"/>
      <c r="O159" s="79" t="s">
        <v>332</v>
      </c>
      <c r="P159" s="81">
        <v>43510.80174768518</v>
      </c>
      <c r="Q159" s="79" t="s">
        <v>469</v>
      </c>
      <c r="R159" s="79"/>
      <c r="S159" s="79"/>
      <c r="T159" s="79" t="s">
        <v>698</v>
      </c>
      <c r="U159" s="79"/>
      <c r="V159" s="83" t="s">
        <v>829</v>
      </c>
      <c r="W159" s="81">
        <v>43510.80174768518</v>
      </c>
      <c r="X159" s="83" t="s">
        <v>987</v>
      </c>
      <c r="Y159" s="79"/>
      <c r="Z159" s="79"/>
      <c r="AA159" s="85" t="s">
        <v>1164</v>
      </c>
      <c r="AB159" s="79"/>
      <c r="AC159" s="79" t="b">
        <v>0</v>
      </c>
      <c r="AD159" s="79">
        <v>0</v>
      </c>
      <c r="AE159" s="85" t="s">
        <v>1185</v>
      </c>
      <c r="AF159" s="79" t="b">
        <v>0</v>
      </c>
      <c r="AG159" s="79" t="s">
        <v>1187</v>
      </c>
      <c r="AH159" s="79"/>
      <c r="AI159" s="85" t="s">
        <v>1185</v>
      </c>
      <c r="AJ159" s="79" t="b">
        <v>0</v>
      </c>
      <c r="AK159" s="79">
        <v>0</v>
      </c>
      <c r="AL159" s="85" t="s">
        <v>1162</v>
      </c>
      <c r="AM159" s="79" t="s">
        <v>1195</v>
      </c>
      <c r="AN159" s="79" t="b">
        <v>0</v>
      </c>
      <c r="AO159" s="85" t="s">
        <v>1162</v>
      </c>
      <c r="AP159" s="79" t="s">
        <v>176</v>
      </c>
      <c r="AQ159" s="79">
        <v>0</v>
      </c>
      <c r="AR159" s="79">
        <v>0</v>
      </c>
      <c r="AS159" s="79"/>
      <c r="AT159" s="79"/>
      <c r="AU159" s="79"/>
      <c r="AV159" s="79"/>
      <c r="AW159" s="79"/>
      <c r="AX159" s="79"/>
      <c r="AY159" s="79"/>
      <c r="AZ159" s="79"/>
      <c r="BA159">
        <v>2</v>
      </c>
      <c r="BB159" s="78" t="str">
        <f>REPLACE(INDEX(GroupVertices[Group],MATCH(Edges24[[#This Row],[Vertex 1]],GroupVertices[Vertex],0)),1,1,"")</f>
        <v>3</v>
      </c>
      <c r="BC159" s="78" t="str">
        <f>REPLACE(INDEX(GroupVertices[Group],MATCH(Edges24[[#This Row],[Vertex 2]],GroupVertices[Vertex],0)),1,1,"")</f>
        <v>3</v>
      </c>
      <c r="BD159" s="48">
        <v>1</v>
      </c>
      <c r="BE159" s="49">
        <v>4.761904761904762</v>
      </c>
      <c r="BF159" s="48">
        <v>0</v>
      </c>
      <c r="BG159" s="49">
        <v>0</v>
      </c>
      <c r="BH159" s="48">
        <v>0</v>
      </c>
      <c r="BI159" s="49">
        <v>0</v>
      </c>
      <c r="BJ159" s="48">
        <v>20</v>
      </c>
      <c r="BK159" s="49">
        <v>95.23809523809524</v>
      </c>
      <c r="BL159" s="48">
        <v>21</v>
      </c>
    </row>
    <row r="160" spans="1:64" ht="15">
      <c r="A160" s="64" t="s">
        <v>305</v>
      </c>
      <c r="B160" s="64" t="s">
        <v>305</v>
      </c>
      <c r="C160" s="65"/>
      <c r="D160" s="66"/>
      <c r="E160" s="67"/>
      <c r="F160" s="68"/>
      <c r="G160" s="65"/>
      <c r="H160" s="69"/>
      <c r="I160" s="70"/>
      <c r="J160" s="70"/>
      <c r="K160" s="34" t="s">
        <v>65</v>
      </c>
      <c r="L160" s="77">
        <v>196</v>
      </c>
      <c r="M160" s="77"/>
      <c r="N160" s="72"/>
      <c r="O160" s="79" t="s">
        <v>176</v>
      </c>
      <c r="P160" s="81">
        <v>43497.12679398148</v>
      </c>
      <c r="Q160" s="79" t="s">
        <v>470</v>
      </c>
      <c r="R160" s="83" t="s">
        <v>572</v>
      </c>
      <c r="S160" s="79" t="s">
        <v>593</v>
      </c>
      <c r="T160" s="79" t="s">
        <v>677</v>
      </c>
      <c r="U160" s="79"/>
      <c r="V160" s="83" t="s">
        <v>830</v>
      </c>
      <c r="W160" s="81">
        <v>43497.12679398148</v>
      </c>
      <c r="X160" s="83" t="s">
        <v>988</v>
      </c>
      <c r="Y160" s="79"/>
      <c r="Z160" s="79"/>
      <c r="AA160" s="85" t="s">
        <v>1165</v>
      </c>
      <c r="AB160" s="79"/>
      <c r="AC160" s="79" t="b">
        <v>0</v>
      </c>
      <c r="AD160" s="79">
        <v>0</v>
      </c>
      <c r="AE160" s="85" t="s">
        <v>1185</v>
      </c>
      <c r="AF160" s="79" t="b">
        <v>0</v>
      </c>
      <c r="AG160" s="79" t="s">
        <v>1187</v>
      </c>
      <c r="AH160" s="79"/>
      <c r="AI160" s="85" t="s">
        <v>1185</v>
      </c>
      <c r="AJ160" s="79" t="b">
        <v>0</v>
      </c>
      <c r="AK160" s="79">
        <v>0</v>
      </c>
      <c r="AL160" s="85" t="s">
        <v>1185</v>
      </c>
      <c r="AM160" s="79" t="s">
        <v>1217</v>
      </c>
      <c r="AN160" s="79" t="b">
        <v>1</v>
      </c>
      <c r="AO160" s="85" t="s">
        <v>1165</v>
      </c>
      <c r="AP160" s="79" t="s">
        <v>176</v>
      </c>
      <c r="AQ160" s="79">
        <v>0</v>
      </c>
      <c r="AR160" s="79">
        <v>0</v>
      </c>
      <c r="AS160" s="79"/>
      <c r="AT160" s="79"/>
      <c r="AU160" s="79"/>
      <c r="AV160" s="79"/>
      <c r="AW160" s="79"/>
      <c r="AX160" s="79"/>
      <c r="AY160" s="79"/>
      <c r="AZ160" s="79"/>
      <c r="BA160">
        <v>20</v>
      </c>
      <c r="BB160" s="78" t="str">
        <f>REPLACE(INDEX(GroupVertices[Group],MATCH(Edges24[[#This Row],[Vertex 1]],GroupVertices[Vertex],0)),1,1,"")</f>
        <v>8</v>
      </c>
      <c r="BC160" s="78" t="str">
        <f>REPLACE(INDEX(GroupVertices[Group],MATCH(Edges24[[#This Row],[Vertex 2]],GroupVertices[Vertex],0)),1,1,"")</f>
        <v>8</v>
      </c>
      <c r="BD160" s="48">
        <v>0</v>
      </c>
      <c r="BE160" s="49">
        <v>0</v>
      </c>
      <c r="BF160" s="48">
        <v>0</v>
      </c>
      <c r="BG160" s="49">
        <v>0</v>
      </c>
      <c r="BH160" s="48">
        <v>0</v>
      </c>
      <c r="BI160" s="49">
        <v>0</v>
      </c>
      <c r="BJ160" s="48">
        <v>11</v>
      </c>
      <c r="BK160" s="49">
        <v>100</v>
      </c>
      <c r="BL160" s="48">
        <v>11</v>
      </c>
    </row>
    <row r="161" spans="1:64" ht="15">
      <c r="A161" s="64" t="s">
        <v>305</v>
      </c>
      <c r="B161" s="64" t="s">
        <v>305</v>
      </c>
      <c r="C161" s="65"/>
      <c r="D161" s="66"/>
      <c r="E161" s="67"/>
      <c r="F161" s="68"/>
      <c r="G161" s="65"/>
      <c r="H161" s="69"/>
      <c r="I161" s="70"/>
      <c r="J161" s="70"/>
      <c r="K161" s="34" t="s">
        <v>65</v>
      </c>
      <c r="L161" s="77">
        <v>197</v>
      </c>
      <c r="M161" s="77"/>
      <c r="N161" s="72"/>
      <c r="O161" s="79" t="s">
        <v>176</v>
      </c>
      <c r="P161" s="81">
        <v>43497.80126157407</v>
      </c>
      <c r="Q161" s="79" t="s">
        <v>471</v>
      </c>
      <c r="R161" s="83" t="s">
        <v>573</v>
      </c>
      <c r="S161" s="79" t="s">
        <v>593</v>
      </c>
      <c r="T161" s="79" t="s">
        <v>677</v>
      </c>
      <c r="U161" s="79"/>
      <c r="V161" s="83" t="s">
        <v>830</v>
      </c>
      <c r="W161" s="81">
        <v>43497.80126157407</v>
      </c>
      <c r="X161" s="83" t="s">
        <v>989</v>
      </c>
      <c r="Y161" s="79"/>
      <c r="Z161" s="79"/>
      <c r="AA161" s="85" t="s">
        <v>1166</v>
      </c>
      <c r="AB161" s="79"/>
      <c r="AC161" s="79" t="b">
        <v>0</v>
      </c>
      <c r="AD161" s="79">
        <v>0</v>
      </c>
      <c r="AE161" s="85" t="s">
        <v>1185</v>
      </c>
      <c r="AF161" s="79" t="b">
        <v>0</v>
      </c>
      <c r="AG161" s="79" t="s">
        <v>1187</v>
      </c>
      <c r="AH161" s="79"/>
      <c r="AI161" s="85" t="s">
        <v>1185</v>
      </c>
      <c r="AJ161" s="79" t="b">
        <v>0</v>
      </c>
      <c r="AK161" s="79">
        <v>0</v>
      </c>
      <c r="AL161" s="85" t="s">
        <v>1185</v>
      </c>
      <c r="AM161" s="79" t="s">
        <v>1217</v>
      </c>
      <c r="AN161" s="79" t="b">
        <v>1</v>
      </c>
      <c r="AO161" s="85" t="s">
        <v>1166</v>
      </c>
      <c r="AP161" s="79" t="s">
        <v>176</v>
      </c>
      <c r="AQ161" s="79">
        <v>0</v>
      </c>
      <c r="AR161" s="79">
        <v>0</v>
      </c>
      <c r="AS161" s="79"/>
      <c r="AT161" s="79"/>
      <c r="AU161" s="79"/>
      <c r="AV161" s="79"/>
      <c r="AW161" s="79"/>
      <c r="AX161" s="79"/>
      <c r="AY161" s="79"/>
      <c r="AZ161" s="79"/>
      <c r="BA161">
        <v>20</v>
      </c>
      <c r="BB161" s="78" t="str">
        <f>REPLACE(INDEX(GroupVertices[Group],MATCH(Edges24[[#This Row],[Vertex 1]],GroupVertices[Vertex],0)),1,1,"")</f>
        <v>8</v>
      </c>
      <c r="BC161" s="78" t="str">
        <f>REPLACE(INDEX(GroupVertices[Group],MATCH(Edges24[[#This Row],[Vertex 2]],GroupVertices[Vertex],0)),1,1,"")</f>
        <v>8</v>
      </c>
      <c r="BD161" s="48">
        <v>0</v>
      </c>
      <c r="BE161" s="49">
        <v>0</v>
      </c>
      <c r="BF161" s="48">
        <v>0</v>
      </c>
      <c r="BG161" s="49">
        <v>0</v>
      </c>
      <c r="BH161" s="48">
        <v>0</v>
      </c>
      <c r="BI161" s="49">
        <v>0</v>
      </c>
      <c r="BJ161" s="48">
        <v>10</v>
      </c>
      <c r="BK161" s="49">
        <v>100</v>
      </c>
      <c r="BL161" s="48">
        <v>10</v>
      </c>
    </row>
    <row r="162" spans="1:64" ht="15">
      <c r="A162" s="64" t="s">
        <v>305</v>
      </c>
      <c r="B162" s="64" t="s">
        <v>305</v>
      </c>
      <c r="C162" s="65"/>
      <c r="D162" s="66"/>
      <c r="E162" s="67"/>
      <c r="F162" s="68"/>
      <c r="G162" s="65"/>
      <c r="H162" s="69"/>
      <c r="I162" s="70"/>
      <c r="J162" s="70"/>
      <c r="K162" s="34" t="s">
        <v>65</v>
      </c>
      <c r="L162" s="77">
        <v>198</v>
      </c>
      <c r="M162" s="77"/>
      <c r="N162" s="72"/>
      <c r="O162" s="79" t="s">
        <v>176</v>
      </c>
      <c r="P162" s="81">
        <v>43498.127384259256</v>
      </c>
      <c r="Q162" s="79" t="s">
        <v>472</v>
      </c>
      <c r="R162" s="83" t="s">
        <v>574</v>
      </c>
      <c r="S162" s="79" t="s">
        <v>593</v>
      </c>
      <c r="T162" s="79" t="s">
        <v>677</v>
      </c>
      <c r="U162" s="79"/>
      <c r="V162" s="83" t="s">
        <v>830</v>
      </c>
      <c r="W162" s="81">
        <v>43498.127384259256</v>
      </c>
      <c r="X162" s="83" t="s">
        <v>990</v>
      </c>
      <c r="Y162" s="79"/>
      <c r="Z162" s="79"/>
      <c r="AA162" s="85" t="s">
        <v>1167</v>
      </c>
      <c r="AB162" s="79"/>
      <c r="AC162" s="79" t="b">
        <v>0</v>
      </c>
      <c r="AD162" s="79">
        <v>0</v>
      </c>
      <c r="AE162" s="85" t="s">
        <v>1185</v>
      </c>
      <c r="AF162" s="79" t="b">
        <v>0</v>
      </c>
      <c r="AG162" s="79" t="s">
        <v>1187</v>
      </c>
      <c r="AH162" s="79"/>
      <c r="AI162" s="85" t="s">
        <v>1185</v>
      </c>
      <c r="AJ162" s="79" t="b">
        <v>0</v>
      </c>
      <c r="AK162" s="79">
        <v>0</v>
      </c>
      <c r="AL162" s="85" t="s">
        <v>1185</v>
      </c>
      <c r="AM162" s="79" t="s">
        <v>1217</v>
      </c>
      <c r="AN162" s="79" t="b">
        <v>1</v>
      </c>
      <c r="AO162" s="85" t="s">
        <v>1167</v>
      </c>
      <c r="AP162" s="79" t="s">
        <v>176</v>
      </c>
      <c r="AQ162" s="79">
        <v>0</v>
      </c>
      <c r="AR162" s="79">
        <v>0</v>
      </c>
      <c r="AS162" s="79"/>
      <c r="AT162" s="79"/>
      <c r="AU162" s="79"/>
      <c r="AV162" s="79"/>
      <c r="AW162" s="79"/>
      <c r="AX162" s="79"/>
      <c r="AY162" s="79"/>
      <c r="AZ162" s="79"/>
      <c r="BA162">
        <v>20</v>
      </c>
      <c r="BB162" s="78" t="str">
        <f>REPLACE(INDEX(GroupVertices[Group],MATCH(Edges24[[#This Row],[Vertex 1]],GroupVertices[Vertex],0)),1,1,"")</f>
        <v>8</v>
      </c>
      <c r="BC162" s="78" t="str">
        <f>REPLACE(INDEX(GroupVertices[Group],MATCH(Edges24[[#This Row],[Vertex 2]],GroupVertices[Vertex],0)),1,1,"")</f>
        <v>8</v>
      </c>
      <c r="BD162" s="48">
        <v>0</v>
      </c>
      <c r="BE162" s="49">
        <v>0</v>
      </c>
      <c r="BF162" s="48">
        <v>0</v>
      </c>
      <c r="BG162" s="49">
        <v>0</v>
      </c>
      <c r="BH162" s="48">
        <v>0</v>
      </c>
      <c r="BI162" s="49">
        <v>0</v>
      </c>
      <c r="BJ162" s="48">
        <v>11</v>
      </c>
      <c r="BK162" s="49">
        <v>100</v>
      </c>
      <c r="BL162" s="48">
        <v>11</v>
      </c>
    </row>
    <row r="163" spans="1:64" ht="15">
      <c r="A163" s="64" t="s">
        <v>305</v>
      </c>
      <c r="B163" s="64" t="s">
        <v>305</v>
      </c>
      <c r="C163" s="65"/>
      <c r="D163" s="66"/>
      <c r="E163" s="67"/>
      <c r="F163" s="68"/>
      <c r="G163" s="65"/>
      <c r="H163" s="69"/>
      <c r="I163" s="70"/>
      <c r="J163" s="70"/>
      <c r="K163" s="34" t="s">
        <v>65</v>
      </c>
      <c r="L163" s="77">
        <v>199</v>
      </c>
      <c r="M163" s="77"/>
      <c r="N163" s="72"/>
      <c r="O163" s="79" t="s">
        <v>176</v>
      </c>
      <c r="P163" s="81">
        <v>43499.63909722222</v>
      </c>
      <c r="Q163" s="79" t="s">
        <v>473</v>
      </c>
      <c r="R163" s="83" t="s">
        <v>575</v>
      </c>
      <c r="S163" s="79" t="s">
        <v>613</v>
      </c>
      <c r="T163" s="79" t="s">
        <v>637</v>
      </c>
      <c r="U163" s="83" t="s">
        <v>736</v>
      </c>
      <c r="V163" s="83" t="s">
        <v>736</v>
      </c>
      <c r="W163" s="81">
        <v>43499.63909722222</v>
      </c>
      <c r="X163" s="83" t="s">
        <v>991</v>
      </c>
      <c r="Y163" s="79"/>
      <c r="Z163" s="79"/>
      <c r="AA163" s="85" t="s">
        <v>1168</v>
      </c>
      <c r="AB163" s="79"/>
      <c r="AC163" s="79" t="b">
        <v>0</v>
      </c>
      <c r="AD163" s="79">
        <v>0</v>
      </c>
      <c r="AE163" s="85" t="s">
        <v>1185</v>
      </c>
      <c r="AF163" s="79" t="b">
        <v>0</v>
      </c>
      <c r="AG163" s="79" t="s">
        <v>1187</v>
      </c>
      <c r="AH163" s="79"/>
      <c r="AI163" s="85" t="s">
        <v>1185</v>
      </c>
      <c r="AJ163" s="79" t="b">
        <v>0</v>
      </c>
      <c r="AK163" s="79">
        <v>0</v>
      </c>
      <c r="AL163" s="85" t="s">
        <v>1185</v>
      </c>
      <c r="AM163" s="79" t="s">
        <v>1217</v>
      </c>
      <c r="AN163" s="79" t="b">
        <v>0</v>
      </c>
      <c r="AO163" s="85" t="s">
        <v>1168</v>
      </c>
      <c r="AP163" s="79" t="s">
        <v>176</v>
      </c>
      <c r="AQ163" s="79">
        <v>0</v>
      </c>
      <c r="AR163" s="79">
        <v>0</v>
      </c>
      <c r="AS163" s="79"/>
      <c r="AT163" s="79"/>
      <c r="AU163" s="79"/>
      <c r="AV163" s="79"/>
      <c r="AW163" s="79"/>
      <c r="AX163" s="79"/>
      <c r="AY163" s="79"/>
      <c r="AZ163" s="79"/>
      <c r="BA163">
        <v>20</v>
      </c>
      <c r="BB163" s="78" t="str">
        <f>REPLACE(INDEX(GroupVertices[Group],MATCH(Edges24[[#This Row],[Vertex 1]],GroupVertices[Vertex],0)),1,1,"")</f>
        <v>8</v>
      </c>
      <c r="BC163" s="78" t="str">
        <f>REPLACE(INDEX(GroupVertices[Group],MATCH(Edges24[[#This Row],[Vertex 2]],GroupVertices[Vertex],0)),1,1,"")</f>
        <v>8</v>
      </c>
      <c r="BD163" s="48">
        <v>0</v>
      </c>
      <c r="BE163" s="49">
        <v>0</v>
      </c>
      <c r="BF163" s="48">
        <v>0</v>
      </c>
      <c r="BG163" s="49">
        <v>0</v>
      </c>
      <c r="BH163" s="48">
        <v>0</v>
      </c>
      <c r="BI163" s="49">
        <v>0</v>
      </c>
      <c r="BJ163" s="48">
        <v>13</v>
      </c>
      <c r="BK163" s="49">
        <v>100</v>
      </c>
      <c r="BL163" s="48">
        <v>13</v>
      </c>
    </row>
    <row r="164" spans="1:64" ht="15">
      <c r="A164" s="64" t="s">
        <v>305</v>
      </c>
      <c r="B164" s="64" t="s">
        <v>305</v>
      </c>
      <c r="C164" s="65"/>
      <c r="D164" s="66"/>
      <c r="E164" s="67"/>
      <c r="F164" s="68"/>
      <c r="G164" s="65"/>
      <c r="H164" s="69"/>
      <c r="I164" s="70"/>
      <c r="J164" s="70"/>
      <c r="K164" s="34" t="s">
        <v>65</v>
      </c>
      <c r="L164" s="77">
        <v>200</v>
      </c>
      <c r="M164" s="77"/>
      <c r="N164" s="72"/>
      <c r="O164" s="79" t="s">
        <v>176</v>
      </c>
      <c r="P164" s="81">
        <v>43501.12878472222</v>
      </c>
      <c r="Q164" s="79" t="s">
        <v>474</v>
      </c>
      <c r="R164" s="83" t="s">
        <v>576</v>
      </c>
      <c r="S164" s="79" t="s">
        <v>613</v>
      </c>
      <c r="T164" s="79" t="s">
        <v>637</v>
      </c>
      <c r="U164" s="83" t="s">
        <v>737</v>
      </c>
      <c r="V164" s="83" t="s">
        <v>737</v>
      </c>
      <c r="W164" s="81">
        <v>43501.12878472222</v>
      </c>
      <c r="X164" s="83" t="s">
        <v>992</v>
      </c>
      <c r="Y164" s="79"/>
      <c r="Z164" s="79"/>
      <c r="AA164" s="85" t="s">
        <v>1169</v>
      </c>
      <c r="AB164" s="79"/>
      <c r="AC164" s="79" t="b">
        <v>0</v>
      </c>
      <c r="AD164" s="79">
        <v>2</v>
      </c>
      <c r="AE164" s="85" t="s">
        <v>1185</v>
      </c>
      <c r="AF164" s="79" t="b">
        <v>0</v>
      </c>
      <c r="AG164" s="79" t="s">
        <v>1187</v>
      </c>
      <c r="AH164" s="79"/>
      <c r="AI164" s="85" t="s">
        <v>1185</v>
      </c>
      <c r="AJ164" s="79" t="b">
        <v>0</v>
      </c>
      <c r="AK164" s="79">
        <v>2</v>
      </c>
      <c r="AL164" s="85" t="s">
        <v>1185</v>
      </c>
      <c r="AM164" s="79" t="s">
        <v>1217</v>
      </c>
      <c r="AN164" s="79" t="b">
        <v>0</v>
      </c>
      <c r="AO164" s="85" t="s">
        <v>1169</v>
      </c>
      <c r="AP164" s="79" t="s">
        <v>176</v>
      </c>
      <c r="AQ164" s="79">
        <v>0</v>
      </c>
      <c r="AR164" s="79">
        <v>0</v>
      </c>
      <c r="AS164" s="79"/>
      <c r="AT164" s="79"/>
      <c r="AU164" s="79"/>
      <c r="AV164" s="79"/>
      <c r="AW164" s="79"/>
      <c r="AX164" s="79"/>
      <c r="AY164" s="79"/>
      <c r="AZ164" s="79"/>
      <c r="BA164">
        <v>20</v>
      </c>
      <c r="BB164" s="78" t="str">
        <f>REPLACE(INDEX(GroupVertices[Group],MATCH(Edges24[[#This Row],[Vertex 1]],GroupVertices[Vertex],0)),1,1,"")</f>
        <v>8</v>
      </c>
      <c r="BC164" s="78" t="str">
        <f>REPLACE(INDEX(GroupVertices[Group],MATCH(Edges24[[#This Row],[Vertex 2]],GroupVertices[Vertex],0)),1,1,"")</f>
        <v>8</v>
      </c>
      <c r="BD164" s="48">
        <v>0</v>
      </c>
      <c r="BE164" s="49">
        <v>0</v>
      </c>
      <c r="BF164" s="48">
        <v>0</v>
      </c>
      <c r="BG164" s="49">
        <v>0</v>
      </c>
      <c r="BH164" s="48">
        <v>0</v>
      </c>
      <c r="BI164" s="49">
        <v>0</v>
      </c>
      <c r="BJ164" s="48">
        <v>12</v>
      </c>
      <c r="BK164" s="49">
        <v>100</v>
      </c>
      <c r="BL164" s="48">
        <v>12</v>
      </c>
    </row>
    <row r="165" spans="1:64" ht="15">
      <c r="A165" s="64" t="s">
        <v>305</v>
      </c>
      <c r="B165" s="64" t="s">
        <v>305</v>
      </c>
      <c r="C165" s="65"/>
      <c r="D165" s="66"/>
      <c r="E165" s="67"/>
      <c r="F165" s="68"/>
      <c r="G165" s="65"/>
      <c r="H165" s="69"/>
      <c r="I165" s="70"/>
      <c r="J165" s="70"/>
      <c r="K165" s="34" t="s">
        <v>65</v>
      </c>
      <c r="L165" s="77">
        <v>201</v>
      </c>
      <c r="M165" s="77"/>
      <c r="N165" s="72"/>
      <c r="O165" s="79" t="s">
        <v>176</v>
      </c>
      <c r="P165" s="81">
        <v>43501.860555555555</v>
      </c>
      <c r="Q165" s="79" t="s">
        <v>475</v>
      </c>
      <c r="R165" s="83" t="s">
        <v>577</v>
      </c>
      <c r="S165" s="79" t="s">
        <v>613</v>
      </c>
      <c r="T165" s="79" t="s">
        <v>637</v>
      </c>
      <c r="U165" s="83" t="s">
        <v>738</v>
      </c>
      <c r="V165" s="83" t="s">
        <v>738</v>
      </c>
      <c r="W165" s="81">
        <v>43501.860555555555</v>
      </c>
      <c r="X165" s="83" t="s">
        <v>993</v>
      </c>
      <c r="Y165" s="79"/>
      <c r="Z165" s="79"/>
      <c r="AA165" s="85" t="s">
        <v>1170</v>
      </c>
      <c r="AB165" s="79"/>
      <c r="AC165" s="79" t="b">
        <v>0</v>
      </c>
      <c r="AD165" s="79">
        <v>0</v>
      </c>
      <c r="AE165" s="85" t="s">
        <v>1185</v>
      </c>
      <c r="AF165" s="79" t="b">
        <v>0</v>
      </c>
      <c r="AG165" s="79" t="s">
        <v>1187</v>
      </c>
      <c r="AH165" s="79"/>
      <c r="AI165" s="85" t="s">
        <v>1185</v>
      </c>
      <c r="AJ165" s="79" t="b">
        <v>0</v>
      </c>
      <c r="AK165" s="79">
        <v>0</v>
      </c>
      <c r="AL165" s="85" t="s">
        <v>1185</v>
      </c>
      <c r="AM165" s="79" t="s">
        <v>1217</v>
      </c>
      <c r="AN165" s="79" t="b">
        <v>0</v>
      </c>
      <c r="AO165" s="85" t="s">
        <v>1170</v>
      </c>
      <c r="AP165" s="79" t="s">
        <v>176</v>
      </c>
      <c r="AQ165" s="79">
        <v>0</v>
      </c>
      <c r="AR165" s="79">
        <v>0</v>
      </c>
      <c r="AS165" s="79"/>
      <c r="AT165" s="79"/>
      <c r="AU165" s="79"/>
      <c r="AV165" s="79"/>
      <c r="AW165" s="79"/>
      <c r="AX165" s="79"/>
      <c r="AY165" s="79"/>
      <c r="AZ165" s="79"/>
      <c r="BA165">
        <v>20</v>
      </c>
      <c r="BB165" s="78" t="str">
        <f>REPLACE(INDEX(GroupVertices[Group],MATCH(Edges24[[#This Row],[Vertex 1]],GroupVertices[Vertex],0)),1,1,"")</f>
        <v>8</v>
      </c>
      <c r="BC165" s="78" t="str">
        <f>REPLACE(INDEX(GroupVertices[Group],MATCH(Edges24[[#This Row],[Vertex 2]],GroupVertices[Vertex],0)),1,1,"")</f>
        <v>8</v>
      </c>
      <c r="BD165" s="48">
        <v>0</v>
      </c>
      <c r="BE165" s="49">
        <v>0</v>
      </c>
      <c r="BF165" s="48">
        <v>0</v>
      </c>
      <c r="BG165" s="49">
        <v>0</v>
      </c>
      <c r="BH165" s="48">
        <v>0</v>
      </c>
      <c r="BI165" s="49">
        <v>0</v>
      </c>
      <c r="BJ165" s="48">
        <v>12</v>
      </c>
      <c r="BK165" s="49">
        <v>100</v>
      </c>
      <c r="BL165" s="48">
        <v>12</v>
      </c>
    </row>
    <row r="166" spans="1:64" ht="15">
      <c r="A166" s="64" t="s">
        <v>305</v>
      </c>
      <c r="B166" s="64" t="s">
        <v>305</v>
      </c>
      <c r="C166" s="65"/>
      <c r="D166" s="66"/>
      <c r="E166" s="67"/>
      <c r="F166" s="68"/>
      <c r="G166" s="65"/>
      <c r="H166" s="69"/>
      <c r="I166" s="70"/>
      <c r="J166" s="70"/>
      <c r="K166" s="34" t="s">
        <v>65</v>
      </c>
      <c r="L166" s="77">
        <v>202</v>
      </c>
      <c r="M166" s="77"/>
      <c r="N166" s="72"/>
      <c r="O166" s="79" t="s">
        <v>176</v>
      </c>
      <c r="P166" s="81">
        <v>43502.128599537034</v>
      </c>
      <c r="Q166" s="79" t="s">
        <v>476</v>
      </c>
      <c r="R166" s="83" t="s">
        <v>578</v>
      </c>
      <c r="S166" s="79" t="s">
        <v>613</v>
      </c>
      <c r="T166" s="79" t="s">
        <v>637</v>
      </c>
      <c r="U166" s="83" t="s">
        <v>739</v>
      </c>
      <c r="V166" s="83" t="s">
        <v>739</v>
      </c>
      <c r="W166" s="81">
        <v>43502.128599537034</v>
      </c>
      <c r="X166" s="83" t="s">
        <v>994</v>
      </c>
      <c r="Y166" s="79"/>
      <c r="Z166" s="79"/>
      <c r="AA166" s="85" t="s">
        <v>1171</v>
      </c>
      <c r="AB166" s="79"/>
      <c r="AC166" s="79" t="b">
        <v>0</v>
      </c>
      <c r="AD166" s="79">
        <v>1</v>
      </c>
      <c r="AE166" s="85" t="s">
        <v>1185</v>
      </c>
      <c r="AF166" s="79" t="b">
        <v>0</v>
      </c>
      <c r="AG166" s="79" t="s">
        <v>1187</v>
      </c>
      <c r="AH166" s="79"/>
      <c r="AI166" s="85" t="s">
        <v>1185</v>
      </c>
      <c r="AJ166" s="79" t="b">
        <v>0</v>
      </c>
      <c r="AK166" s="79">
        <v>0</v>
      </c>
      <c r="AL166" s="85" t="s">
        <v>1185</v>
      </c>
      <c r="AM166" s="79" t="s">
        <v>1217</v>
      </c>
      <c r="AN166" s="79" t="b">
        <v>0</v>
      </c>
      <c r="AO166" s="85" t="s">
        <v>1171</v>
      </c>
      <c r="AP166" s="79" t="s">
        <v>176</v>
      </c>
      <c r="AQ166" s="79">
        <v>0</v>
      </c>
      <c r="AR166" s="79">
        <v>0</v>
      </c>
      <c r="AS166" s="79"/>
      <c r="AT166" s="79"/>
      <c r="AU166" s="79"/>
      <c r="AV166" s="79"/>
      <c r="AW166" s="79"/>
      <c r="AX166" s="79"/>
      <c r="AY166" s="79"/>
      <c r="AZ166" s="79"/>
      <c r="BA166">
        <v>20</v>
      </c>
      <c r="BB166" s="78" t="str">
        <f>REPLACE(INDEX(GroupVertices[Group],MATCH(Edges24[[#This Row],[Vertex 1]],GroupVertices[Vertex],0)),1,1,"")</f>
        <v>8</v>
      </c>
      <c r="BC166" s="78" t="str">
        <f>REPLACE(INDEX(GroupVertices[Group],MATCH(Edges24[[#This Row],[Vertex 2]],GroupVertices[Vertex],0)),1,1,"")</f>
        <v>8</v>
      </c>
      <c r="BD166" s="48">
        <v>0</v>
      </c>
      <c r="BE166" s="49">
        <v>0</v>
      </c>
      <c r="BF166" s="48">
        <v>0</v>
      </c>
      <c r="BG166" s="49">
        <v>0</v>
      </c>
      <c r="BH166" s="48">
        <v>0</v>
      </c>
      <c r="BI166" s="49">
        <v>0</v>
      </c>
      <c r="BJ166" s="48">
        <v>12</v>
      </c>
      <c r="BK166" s="49">
        <v>100</v>
      </c>
      <c r="BL166" s="48">
        <v>12</v>
      </c>
    </row>
    <row r="167" spans="1:64" ht="15">
      <c r="A167" s="64" t="s">
        <v>305</v>
      </c>
      <c r="B167" s="64" t="s">
        <v>305</v>
      </c>
      <c r="C167" s="65"/>
      <c r="D167" s="66"/>
      <c r="E167" s="67"/>
      <c r="F167" s="68"/>
      <c r="G167" s="65"/>
      <c r="H167" s="69"/>
      <c r="I167" s="70"/>
      <c r="J167" s="70"/>
      <c r="K167" s="34" t="s">
        <v>65</v>
      </c>
      <c r="L167" s="77">
        <v>203</v>
      </c>
      <c r="M167" s="77"/>
      <c r="N167" s="72"/>
      <c r="O167" s="79" t="s">
        <v>176</v>
      </c>
      <c r="P167" s="81">
        <v>43502.82777777778</v>
      </c>
      <c r="Q167" s="79" t="s">
        <v>477</v>
      </c>
      <c r="R167" s="83" t="s">
        <v>579</v>
      </c>
      <c r="S167" s="79" t="s">
        <v>613</v>
      </c>
      <c r="T167" s="79" t="s">
        <v>637</v>
      </c>
      <c r="U167" s="83" t="s">
        <v>740</v>
      </c>
      <c r="V167" s="83" t="s">
        <v>740</v>
      </c>
      <c r="W167" s="81">
        <v>43502.82777777778</v>
      </c>
      <c r="X167" s="83" t="s">
        <v>995</v>
      </c>
      <c r="Y167" s="79"/>
      <c r="Z167" s="79"/>
      <c r="AA167" s="85" t="s">
        <v>1172</v>
      </c>
      <c r="AB167" s="79"/>
      <c r="AC167" s="79" t="b">
        <v>0</v>
      </c>
      <c r="AD167" s="79">
        <v>0</v>
      </c>
      <c r="AE167" s="85" t="s">
        <v>1185</v>
      </c>
      <c r="AF167" s="79" t="b">
        <v>0</v>
      </c>
      <c r="AG167" s="79" t="s">
        <v>1187</v>
      </c>
      <c r="AH167" s="79"/>
      <c r="AI167" s="85" t="s">
        <v>1185</v>
      </c>
      <c r="AJ167" s="79" t="b">
        <v>0</v>
      </c>
      <c r="AK167" s="79">
        <v>0</v>
      </c>
      <c r="AL167" s="85" t="s">
        <v>1185</v>
      </c>
      <c r="AM167" s="79" t="s">
        <v>1217</v>
      </c>
      <c r="AN167" s="79" t="b">
        <v>0</v>
      </c>
      <c r="AO167" s="85" t="s">
        <v>1172</v>
      </c>
      <c r="AP167" s="79" t="s">
        <v>176</v>
      </c>
      <c r="AQ167" s="79">
        <v>0</v>
      </c>
      <c r="AR167" s="79">
        <v>0</v>
      </c>
      <c r="AS167" s="79"/>
      <c r="AT167" s="79"/>
      <c r="AU167" s="79"/>
      <c r="AV167" s="79"/>
      <c r="AW167" s="79"/>
      <c r="AX167" s="79"/>
      <c r="AY167" s="79"/>
      <c r="AZ167" s="79"/>
      <c r="BA167">
        <v>20</v>
      </c>
      <c r="BB167" s="78" t="str">
        <f>REPLACE(INDEX(GroupVertices[Group],MATCH(Edges24[[#This Row],[Vertex 1]],GroupVertices[Vertex],0)),1,1,"")</f>
        <v>8</v>
      </c>
      <c r="BC167" s="78" t="str">
        <f>REPLACE(INDEX(GroupVertices[Group],MATCH(Edges24[[#This Row],[Vertex 2]],GroupVertices[Vertex],0)),1,1,"")</f>
        <v>8</v>
      </c>
      <c r="BD167" s="48">
        <v>1</v>
      </c>
      <c r="BE167" s="49">
        <v>7.142857142857143</v>
      </c>
      <c r="BF167" s="48">
        <v>0</v>
      </c>
      <c r="BG167" s="49">
        <v>0</v>
      </c>
      <c r="BH167" s="48">
        <v>0</v>
      </c>
      <c r="BI167" s="49">
        <v>0</v>
      </c>
      <c r="BJ167" s="48">
        <v>13</v>
      </c>
      <c r="BK167" s="49">
        <v>92.85714285714286</v>
      </c>
      <c r="BL167" s="48">
        <v>14</v>
      </c>
    </row>
    <row r="168" spans="1:64" ht="15">
      <c r="A168" s="64" t="s">
        <v>305</v>
      </c>
      <c r="B168" s="64" t="s">
        <v>305</v>
      </c>
      <c r="C168" s="65"/>
      <c r="D168" s="66"/>
      <c r="E168" s="67"/>
      <c r="F168" s="68"/>
      <c r="G168" s="65"/>
      <c r="H168" s="69"/>
      <c r="I168" s="70"/>
      <c r="J168" s="70"/>
      <c r="K168" s="34" t="s">
        <v>65</v>
      </c>
      <c r="L168" s="77">
        <v>204</v>
      </c>
      <c r="M168" s="77"/>
      <c r="N168" s="72"/>
      <c r="O168" s="79" t="s">
        <v>176</v>
      </c>
      <c r="P168" s="81">
        <v>43503.12956018518</v>
      </c>
      <c r="Q168" s="79" t="s">
        <v>478</v>
      </c>
      <c r="R168" s="83" t="s">
        <v>580</v>
      </c>
      <c r="S168" s="79" t="s">
        <v>613</v>
      </c>
      <c r="T168" s="79" t="s">
        <v>637</v>
      </c>
      <c r="U168" s="83" t="s">
        <v>741</v>
      </c>
      <c r="V168" s="83" t="s">
        <v>741</v>
      </c>
      <c r="W168" s="81">
        <v>43503.12956018518</v>
      </c>
      <c r="X168" s="83" t="s">
        <v>996</v>
      </c>
      <c r="Y168" s="79"/>
      <c r="Z168" s="79"/>
      <c r="AA168" s="85" t="s">
        <v>1173</v>
      </c>
      <c r="AB168" s="79"/>
      <c r="AC168" s="79" t="b">
        <v>0</v>
      </c>
      <c r="AD168" s="79">
        <v>0</v>
      </c>
      <c r="AE168" s="85" t="s">
        <v>1185</v>
      </c>
      <c r="AF168" s="79" t="b">
        <v>0</v>
      </c>
      <c r="AG168" s="79" t="s">
        <v>1187</v>
      </c>
      <c r="AH168" s="79"/>
      <c r="AI168" s="85" t="s">
        <v>1185</v>
      </c>
      <c r="AJ168" s="79" t="b">
        <v>0</v>
      </c>
      <c r="AK168" s="79">
        <v>1</v>
      </c>
      <c r="AL168" s="85" t="s">
        <v>1185</v>
      </c>
      <c r="AM168" s="79" t="s">
        <v>1217</v>
      </c>
      <c r="AN168" s="79" t="b">
        <v>0</v>
      </c>
      <c r="AO168" s="85" t="s">
        <v>1173</v>
      </c>
      <c r="AP168" s="79" t="s">
        <v>176</v>
      </c>
      <c r="AQ168" s="79">
        <v>0</v>
      </c>
      <c r="AR168" s="79">
        <v>0</v>
      </c>
      <c r="AS168" s="79"/>
      <c r="AT168" s="79"/>
      <c r="AU168" s="79"/>
      <c r="AV168" s="79"/>
      <c r="AW168" s="79"/>
      <c r="AX168" s="79"/>
      <c r="AY168" s="79"/>
      <c r="AZ168" s="79"/>
      <c r="BA168">
        <v>20</v>
      </c>
      <c r="BB168" s="78" t="str">
        <f>REPLACE(INDEX(GroupVertices[Group],MATCH(Edges24[[#This Row],[Vertex 1]],GroupVertices[Vertex],0)),1,1,"")</f>
        <v>8</v>
      </c>
      <c r="BC168" s="78" t="str">
        <f>REPLACE(INDEX(GroupVertices[Group],MATCH(Edges24[[#This Row],[Vertex 2]],GroupVertices[Vertex],0)),1,1,"")</f>
        <v>8</v>
      </c>
      <c r="BD168" s="48">
        <v>0</v>
      </c>
      <c r="BE168" s="49">
        <v>0</v>
      </c>
      <c r="BF168" s="48">
        <v>0</v>
      </c>
      <c r="BG168" s="49">
        <v>0</v>
      </c>
      <c r="BH168" s="48">
        <v>0</v>
      </c>
      <c r="BI168" s="49">
        <v>0</v>
      </c>
      <c r="BJ168" s="48">
        <v>12</v>
      </c>
      <c r="BK168" s="49">
        <v>100</v>
      </c>
      <c r="BL168" s="48">
        <v>12</v>
      </c>
    </row>
    <row r="169" spans="1:64" ht="15">
      <c r="A169" s="64" t="s">
        <v>305</v>
      </c>
      <c r="B169" s="64" t="s">
        <v>305</v>
      </c>
      <c r="C169" s="65"/>
      <c r="D169" s="66"/>
      <c r="E169" s="67"/>
      <c r="F169" s="68"/>
      <c r="G169" s="65"/>
      <c r="H169" s="69"/>
      <c r="I169" s="70"/>
      <c r="J169" s="70"/>
      <c r="K169" s="34" t="s">
        <v>65</v>
      </c>
      <c r="L169" s="77">
        <v>205</v>
      </c>
      <c r="M169" s="77"/>
      <c r="N169" s="72"/>
      <c r="O169" s="79" t="s">
        <v>176</v>
      </c>
      <c r="P169" s="81">
        <v>43503.87216435185</v>
      </c>
      <c r="Q169" s="79" t="s">
        <v>479</v>
      </c>
      <c r="R169" s="83" t="s">
        <v>581</v>
      </c>
      <c r="S169" s="79" t="s">
        <v>613</v>
      </c>
      <c r="T169" s="79" t="s">
        <v>637</v>
      </c>
      <c r="U169" s="83" t="s">
        <v>742</v>
      </c>
      <c r="V169" s="83" t="s">
        <v>742</v>
      </c>
      <c r="W169" s="81">
        <v>43503.87216435185</v>
      </c>
      <c r="X169" s="83" t="s">
        <v>997</v>
      </c>
      <c r="Y169" s="79"/>
      <c r="Z169" s="79"/>
      <c r="AA169" s="85" t="s">
        <v>1174</v>
      </c>
      <c r="AB169" s="79"/>
      <c r="AC169" s="79" t="b">
        <v>0</v>
      </c>
      <c r="AD169" s="79">
        <v>0</v>
      </c>
      <c r="AE169" s="85" t="s">
        <v>1185</v>
      </c>
      <c r="AF169" s="79" t="b">
        <v>0</v>
      </c>
      <c r="AG169" s="79" t="s">
        <v>1187</v>
      </c>
      <c r="AH169" s="79"/>
      <c r="AI169" s="85" t="s">
        <v>1185</v>
      </c>
      <c r="AJ169" s="79" t="b">
        <v>0</v>
      </c>
      <c r="AK169" s="79">
        <v>0</v>
      </c>
      <c r="AL169" s="85" t="s">
        <v>1185</v>
      </c>
      <c r="AM169" s="79" t="s">
        <v>1217</v>
      </c>
      <c r="AN169" s="79" t="b">
        <v>0</v>
      </c>
      <c r="AO169" s="85" t="s">
        <v>1174</v>
      </c>
      <c r="AP169" s="79" t="s">
        <v>176</v>
      </c>
      <c r="AQ169" s="79">
        <v>0</v>
      </c>
      <c r="AR169" s="79">
        <v>0</v>
      </c>
      <c r="AS169" s="79"/>
      <c r="AT169" s="79"/>
      <c r="AU169" s="79"/>
      <c r="AV169" s="79"/>
      <c r="AW169" s="79"/>
      <c r="AX169" s="79"/>
      <c r="AY169" s="79"/>
      <c r="AZ169" s="79"/>
      <c r="BA169">
        <v>20</v>
      </c>
      <c r="BB169" s="78" t="str">
        <f>REPLACE(INDEX(GroupVertices[Group],MATCH(Edges24[[#This Row],[Vertex 1]],GroupVertices[Vertex],0)),1,1,"")</f>
        <v>8</v>
      </c>
      <c r="BC169" s="78" t="str">
        <f>REPLACE(INDEX(GroupVertices[Group],MATCH(Edges24[[#This Row],[Vertex 2]],GroupVertices[Vertex],0)),1,1,"")</f>
        <v>8</v>
      </c>
      <c r="BD169" s="48">
        <v>0</v>
      </c>
      <c r="BE169" s="49">
        <v>0</v>
      </c>
      <c r="BF169" s="48">
        <v>0</v>
      </c>
      <c r="BG169" s="49">
        <v>0</v>
      </c>
      <c r="BH169" s="48">
        <v>0</v>
      </c>
      <c r="BI169" s="49">
        <v>0</v>
      </c>
      <c r="BJ169" s="48">
        <v>18</v>
      </c>
      <c r="BK169" s="49">
        <v>100</v>
      </c>
      <c r="BL169" s="48">
        <v>18</v>
      </c>
    </row>
    <row r="170" spans="1:64" ht="15">
      <c r="A170" s="64" t="s">
        <v>305</v>
      </c>
      <c r="B170" s="64" t="s">
        <v>305</v>
      </c>
      <c r="C170" s="65"/>
      <c r="D170" s="66"/>
      <c r="E170" s="67"/>
      <c r="F170" s="68"/>
      <c r="G170" s="65"/>
      <c r="H170" s="69"/>
      <c r="I170" s="70"/>
      <c r="J170" s="70"/>
      <c r="K170" s="34" t="s">
        <v>65</v>
      </c>
      <c r="L170" s="77">
        <v>206</v>
      </c>
      <c r="M170" s="77"/>
      <c r="N170" s="72"/>
      <c r="O170" s="79" t="s">
        <v>176</v>
      </c>
      <c r="P170" s="81">
        <v>43504.128912037035</v>
      </c>
      <c r="Q170" s="79" t="s">
        <v>480</v>
      </c>
      <c r="R170" s="83" t="s">
        <v>582</v>
      </c>
      <c r="S170" s="79" t="s">
        <v>613</v>
      </c>
      <c r="T170" s="79" t="s">
        <v>637</v>
      </c>
      <c r="U170" s="83" t="s">
        <v>743</v>
      </c>
      <c r="V170" s="83" t="s">
        <v>743</v>
      </c>
      <c r="W170" s="81">
        <v>43504.128912037035</v>
      </c>
      <c r="X170" s="83" t="s">
        <v>998</v>
      </c>
      <c r="Y170" s="79"/>
      <c r="Z170" s="79"/>
      <c r="AA170" s="85" t="s">
        <v>1175</v>
      </c>
      <c r="AB170" s="79"/>
      <c r="AC170" s="79" t="b">
        <v>0</v>
      </c>
      <c r="AD170" s="79">
        <v>0</v>
      </c>
      <c r="AE170" s="85" t="s">
        <v>1185</v>
      </c>
      <c r="AF170" s="79" t="b">
        <v>0</v>
      </c>
      <c r="AG170" s="79" t="s">
        <v>1187</v>
      </c>
      <c r="AH170" s="79"/>
      <c r="AI170" s="85" t="s">
        <v>1185</v>
      </c>
      <c r="AJ170" s="79" t="b">
        <v>0</v>
      </c>
      <c r="AK170" s="79">
        <v>1</v>
      </c>
      <c r="AL170" s="85" t="s">
        <v>1185</v>
      </c>
      <c r="AM170" s="79" t="s">
        <v>1217</v>
      </c>
      <c r="AN170" s="79" t="b">
        <v>0</v>
      </c>
      <c r="AO170" s="85" t="s">
        <v>1175</v>
      </c>
      <c r="AP170" s="79" t="s">
        <v>176</v>
      </c>
      <c r="AQ170" s="79">
        <v>0</v>
      </c>
      <c r="AR170" s="79">
        <v>0</v>
      </c>
      <c r="AS170" s="79"/>
      <c r="AT170" s="79"/>
      <c r="AU170" s="79"/>
      <c r="AV170" s="79"/>
      <c r="AW170" s="79"/>
      <c r="AX170" s="79"/>
      <c r="AY170" s="79"/>
      <c r="AZ170" s="79"/>
      <c r="BA170">
        <v>20</v>
      </c>
      <c r="BB170" s="78" t="str">
        <f>REPLACE(INDEX(GroupVertices[Group],MATCH(Edges24[[#This Row],[Vertex 1]],GroupVertices[Vertex],0)),1,1,"")</f>
        <v>8</v>
      </c>
      <c r="BC170" s="78" t="str">
        <f>REPLACE(INDEX(GroupVertices[Group],MATCH(Edges24[[#This Row],[Vertex 2]],GroupVertices[Vertex],0)),1,1,"")</f>
        <v>8</v>
      </c>
      <c r="BD170" s="48">
        <v>0</v>
      </c>
      <c r="BE170" s="49">
        <v>0</v>
      </c>
      <c r="BF170" s="48">
        <v>0</v>
      </c>
      <c r="BG170" s="49">
        <v>0</v>
      </c>
      <c r="BH170" s="48">
        <v>0</v>
      </c>
      <c r="BI170" s="49">
        <v>0</v>
      </c>
      <c r="BJ170" s="48">
        <v>12</v>
      </c>
      <c r="BK170" s="49">
        <v>100</v>
      </c>
      <c r="BL170" s="48">
        <v>12</v>
      </c>
    </row>
    <row r="171" spans="1:64" ht="15">
      <c r="A171" s="64" t="s">
        <v>305</v>
      </c>
      <c r="B171" s="64" t="s">
        <v>305</v>
      </c>
      <c r="C171" s="65"/>
      <c r="D171" s="66"/>
      <c r="E171" s="67"/>
      <c r="F171" s="68"/>
      <c r="G171" s="65"/>
      <c r="H171" s="69"/>
      <c r="I171" s="70"/>
      <c r="J171" s="70"/>
      <c r="K171" s="34" t="s">
        <v>65</v>
      </c>
      <c r="L171" s="77">
        <v>207</v>
      </c>
      <c r="M171" s="77"/>
      <c r="N171" s="72"/>
      <c r="O171" s="79" t="s">
        <v>176</v>
      </c>
      <c r="P171" s="81">
        <v>43504.778229166666</v>
      </c>
      <c r="Q171" s="79" t="s">
        <v>481</v>
      </c>
      <c r="R171" s="83" t="s">
        <v>583</v>
      </c>
      <c r="S171" s="79" t="s">
        <v>613</v>
      </c>
      <c r="T171" s="79" t="s">
        <v>637</v>
      </c>
      <c r="U171" s="83" t="s">
        <v>744</v>
      </c>
      <c r="V171" s="83" t="s">
        <v>744</v>
      </c>
      <c r="W171" s="81">
        <v>43504.778229166666</v>
      </c>
      <c r="X171" s="83" t="s">
        <v>999</v>
      </c>
      <c r="Y171" s="79"/>
      <c r="Z171" s="79"/>
      <c r="AA171" s="85" t="s">
        <v>1176</v>
      </c>
      <c r="AB171" s="79"/>
      <c r="AC171" s="79" t="b">
        <v>0</v>
      </c>
      <c r="AD171" s="79">
        <v>0</v>
      </c>
      <c r="AE171" s="85" t="s">
        <v>1185</v>
      </c>
      <c r="AF171" s="79" t="b">
        <v>0</v>
      </c>
      <c r="AG171" s="79" t="s">
        <v>1187</v>
      </c>
      <c r="AH171" s="79"/>
      <c r="AI171" s="85" t="s">
        <v>1185</v>
      </c>
      <c r="AJ171" s="79" t="b">
        <v>0</v>
      </c>
      <c r="AK171" s="79">
        <v>0</v>
      </c>
      <c r="AL171" s="85" t="s">
        <v>1185</v>
      </c>
      <c r="AM171" s="79" t="s">
        <v>1217</v>
      </c>
      <c r="AN171" s="79" t="b">
        <v>0</v>
      </c>
      <c r="AO171" s="85" t="s">
        <v>1176</v>
      </c>
      <c r="AP171" s="79" t="s">
        <v>176</v>
      </c>
      <c r="AQ171" s="79">
        <v>0</v>
      </c>
      <c r="AR171" s="79">
        <v>0</v>
      </c>
      <c r="AS171" s="79"/>
      <c r="AT171" s="79"/>
      <c r="AU171" s="79"/>
      <c r="AV171" s="79"/>
      <c r="AW171" s="79"/>
      <c r="AX171" s="79"/>
      <c r="AY171" s="79"/>
      <c r="AZ171" s="79"/>
      <c r="BA171">
        <v>20</v>
      </c>
      <c r="BB171" s="78" t="str">
        <f>REPLACE(INDEX(GroupVertices[Group],MATCH(Edges24[[#This Row],[Vertex 1]],GroupVertices[Vertex],0)),1,1,"")</f>
        <v>8</v>
      </c>
      <c r="BC171" s="78" t="str">
        <f>REPLACE(INDEX(GroupVertices[Group],MATCH(Edges24[[#This Row],[Vertex 2]],GroupVertices[Vertex],0)),1,1,"")</f>
        <v>8</v>
      </c>
      <c r="BD171" s="48">
        <v>0</v>
      </c>
      <c r="BE171" s="49">
        <v>0</v>
      </c>
      <c r="BF171" s="48">
        <v>0</v>
      </c>
      <c r="BG171" s="49">
        <v>0</v>
      </c>
      <c r="BH171" s="48">
        <v>0</v>
      </c>
      <c r="BI171" s="49">
        <v>0</v>
      </c>
      <c r="BJ171" s="48">
        <v>10</v>
      </c>
      <c r="BK171" s="49">
        <v>100</v>
      </c>
      <c r="BL171" s="48">
        <v>10</v>
      </c>
    </row>
    <row r="172" spans="1:64" ht="15">
      <c r="A172" s="64" t="s">
        <v>305</v>
      </c>
      <c r="B172" s="64" t="s">
        <v>305</v>
      </c>
      <c r="C172" s="65"/>
      <c r="D172" s="66"/>
      <c r="E172" s="67"/>
      <c r="F172" s="68"/>
      <c r="G172" s="65"/>
      <c r="H172" s="69"/>
      <c r="I172" s="70"/>
      <c r="J172" s="70"/>
      <c r="K172" s="34" t="s">
        <v>65</v>
      </c>
      <c r="L172" s="77">
        <v>208</v>
      </c>
      <c r="M172" s="77"/>
      <c r="N172" s="72"/>
      <c r="O172" s="79" t="s">
        <v>176</v>
      </c>
      <c r="P172" s="81">
        <v>43505.127650462964</v>
      </c>
      <c r="Q172" s="79" t="s">
        <v>482</v>
      </c>
      <c r="R172" s="83" t="s">
        <v>584</v>
      </c>
      <c r="S172" s="79" t="s">
        <v>593</v>
      </c>
      <c r="T172" s="79" t="s">
        <v>677</v>
      </c>
      <c r="U172" s="79"/>
      <c r="V172" s="83" t="s">
        <v>830</v>
      </c>
      <c r="W172" s="81">
        <v>43505.127650462964</v>
      </c>
      <c r="X172" s="83" t="s">
        <v>1000</v>
      </c>
      <c r="Y172" s="79"/>
      <c r="Z172" s="79"/>
      <c r="AA172" s="85" t="s">
        <v>1177</v>
      </c>
      <c r="AB172" s="79"/>
      <c r="AC172" s="79" t="b">
        <v>0</v>
      </c>
      <c r="AD172" s="79">
        <v>0</v>
      </c>
      <c r="AE172" s="85" t="s">
        <v>1185</v>
      </c>
      <c r="AF172" s="79" t="b">
        <v>0</v>
      </c>
      <c r="AG172" s="79" t="s">
        <v>1187</v>
      </c>
      <c r="AH172" s="79"/>
      <c r="AI172" s="85" t="s">
        <v>1185</v>
      </c>
      <c r="AJ172" s="79" t="b">
        <v>0</v>
      </c>
      <c r="AK172" s="79">
        <v>0</v>
      </c>
      <c r="AL172" s="85" t="s">
        <v>1185</v>
      </c>
      <c r="AM172" s="79" t="s">
        <v>1217</v>
      </c>
      <c r="AN172" s="79" t="b">
        <v>1</v>
      </c>
      <c r="AO172" s="85" t="s">
        <v>1177</v>
      </c>
      <c r="AP172" s="79" t="s">
        <v>176</v>
      </c>
      <c r="AQ172" s="79">
        <v>0</v>
      </c>
      <c r="AR172" s="79">
        <v>0</v>
      </c>
      <c r="AS172" s="79"/>
      <c r="AT172" s="79"/>
      <c r="AU172" s="79"/>
      <c r="AV172" s="79"/>
      <c r="AW172" s="79"/>
      <c r="AX172" s="79"/>
      <c r="AY172" s="79"/>
      <c r="AZ172" s="79"/>
      <c r="BA172">
        <v>20</v>
      </c>
      <c r="BB172" s="78" t="str">
        <f>REPLACE(INDEX(GroupVertices[Group],MATCH(Edges24[[#This Row],[Vertex 1]],GroupVertices[Vertex],0)),1,1,"")</f>
        <v>8</v>
      </c>
      <c r="BC172" s="78" t="str">
        <f>REPLACE(INDEX(GroupVertices[Group],MATCH(Edges24[[#This Row],[Vertex 2]],GroupVertices[Vertex],0)),1,1,"")</f>
        <v>8</v>
      </c>
      <c r="BD172" s="48">
        <v>0</v>
      </c>
      <c r="BE172" s="49">
        <v>0</v>
      </c>
      <c r="BF172" s="48">
        <v>0</v>
      </c>
      <c r="BG172" s="49">
        <v>0</v>
      </c>
      <c r="BH172" s="48">
        <v>0</v>
      </c>
      <c r="BI172" s="49">
        <v>0</v>
      </c>
      <c r="BJ172" s="48">
        <v>11</v>
      </c>
      <c r="BK172" s="49">
        <v>100</v>
      </c>
      <c r="BL172" s="48">
        <v>11</v>
      </c>
    </row>
    <row r="173" spans="1:64" ht="15">
      <c r="A173" s="64" t="s">
        <v>305</v>
      </c>
      <c r="B173" s="64" t="s">
        <v>305</v>
      </c>
      <c r="C173" s="65"/>
      <c r="D173" s="66"/>
      <c r="E173" s="67"/>
      <c r="F173" s="68"/>
      <c r="G173" s="65"/>
      <c r="H173" s="69"/>
      <c r="I173" s="70"/>
      <c r="J173" s="70"/>
      <c r="K173" s="34" t="s">
        <v>65</v>
      </c>
      <c r="L173" s="77">
        <v>209</v>
      </c>
      <c r="M173" s="77"/>
      <c r="N173" s="72"/>
      <c r="O173" s="79" t="s">
        <v>176</v>
      </c>
      <c r="P173" s="81">
        <v>43506.683599537035</v>
      </c>
      <c r="Q173" s="79" t="s">
        <v>483</v>
      </c>
      <c r="R173" s="83" t="s">
        <v>585</v>
      </c>
      <c r="S173" s="79" t="s">
        <v>593</v>
      </c>
      <c r="T173" s="79" t="s">
        <v>699</v>
      </c>
      <c r="U173" s="79"/>
      <c r="V173" s="83" t="s">
        <v>830</v>
      </c>
      <c r="W173" s="81">
        <v>43506.683599537035</v>
      </c>
      <c r="X173" s="83" t="s">
        <v>1001</v>
      </c>
      <c r="Y173" s="79"/>
      <c r="Z173" s="79"/>
      <c r="AA173" s="85" t="s">
        <v>1178</v>
      </c>
      <c r="AB173" s="79"/>
      <c r="AC173" s="79" t="b">
        <v>0</v>
      </c>
      <c r="AD173" s="79">
        <v>0</v>
      </c>
      <c r="AE173" s="85" t="s">
        <v>1185</v>
      </c>
      <c r="AF173" s="79" t="b">
        <v>0</v>
      </c>
      <c r="AG173" s="79" t="s">
        <v>1187</v>
      </c>
      <c r="AH173" s="79"/>
      <c r="AI173" s="85" t="s">
        <v>1185</v>
      </c>
      <c r="AJ173" s="79" t="b">
        <v>0</v>
      </c>
      <c r="AK173" s="79">
        <v>0</v>
      </c>
      <c r="AL173" s="85" t="s">
        <v>1185</v>
      </c>
      <c r="AM173" s="79" t="s">
        <v>1217</v>
      </c>
      <c r="AN173" s="79" t="b">
        <v>1</v>
      </c>
      <c r="AO173" s="85" t="s">
        <v>1178</v>
      </c>
      <c r="AP173" s="79" t="s">
        <v>176</v>
      </c>
      <c r="AQ173" s="79">
        <v>0</v>
      </c>
      <c r="AR173" s="79">
        <v>0</v>
      </c>
      <c r="AS173" s="79"/>
      <c r="AT173" s="79"/>
      <c r="AU173" s="79"/>
      <c r="AV173" s="79"/>
      <c r="AW173" s="79"/>
      <c r="AX173" s="79"/>
      <c r="AY173" s="79"/>
      <c r="AZ173" s="79"/>
      <c r="BA173">
        <v>20</v>
      </c>
      <c r="BB173" s="78" t="str">
        <f>REPLACE(INDEX(GroupVertices[Group],MATCH(Edges24[[#This Row],[Vertex 1]],GroupVertices[Vertex],0)),1,1,"")</f>
        <v>8</v>
      </c>
      <c r="BC173" s="78" t="str">
        <f>REPLACE(INDEX(GroupVertices[Group],MATCH(Edges24[[#This Row],[Vertex 2]],GroupVertices[Vertex],0)),1,1,"")</f>
        <v>8</v>
      </c>
      <c r="BD173" s="48">
        <v>0</v>
      </c>
      <c r="BE173" s="49">
        <v>0</v>
      </c>
      <c r="BF173" s="48">
        <v>0</v>
      </c>
      <c r="BG173" s="49">
        <v>0</v>
      </c>
      <c r="BH173" s="48">
        <v>0</v>
      </c>
      <c r="BI173" s="49">
        <v>0</v>
      </c>
      <c r="BJ173" s="48">
        <v>12</v>
      </c>
      <c r="BK173" s="49">
        <v>100</v>
      </c>
      <c r="BL173" s="48">
        <v>12</v>
      </c>
    </row>
    <row r="174" spans="1:64" ht="15">
      <c r="A174" s="64" t="s">
        <v>305</v>
      </c>
      <c r="B174" s="64" t="s">
        <v>305</v>
      </c>
      <c r="C174" s="65"/>
      <c r="D174" s="66"/>
      <c r="E174" s="67"/>
      <c r="F174" s="68"/>
      <c r="G174" s="65"/>
      <c r="H174" s="69"/>
      <c r="I174" s="70"/>
      <c r="J174" s="70"/>
      <c r="K174" s="34" t="s">
        <v>65</v>
      </c>
      <c r="L174" s="77">
        <v>210</v>
      </c>
      <c r="M174" s="77"/>
      <c r="N174" s="72"/>
      <c r="O174" s="79" t="s">
        <v>176</v>
      </c>
      <c r="P174" s="81">
        <v>43508.12633101852</v>
      </c>
      <c r="Q174" s="79" t="s">
        <v>484</v>
      </c>
      <c r="R174" s="83" t="s">
        <v>586</v>
      </c>
      <c r="S174" s="79" t="s">
        <v>613</v>
      </c>
      <c r="T174" s="79" t="s">
        <v>637</v>
      </c>
      <c r="U174" s="83" t="s">
        <v>745</v>
      </c>
      <c r="V174" s="83" t="s">
        <v>745</v>
      </c>
      <c r="W174" s="81">
        <v>43508.12633101852</v>
      </c>
      <c r="X174" s="83" t="s">
        <v>1002</v>
      </c>
      <c r="Y174" s="79"/>
      <c r="Z174" s="79"/>
      <c r="AA174" s="85" t="s">
        <v>1179</v>
      </c>
      <c r="AB174" s="79"/>
      <c r="AC174" s="79" t="b">
        <v>0</v>
      </c>
      <c r="AD174" s="79">
        <v>0</v>
      </c>
      <c r="AE174" s="85" t="s">
        <v>1185</v>
      </c>
      <c r="AF174" s="79" t="b">
        <v>0</v>
      </c>
      <c r="AG174" s="79" t="s">
        <v>1187</v>
      </c>
      <c r="AH174" s="79"/>
      <c r="AI174" s="85" t="s">
        <v>1185</v>
      </c>
      <c r="AJ174" s="79" t="b">
        <v>0</v>
      </c>
      <c r="AK174" s="79">
        <v>0</v>
      </c>
      <c r="AL174" s="85" t="s">
        <v>1185</v>
      </c>
      <c r="AM174" s="79" t="s">
        <v>1217</v>
      </c>
      <c r="AN174" s="79" t="b">
        <v>0</v>
      </c>
      <c r="AO174" s="85" t="s">
        <v>1179</v>
      </c>
      <c r="AP174" s="79" t="s">
        <v>176</v>
      </c>
      <c r="AQ174" s="79">
        <v>0</v>
      </c>
      <c r="AR174" s="79">
        <v>0</v>
      </c>
      <c r="AS174" s="79"/>
      <c r="AT174" s="79"/>
      <c r="AU174" s="79"/>
      <c r="AV174" s="79"/>
      <c r="AW174" s="79"/>
      <c r="AX174" s="79"/>
      <c r="AY174" s="79"/>
      <c r="AZ174" s="79"/>
      <c r="BA174">
        <v>20</v>
      </c>
      <c r="BB174" s="78" t="str">
        <f>REPLACE(INDEX(GroupVertices[Group],MATCH(Edges24[[#This Row],[Vertex 1]],GroupVertices[Vertex],0)),1,1,"")</f>
        <v>8</v>
      </c>
      <c r="BC174" s="78" t="str">
        <f>REPLACE(INDEX(GroupVertices[Group],MATCH(Edges24[[#This Row],[Vertex 2]],GroupVertices[Vertex],0)),1,1,"")</f>
        <v>8</v>
      </c>
      <c r="BD174" s="48">
        <v>0</v>
      </c>
      <c r="BE174" s="49">
        <v>0</v>
      </c>
      <c r="BF174" s="48">
        <v>0</v>
      </c>
      <c r="BG174" s="49">
        <v>0</v>
      </c>
      <c r="BH174" s="48">
        <v>0</v>
      </c>
      <c r="BI174" s="49">
        <v>0</v>
      </c>
      <c r="BJ174" s="48">
        <v>12</v>
      </c>
      <c r="BK174" s="49">
        <v>100</v>
      </c>
      <c r="BL174" s="48">
        <v>12</v>
      </c>
    </row>
    <row r="175" spans="1:64" ht="15">
      <c r="A175" s="64" t="s">
        <v>305</v>
      </c>
      <c r="B175" s="64" t="s">
        <v>305</v>
      </c>
      <c r="C175" s="65"/>
      <c r="D175" s="66"/>
      <c r="E175" s="67"/>
      <c r="F175" s="68"/>
      <c r="G175" s="65"/>
      <c r="H175" s="69"/>
      <c r="I175" s="70"/>
      <c r="J175" s="70"/>
      <c r="K175" s="34" t="s">
        <v>65</v>
      </c>
      <c r="L175" s="77">
        <v>211</v>
      </c>
      <c r="M175" s="77"/>
      <c r="N175" s="72"/>
      <c r="O175" s="79" t="s">
        <v>176</v>
      </c>
      <c r="P175" s="81">
        <v>43508.84144675926</v>
      </c>
      <c r="Q175" s="79" t="s">
        <v>485</v>
      </c>
      <c r="R175" s="83" t="s">
        <v>587</v>
      </c>
      <c r="S175" s="79" t="s">
        <v>593</v>
      </c>
      <c r="T175" s="79" t="s">
        <v>677</v>
      </c>
      <c r="U175" s="79"/>
      <c r="V175" s="83" t="s">
        <v>830</v>
      </c>
      <c r="W175" s="81">
        <v>43508.84144675926</v>
      </c>
      <c r="X175" s="83" t="s">
        <v>1003</v>
      </c>
      <c r="Y175" s="79"/>
      <c r="Z175" s="79"/>
      <c r="AA175" s="85" t="s">
        <v>1180</v>
      </c>
      <c r="AB175" s="79"/>
      <c r="AC175" s="79" t="b">
        <v>0</v>
      </c>
      <c r="AD175" s="79">
        <v>0</v>
      </c>
      <c r="AE175" s="85" t="s">
        <v>1185</v>
      </c>
      <c r="AF175" s="79" t="b">
        <v>0</v>
      </c>
      <c r="AG175" s="79" t="s">
        <v>1187</v>
      </c>
      <c r="AH175" s="79"/>
      <c r="AI175" s="85" t="s">
        <v>1185</v>
      </c>
      <c r="AJ175" s="79" t="b">
        <v>0</v>
      </c>
      <c r="AK175" s="79">
        <v>0</v>
      </c>
      <c r="AL175" s="85" t="s">
        <v>1185</v>
      </c>
      <c r="AM175" s="79" t="s">
        <v>1217</v>
      </c>
      <c r="AN175" s="79" t="b">
        <v>1</v>
      </c>
      <c r="AO175" s="85" t="s">
        <v>1180</v>
      </c>
      <c r="AP175" s="79" t="s">
        <v>176</v>
      </c>
      <c r="AQ175" s="79">
        <v>0</v>
      </c>
      <c r="AR175" s="79">
        <v>0</v>
      </c>
      <c r="AS175" s="79"/>
      <c r="AT175" s="79"/>
      <c r="AU175" s="79"/>
      <c r="AV175" s="79"/>
      <c r="AW175" s="79"/>
      <c r="AX175" s="79"/>
      <c r="AY175" s="79"/>
      <c r="AZ175" s="79"/>
      <c r="BA175">
        <v>20</v>
      </c>
      <c r="BB175" s="78" t="str">
        <f>REPLACE(INDEX(GroupVertices[Group],MATCH(Edges24[[#This Row],[Vertex 1]],GroupVertices[Vertex],0)),1,1,"")</f>
        <v>8</v>
      </c>
      <c r="BC175" s="78" t="str">
        <f>REPLACE(INDEX(GroupVertices[Group],MATCH(Edges24[[#This Row],[Vertex 2]],GroupVertices[Vertex],0)),1,1,"")</f>
        <v>8</v>
      </c>
      <c r="BD175" s="48">
        <v>0</v>
      </c>
      <c r="BE175" s="49">
        <v>0</v>
      </c>
      <c r="BF175" s="48">
        <v>0</v>
      </c>
      <c r="BG175" s="49">
        <v>0</v>
      </c>
      <c r="BH175" s="48">
        <v>0</v>
      </c>
      <c r="BI175" s="49">
        <v>0</v>
      </c>
      <c r="BJ175" s="48">
        <v>14</v>
      </c>
      <c r="BK175" s="49">
        <v>100</v>
      </c>
      <c r="BL175" s="48">
        <v>14</v>
      </c>
    </row>
    <row r="176" spans="1:64" ht="15">
      <c r="A176" s="64" t="s">
        <v>305</v>
      </c>
      <c r="B176" s="64" t="s">
        <v>305</v>
      </c>
      <c r="C176" s="65"/>
      <c r="D176" s="66"/>
      <c r="E176" s="67"/>
      <c r="F176" s="68"/>
      <c r="G176" s="65"/>
      <c r="H176" s="69"/>
      <c r="I176" s="70"/>
      <c r="J176" s="70"/>
      <c r="K176" s="34" t="s">
        <v>65</v>
      </c>
      <c r="L176" s="77">
        <v>212</v>
      </c>
      <c r="M176" s="77"/>
      <c r="N176" s="72"/>
      <c r="O176" s="79" t="s">
        <v>176</v>
      </c>
      <c r="P176" s="81">
        <v>43509.12721064815</v>
      </c>
      <c r="Q176" s="79" t="s">
        <v>486</v>
      </c>
      <c r="R176" s="83" t="s">
        <v>588</v>
      </c>
      <c r="S176" s="79" t="s">
        <v>613</v>
      </c>
      <c r="T176" s="79" t="s">
        <v>637</v>
      </c>
      <c r="U176" s="83" t="s">
        <v>746</v>
      </c>
      <c r="V176" s="83" t="s">
        <v>746</v>
      </c>
      <c r="W176" s="81">
        <v>43509.12721064815</v>
      </c>
      <c r="X176" s="83" t="s">
        <v>1004</v>
      </c>
      <c r="Y176" s="79"/>
      <c r="Z176" s="79"/>
      <c r="AA176" s="85" t="s">
        <v>1181</v>
      </c>
      <c r="AB176" s="79"/>
      <c r="AC176" s="79" t="b">
        <v>0</v>
      </c>
      <c r="AD176" s="79">
        <v>0</v>
      </c>
      <c r="AE176" s="85" t="s">
        <v>1185</v>
      </c>
      <c r="AF176" s="79" t="b">
        <v>0</v>
      </c>
      <c r="AG176" s="79" t="s">
        <v>1187</v>
      </c>
      <c r="AH176" s="79"/>
      <c r="AI176" s="85" t="s">
        <v>1185</v>
      </c>
      <c r="AJ176" s="79" t="b">
        <v>0</v>
      </c>
      <c r="AK176" s="79">
        <v>0</v>
      </c>
      <c r="AL176" s="85" t="s">
        <v>1185</v>
      </c>
      <c r="AM176" s="79" t="s">
        <v>1217</v>
      </c>
      <c r="AN176" s="79" t="b">
        <v>0</v>
      </c>
      <c r="AO176" s="85" t="s">
        <v>1181</v>
      </c>
      <c r="AP176" s="79" t="s">
        <v>176</v>
      </c>
      <c r="AQ176" s="79">
        <v>0</v>
      </c>
      <c r="AR176" s="79">
        <v>0</v>
      </c>
      <c r="AS176" s="79"/>
      <c r="AT176" s="79"/>
      <c r="AU176" s="79"/>
      <c r="AV176" s="79"/>
      <c r="AW176" s="79"/>
      <c r="AX176" s="79"/>
      <c r="AY176" s="79"/>
      <c r="AZ176" s="79"/>
      <c r="BA176">
        <v>20</v>
      </c>
      <c r="BB176" s="78" t="str">
        <f>REPLACE(INDEX(GroupVertices[Group],MATCH(Edges24[[#This Row],[Vertex 1]],GroupVertices[Vertex],0)),1,1,"")</f>
        <v>8</v>
      </c>
      <c r="BC176" s="78" t="str">
        <f>REPLACE(INDEX(GroupVertices[Group],MATCH(Edges24[[#This Row],[Vertex 2]],GroupVertices[Vertex],0)),1,1,"")</f>
        <v>8</v>
      </c>
      <c r="BD176" s="48">
        <v>0</v>
      </c>
      <c r="BE176" s="49">
        <v>0</v>
      </c>
      <c r="BF176" s="48">
        <v>0</v>
      </c>
      <c r="BG176" s="49">
        <v>0</v>
      </c>
      <c r="BH176" s="48">
        <v>0</v>
      </c>
      <c r="BI176" s="49">
        <v>0</v>
      </c>
      <c r="BJ176" s="48">
        <v>12</v>
      </c>
      <c r="BK176" s="49">
        <v>100</v>
      </c>
      <c r="BL176" s="48">
        <v>12</v>
      </c>
    </row>
    <row r="177" spans="1:64" ht="15">
      <c r="A177" s="64" t="s">
        <v>305</v>
      </c>
      <c r="B177" s="64" t="s">
        <v>305</v>
      </c>
      <c r="C177" s="65"/>
      <c r="D177" s="66"/>
      <c r="E177" s="67"/>
      <c r="F177" s="68"/>
      <c r="G177" s="65"/>
      <c r="H177" s="69"/>
      <c r="I177" s="70"/>
      <c r="J177" s="70"/>
      <c r="K177" s="34" t="s">
        <v>65</v>
      </c>
      <c r="L177" s="77">
        <v>213</v>
      </c>
      <c r="M177" s="77"/>
      <c r="N177" s="72"/>
      <c r="O177" s="79" t="s">
        <v>176</v>
      </c>
      <c r="P177" s="81">
        <v>43509.799629629626</v>
      </c>
      <c r="Q177" s="79" t="s">
        <v>487</v>
      </c>
      <c r="R177" s="83" t="s">
        <v>589</v>
      </c>
      <c r="S177" s="79" t="s">
        <v>613</v>
      </c>
      <c r="T177" s="79" t="s">
        <v>637</v>
      </c>
      <c r="U177" s="83" t="s">
        <v>747</v>
      </c>
      <c r="V177" s="83" t="s">
        <v>747</v>
      </c>
      <c r="W177" s="81">
        <v>43509.799629629626</v>
      </c>
      <c r="X177" s="83" t="s">
        <v>1005</v>
      </c>
      <c r="Y177" s="79"/>
      <c r="Z177" s="79"/>
      <c r="AA177" s="85" t="s">
        <v>1182</v>
      </c>
      <c r="AB177" s="79"/>
      <c r="AC177" s="79" t="b">
        <v>0</v>
      </c>
      <c r="AD177" s="79">
        <v>0</v>
      </c>
      <c r="AE177" s="85" t="s">
        <v>1185</v>
      </c>
      <c r="AF177" s="79" t="b">
        <v>0</v>
      </c>
      <c r="AG177" s="79" t="s">
        <v>1187</v>
      </c>
      <c r="AH177" s="79"/>
      <c r="AI177" s="85" t="s">
        <v>1185</v>
      </c>
      <c r="AJ177" s="79" t="b">
        <v>0</v>
      </c>
      <c r="AK177" s="79">
        <v>0</v>
      </c>
      <c r="AL177" s="85" t="s">
        <v>1185</v>
      </c>
      <c r="AM177" s="79" t="s">
        <v>1217</v>
      </c>
      <c r="AN177" s="79" t="b">
        <v>0</v>
      </c>
      <c r="AO177" s="85" t="s">
        <v>1182</v>
      </c>
      <c r="AP177" s="79" t="s">
        <v>176</v>
      </c>
      <c r="AQ177" s="79">
        <v>0</v>
      </c>
      <c r="AR177" s="79">
        <v>0</v>
      </c>
      <c r="AS177" s="79"/>
      <c r="AT177" s="79"/>
      <c r="AU177" s="79"/>
      <c r="AV177" s="79"/>
      <c r="AW177" s="79"/>
      <c r="AX177" s="79"/>
      <c r="AY177" s="79"/>
      <c r="AZ177" s="79"/>
      <c r="BA177">
        <v>20</v>
      </c>
      <c r="BB177" s="78" t="str">
        <f>REPLACE(INDEX(GroupVertices[Group],MATCH(Edges24[[#This Row],[Vertex 1]],GroupVertices[Vertex],0)),1,1,"")</f>
        <v>8</v>
      </c>
      <c r="BC177" s="78" t="str">
        <f>REPLACE(INDEX(GroupVertices[Group],MATCH(Edges24[[#This Row],[Vertex 2]],GroupVertices[Vertex],0)),1,1,"")</f>
        <v>8</v>
      </c>
      <c r="BD177" s="48">
        <v>0</v>
      </c>
      <c r="BE177" s="49">
        <v>0</v>
      </c>
      <c r="BF177" s="48">
        <v>0</v>
      </c>
      <c r="BG177" s="49">
        <v>0</v>
      </c>
      <c r="BH177" s="48">
        <v>0</v>
      </c>
      <c r="BI177" s="49">
        <v>0</v>
      </c>
      <c r="BJ177" s="48">
        <v>12</v>
      </c>
      <c r="BK177" s="49">
        <v>100</v>
      </c>
      <c r="BL177" s="48">
        <v>12</v>
      </c>
    </row>
    <row r="178" spans="1:64" ht="15">
      <c r="A178" s="64" t="s">
        <v>305</v>
      </c>
      <c r="B178" s="64" t="s">
        <v>305</v>
      </c>
      <c r="C178" s="65"/>
      <c r="D178" s="66"/>
      <c r="E178" s="67"/>
      <c r="F178" s="68"/>
      <c r="G178" s="65"/>
      <c r="H178" s="69"/>
      <c r="I178" s="70"/>
      <c r="J178" s="70"/>
      <c r="K178" s="34" t="s">
        <v>65</v>
      </c>
      <c r="L178" s="77">
        <v>214</v>
      </c>
      <c r="M178" s="77"/>
      <c r="N178" s="72"/>
      <c r="O178" s="79" t="s">
        <v>176</v>
      </c>
      <c r="P178" s="81">
        <v>43510.12766203703</v>
      </c>
      <c r="Q178" s="79" t="s">
        <v>488</v>
      </c>
      <c r="R178" s="83" t="s">
        <v>590</v>
      </c>
      <c r="S178" s="79" t="s">
        <v>593</v>
      </c>
      <c r="T178" s="79" t="s">
        <v>677</v>
      </c>
      <c r="U178" s="79"/>
      <c r="V178" s="83" t="s">
        <v>830</v>
      </c>
      <c r="W178" s="81">
        <v>43510.12766203703</v>
      </c>
      <c r="X178" s="83" t="s">
        <v>1006</v>
      </c>
      <c r="Y178" s="79"/>
      <c r="Z178" s="79"/>
      <c r="AA178" s="85" t="s">
        <v>1183</v>
      </c>
      <c r="AB178" s="79"/>
      <c r="AC178" s="79" t="b">
        <v>0</v>
      </c>
      <c r="AD178" s="79">
        <v>0</v>
      </c>
      <c r="AE178" s="85" t="s">
        <v>1185</v>
      </c>
      <c r="AF178" s="79" t="b">
        <v>0</v>
      </c>
      <c r="AG178" s="79" t="s">
        <v>1187</v>
      </c>
      <c r="AH178" s="79"/>
      <c r="AI178" s="85" t="s">
        <v>1185</v>
      </c>
      <c r="AJ178" s="79" t="b">
        <v>0</v>
      </c>
      <c r="AK178" s="79">
        <v>0</v>
      </c>
      <c r="AL178" s="85" t="s">
        <v>1185</v>
      </c>
      <c r="AM178" s="79" t="s">
        <v>1217</v>
      </c>
      <c r="AN178" s="79" t="b">
        <v>1</v>
      </c>
      <c r="AO178" s="85" t="s">
        <v>1183</v>
      </c>
      <c r="AP178" s="79" t="s">
        <v>176</v>
      </c>
      <c r="AQ178" s="79">
        <v>0</v>
      </c>
      <c r="AR178" s="79">
        <v>0</v>
      </c>
      <c r="AS178" s="79"/>
      <c r="AT178" s="79"/>
      <c r="AU178" s="79"/>
      <c r="AV178" s="79"/>
      <c r="AW178" s="79"/>
      <c r="AX178" s="79"/>
      <c r="AY178" s="79"/>
      <c r="AZ178" s="79"/>
      <c r="BA178">
        <v>20</v>
      </c>
      <c r="BB178" s="78" t="str">
        <f>REPLACE(INDEX(GroupVertices[Group],MATCH(Edges24[[#This Row],[Vertex 1]],GroupVertices[Vertex],0)),1,1,"")</f>
        <v>8</v>
      </c>
      <c r="BC178" s="78" t="str">
        <f>REPLACE(INDEX(GroupVertices[Group],MATCH(Edges24[[#This Row],[Vertex 2]],GroupVertices[Vertex],0)),1,1,"")</f>
        <v>8</v>
      </c>
      <c r="BD178" s="48">
        <v>0</v>
      </c>
      <c r="BE178" s="49">
        <v>0</v>
      </c>
      <c r="BF178" s="48">
        <v>0</v>
      </c>
      <c r="BG178" s="49">
        <v>0</v>
      </c>
      <c r="BH178" s="48">
        <v>0</v>
      </c>
      <c r="BI178" s="49">
        <v>0</v>
      </c>
      <c r="BJ178" s="48">
        <v>11</v>
      </c>
      <c r="BK178" s="49">
        <v>100</v>
      </c>
      <c r="BL178" s="48">
        <v>11</v>
      </c>
    </row>
    <row r="179" spans="1:64" ht="15">
      <c r="A179" s="64" t="s">
        <v>305</v>
      </c>
      <c r="B179" s="64" t="s">
        <v>305</v>
      </c>
      <c r="C179" s="65"/>
      <c r="D179" s="66"/>
      <c r="E179" s="67"/>
      <c r="F179" s="68"/>
      <c r="G179" s="65"/>
      <c r="H179" s="69"/>
      <c r="I179" s="70"/>
      <c r="J179" s="70"/>
      <c r="K179" s="34" t="s">
        <v>65</v>
      </c>
      <c r="L179" s="77">
        <v>215</v>
      </c>
      <c r="M179" s="77"/>
      <c r="N179" s="72"/>
      <c r="O179" s="79" t="s">
        <v>176</v>
      </c>
      <c r="P179" s="81">
        <v>43510.86162037037</v>
      </c>
      <c r="Q179" s="79" t="s">
        <v>489</v>
      </c>
      <c r="R179" s="83" t="s">
        <v>591</v>
      </c>
      <c r="S179" s="79" t="s">
        <v>593</v>
      </c>
      <c r="T179" s="79" t="s">
        <v>699</v>
      </c>
      <c r="U179" s="79"/>
      <c r="V179" s="83" t="s">
        <v>830</v>
      </c>
      <c r="W179" s="81">
        <v>43510.86162037037</v>
      </c>
      <c r="X179" s="83" t="s">
        <v>1007</v>
      </c>
      <c r="Y179" s="79"/>
      <c r="Z179" s="79"/>
      <c r="AA179" s="85" t="s">
        <v>1184</v>
      </c>
      <c r="AB179" s="79"/>
      <c r="AC179" s="79" t="b">
        <v>0</v>
      </c>
      <c r="AD179" s="79">
        <v>0</v>
      </c>
      <c r="AE179" s="85" t="s">
        <v>1185</v>
      </c>
      <c r="AF179" s="79" t="b">
        <v>0</v>
      </c>
      <c r="AG179" s="79" t="s">
        <v>1187</v>
      </c>
      <c r="AH179" s="79"/>
      <c r="AI179" s="85" t="s">
        <v>1185</v>
      </c>
      <c r="AJ179" s="79" t="b">
        <v>0</v>
      </c>
      <c r="AK179" s="79">
        <v>0</v>
      </c>
      <c r="AL179" s="85" t="s">
        <v>1185</v>
      </c>
      <c r="AM179" s="79" t="s">
        <v>1217</v>
      </c>
      <c r="AN179" s="79" t="b">
        <v>1</v>
      </c>
      <c r="AO179" s="85" t="s">
        <v>1184</v>
      </c>
      <c r="AP179" s="79" t="s">
        <v>176</v>
      </c>
      <c r="AQ179" s="79">
        <v>0</v>
      </c>
      <c r="AR179" s="79">
        <v>0</v>
      </c>
      <c r="AS179" s="79"/>
      <c r="AT179" s="79"/>
      <c r="AU179" s="79"/>
      <c r="AV179" s="79"/>
      <c r="AW179" s="79"/>
      <c r="AX179" s="79"/>
      <c r="AY179" s="79"/>
      <c r="AZ179" s="79"/>
      <c r="BA179">
        <v>20</v>
      </c>
      <c r="BB179" s="78" t="str">
        <f>REPLACE(INDEX(GroupVertices[Group],MATCH(Edges24[[#This Row],[Vertex 1]],GroupVertices[Vertex],0)),1,1,"")</f>
        <v>8</v>
      </c>
      <c r="BC179" s="78" t="str">
        <f>REPLACE(INDEX(GroupVertices[Group],MATCH(Edges24[[#This Row],[Vertex 2]],GroupVertices[Vertex],0)),1,1,"")</f>
        <v>8</v>
      </c>
      <c r="BD179" s="48">
        <v>0</v>
      </c>
      <c r="BE179" s="49">
        <v>0</v>
      </c>
      <c r="BF179" s="48">
        <v>0</v>
      </c>
      <c r="BG179" s="49">
        <v>0</v>
      </c>
      <c r="BH179" s="48">
        <v>0</v>
      </c>
      <c r="BI179" s="49">
        <v>0</v>
      </c>
      <c r="BJ179" s="48">
        <v>12</v>
      </c>
      <c r="BK179" s="49">
        <v>100</v>
      </c>
      <c r="BL179" s="48">
        <v>12</v>
      </c>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allowBlank="1" showInputMessage="1" showErrorMessage="1" promptTitle="Vertex 2 Name" prompt="Enter the name of the edge's second vertex." sqref="B3:B179"/>
    <dataValidation allowBlank="1" showInputMessage="1" showErrorMessage="1" promptTitle="Vertex 1 Name" prompt="Enter the name of the edge's first vertex." sqref="A3:A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Color" prompt="To select an optional edge color, right-click and select Select Color on the right-click menu." sqref="C3:C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ErrorMessage="1" sqref="N2:N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s>
  <hyperlinks>
    <hyperlink ref="R3" r:id="rId1" display="https://www.theleadleft.com/leveraged-loan-insight-analysis-1-28-2019/"/>
    <hyperlink ref="R4" r:id="rId2" display="https://twitter.com/i/web/status/1091297674249285633"/>
    <hyperlink ref="R5" r:id="rId3" display="https://twitter.com/i/web/status/1091344281309245440"/>
    <hyperlink ref="R6" r:id="rId4" display="https://twitter.com/i/web/status/1091382740627251200"/>
    <hyperlink ref="R7" r:id="rId5" display="https://www.businessobserverfl.com/article/fully-invested-middle-market-asset-managers-are-bullish-on-tampa-bay"/>
    <hyperlink ref="R8" r:id="rId6" display="http://www.equipmentfa.com/news/8988/citizens-bank-annual-survey-shows-strong-middle-market-business-optimism"/>
    <hyperlink ref="R9" r:id="rId7" display="https://twitter.com/i/web/status/1091441266045407232"/>
    <hyperlink ref="R10" r:id="rId8" display="https://twitter.com/i/web/status/1091481345543622656"/>
    <hyperlink ref="R11" r:id="rId9" display="https://gudcapital.com/middle-market-loans/"/>
    <hyperlink ref="R12" r:id="rId10" display="https://lnkd.in/dDMHqAX"/>
    <hyperlink ref="R15" r:id="rId11" display="https://rsm.us/2A1BDec"/>
    <hyperlink ref="R16" r:id="rId12" display="https://www.industryweek.com/economy/weathering-trade-troubles-lessons-art-war"/>
    <hyperlink ref="R17" r:id="rId13" display="https://lnkd.in/d9-bVbq"/>
    <hyperlink ref="R19" r:id="rId14" display="https://pitchbook.com/news/articles/us-middle-market-sets-another-record-amid-broader-pe-shift"/>
    <hyperlink ref="R20" r:id="rId15" display="https://lnkd.in/ewRxzJD"/>
    <hyperlink ref="R21" r:id="rId16" display="https://rsmus.com/our-insights/harnessing-technology-and-data/rsm-survey-details-middle-market-digital-transformation-strategi.html?cmpid=soc:twcpr0618-digital-trans-survey-exec-summary:d02"/>
    <hyperlink ref="R24" r:id="rId17" display="https://www.youtube.com/watch?v=pDxQOljMhfI&amp;feature=youtu.be"/>
    <hyperlink ref="R26" r:id="rId18" display="https://www.bizjournals.com/charlotte/news/2018/12/17/wells-fargo-execs-on-how-middle-market-companies.html?platform=hootsuite"/>
    <hyperlink ref="R28" r:id="rId19" display="https://deloitte.wsj.com/cfo/2016/11/22/mid-market-companies-embrace-technology-as-a-strategic-imperative/?platform=hootsuite"/>
    <hyperlink ref="R30" r:id="rId20" display="https://www.auctusgroupinc.com/2019/01/14/auctus-and-scalewerks-announce-strategic-partnership-expanding-growth-advisory-services/"/>
    <hyperlink ref="R32" r:id="rId21" display="https://lnkd.in/gkH6sEN"/>
    <hyperlink ref="R35" r:id="rId22" display="https://lnkd.in/enTE433"/>
    <hyperlink ref="R40" r:id="rId23" display="https://www.theleadleft.com/leveraged-loan-insight-analysis-1-28-2019/"/>
    <hyperlink ref="R41" r:id="rId24" display="https://twitter.com/i/web/status/1093531796518645762"/>
    <hyperlink ref="R43" r:id="rId25" display="https://pitchbook.com/news/articles/fundraising-is-flat-in-the-us-pe-middle-market-but-its-not-time-to-panic"/>
    <hyperlink ref="R49" r:id="rId26" display="https://twitter.com/i/web/status/1093892497766563841"/>
    <hyperlink ref="R50" r:id="rId27" display="https://twitter.com/i/web/status/1093944819242713093"/>
    <hyperlink ref="R51" r:id="rId28" display="https://www.middlemarketcenter.org/expert-perspectives/strategy-development-process?utm_source=twitter.com&amp;utm_medium=social&amp;utm_content=socialchamp&amp;utm_campaign=socialchamp.io&amp;id=HklpZsCEEN"/>
    <hyperlink ref="R52" r:id="rId29" display="https://www.middlemarketcenter.org/expert-perspectives/strategy-development-process?utm_source=twitter.com&amp;utm_medium=social&amp;utm_content=socialchamp&amp;utm_campaign=socialchamp.io&amp;id=r1ezEo0VV4"/>
    <hyperlink ref="R55" r:id="rId30" display="https://www.middlemarketcenter.org/expert-perspectives/strategy-development-process?utm_source=twitter.com&amp;utm_medium=social&amp;utm_content=socialchamp&amp;utm_campaign=socialchamp.io&amp;id=SJxu9f_I4N"/>
    <hyperlink ref="R63" r:id="rId31" display="https://blog.tippingpointcomm.com/5-reasons-for-a-financial-institution-to-create-a-content-strategy"/>
    <hyperlink ref="R64" r:id="rId32" display="https://blog.tippingpointcomm.com/5-reasons-for-a-financial-institution-to-create-a-content-strategy"/>
    <hyperlink ref="R65" r:id="rId33" display="http://www.expertwebcast.com/capital-alternatives-in-middle-market-ma-private-equity-and-independent-sponsors/"/>
    <hyperlink ref="R66" r:id="rId34" display="https://dashboard.dealforce.com/Registration.aspx"/>
    <hyperlink ref="R69" r:id="rId35" display="https://twitter.com/i/web/status/1095258666821918721"/>
    <hyperlink ref="R74" r:id="rId36" display="https://twitter.com/rsmusllp/status/1092791048345210887"/>
    <hyperlink ref="R75" r:id="rId37" display="https://twitter.com/i/web/status/1094516100258250752"/>
    <hyperlink ref="R77" r:id="rId38" display="https://twitter.com/i/web/status/1095368687631192066"/>
    <hyperlink ref="R78" r:id="rId39" display="https://twitter.com/i/web/status/1094602022396067840"/>
    <hyperlink ref="R80" r:id="rId40" display="https://myemail.constantcontact.com/Impact-of-lease-accounting-standard----State-of-the-industry----Define-your-why.html?soid=1102394474495&amp;aid=p1hKHKCyvds"/>
    <hyperlink ref="R81" r:id="rId41" display="https://www.themiddlemarket.com/list/tech-m-a-private-equity-strategies-francisco-partners-genstar-great-hill-hggc-insight-llr-silver-lake-ta-riverside-and-vista"/>
    <hyperlink ref="R82" r:id="rId42" display="https://www.themiddlemarket.com/news/m-a-wrap-unilever-carlyle-graze-hershey-conagra-post-capital"/>
    <hyperlink ref="R85" r:id="rId43" display="https://contentsharing.net/actions/email_web_version.cfm?ep=HT_CbFpqLKv5XiQq42hlEEQHXzEmPIbO2_n0vX3u6UpSgBzatQItDQdu3FnQunJWF1--kvZbSv3zaBMOVOWlrpxBAqADTH83GFswKCRyMrmtwb91oGmjFbvEusWg6HUd"/>
    <hyperlink ref="R87" r:id="rId44" display="https://lnkd.in/eJqhDPC"/>
    <hyperlink ref="R88" r:id="rId45" display="https://lnkd.in/eJqhDPC"/>
    <hyperlink ref="R89" r:id="rId46" display="https://lnkd.in/eSxmkz6"/>
    <hyperlink ref="R90" r:id="rId47" display="http://www.yacapital.com/resource-center/investment"/>
    <hyperlink ref="R91" r:id="rId48" display="https://twitter.com/i/web/status/1095745932996550657"/>
    <hyperlink ref="R92" r:id="rId49" display="https://bit.ly/2Eyzqec"/>
    <hyperlink ref="R93" r:id="rId50" display="https://www.themiddlemarket.com/articles/ultimate-software-to-go-private"/>
    <hyperlink ref="R97" r:id="rId51" display="https://twitter.com/i/web/status/1095835207276613632"/>
    <hyperlink ref="R98" r:id="rId52" display="https://www.bdo.in/en-gb/insights/global-thought-leadership/bdo-horizons-2019-issue-1"/>
    <hyperlink ref="R101" r:id="rId53" display="https://pitchbook.com/news/articles/fundraising-is-flat-in-the-us-pe-middle-market-but-its-not-time-to-panic"/>
    <hyperlink ref="R102" r:id="rId54" display="https://middlemarketgrowth.org/deal-news-stellex-buys-paragon/"/>
    <hyperlink ref="R104" r:id="rId55" display="https://twitter.com/i/web/status/1093548131290103808"/>
    <hyperlink ref="R106" r:id="rId56" display="https://twitter.com/acgnyc/status/1095015651708715008"/>
    <hyperlink ref="R116" r:id="rId57" display="https://twitter.com/i/web/status/1095343829899595776"/>
    <hyperlink ref="R117" r:id="rId58" display="https://twitter.com/i/web/status/1095607768214589446"/>
    <hyperlink ref="R118" r:id="rId59" display="http://www.bdo.gg/en-gb/insights/featured-insights/horizons"/>
    <hyperlink ref="R120" r:id="rId60" display="https://www.bdo.com.mt/en-gb/insights/featured-insights/bdo-horizons-issue-1-2019"/>
    <hyperlink ref="R121" r:id="rId61" display="https://twitter.com/i/web/status/1096048939319676928"/>
    <hyperlink ref="R127" r:id="rId62" display="https://www.middlemarketcenter.org/expert-perspectives/strategy-development-process"/>
    <hyperlink ref="R128" r:id="rId63" display="https://www.youtube.com/watch?time_continue=1&amp;v=G6Snm8B1S7s"/>
    <hyperlink ref="R129" r:id="rId64" display="https://middlemarketcenter.org/expert-perspectives/are-robots-really-the-future"/>
    <hyperlink ref="R130" r:id="rId65" display="https://twitter.com/i/web/status/1093928725719199746"/>
    <hyperlink ref="R131" r:id="rId66" display="https://www.middlemarketcenter.org/expert-perspectives/foreign-buyers-in-us-middle-market--advantages-and-tips-for-sellers"/>
    <hyperlink ref="R132" r:id="rId67" display="https://twitter.com/i/web/status/1095434873932636160"/>
    <hyperlink ref="R133" r:id="rId68" display="https://twitter.com/i/web/status/1096061505668374528"/>
    <hyperlink ref="R134" r:id="rId69" display="https://www.bdo.com/insights/tax/compensation-benefits/the-bdo-600-2018-study-of-boards?utm_medium=Social&amp;utm_source=Twtax&amp;utm_campaign=BDO600&amp;utm_content=Tax"/>
    <hyperlink ref="R135" r:id="rId70" display="https://www.bdo.com/insights/tax/compensation-benefits/the-bdo-600-2018-study-of-boards?utm_medium=Social&amp;utm_source=Twtax&amp;utm_campaign=BDO600&amp;utm_content=Tax"/>
    <hyperlink ref="R136" r:id="rId71" display="https://www.bdo.com/thought-leadership/tax-transformation-guide?utm_medium=Social&amp;utm_source=Twtax&amp;utm_campaign=TaxTransformation&amp;utm_content=Tax"/>
    <hyperlink ref="R137" r:id="rId72" display="https://www.bdo.com/insights/tax/compensation-benefits/the-bdo-600-2018-study-of-boards?utm_medium=Social&amp;utm_source=Twtax&amp;utm_campaign=BDO600&amp;utm_content=Tax"/>
    <hyperlink ref="R138" r:id="rId73" display="https://rsmcanada.com/events/in-person-events/acg-the-new-united-states-mexico-canada-agreement.html?utm_source=social&amp;utm_medium=tw&amp;utm_campaign=nafta&amp;utm_content=event"/>
    <hyperlink ref="R140" r:id="rId74" display="https://rsmcanada.com/our-insights/global-economic-perspectives/nafta-modernization-a-mixed-bag-for-canadian-middle-market.html?utm_source=social&amp;utm_medium=tw&amp;utm_campaign=nafta&amp;utm_content=article"/>
    <hyperlink ref="R142" r:id="rId75" display="https://twitter.com/ACGDetroit/status/1093175772691476481"/>
    <hyperlink ref="R144" r:id="rId76" display="https://acgwm.wildapricot.org/event-3166149"/>
    <hyperlink ref="R146" r:id="rId77" display="https://www.acg.org/toronto/events/2019-young-professionals-trivia-night"/>
    <hyperlink ref="R150" r:id="rId78" display="https://rsmus.com/economics/rsm-middle-market-business-index-mmbi.html?cmpid=soc:twcpr1218-mmbi-q4-2018:dj01&amp;utm_campaign=MMBI+Q4+2018&amp;utm_medium=bitly&amp;utm_source=Twitter"/>
    <hyperlink ref="R151" r:id="rId79" display="https://rsmus.com/our-insights/middle-market-transformative-ceo-show/a-conversation-with-jack-mitchell-mitchell-family-of-stores.html?cmpid=soc:twcpr0119-ceo-radio-show-promotion-episode-8:dj01&amp;utm_campaign=01-2019+CEO+Radio+Show&amp;utm_medium=bitly&amp;utm_source=Twitter"/>
    <hyperlink ref="R152" r:id="rId80" display="https://rsmus.com/our-insights/harnessing-technology-and-data/rsm-survey-details-middle-market-digital-transformation-strategi.html?cmpid=soc:twcpr0618-digital-trans-survey-exec-summary:d02"/>
    <hyperlink ref="R153" r:id="rId81" display="https://rsmus.com/our-insights/middle-market-transformative-ceo-show/a-conversation-with-jack-mitchell-mitchell-family-of-stores.html?cmpid=soc:twcpr0119-ceo-radio-show-promotion-episode-8:dj01&amp;utm_campaign=01-2019+CEO+Radio+Show&amp;utm_medium=bitly&amp;utm_source=Twitter"/>
    <hyperlink ref="R154" r:id="rId82" display="https://twitter.com/i/web/status/1091335849302740992"/>
    <hyperlink ref="R155" r:id="rId83" display="https://rsmus.com/events/blockchain-benefits-food-value-chain.html?cmpid=soc:twcpr0219-fandb-webcast-blockchain-clearthru:dj01"/>
    <hyperlink ref="R156" r:id="rId84" display="https://rsmus.com/what-we-do/industries/consumer-products/retail/can-blockchain-benefit-middle-market-retailers.html?cmpid=soc:twcpr0119-retail-and-blockchain:dj01"/>
    <hyperlink ref="R157" r:id="rId85" display="https://rsmus.com/who-we-are/corporate-responsibility/rsm-foundation/power-your-education-scholarship-program.html?cmpid=soc:twcpr0119-power-your-education-2019:dj01&amp;utm_campaign=2019+Power+Your+Education&amp;utm_medium=bitly&amp;utm_source=Twitter"/>
    <hyperlink ref="R160" r:id="rId86" display="https://twitter.com/i/web/status/1091169915543977985"/>
    <hyperlink ref="R161" r:id="rId87" display="https://twitter.com/i/web/status/1091414335681974279"/>
    <hyperlink ref="R162" r:id="rId88" display="https://twitter.com/i/web/status/1091532516824096769"/>
    <hyperlink ref="R163" r:id="rId89" display="https://myemail.constantcontact.com/The-Week-in-Review-from-Private-Equity-Professional.html?soid=1116185134179&amp;aid=YT-VVpiQxkY"/>
    <hyperlink ref="R164" r:id="rId90" display="https://myemail.constantcontact.com/After-Hours-News-from-Private-Equity-Professional.html?soid=1116185134179&amp;aid=yC1cxz37-cs"/>
    <hyperlink ref="R165" r:id="rId91" display="https://myemail.constantcontact.com/Hidden-Harbor-closes-debut-fund-above-target.html?soid=1116185134179&amp;aid=531icZBFijI"/>
    <hyperlink ref="R166" r:id="rId92" display="https://myemail.constantcontact.com/After-Hours-News-from-Private-Equity-Professional.html?soid=1116185134179&amp;aid=cXof0Rf9ees"/>
    <hyperlink ref="R167" r:id="rId93" display="https://myemail.constantcontact.com/Comvest-adds-portable-fan-and-dehumidifier-maker-to-Lasko.html?soid=1116185134179&amp;aid=rCegXiVAWrI"/>
    <hyperlink ref="R168" r:id="rId94" display="https://myemail.constantcontact.com/After-Hours-News-from-Private-Equity-Professional.html?soid=1116185134179&amp;aid=m2IEpkufIrA"/>
    <hyperlink ref="R169" r:id="rId95" display="https://myemail.constantcontact.com/After-8-years-and-27-add-ons--CI-sells-Tech-Air-to-Airgas.html?soid=1116185134179&amp;aid=L_vKEs4WIps"/>
    <hyperlink ref="R170" r:id="rId96" display="https://myemail.constantcontact.com/After-Hours-News-from-Private-Equity-Professional.html?soid=1116185134179&amp;aid=YSaR0qz7q88"/>
    <hyperlink ref="R171" r:id="rId97" display="https://myemail.constantcontact.com/Rockwood-buys-medical-equipment-maker.html?soid=1116185134179&amp;aid=WWRDdQ7Uyvo"/>
    <hyperlink ref="R172" r:id="rId98" display="https://twitter.com/i/web/status/1094069329866432512"/>
    <hyperlink ref="R173" r:id="rId99" display="https://twitter.com/i/web/status/1094633187647602688"/>
    <hyperlink ref="R174" r:id="rId100" display="https://myemail.constantcontact.com/After-Hours-News-from-Private-Equity-Professional.html?soid=1116185134179&amp;aid=CrxHJcTD1OY"/>
    <hyperlink ref="R175" r:id="rId101" display="https://twitter.com/i/web/status/1095415165233913856"/>
    <hyperlink ref="R176" r:id="rId102" display="https://myemail.constantcontact.com/After-Hours-News-from-Private-Equity-Professional.html?soid=1116185134179&amp;aid=vtesOniaAGU"/>
    <hyperlink ref="R177" r:id="rId103" display="https://myemail.constantcontact.com/Arlington-Capital-sells-Endeavor-Robotics-to-FLIR.html?soid=1116185134179&amp;aid=1g1KVUd9JAA"/>
    <hyperlink ref="R178" r:id="rId104" display="https://twitter.com/i/web/status/1095881271098728450"/>
    <hyperlink ref="R179" r:id="rId105" display="https://twitter.com/i/web/status/1096147250298998784"/>
    <hyperlink ref="U11" r:id="rId106" display="https://pbs.twimg.com/media/DyY1O4cVAAIIvRH.jpg"/>
    <hyperlink ref="U17" r:id="rId107" display="https://pbs.twimg.com/media/Dyki2KfW0AE29YK.jpg"/>
    <hyperlink ref="U23" r:id="rId108" display="https://pbs.twimg.com/ext_tw_video_thumb/1089221332691111936/pu/img/Yl7yXJpA_DQVC_Rn.jpg"/>
    <hyperlink ref="U25" r:id="rId109" display="https://pbs.twimg.com/media/DyrY11GWsAI6f_a.jpg"/>
    <hyperlink ref="U29" r:id="rId110" display="https://pbs.twimg.com/media/DyvOC3mWwAETsi-.jpg"/>
    <hyperlink ref="U36" r:id="rId111" display="https://pbs.twimg.com/media/DxnMGCAXcAExOyF.jpg"/>
    <hyperlink ref="U43" r:id="rId112" display="https://pbs.twimg.com/media/DyR5axpWsAA4wTY.jpg"/>
    <hyperlink ref="U51" r:id="rId113" display="https://pbs.twimg.com/media/DygrqfAXQAEcQBH.jpg"/>
    <hyperlink ref="U52" r:id="rId114" display="https://pbs.twimg.com/media/DygrzQRW0A0nHV_.jpg"/>
    <hyperlink ref="U55" r:id="rId115" display="https://pbs.twimg.com/media/DyuXo50X4AAHzrs.jpg"/>
    <hyperlink ref="U65" r:id="rId116" display="https://pbs.twimg.com/media/DzIfGGBXQAAJcMi.jpg"/>
    <hyperlink ref="U66" r:id="rId117" display="https://pbs.twimg.com/media/DyuxcQKWoAAySkQ.jpg"/>
    <hyperlink ref="U70" r:id="rId118" display="https://pbs.twimg.com/media/DzMoxA4XgAAzKPl.jpg"/>
    <hyperlink ref="U79" r:id="rId119" display="https://pbs.twimg.com/media/DzIgXh8WwAAk8Ie.jpg"/>
    <hyperlink ref="U85" r:id="rId120" display="https://pbs.twimg.com/media/DzS8fRbX0AEMwZ1.png"/>
    <hyperlink ref="U92" r:id="rId121" display="https://pbs.twimg.com/media/DzUKhUZUwAEZ03T.png"/>
    <hyperlink ref="U98" r:id="rId122" display="https://pbs.twimg.com/media/DzS7nuEUcAES3V7.jpg"/>
    <hyperlink ref="U102" r:id="rId123" display="https://pbs.twimg.com/media/Dyl880eW0AANcql.jpg"/>
    <hyperlink ref="U118" r:id="rId124" display="https://pbs.twimg.com/media/DzXb3kpX0AAZKII.jpg"/>
    <hyperlink ref="U123" r:id="rId125" display="https://pbs.twimg.com/media/Dy0_3MBX0AIM4q0.jpg"/>
    <hyperlink ref="U124" r:id="rId126" display="https://pbs.twimg.com/tweet_video_thumb/DzTC27qW0AA66U6.jpg"/>
    <hyperlink ref="U127" r:id="rId127" display="https://pbs.twimg.com/media/Dybg5eEX4AI92Fl.jpg"/>
    <hyperlink ref="U129" r:id="rId128" display="https://pbs.twimg.com/media/Dy0OeJlXcAAsiyw.jpg"/>
    <hyperlink ref="U131" r:id="rId129" display="https://pbs.twimg.com/media/DzDA5QhWkAEHIpO.jpg"/>
    <hyperlink ref="U138" r:id="rId130" display="https://pbs.twimg.com/media/DyljG0HXQAAP0eb.jpg"/>
    <hyperlink ref="U139" r:id="rId131" display="https://pbs.twimg.com/media/DzXjEy0XQAA2K6H.jpg"/>
    <hyperlink ref="U140" r:id="rId132" display="https://pbs.twimg.com/media/DzXytYiWwAMchRd.jpg"/>
    <hyperlink ref="U146" r:id="rId133" display="https://pbs.twimg.com/media/DyusNwVVsAAwHCT.jpg"/>
    <hyperlink ref="U147" r:id="rId134" display="https://pbs.twimg.com/media/Dy0GrfnVAAEjs-s.jpg"/>
    <hyperlink ref="U150" r:id="rId135" display="https://pbs.twimg.com/media/DycrRxsXgAEmGP7.jpg"/>
    <hyperlink ref="U151" r:id="rId136" display="https://pbs.twimg.com/ext_tw_video_thumb/1092629022138339328/pu/img/sL4vOVB2F-Nn71JC.jpg"/>
    <hyperlink ref="U152" r:id="rId137" display="https://pbs.twimg.com/media/Dn4FK0rXUAAYEXn.jpg"/>
    <hyperlink ref="U153" r:id="rId138" display="https://pbs.twimg.com/media/DyK9b-kXQAEg4Je.jpg"/>
    <hyperlink ref="U155" r:id="rId139" display="https://pbs.twimg.com/media/Dy-4iUkXcAIEdXP.jpg"/>
    <hyperlink ref="U156" r:id="rId140" display="https://pbs.twimg.com/media/DzFsjeHXQAAjM4K.jpg"/>
    <hyperlink ref="U157" r:id="rId141" display="https://pbs.twimg.com/tweet_video_thumb/DzYpoxVWwAAK5St.jpg"/>
    <hyperlink ref="U163" r:id="rId142" display="https://pbs.twimg.com/media/DyfZSPlXgAEwtCd.png"/>
    <hyperlink ref="U164" r:id="rId143" display="https://pbs.twimg.com/media/DynERcPX0AATk4n.png"/>
    <hyperlink ref="U165" r:id="rId144" display="https://pbs.twimg.com/media/Dyq1dPEWoAA7KZ3.png"/>
    <hyperlink ref="U166" r:id="rId145" display="https://pbs.twimg.com/media/DysNzGaX4AIU3kP.png"/>
    <hyperlink ref="U167" r:id="rId146" display="https://pbs.twimg.com/media/Dyv0PmmX4AARyzB.png"/>
    <hyperlink ref="U168" r:id="rId147" display="https://pbs.twimg.com/media/DyxXtSdWwAATNXn.png"/>
    <hyperlink ref="U169" r:id="rId148" display="https://pbs.twimg.com/media/Dy1MdhWX0AAZDyw.png"/>
    <hyperlink ref="U170" r:id="rId149" display="https://pbs.twimg.com/media/Dy2hFa_X0AASndE.png"/>
    <hyperlink ref="U171" r:id="rId150" display="https://pbs.twimg.com/media/Dy53FwNWkAAHGRr.png"/>
    <hyperlink ref="U174" r:id="rId151" display="https://pbs.twimg.com/media/DzLGlvfX4AAsDSW.png"/>
    <hyperlink ref="U176" r:id="rId152" display="https://pbs.twimg.com/media/DzQQeM2XcAEFS3n.png"/>
    <hyperlink ref="U177" r:id="rId153" display="https://pbs.twimg.com/media/DzTuGA1XQAIYzPr.png"/>
    <hyperlink ref="V3" r:id="rId154" display="http://pbs.twimg.com/profile_images/1435422275/sm__ek1_normal.jpg"/>
    <hyperlink ref="V4" r:id="rId155" display="http://pbs.twimg.com/profile_images/658402154898673665/HMIGBGaL_normal.jpg"/>
    <hyperlink ref="V5" r:id="rId156" display="http://pbs.twimg.com/profile_images/1031882320201113600/q6BRMoRY_normal.jpg"/>
    <hyperlink ref="V6" r:id="rId157" display="http://pbs.twimg.com/profile_images/712985794336534528/qC_Jtgq7_normal.jpg"/>
    <hyperlink ref="V7" r:id="rId158" display="http://pbs.twimg.com/profile_images/889492392025268224/D5X6loSj_normal.jpg"/>
    <hyperlink ref="V8" r:id="rId159" display="http://pbs.twimg.com/profile_images/717064143170174976/2sMg3w4x_normal.jpg"/>
    <hyperlink ref="V9" r:id="rId160" display="http://pbs.twimg.com/profile_images/888508468272840704/a4LCimPB_normal.jpg"/>
    <hyperlink ref="V10" r:id="rId161" display="http://pbs.twimg.com/profile_images/564613212708950017/dKBKhtQG_normal.jpeg"/>
    <hyperlink ref="V11" r:id="rId162" display="https://pbs.twimg.com/media/DyY1O4cVAAIIvRH.jpg"/>
    <hyperlink ref="V12" r:id="rId163" display="http://pbs.twimg.com/profile_images/1009163297675988992/DeHNv9zb_normal.jpg"/>
    <hyperlink ref="V13" r:id="rId164" display="http://pbs.twimg.com/profile_images/678315815356243970/WeVypjj0_normal.jpg"/>
    <hyperlink ref="V14" r:id="rId165" display="http://pbs.twimg.com/profile_images/797217911303598080/n0hfJ7a__normal.jpg"/>
    <hyperlink ref="V15" r:id="rId166" display="http://pbs.twimg.com/profile_images/671035266598084608/zFF8V1DO_normal.jpg"/>
    <hyperlink ref="V16" r:id="rId167" display="http://pbs.twimg.com/profile_images/914882750552973314/3fzSsdD9_normal.jpg"/>
    <hyperlink ref="V17" r:id="rId168" display="https://pbs.twimg.com/media/Dyki2KfW0AE29YK.jpg"/>
    <hyperlink ref="V18" r:id="rId169" display="http://pbs.twimg.com/profile_images/986943428650065921/fzNgDssk_normal.jpg"/>
    <hyperlink ref="V19" r:id="rId170" display="http://pbs.twimg.com/profile_images/908361507204890626/swdXNZNE_normal.jpg"/>
    <hyperlink ref="V20" r:id="rId171" display="http://pbs.twimg.com/profile_images/83528204/Winter_Park_normal.jpg"/>
    <hyperlink ref="V21" r:id="rId172" display="http://pbs.twimg.com/profile_images/1085222937261731840/c4zDAZkw_normal.jpg"/>
    <hyperlink ref="V22" r:id="rId173" display="http://pbs.twimg.com/profile_images/972581204280168448/5t7mI155_normal.jpg"/>
    <hyperlink ref="V23" r:id="rId174" display="https://pbs.twimg.com/ext_tw_video_thumb/1089221332691111936/pu/img/Yl7yXJpA_DQVC_Rn.jpg"/>
    <hyperlink ref="V24" r:id="rId175" display="http://pbs.twimg.com/profile_images/1065433173415276546/fE8b39P2_normal.jpg"/>
    <hyperlink ref="V25" r:id="rId176" display="https://pbs.twimg.com/media/DyrY11GWsAI6f_a.jpg"/>
    <hyperlink ref="V26" r:id="rId177" display="http://pbs.twimg.com/profile_images/1002390338818854913/cqNNyeYD_normal.jpg"/>
    <hyperlink ref="V27" r:id="rId178" display="http://pbs.twimg.com/profile_images/523086388913135616/sOmafNRw_normal.png"/>
    <hyperlink ref="V28" r:id="rId179" display="http://pbs.twimg.com/profile_images/531830283130007552/8HojpNzS_normal.jpeg"/>
    <hyperlink ref="V29" r:id="rId180" display="https://pbs.twimg.com/media/DyvOC3mWwAETsi-.jpg"/>
    <hyperlink ref="V30" r:id="rId181" display="http://pbs.twimg.com/profile_images/1091030558078050304/Vhowve7-_normal.jpg"/>
    <hyperlink ref="V31" r:id="rId182" display="http://pbs.twimg.com/profile_images/752606385230209024/I2CNl7ro_normal.jpg"/>
    <hyperlink ref="V32" r:id="rId183" display="http://pbs.twimg.com/profile_images/1053310263716466688/ahj6B9aF_normal.jpg"/>
    <hyperlink ref="V33" r:id="rId184" display="http://pbs.twimg.com/profile_images/915260739664855041/FkBjajXf_normal.jpg"/>
    <hyperlink ref="V34" r:id="rId185" display="http://pbs.twimg.com/profile_images/1093273849154625538/AN34sk_G_normal.jpg"/>
    <hyperlink ref="V35" r:id="rId186" display="http://pbs.twimg.com/profile_images/1042593784410722304/Z1-mR5Yj_normal.jpg"/>
    <hyperlink ref="V36" r:id="rId187" display="https://pbs.twimg.com/media/DxnMGCAXcAExOyF.jpg"/>
    <hyperlink ref="V37" r:id="rId188" display="http://pbs.twimg.com/profile_images/3157218208/c8fb0a1b813c7eeeafde4f17af4d36f1_normal.jpeg"/>
    <hyperlink ref="V38" r:id="rId189" display="http://pbs.twimg.com/profile_images/440905627380903936/5tRtk30R_normal.png"/>
    <hyperlink ref="V39" r:id="rId190" display="http://pbs.twimg.com/profile_images/1049510407650471936/L71hhU13_normal.jpg"/>
    <hyperlink ref="V40" r:id="rId191" display="http://pbs.twimg.com/profile_images/855098238650679296/-sgi-h4t_normal.jpg"/>
    <hyperlink ref="V41" r:id="rId192" display="http://pbs.twimg.com/profile_images/855098238650679296/-sgi-h4t_normal.jpg"/>
    <hyperlink ref="V42" r:id="rId193" display="http://pbs.twimg.com/profile_images/1086624587918573568/hpuojcF3_normal.jpg"/>
    <hyperlink ref="V43" r:id="rId194" display="https://pbs.twimg.com/media/DyR5axpWsAA4wTY.jpg"/>
    <hyperlink ref="V44" r:id="rId195" display="http://pbs.twimg.com/profile_images/476427680049426432/Wxqz9gAw_normal.jpeg"/>
    <hyperlink ref="V45" r:id="rId196" display="http://pbs.twimg.com/profile_images/3383855404/824b472e76a5d11ed73d342921f2218c_normal.jpeg"/>
    <hyperlink ref="V46" r:id="rId197" display="http://abs.twimg.com/sticky/default_profile_images/default_profile_normal.png"/>
    <hyperlink ref="V47" r:id="rId198" display="http://pbs.twimg.com/profile_images/958458509967937536/MFe36qtP_normal.jpg"/>
    <hyperlink ref="V48" r:id="rId199" display="http://pbs.twimg.com/profile_images/1070379029604261889/NbTmB2HJ_normal.jpg"/>
    <hyperlink ref="V49" r:id="rId200" display="http://pbs.twimg.com/profile_images/841641720416763904/ye9ViJgZ_normal.jpg"/>
    <hyperlink ref="V50" r:id="rId201" display="http://pbs.twimg.com/profile_images/878279555303256065/pdowfHeQ_normal.jpg"/>
    <hyperlink ref="V51" r:id="rId202" display="https://pbs.twimg.com/media/DygrqfAXQAEcQBH.jpg"/>
    <hyperlink ref="V52" r:id="rId203" display="https://pbs.twimg.com/media/DygrzQRW0A0nHV_.jpg"/>
    <hyperlink ref="V53" r:id="rId204" display="http://pbs.twimg.com/profile_images/961060314258264064/yrqV72Yt_normal.jpg"/>
    <hyperlink ref="V54" r:id="rId205" display="http://pbs.twimg.com/profile_images/961060314258264064/yrqV72Yt_normal.jpg"/>
    <hyperlink ref="V55" r:id="rId206" display="https://pbs.twimg.com/media/DyuXo50X4AAHzrs.jpg"/>
    <hyperlink ref="V56" r:id="rId207" display="http://pbs.twimg.com/profile_images/961060314258264064/yrqV72Yt_normal.jpg"/>
    <hyperlink ref="V57" r:id="rId208" display="http://pbs.twimg.com/profile_images/961060314258264064/yrqV72Yt_normal.jpg"/>
    <hyperlink ref="V58" r:id="rId209" display="http://pbs.twimg.com/profile_images/961060314258264064/yrqV72Yt_normal.jpg"/>
    <hyperlink ref="V59" r:id="rId210" display="http://pbs.twimg.com/profile_images/961060314258264064/yrqV72Yt_normal.jpg"/>
    <hyperlink ref="V60" r:id="rId211" display="http://pbs.twimg.com/profile_images/961060314258264064/yrqV72Yt_normal.jpg"/>
    <hyperlink ref="V61" r:id="rId212" display="http://pbs.twimg.com/profile_images/598558634243588096/wY-KT5yB_normal.jpg"/>
    <hyperlink ref="V62" r:id="rId213" display="http://pbs.twimg.com/profile_images/1085374132739543043/jLxBU9U5_normal.jpg"/>
    <hyperlink ref="V63" r:id="rId214" display="http://pbs.twimg.com/profile_images/963036618608095233/b1EZE0Ml_normal.jpg"/>
    <hyperlink ref="V64" r:id="rId215" display="http://pbs.twimg.com/profile_images/1012603476075900928/y3g7-RTw_normal.jpg"/>
    <hyperlink ref="V65" r:id="rId216" display="https://pbs.twimg.com/media/DzIfGGBXQAAJcMi.jpg"/>
    <hyperlink ref="V66" r:id="rId217" display="https://pbs.twimg.com/media/DyuxcQKWoAAySkQ.jpg"/>
    <hyperlink ref="V67" r:id="rId218" display="http://pbs.twimg.com/profile_images/763396101110136832/VaY_lv2r_normal.jpg"/>
    <hyperlink ref="V68" r:id="rId219" display="http://pbs.twimg.com/profile_images/953318342965817345/N9xImnCe_normal.jpg"/>
    <hyperlink ref="V69" r:id="rId220" display="http://pbs.twimg.com/profile_images/803727573985398785/Q49781Ie_normal.jpg"/>
    <hyperlink ref="V70" r:id="rId221" display="https://pbs.twimg.com/media/DzMoxA4XgAAzKPl.jpg"/>
    <hyperlink ref="V71" r:id="rId222" display="http://pbs.twimg.com/profile_images/632123296121790464/SzedljO0_normal.jpg"/>
    <hyperlink ref="V72" r:id="rId223" display="http://pbs.twimg.com/profile_images/632123296121790464/SzedljO0_normal.jpg"/>
    <hyperlink ref="V73" r:id="rId224" display="http://pbs.twimg.com/profile_images/632123296121790464/SzedljO0_normal.jpg"/>
    <hyperlink ref="V74" r:id="rId225" display="http://pbs.twimg.com/profile_images/771683275786117120/rrHuzYCg_normal.jpg"/>
    <hyperlink ref="V75" r:id="rId226" display="http://pbs.twimg.com/profile_images/771683275786117120/rrHuzYCg_normal.jpg"/>
    <hyperlink ref="V76" r:id="rId227" display="http://pbs.twimg.com/profile_images/771683275786117120/rrHuzYCg_normal.jpg"/>
    <hyperlink ref="V77" r:id="rId228" display="http://pbs.twimg.com/profile_images/742573018325471232/zpAwfa03_normal.jpg"/>
    <hyperlink ref="V78" r:id="rId229" display="http://pbs.twimg.com/profile_images/378800000637954377/c973b18d68e02e3dd7a1b9fe4255911e_normal.jpeg"/>
    <hyperlink ref="V79" r:id="rId230" display="https://pbs.twimg.com/media/DzIgXh8WwAAk8Ie.jpg"/>
    <hyperlink ref="V80" r:id="rId231" display="http://pbs.twimg.com/profile_images/378800000637954377/c973b18d68e02e3dd7a1b9fe4255911e_normal.jpeg"/>
    <hyperlink ref="V81" r:id="rId232" display="http://pbs.twimg.com/profile_images/699628633275564032/hmQKGvnW_normal.png"/>
    <hyperlink ref="V82" r:id="rId233" display="http://pbs.twimg.com/profile_images/699628633275564032/hmQKGvnW_normal.png"/>
    <hyperlink ref="V83" r:id="rId234" display="http://pbs.twimg.com/profile_images/1080545403773300737/HYABzjgc_normal.jpg"/>
    <hyperlink ref="V84" r:id="rId235" display="http://pbs.twimg.com/profile_images/1080545403773300737/HYABzjgc_normal.jpg"/>
    <hyperlink ref="V85" r:id="rId236" display="https://pbs.twimg.com/media/DzS8fRbX0AEMwZ1.png"/>
    <hyperlink ref="V86" r:id="rId237" display="http://pbs.twimg.com/profile_images/378800000465838612/3aae66bfe51e79c944f951e6b0a65889_normal.jpeg"/>
    <hyperlink ref="V87" r:id="rId238" display="http://pbs.twimg.com/profile_images/1054372152009465857/KyH-2J4B_normal.jpg"/>
    <hyperlink ref="V88" r:id="rId239" display="http://pbs.twimg.com/profile_images/969455501472919552/OsjTS-mC_normal.jpg"/>
    <hyperlink ref="V89" r:id="rId240" display="http://pbs.twimg.com/profile_images/589136431706144769/FtiXr1iw_normal.jpg"/>
    <hyperlink ref="V90" r:id="rId241" display="http://pbs.twimg.com/profile_images/1035604579180863488/YSfLiVN4_normal.jpg"/>
    <hyperlink ref="V91" r:id="rId242" display="http://pbs.twimg.com/profile_images/1035604579180863488/YSfLiVN4_normal.jpg"/>
    <hyperlink ref="V92" r:id="rId243" display="https://pbs.twimg.com/media/DzUKhUZUwAEZ03T.png"/>
    <hyperlink ref="V93" r:id="rId244" display="http://pbs.twimg.com/profile_images/699628286515638272/ID8hPfP3_normal.png"/>
    <hyperlink ref="V94" r:id="rId245" display="http://pbs.twimg.com/profile_images/953836212065832961/1Q4vstVN_normal.jpg"/>
    <hyperlink ref="V95" r:id="rId246" display="http://pbs.twimg.com/profile_images/752606385230209024/I2CNl7ro_normal.jpg"/>
    <hyperlink ref="V96" r:id="rId247" display="http://pbs.twimg.com/profile_images/378800000139435230/424bd858a17b0cccf053b7a8b38e0026_normal.png"/>
    <hyperlink ref="V97" r:id="rId248" display="http://pbs.twimg.com/profile_images/378800000139435230/424bd858a17b0cccf053b7a8b38e0026_normal.png"/>
    <hyperlink ref="V98" r:id="rId249" display="https://pbs.twimg.com/media/DzS7nuEUcAES3V7.jpg"/>
    <hyperlink ref="V99" r:id="rId250" display="http://pbs.twimg.com/profile_images/954198140185399297/CS1C0VWu_normal.jpg"/>
    <hyperlink ref="V100" r:id="rId251" display="http://pbs.twimg.com/profile_images/800717229033684992/AhOvWHDU_normal.jpg"/>
    <hyperlink ref="V101" r:id="rId252" display="http://pbs.twimg.com/profile_images/807546259234050048/WeDAB4gw_normal.jpg"/>
    <hyperlink ref="V102" r:id="rId253" display="https://pbs.twimg.com/media/Dyl880eW0AANcql.jpg"/>
    <hyperlink ref="V103" r:id="rId254" display="http://pbs.twimg.com/profile_images/807546259234050048/WeDAB4gw_normal.jpg"/>
    <hyperlink ref="V104" r:id="rId255" display="http://pbs.twimg.com/profile_images/556114936854638592/wUBiK5hf_normal.jpeg"/>
    <hyperlink ref="V105" r:id="rId256" display="http://pbs.twimg.com/profile_images/807546259234050048/WeDAB4gw_normal.jpg"/>
    <hyperlink ref="V106" r:id="rId257" display="http://pbs.twimg.com/profile_images/594959913874497536/enOiX4LZ_normal.jpg"/>
    <hyperlink ref="V107" r:id="rId258" display="http://pbs.twimg.com/profile_images/807546259234050048/WeDAB4gw_normal.jpg"/>
    <hyperlink ref="V108" r:id="rId259" display="http://pbs.twimg.com/profile_images/807546259234050048/WeDAB4gw_normal.jpg"/>
    <hyperlink ref="V109" r:id="rId260" display="http://pbs.twimg.com/profile_images/807546259234050048/WeDAB4gw_normal.jpg"/>
    <hyperlink ref="V110" r:id="rId261" display="http://pbs.twimg.com/profile_images/807546259234050048/WeDAB4gw_normal.jpg"/>
    <hyperlink ref="V111" r:id="rId262" display="http://pbs.twimg.com/profile_images/807546259234050048/WeDAB4gw_normal.jpg"/>
    <hyperlink ref="V112" r:id="rId263" display="http://pbs.twimg.com/profile_images/807546259234050048/WeDAB4gw_normal.jpg"/>
    <hyperlink ref="V113" r:id="rId264" display="http://pbs.twimg.com/profile_images/807546259234050048/WeDAB4gw_normal.jpg"/>
    <hyperlink ref="V114" r:id="rId265" display="http://pbs.twimg.com/profile_images/807546259234050048/WeDAB4gw_normal.jpg"/>
    <hyperlink ref="V115" r:id="rId266" display="http://pbs.twimg.com/profile_images/807546259234050048/WeDAB4gw_normal.jpg"/>
    <hyperlink ref="V116" r:id="rId267" display="http://pbs.twimg.com/profile_images/1065639647106220032/mu9uTDtQ_normal.jpg"/>
    <hyperlink ref="V117" r:id="rId268" display="http://pbs.twimg.com/profile_images/1065639647106220032/mu9uTDtQ_normal.jpg"/>
    <hyperlink ref="V118" r:id="rId269" display="https://pbs.twimg.com/media/DzXb3kpX0AAZKII.jpg"/>
    <hyperlink ref="V119" r:id="rId270" display="http://pbs.twimg.com/profile_images/932244415464202240/Yzz0WRBw_normal.jpg"/>
    <hyperlink ref="V120" r:id="rId271" display="http://pbs.twimg.com/profile_images/575981208066080768/1IZYLHXU_normal.jpeg"/>
    <hyperlink ref="V121" r:id="rId272" display="http://pbs.twimg.com/profile_images/741014665195606017/335ceWwz_normal.jpg"/>
    <hyperlink ref="V122" r:id="rId273" display="http://pbs.twimg.com/profile_images/683319515355213824/bc_kHxto_normal.jpg"/>
    <hyperlink ref="V123" r:id="rId274" display="https://pbs.twimg.com/media/Dy0_3MBX0AIM4q0.jpg"/>
    <hyperlink ref="V124" r:id="rId275" display="https://pbs.twimg.com/tweet_video_thumb/DzTC27qW0AA66U6.jpg"/>
    <hyperlink ref="V125" r:id="rId276" display="http://pbs.twimg.com/profile_images/687767480425693186/x61upNpf_normal.jpg"/>
    <hyperlink ref="V126" r:id="rId277" display="http://pbs.twimg.com/profile_images/817088214670286848/YIoVLxmH_normal.jpg"/>
    <hyperlink ref="V127" r:id="rId278" display="https://pbs.twimg.com/media/Dybg5eEX4AI92Fl.jpg"/>
    <hyperlink ref="V128" r:id="rId279" display="http://pbs.twimg.com/profile_images/996778144278310912/tztDUWHi_normal.jpg"/>
    <hyperlink ref="V129" r:id="rId280" display="https://pbs.twimg.com/media/Dy0OeJlXcAAsiyw.jpg"/>
    <hyperlink ref="V130" r:id="rId281" display="http://pbs.twimg.com/profile_images/996778144278310912/tztDUWHi_normal.jpg"/>
    <hyperlink ref="V131" r:id="rId282" display="https://pbs.twimg.com/media/DzDA5QhWkAEHIpO.jpg"/>
    <hyperlink ref="V132" r:id="rId283" display="http://pbs.twimg.com/profile_images/1043501993/Central_Texas_ST_01_normal.jpg"/>
    <hyperlink ref="V133" r:id="rId284" display="http://pbs.twimg.com/profile_images/1043501993/Central_Texas_ST_01_normal.jpg"/>
    <hyperlink ref="V134" r:id="rId285" display="http://pbs.twimg.com/profile_images/474190080714625025/hlYo7l8y_normal.jpeg"/>
    <hyperlink ref="V135" r:id="rId286" display="http://pbs.twimg.com/profile_images/474190080714625025/hlYo7l8y_normal.jpeg"/>
    <hyperlink ref="V136" r:id="rId287" display="http://pbs.twimg.com/profile_images/474190080714625025/hlYo7l8y_normal.jpeg"/>
    <hyperlink ref="V137" r:id="rId288" display="http://pbs.twimg.com/profile_images/474190080714625025/hlYo7l8y_normal.jpeg"/>
    <hyperlink ref="V138" r:id="rId289" display="https://pbs.twimg.com/media/DyljG0HXQAAP0eb.jpg"/>
    <hyperlink ref="V139" r:id="rId290" display="https://pbs.twimg.com/media/DzXjEy0XQAA2K6H.jpg"/>
    <hyperlink ref="V140" r:id="rId291" display="https://pbs.twimg.com/media/DzXytYiWwAMchRd.jpg"/>
    <hyperlink ref="V141" r:id="rId292" display="http://pbs.twimg.com/profile_images/751068325355008001/d1Tt1npE_normal.jpg"/>
    <hyperlink ref="V142" r:id="rId293" display="http://pbs.twimg.com/profile_images/751068325355008001/d1Tt1npE_normal.jpg"/>
    <hyperlink ref="V143" r:id="rId294" display="http://pbs.twimg.com/profile_images/733333406805831680/kl_tTMWo_normal.jpg"/>
    <hyperlink ref="V144" r:id="rId295" display="http://pbs.twimg.com/profile_images/476427680049426432/Wxqz9gAw_normal.jpeg"/>
    <hyperlink ref="V145" r:id="rId296" display="http://pbs.twimg.com/profile_images/476427680049426432/Wxqz9gAw_normal.jpeg"/>
    <hyperlink ref="V146" r:id="rId297" display="https://pbs.twimg.com/media/DyusNwVVsAAwHCT.jpg"/>
    <hyperlink ref="V147" r:id="rId298" display="https://pbs.twimg.com/media/Dy0GrfnVAAEjs-s.jpg"/>
    <hyperlink ref="V148" r:id="rId299" display="http://pbs.twimg.com/profile_images/751068325355008001/d1Tt1npE_normal.jpg"/>
    <hyperlink ref="V149" r:id="rId300" display="http://pbs.twimg.com/profile_images/1032691214699646976/G4DB0Rkw_normal.jpg"/>
    <hyperlink ref="V150" r:id="rId301" display="https://pbs.twimg.com/media/DycrRxsXgAEmGP7.jpg"/>
    <hyperlink ref="V151" r:id="rId302" display="https://pbs.twimg.com/ext_tw_video_thumb/1092629022138339328/pu/img/sL4vOVB2F-Nn71JC.jpg"/>
    <hyperlink ref="V152" r:id="rId303" display="https://pbs.twimg.com/media/Dn4FK0rXUAAYEXn.jpg"/>
    <hyperlink ref="V153" r:id="rId304" display="https://pbs.twimg.com/media/DyK9b-kXQAEg4Je.jpg"/>
    <hyperlink ref="V154" r:id="rId305" display="http://pbs.twimg.com/profile_images/658567029700599808/Qo7ubLS6_normal.jpg"/>
    <hyperlink ref="V155" r:id="rId306" display="https://pbs.twimg.com/media/Dy-4iUkXcAIEdXP.jpg"/>
    <hyperlink ref="V156" r:id="rId307" display="https://pbs.twimg.com/media/DzFsjeHXQAAjM4K.jpg"/>
    <hyperlink ref="V157" r:id="rId308" display="https://pbs.twimg.com/tweet_video_thumb/DzYpoxVWwAAK5St.jpg"/>
    <hyperlink ref="V158" r:id="rId309" display="http://pbs.twimg.com/profile_images/1075473318902263808/jUIa73Hv_normal.jpg"/>
    <hyperlink ref="V159" r:id="rId310" display="http://pbs.twimg.com/profile_images/1075473318902263808/jUIa73Hv_normal.jpg"/>
    <hyperlink ref="V160" r:id="rId311" display="http://pbs.twimg.com/profile_images/837532154854703106/20f3n0Od_normal.jpg"/>
    <hyperlink ref="V161" r:id="rId312" display="http://pbs.twimg.com/profile_images/837532154854703106/20f3n0Od_normal.jpg"/>
    <hyperlink ref="V162" r:id="rId313" display="http://pbs.twimg.com/profile_images/837532154854703106/20f3n0Od_normal.jpg"/>
    <hyperlink ref="V163" r:id="rId314" display="https://pbs.twimg.com/media/DyfZSPlXgAEwtCd.png"/>
    <hyperlink ref="V164" r:id="rId315" display="https://pbs.twimg.com/media/DynERcPX0AATk4n.png"/>
    <hyperlink ref="V165" r:id="rId316" display="https://pbs.twimg.com/media/Dyq1dPEWoAA7KZ3.png"/>
    <hyperlink ref="V166" r:id="rId317" display="https://pbs.twimg.com/media/DysNzGaX4AIU3kP.png"/>
    <hyperlink ref="V167" r:id="rId318" display="https://pbs.twimg.com/media/Dyv0PmmX4AARyzB.png"/>
    <hyperlink ref="V168" r:id="rId319" display="https://pbs.twimg.com/media/DyxXtSdWwAATNXn.png"/>
    <hyperlink ref="V169" r:id="rId320" display="https://pbs.twimg.com/media/Dy1MdhWX0AAZDyw.png"/>
    <hyperlink ref="V170" r:id="rId321" display="https://pbs.twimg.com/media/Dy2hFa_X0AASndE.png"/>
    <hyperlink ref="V171" r:id="rId322" display="https://pbs.twimg.com/media/Dy53FwNWkAAHGRr.png"/>
    <hyperlink ref="V172" r:id="rId323" display="http://pbs.twimg.com/profile_images/837532154854703106/20f3n0Od_normal.jpg"/>
    <hyperlink ref="V173" r:id="rId324" display="http://pbs.twimg.com/profile_images/837532154854703106/20f3n0Od_normal.jpg"/>
    <hyperlink ref="V174" r:id="rId325" display="https://pbs.twimg.com/media/DzLGlvfX4AAsDSW.png"/>
    <hyperlink ref="V175" r:id="rId326" display="http://pbs.twimg.com/profile_images/837532154854703106/20f3n0Od_normal.jpg"/>
    <hyperlink ref="V176" r:id="rId327" display="https://pbs.twimg.com/media/DzQQeM2XcAEFS3n.png"/>
    <hyperlink ref="V177" r:id="rId328" display="https://pbs.twimg.com/media/DzTuGA1XQAIYzPr.png"/>
    <hyperlink ref="V178" r:id="rId329" display="http://pbs.twimg.com/profile_images/837532154854703106/20f3n0Od_normal.jpg"/>
    <hyperlink ref="V179" r:id="rId330" display="http://pbs.twimg.com/profile_images/837532154854703106/20f3n0Od_normal.jpg"/>
    <hyperlink ref="X3" r:id="rId331" display="https://twitter.com/#!/miroslavpitak/status/1091232226103214080"/>
    <hyperlink ref="X4" r:id="rId332" display="https://twitter.com/#!/rsm_es/status/1091297674249285633"/>
    <hyperlink ref="X5" r:id="rId333" display="https://twitter.com/#!/middlemcreative/status/1091344281309245440"/>
    <hyperlink ref="X6" r:id="rId334" display="https://twitter.com/#!/plantemorantim/status/1091382740627251200"/>
    <hyperlink ref="X7" r:id="rId335" display="https://twitter.com/#!/ardianzika/status/1091418948543885312"/>
    <hyperlink ref="X8" r:id="rId336" display="https://twitter.com/#!/paularenaexpn/status/1091435784152977410"/>
    <hyperlink ref="X9" r:id="rId337" display="https://twitter.com/#!/acg_losangeles/status/1091441266045407232"/>
    <hyperlink ref="X10" r:id="rId338" display="https://twitter.com/#!/fuellines/status/1091481345543622656"/>
    <hyperlink ref="X11" r:id="rId339" display="https://twitter.com/#!/gudcapital/status/1091618500895014912"/>
    <hyperlink ref="X12" r:id="rId340" display="https://twitter.com/#!/juliogysels/status/1091748916801011712"/>
    <hyperlink ref="X13" r:id="rId341" display="https://twitter.com/#!/howardsiegal/status/1091894104311631873"/>
    <hyperlink ref="X14" r:id="rId342" display="https://twitter.com/#!/thomasastewart/status/1092124555638902785"/>
    <hyperlink ref="X15" r:id="rId343" display="https://twitter.com/#!/cspencer_tax/status/1092313283195998208"/>
    <hyperlink ref="X16" r:id="rId344" display="https://twitter.com/#!/briankirbybdm/status/1092412520042614787"/>
    <hyperlink ref="X17" r:id="rId345" display="https://twitter.com/#!/acgnyc/status/1092442707887312896"/>
    <hyperlink ref="X18" r:id="rId346" display="https://twitter.com/#!/multplictprtnrs/status/1092673051307716608"/>
    <hyperlink ref="X19" r:id="rId347" display="https://twitter.com/#!/itconnecter/status/1092771137229127682"/>
    <hyperlink ref="X20" r:id="rId348" display="https://twitter.com/#!/one21chuck/status/1092820253468512256"/>
    <hyperlink ref="X21" r:id="rId349" display="https://twitter.com/#!/brandiw25473607/status/1092847649466781697"/>
    <hyperlink ref="X22" r:id="rId350" display="https://twitter.com/#!/estarrcapx/status/1092886756788240385"/>
    <hyperlink ref="X23" r:id="rId351" display="https://twitter.com/#!/amdirectors/status/1089222257124302849"/>
    <hyperlink ref="X24" r:id="rId352" display="https://twitter.com/#!/amdirectors/status/1092887813606047744"/>
    <hyperlink ref="X25" r:id="rId353" display="https://twitter.com/#!/relproinc/status/1092924293116280835"/>
    <hyperlink ref="X26" r:id="rId354" display="https://twitter.com/#!/robertlogemann2/status/1093148650274996224"/>
    <hyperlink ref="X27" r:id="rId355" display="https://twitter.com/#!/sell2smbiz/status/1093183205149163522"/>
    <hyperlink ref="X28" r:id="rId356" display="https://twitter.com/#!/henri_steenkamp/status/1093191402694037504"/>
    <hyperlink ref="X29" r:id="rId357" display="https://twitter.com/#!/smithandcarson/status/1093193885940137984"/>
    <hyperlink ref="X30" r:id="rId358" display="https://twitter.com/#!/auctusgroupinc/status/1093198698824327169"/>
    <hyperlink ref="X31" r:id="rId359" display="https://twitter.com/#!/acgatlanta/status/1093203985039876098"/>
    <hyperlink ref="X32" r:id="rId360" display="https://twitter.com/#!/davisnordell/status/1093217773654700032"/>
    <hyperlink ref="X33" r:id="rId361" display="https://twitter.com/#!/firepowercap/status/1093234054017794048"/>
    <hyperlink ref="X34" r:id="rId362" display="https://twitter.com/#!/falconplatform/status/1093276286317940736"/>
    <hyperlink ref="X35" r:id="rId363" display="https://twitter.com/#!/kurt_shenk/status/1093281357437038592"/>
    <hyperlink ref="X36" r:id="rId364" display="https://twitter.com/#!/abladvisor/status/1088125208303730689"/>
    <hyperlink ref="X37" r:id="rId365" display="https://twitter.com/#!/abladvisor/status/1092980112667144195"/>
    <hyperlink ref="X38" r:id="rId366" display="https://twitter.com/#!/equipmentfa/status/1093287261737750529"/>
    <hyperlink ref="X39" r:id="rId367" display="https://twitter.com/#!/victorkao4/status/1093522649815240705"/>
    <hyperlink ref="X40" r:id="rId368" display="https://twitter.com/#!/theleadleft/status/1091077509834248193"/>
    <hyperlink ref="X41" r:id="rId369" display="https://twitter.com/#!/theleadleft/status/1093531796518645762"/>
    <hyperlink ref="X42" r:id="rId370" display="https://twitter.com/#!/avi_2107/status/1093557498416644101"/>
    <hyperlink ref="X43" r:id="rId371" display="https://twitter.com/#!/richsmolencfo/status/1091130512192782337"/>
    <hyperlink ref="X44" r:id="rId372" display="https://twitter.com/#!/acgglobal/status/1093595580893413379"/>
    <hyperlink ref="X45" r:id="rId373" display="https://twitter.com/#!/acg_mmg/status/1093595668189450241"/>
    <hyperlink ref="X46" r:id="rId374" display="https://twitter.com/#!/dwopheim/status/1093645456297652224"/>
    <hyperlink ref="X47" r:id="rId375" display="https://twitter.com/#!/dan_prysmgroup/status/1093661914780057601"/>
    <hyperlink ref="X48" r:id="rId376" display="https://twitter.com/#!/ceoshow/status/1093693934382039041"/>
    <hyperlink ref="X49" r:id="rId377" display="https://twitter.com/#!/benchmarkgroup/status/1093892497766563841"/>
    <hyperlink ref="X50" r:id="rId378" display="https://twitter.com/#!/sheetscathy/status/1093944819242713093"/>
    <hyperlink ref="X51" r:id="rId379" display="https://twitter.com/#!/byondma/status/1092170921719357441"/>
    <hyperlink ref="X52" r:id="rId380" display="https://twitter.com/#!/byondma/status/1092171071590146048"/>
    <hyperlink ref="X53" r:id="rId381" display="https://twitter.com/#!/byondma/status/1092911060812738568"/>
    <hyperlink ref="X54" r:id="rId382" display="https://twitter.com/#!/byondma/status/1093122455009443841"/>
    <hyperlink ref="X55" r:id="rId383" display="https://twitter.com/#!/byondma/status/1093134065702764544"/>
    <hyperlink ref="X56" r:id="rId384" display="https://twitter.com/#!/byondma/status/1093662532663951361"/>
    <hyperlink ref="X57" r:id="rId385" display="https://twitter.com/#!/byondma/status/1093768228965355520"/>
    <hyperlink ref="X58" r:id="rId386" display="https://twitter.com/#!/byondma/status/1093873925585551361"/>
    <hyperlink ref="X59" r:id="rId387" display="https://twitter.com/#!/byondma/status/1093979621949952006"/>
    <hyperlink ref="X60" r:id="rId388" display="https://twitter.com/#!/byondma/status/1094085319513788416"/>
    <hyperlink ref="X61" r:id="rId389" display="https://twitter.com/#!/rushstr_capital/status/1094334072833204225"/>
    <hyperlink ref="X62" r:id="rId390" display="https://twitter.com/#!/rockwoodequity/status/1094862313222557696"/>
    <hyperlink ref="X63" r:id="rId391" display="https://twitter.com/#!/johngrimley/status/1094917757240455170"/>
    <hyperlink ref="X64" r:id="rId392" display="https://twitter.com/#!/content_and/status/1094920020356825090"/>
    <hyperlink ref="X65" r:id="rId393" display="https://twitter.com/#!/fti_flc/status/1094971850810109953"/>
    <hyperlink ref="X66" r:id="rId394" display="https://twitter.com/#!/dealforce/status/1093162435362672643"/>
    <hyperlink ref="X67" r:id="rId395" display="https://twitter.com/#!/generationalgrp/status/1094976161296367617"/>
    <hyperlink ref="X68" r:id="rId396" display="https://twitter.com/#!/blankromellp/status/1095000517883895809"/>
    <hyperlink ref="X69" r:id="rId397" display="https://twitter.com/#!/cre100does/status/1095258666821918721"/>
    <hyperlink ref="X70" r:id="rId398" display="https://twitter.com/#!/cre100does/status/1095263963942735872"/>
    <hyperlink ref="X71" r:id="rId399" display="https://twitter.com/#!/davsamu/status/1095280302488981504"/>
    <hyperlink ref="X72" r:id="rId400" display="https://twitter.com/#!/davsamu/status/1095280334307057664"/>
    <hyperlink ref="X73" r:id="rId401" display="https://twitter.com/#!/davsamu/status/1095280202903638018"/>
    <hyperlink ref="X74" r:id="rId402" display="https://twitter.com/#!/simonhartrsm/status/1092900944080183297"/>
    <hyperlink ref="X75" r:id="rId403" display="https://twitter.com/#!/simonhartrsm/status/1094516100258250752"/>
    <hyperlink ref="X76" r:id="rId404" display="https://twitter.com/#!/simonhartrsm/status/1095315579622309888"/>
    <hyperlink ref="X77" r:id="rId405" display="https://twitter.com/#!/deloitteprivate/status/1095368687631192066"/>
    <hyperlink ref="X78" r:id="rId406" display="https://twitter.com/#!/mccartycpa/status/1094602022396067840"/>
    <hyperlink ref="X79" r:id="rId407" display="https://twitter.com/#!/mccartycpa/status/1094973254522077184"/>
    <hyperlink ref="X80" r:id="rId408" display="https://twitter.com/#!/mccartycpa/status/1095438905174822912"/>
    <hyperlink ref="X81" r:id="rId409" display="https://twitter.com/#!/board_advisor/status/1091426305512476678"/>
    <hyperlink ref="X82" r:id="rId410" display="https://twitter.com/#!/board_advisor/status/1095442644967272450"/>
    <hyperlink ref="X83" r:id="rId411" display="https://twitter.com/#!/nickleh/status/1095344538238021638"/>
    <hyperlink ref="X84" r:id="rId412" display="https://twitter.com/#!/nickleh/status/1095610743356096514"/>
    <hyperlink ref="X85" r:id="rId413" display="https://twitter.com/#!/acgphilly/status/1095707856593145856"/>
    <hyperlink ref="X86" r:id="rId414" display="https://twitter.com/#!/maulikmsanghavi/status/1095732267278893060"/>
    <hyperlink ref="X87" r:id="rId415" display="https://twitter.com/#!/chrislehnes/status/1095736310587949057"/>
    <hyperlink ref="X88" r:id="rId416" display="https://twitter.com/#!/howardstrauber/status/1095736353332121602"/>
    <hyperlink ref="X89" r:id="rId417" display="https://twitter.com/#!/mike_mcgarry/status/1095737853156442112"/>
    <hyperlink ref="X90" r:id="rId418" display="https://twitter.com/#!/youngamericacap/status/1092868790377988099"/>
    <hyperlink ref="X91" r:id="rId419" display="https://twitter.com/#!/youngamericacap/status/1095745932996550657"/>
    <hyperlink ref="X92" r:id="rId420" display="https://twitter.com/#!/mbbiassociation/status/1095793655779115009"/>
    <hyperlink ref="X93" r:id="rId421" display="https://twitter.com/#!/startup_mentor/status/1095805072993341440"/>
    <hyperlink ref="X94" r:id="rId422" display="https://twitter.com/#!/pranay_1975/status/1095821874569928704"/>
    <hyperlink ref="X95" r:id="rId423" display="https://twitter.com/#!/acgatlanta/status/1092825075642974209"/>
    <hyperlink ref="X96" r:id="rId424" display="https://twitter.com/#!/capxpartners/status/1092823490045140992"/>
    <hyperlink ref="X97" r:id="rId425" display="https://twitter.com/#!/capxpartners/status/1095835207276613632"/>
    <hyperlink ref="X98" r:id="rId426" display="https://twitter.com/#!/bdoind/status/1095707180152479744"/>
    <hyperlink ref="X99" r:id="rId427" display="https://twitter.com/#!/jigersaiya/status/1095877878003261440"/>
    <hyperlink ref="X100" r:id="rId428" display="https://twitter.com/#!/forex4news/status/1095888229751025664"/>
    <hyperlink ref="X101" r:id="rId429" display="https://twitter.com/#!/terzima/status/1091147088795181056"/>
    <hyperlink ref="X102" r:id="rId430" display="https://twitter.com/#!/acg_mmg/status/1092541770720788480"/>
    <hyperlink ref="X103" r:id="rId431" display="https://twitter.com/#!/terzima/status/1092566434780233728"/>
    <hyperlink ref="X104" r:id="rId432" display="https://twitter.com/#!/optimumadvisors/status/1093548131290103808"/>
    <hyperlink ref="X105" r:id="rId433" display="https://twitter.com/#!/terzima/status/1093562991746912256"/>
    <hyperlink ref="X106" r:id="rId434" display="https://twitter.com/#!/davidacharya/status/1095065395306872835"/>
    <hyperlink ref="X107" r:id="rId435" display="https://twitter.com/#!/terzima/status/1095103138368028672"/>
    <hyperlink ref="X108" r:id="rId436" display="https://twitter.com/#!/terzima/status/1091207490321162241"/>
    <hyperlink ref="X109" r:id="rId437" display="https://twitter.com/#!/terzima/status/1091554771469709312"/>
    <hyperlink ref="X110" r:id="rId438" display="https://twitter.com/#!/terzima/status/1092641927353323520"/>
    <hyperlink ref="X111" r:id="rId439" display="https://twitter.com/#!/terzima/status/1093366711456333824"/>
    <hyperlink ref="X112" r:id="rId440" display="https://twitter.com/#!/terzima/status/1093547900880211969"/>
    <hyperlink ref="X113" r:id="rId441" display="https://twitter.com/#!/terzima/status/1093714000616001536"/>
    <hyperlink ref="X114" r:id="rId442" display="https://twitter.com/#!/terzima/status/1094076381384847360"/>
    <hyperlink ref="X115" r:id="rId443" display="https://twitter.com/#!/terzima/status/1096024217999560704"/>
    <hyperlink ref="X116" r:id="rId444" display="https://twitter.com/#!/bdogsy/status/1095343829899595776"/>
    <hyperlink ref="X117" r:id="rId445" display="https://twitter.com/#!/bdogsy/status/1095607768214589446"/>
    <hyperlink ref="X118" r:id="rId446" display="https://twitter.com/#!/bdogsy/status/1096023835005149184"/>
    <hyperlink ref="X119" r:id="rId447" display="https://twitter.com/#!/heatherpeno/status/1096026098972983298"/>
    <hyperlink ref="X120" r:id="rId448" display="https://twitter.com/#!/bdomalta/status/1096043324144869377"/>
    <hyperlink ref="X121" r:id="rId449" display="https://twitter.com/#!/bdohealth/status/1096048939319676928"/>
    <hyperlink ref="X122" r:id="rId450" display="https://twitter.com/#!/bwgibbo333/status/1094677534292226050"/>
    <hyperlink ref="X123" r:id="rId451" display="https://twitter.com/#!/rsm_canada/status/1093600503886417922"/>
    <hyperlink ref="X124" r:id="rId452" display="https://twitter.com/#!/midmarketcenter/status/1095714862104231936"/>
    <hyperlink ref="X125" r:id="rId453" display="https://twitter.com/#!/chubbna/status/1095717715921256454"/>
    <hyperlink ref="X126" r:id="rId454" display="https://twitter.com/#!/awhilldin/status/1096052909274550272"/>
    <hyperlink ref="X127" r:id="rId455" display="https://twitter.com/#!/midmarketcenter/status/1091807239218884608"/>
    <hyperlink ref="X128" r:id="rId456" display="https://twitter.com/#!/midmarketcenter/status/1092884335886299136"/>
    <hyperlink ref="X129" r:id="rId457" display="https://twitter.com/#!/midmarketcenter/status/1093546197606981633"/>
    <hyperlink ref="X130" r:id="rId458" display="https://twitter.com/#!/midmarketcenter/status/1093928725719199746"/>
    <hyperlink ref="X131" r:id="rId459" display="https://twitter.com/#!/midmarketcenter/status/1094586801086447616"/>
    <hyperlink ref="X132" r:id="rId460" display="https://twitter.com/#!/acgcentraltexas/status/1095434873932636160"/>
    <hyperlink ref="X133" r:id="rId461" display="https://twitter.com/#!/acgcentraltexas/status/1096061505668374528"/>
    <hyperlink ref="X134" r:id="rId462" display="https://twitter.com/#!/bdo_usa_tax/status/1091466221734617090"/>
    <hyperlink ref="X135" r:id="rId463" display="https://twitter.com/#!/bdo_usa_tax/status/1092915772899422209"/>
    <hyperlink ref="X136" r:id="rId464" display="https://twitter.com/#!/bdo_usa_tax/status/1093947574388645888"/>
    <hyperlink ref="X137" r:id="rId465" display="https://twitter.com/#!/bdo_usa_tax/status/1096087929703690240"/>
    <hyperlink ref="X138" r:id="rId466" display="https://twitter.com/#!/rsm_canada/status/1092513355150053377"/>
    <hyperlink ref="X139" r:id="rId467" display="https://twitter.com/#!/rsm_canada/status/1096031757655330818"/>
    <hyperlink ref="X140" r:id="rId468" display="https://twitter.com/#!/rsm_canada/status/1096048948094078978"/>
    <hyperlink ref="X141" r:id="rId469" display="https://twitter.com/#!/acg_toronto/status/1092797614330916865"/>
    <hyperlink ref="X142" r:id="rId470" display="https://twitter.com/#!/acg_toronto/status/1093232799904133120"/>
    <hyperlink ref="X143" r:id="rId471" display="https://twitter.com/#!/acgwm/status/1091381151216873473"/>
    <hyperlink ref="X144" r:id="rId472" display="https://twitter.com/#!/acgglobal/status/1091462305357934596"/>
    <hyperlink ref="X145" r:id="rId473" display="https://twitter.com/#!/acgglobal/status/1093205423044333568"/>
    <hyperlink ref="X146" r:id="rId474" display="https://twitter.com/#!/acg_toronto/status/1093157582640988160"/>
    <hyperlink ref="X147" r:id="rId475" display="https://twitter.com/#!/acg_toronto/status/1093537959381557248"/>
    <hyperlink ref="X148" r:id="rId476" display="https://twitter.com/#!/acg_toronto/status/1096098604941565952"/>
    <hyperlink ref="X149" r:id="rId477" display="https://twitter.com/#!/joebrusuelas/status/1091889839874732032"/>
    <hyperlink ref="X150" r:id="rId478" display="https://twitter.com/#!/rsmusllp/status/1091889020769132544"/>
    <hyperlink ref="X151" r:id="rId479" display="https://twitter.com/#!/rsmusllp/status/1092791048345210887"/>
    <hyperlink ref="X152" r:id="rId480" display="https://twitter.com/#!/rsmusllp/status/1044277849115561985"/>
    <hyperlink ref="X153" r:id="rId481" display="https://twitter.com/#!/rsmusllp/status/1090656751534436353"/>
    <hyperlink ref="X154" r:id="rId482" display="https://twitter.com/#!/rsmusllp/status/1091335849302740992"/>
    <hyperlink ref="X155" r:id="rId483" display="https://twitter.com/#!/rsmusllp/status/1094296136117030912"/>
    <hyperlink ref="X156" r:id="rId484" display="https://twitter.com/#!/rsmusllp/status/1094775542631542787"/>
    <hyperlink ref="X157" r:id="rId485" display="https://twitter.com/#!/rsmusllp/status/1096109342305239040"/>
    <hyperlink ref="X158" r:id="rId486" display="https://twitter.com/#!/recruiterkara/status/1092448366687125505"/>
    <hyperlink ref="X159" r:id="rId487" display="https://twitter.com/#!/recruiterkara/status/1096125553520844805"/>
    <hyperlink ref="X160" r:id="rId488" display="https://twitter.com/#!/pepromagazine/status/1091169915543977985"/>
    <hyperlink ref="X161" r:id="rId489" display="https://twitter.com/#!/pepromagazine/status/1091414335681974279"/>
    <hyperlink ref="X162" r:id="rId490" display="https://twitter.com/#!/pepromagazine/status/1091532516824096769"/>
    <hyperlink ref="X163" r:id="rId491" display="https://twitter.com/#!/pepromagazine/status/1092080343488872453"/>
    <hyperlink ref="X164" r:id="rId492" display="https://twitter.com/#!/pepromagazine/status/1092620189844361222"/>
    <hyperlink ref="X165" r:id="rId493" display="https://twitter.com/#!/pepromagazine/status/1092885374752428037"/>
    <hyperlink ref="X166" r:id="rId494" display="https://twitter.com/#!/pepromagazine/status/1092982507501428736"/>
    <hyperlink ref="X167" r:id="rId495" display="https://twitter.com/#!/pepromagazine/status/1093235884944777217"/>
    <hyperlink ref="X168" r:id="rId496" display="https://twitter.com/#!/pepromagazine/status/1093345246371635200"/>
    <hyperlink ref="X169" r:id="rId497" display="https://twitter.com/#!/pepromagazine/status/1093614356032638976"/>
    <hyperlink ref="X170" r:id="rId498" display="https://twitter.com/#!/pepromagazine/status/1093707400308244480"/>
    <hyperlink ref="X171" r:id="rId499" display="https://twitter.com/#!/pepromagazine/status/1093942701584728065"/>
    <hyperlink ref="X172" r:id="rId500" display="https://twitter.com/#!/pepromagazine/status/1094069329866432512"/>
    <hyperlink ref="X173" r:id="rId501" display="https://twitter.com/#!/pepromagazine/status/1094633187647602688"/>
    <hyperlink ref="X174" r:id="rId502" display="https://twitter.com/#!/pepromagazine/status/1095156012313661440"/>
    <hyperlink ref="X175" r:id="rId503" display="https://twitter.com/#!/pepromagazine/status/1095415165233913856"/>
    <hyperlink ref="X176" r:id="rId504" display="https://twitter.com/#!/pepromagazine/status/1095518721630715904"/>
    <hyperlink ref="X177" r:id="rId505" display="https://twitter.com/#!/pepromagazine/status/1095762397841842177"/>
    <hyperlink ref="X178" r:id="rId506" display="https://twitter.com/#!/pepromagazine/status/1095881271098728450"/>
    <hyperlink ref="X179" r:id="rId507" display="https://twitter.com/#!/pepromagazine/status/1096147250298998784"/>
    <hyperlink ref="AZ61" r:id="rId508" display="https://api.twitter.com/1.1/geo/id/5c62ffb0f0f3479d.json"/>
  </hyperlinks>
  <printOptions/>
  <pageMargins left="0.7" right="0.7" top="0.75" bottom="0.75" header="0.3" footer="0.3"/>
  <pageSetup horizontalDpi="600" verticalDpi="600" orientation="portrait" r:id="rId512"/>
  <legacyDrawing r:id="rId510"/>
  <tableParts>
    <tablePart r:id="rId51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3111</v>
      </c>
      <c r="B1" s="13" t="s">
        <v>34</v>
      </c>
    </row>
    <row r="2" spans="1:2" ht="15">
      <c r="A2" s="114" t="s">
        <v>300</v>
      </c>
      <c r="B2" s="78">
        <v>818.333333</v>
      </c>
    </row>
    <row r="3" spans="1:2" ht="15">
      <c r="A3" s="114" t="s">
        <v>250</v>
      </c>
      <c r="B3" s="78">
        <v>693.333333</v>
      </c>
    </row>
    <row r="4" spans="1:2" ht="15">
      <c r="A4" s="114" t="s">
        <v>237</v>
      </c>
      <c r="B4" s="78">
        <v>647</v>
      </c>
    </row>
    <row r="5" spans="1:2" ht="15">
      <c r="A5" s="114" t="s">
        <v>286</v>
      </c>
      <c r="B5" s="78">
        <v>621.666667</v>
      </c>
    </row>
    <row r="6" spans="1:2" ht="15">
      <c r="A6" s="114" t="s">
        <v>239</v>
      </c>
      <c r="B6" s="78">
        <v>481</v>
      </c>
    </row>
    <row r="7" spans="1:2" ht="15">
      <c r="A7" s="114" t="s">
        <v>282</v>
      </c>
      <c r="B7" s="78">
        <v>361</v>
      </c>
    </row>
    <row r="8" spans="1:2" ht="15">
      <c r="A8" s="114" t="s">
        <v>294</v>
      </c>
      <c r="B8" s="78">
        <v>284</v>
      </c>
    </row>
    <row r="9" spans="1:2" ht="15">
      <c r="A9" s="114" t="s">
        <v>326</v>
      </c>
      <c r="B9" s="78">
        <v>272</v>
      </c>
    </row>
    <row r="10" spans="1:2" ht="15">
      <c r="A10" s="114" t="s">
        <v>305</v>
      </c>
      <c r="B10" s="78">
        <v>216</v>
      </c>
    </row>
    <row r="11" spans="1:2" ht="15">
      <c r="A11" s="114" t="s">
        <v>289</v>
      </c>
      <c r="B11" s="78">
        <v>146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3113</v>
      </c>
      <c r="B25" t="s">
        <v>3112</v>
      </c>
    </row>
    <row r="26" spans="1:2" ht="15">
      <c r="A26" s="125" t="s">
        <v>2789</v>
      </c>
      <c r="B26" s="3"/>
    </row>
    <row r="27" spans="1:2" ht="15">
      <c r="A27" s="126" t="s">
        <v>3115</v>
      </c>
      <c r="B27" s="3"/>
    </row>
    <row r="28" spans="1:2" ht="15">
      <c r="A28" s="127" t="s">
        <v>3116</v>
      </c>
      <c r="B28" s="3"/>
    </row>
    <row r="29" spans="1:2" ht="15">
      <c r="A29" s="128" t="s">
        <v>3117</v>
      </c>
      <c r="B29" s="3">
        <v>1</v>
      </c>
    </row>
    <row r="30" spans="1:2" ht="15">
      <c r="A30" s="125" t="s">
        <v>2271</v>
      </c>
      <c r="B30" s="3"/>
    </row>
    <row r="31" spans="1:2" ht="15">
      <c r="A31" s="126" t="s">
        <v>3118</v>
      </c>
      <c r="B31" s="3"/>
    </row>
    <row r="32" spans="1:2" ht="15">
      <c r="A32" s="127" t="s">
        <v>3119</v>
      </c>
      <c r="B32" s="3"/>
    </row>
    <row r="33" spans="1:2" ht="15">
      <c r="A33" s="128" t="s">
        <v>3117</v>
      </c>
      <c r="B33" s="3">
        <v>1</v>
      </c>
    </row>
    <row r="34" spans="1:2" ht="15">
      <c r="A34" s="127" t="s">
        <v>3120</v>
      </c>
      <c r="B34" s="3"/>
    </row>
    <row r="35" spans="1:2" ht="15">
      <c r="A35" s="128" t="s">
        <v>3121</v>
      </c>
      <c r="B35" s="3">
        <v>1</v>
      </c>
    </row>
    <row r="36" spans="1:2" ht="15">
      <c r="A36" s="127" t="s">
        <v>3122</v>
      </c>
      <c r="B36" s="3"/>
    </row>
    <row r="37" spans="1:2" ht="15">
      <c r="A37" s="128" t="s">
        <v>3117</v>
      </c>
      <c r="B37" s="3">
        <v>1</v>
      </c>
    </row>
    <row r="38" spans="1:2" ht="15">
      <c r="A38" s="127" t="s">
        <v>3123</v>
      </c>
      <c r="B38" s="3"/>
    </row>
    <row r="39" spans="1:2" ht="15">
      <c r="A39" s="128" t="s">
        <v>3124</v>
      </c>
      <c r="B39" s="3">
        <v>1</v>
      </c>
    </row>
    <row r="40" spans="1:2" ht="15">
      <c r="A40" s="126" t="s">
        <v>3125</v>
      </c>
      <c r="B40" s="3"/>
    </row>
    <row r="41" spans="1:2" ht="15">
      <c r="A41" s="127" t="s">
        <v>3126</v>
      </c>
      <c r="B41" s="3"/>
    </row>
    <row r="42" spans="1:2" ht="15">
      <c r="A42" s="128" t="s">
        <v>3127</v>
      </c>
      <c r="B42" s="3">
        <v>1</v>
      </c>
    </row>
    <row r="43" spans="1:2" ht="15">
      <c r="A43" s="128" t="s">
        <v>3128</v>
      </c>
      <c r="B43" s="3">
        <v>1</v>
      </c>
    </row>
    <row r="44" spans="1:2" ht="15">
      <c r="A44" s="128" t="s">
        <v>3129</v>
      </c>
      <c r="B44" s="3">
        <v>1</v>
      </c>
    </row>
    <row r="45" spans="1:2" ht="15">
      <c r="A45" s="128" t="s">
        <v>3130</v>
      </c>
      <c r="B45" s="3">
        <v>1</v>
      </c>
    </row>
    <row r="46" spans="1:2" ht="15">
      <c r="A46" s="128" t="s">
        <v>3131</v>
      </c>
      <c r="B46" s="3">
        <v>1</v>
      </c>
    </row>
    <row r="47" spans="1:2" ht="15">
      <c r="A47" s="128" t="s">
        <v>3132</v>
      </c>
      <c r="B47" s="3">
        <v>1</v>
      </c>
    </row>
    <row r="48" spans="1:2" ht="15">
      <c r="A48" s="128" t="s">
        <v>3133</v>
      </c>
      <c r="B48" s="3">
        <v>2</v>
      </c>
    </row>
    <row r="49" spans="1:2" ht="15">
      <c r="A49" s="128" t="s">
        <v>3117</v>
      </c>
      <c r="B49" s="3">
        <v>2</v>
      </c>
    </row>
    <row r="50" spans="1:2" ht="15">
      <c r="A50" s="128" t="s">
        <v>3134</v>
      </c>
      <c r="B50" s="3">
        <v>2</v>
      </c>
    </row>
    <row r="51" spans="1:2" ht="15">
      <c r="A51" s="128" t="s">
        <v>3124</v>
      </c>
      <c r="B51" s="3">
        <v>2</v>
      </c>
    </row>
    <row r="52" spans="1:2" ht="15">
      <c r="A52" s="128" t="s">
        <v>3135</v>
      </c>
      <c r="B52" s="3">
        <v>1</v>
      </c>
    </row>
    <row r="53" spans="1:2" ht="15">
      <c r="A53" s="128" t="s">
        <v>3136</v>
      </c>
      <c r="B53" s="3">
        <v>2</v>
      </c>
    </row>
    <row r="54" spans="1:2" ht="15">
      <c r="A54" s="128" t="s">
        <v>3137</v>
      </c>
      <c r="B54" s="3">
        <v>1</v>
      </c>
    </row>
    <row r="55" spans="1:2" ht="15">
      <c r="A55" s="127" t="s">
        <v>3138</v>
      </c>
      <c r="B55" s="3"/>
    </row>
    <row r="56" spans="1:2" ht="15">
      <c r="A56" s="128" t="s">
        <v>3129</v>
      </c>
      <c r="B56" s="3">
        <v>1</v>
      </c>
    </row>
    <row r="57" spans="1:2" ht="15">
      <c r="A57" s="128" t="s">
        <v>3139</v>
      </c>
      <c r="B57" s="3">
        <v>1</v>
      </c>
    </row>
    <row r="58" spans="1:2" ht="15">
      <c r="A58" s="128" t="s">
        <v>3140</v>
      </c>
      <c r="B58" s="3">
        <v>1</v>
      </c>
    </row>
    <row r="59" spans="1:2" ht="15">
      <c r="A59" s="128" t="s">
        <v>3117</v>
      </c>
      <c r="B59" s="3">
        <v>1</v>
      </c>
    </row>
    <row r="60" spans="1:2" ht="15">
      <c r="A60" s="128" t="s">
        <v>3135</v>
      </c>
      <c r="B60" s="3">
        <v>1</v>
      </c>
    </row>
    <row r="61" spans="1:2" ht="15">
      <c r="A61" s="127" t="s">
        <v>3141</v>
      </c>
      <c r="B61" s="3"/>
    </row>
    <row r="62" spans="1:2" ht="15">
      <c r="A62" s="128" t="s">
        <v>3142</v>
      </c>
      <c r="B62" s="3">
        <v>2</v>
      </c>
    </row>
    <row r="63" spans="1:2" ht="15">
      <c r="A63" s="128" t="s">
        <v>3129</v>
      </c>
      <c r="B63" s="3">
        <v>1</v>
      </c>
    </row>
    <row r="64" spans="1:2" ht="15">
      <c r="A64" s="128" t="s">
        <v>3143</v>
      </c>
      <c r="B64" s="3">
        <v>1</v>
      </c>
    </row>
    <row r="65" spans="1:2" ht="15">
      <c r="A65" s="128" t="s">
        <v>3121</v>
      </c>
      <c r="B65" s="3">
        <v>1</v>
      </c>
    </row>
    <row r="66" spans="1:2" ht="15">
      <c r="A66" s="128" t="s">
        <v>3135</v>
      </c>
      <c r="B66" s="3">
        <v>2</v>
      </c>
    </row>
    <row r="67" spans="1:2" ht="15">
      <c r="A67" s="127" t="s">
        <v>3144</v>
      </c>
      <c r="B67" s="3"/>
    </row>
    <row r="68" spans="1:2" ht="15">
      <c r="A68" s="128" t="s">
        <v>3145</v>
      </c>
      <c r="B68" s="3">
        <v>1</v>
      </c>
    </row>
    <row r="69" spans="1:2" ht="15">
      <c r="A69" s="128" t="s">
        <v>3146</v>
      </c>
      <c r="B69" s="3">
        <v>1</v>
      </c>
    </row>
    <row r="70" spans="1:2" ht="15">
      <c r="A70" s="128" t="s">
        <v>3143</v>
      </c>
      <c r="B70" s="3">
        <v>2</v>
      </c>
    </row>
    <row r="71" spans="1:2" ht="15">
      <c r="A71" s="128" t="s">
        <v>3124</v>
      </c>
      <c r="B71" s="3">
        <v>1</v>
      </c>
    </row>
    <row r="72" spans="1:2" ht="15">
      <c r="A72" s="128" t="s">
        <v>3135</v>
      </c>
      <c r="B72" s="3">
        <v>1</v>
      </c>
    </row>
    <row r="73" spans="1:2" ht="15">
      <c r="A73" s="128" t="s">
        <v>3137</v>
      </c>
      <c r="B73" s="3">
        <v>1</v>
      </c>
    </row>
    <row r="74" spans="1:2" ht="15">
      <c r="A74" s="127" t="s">
        <v>3147</v>
      </c>
      <c r="B74" s="3"/>
    </row>
    <row r="75" spans="1:2" ht="15">
      <c r="A75" s="128" t="s">
        <v>3129</v>
      </c>
      <c r="B75" s="3">
        <v>1</v>
      </c>
    </row>
    <row r="76" spans="1:2" ht="15">
      <c r="A76" s="128" t="s">
        <v>3139</v>
      </c>
      <c r="B76" s="3">
        <v>1</v>
      </c>
    </row>
    <row r="77" spans="1:2" ht="15">
      <c r="A77" s="128" t="s">
        <v>3145</v>
      </c>
      <c r="B77" s="3">
        <v>1</v>
      </c>
    </row>
    <row r="78" spans="1:2" ht="15">
      <c r="A78" s="128" t="s">
        <v>3146</v>
      </c>
      <c r="B78" s="3">
        <v>1</v>
      </c>
    </row>
    <row r="79" spans="1:2" ht="15">
      <c r="A79" s="128" t="s">
        <v>3133</v>
      </c>
      <c r="B79" s="3">
        <v>2</v>
      </c>
    </row>
    <row r="80" spans="1:2" ht="15">
      <c r="A80" s="128" t="s">
        <v>3148</v>
      </c>
      <c r="B80" s="3">
        <v>3</v>
      </c>
    </row>
    <row r="81" spans="1:2" ht="15">
      <c r="A81" s="128" t="s">
        <v>3121</v>
      </c>
      <c r="B81" s="3">
        <v>1</v>
      </c>
    </row>
    <row r="82" spans="1:2" ht="15">
      <c r="A82" s="128" t="s">
        <v>3134</v>
      </c>
      <c r="B82" s="3">
        <v>1</v>
      </c>
    </row>
    <row r="83" spans="1:2" ht="15">
      <c r="A83" s="128" t="s">
        <v>3124</v>
      </c>
      <c r="B83" s="3">
        <v>4</v>
      </c>
    </row>
    <row r="84" spans="1:2" ht="15">
      <c r="A84" s="128" t="s">
        <v>3135</v>
      </c>
      <c r="B84" s="3">
        <v>1</v>
      </c>
    </row>
    <row r="85" spans="1:2" ht="15">
      <c r="A85" s="128" t="s">
        <v>3136</v>
      </c>
      <c r="B85" s="3">
        <v>2</v>
      </c>
    </row>
    <row r="86" spans="1:2" ht="15">
      <c r="A86" s="128" t="s">
        <v>3137</v>
      </c>
      <c r="B86" s="3">
        <v>1</v>
      </c>
    </row>
    <row r="87" spans="1:2" ht="15">
      <c r="A87" s="127" t="s">
        <v>3149</v>
      </c>
      <c r="B87" s="3"/>
    </row>
    <row r="88" spans="1:2" ht="15">
      <c r="A88" s="128" t="s">
        <v>3142</v>
      </c>
      <c r="B88" s="3">
        <v>1</v>
      </c>
    </row>
    <row r="89" spans="1:2" ht="15">
      <c r="A89" s="128" t="s">
        <v>3129</v>
      </c>
      <c r="B89" s="3">
        <v>1</v>
      </c>
    </row>
    <row r="90" spans="1:2" ht="15">
      <c r="A90" s="128" t="s">
        <v>3150</v>
      </c>
      <c r="B90" s="3">
        <v>1</v>
      </c>
    </row>
    <row r="91" spans="1:2" ht="15">
      <c r="A91" s="128" t="s">
        <v>3146</v>
      </c>
      <c r="B91" s="3">
        <v>1</v>
      </c>
    </row>
    <row r="92" spans="1:2" ht="15">
      <c r="A92" s="128" t="s">
        <v>3133</v>
      </c>
      <c r="B92" s="3">
        <v>2</v>
      </c>
    </row>
    <row r="93" spans="1:2" ht="15">
      <c r="A93" s="128" t="s">
        <v>3143</v>
      </c>
      <c r="B93" s="3">
        <v>1</v>
      </c>
    </row>
    <row r="94" spans="1:2" ht="15">
      <c r="A94" s="128" t="s">
        <v>3148</v>
      </c>
      <c r="B94" s="3">
        <v>2</v>
      </c>
    </row>
    <row r="95" spans="1:2" ht="15">
      <c r="A95" s="128" t="s">
        <v>3117</v>
      </c>
      <c r="B95" s="3">
        <v>4</v>
      </c>
    </row>
    <row r="96" spans="1:2" ht="15">
      <c r="A96" s="128" t="s">
        <v>3121</v>
      </c>
      <c r="B96" s="3">
        <v>1</v>
      </c>
    </row>
    <row r="97" spans="1:2" ht="15">
      <c r="A97" s="128" t="s">
        <v>3134</v>
      </c>
      <c r="B97" s="3">
        <v>3</v>
      </c>
    </row>
    <row r="98" spans="1:2" ht="15">
      <c r="A98" s="128" t="s">
        <v>3136</v>
      </c>
      <c r="B98" s="3">
        <v>2</v>
      </c>
    </row>
    <row r="99" spans="1:2" ht="15">
      <c r="A99" s="128" t="s">
        <v>3137</v>
      </c>
      <c r="B99" s="3">
        <v>1</v>
      </c>
    </row>
    <row r="100" spans="1:2" ht="15">
      <c r="A100" s="127" t="s">
        <v>3151</v>
      </c>
      <c r="B100" s="3"/>
    </row>
    <row r="101" spans="1:2" ht="15">
      <c r="A101" s="128" t="s">
        <v>3129</v>
      </c>
      <c r="B101" s="3">
        <v>1</v>
      </c>
    </row>
    <row r="102" spans="1:2" ht="15">
      <c r="A102" s="128" t="s">
        <v>3139</v>
      </c>
      <c r="B102" s="3">
        <v>1</v>
      </c>
    </row>
    <row r="103" spans="1:2" ht="15">
      <c r="A103" s="128" t="s">
        <v>3133</v>
      </c>
      <c r="B103" s="3">
        <v>1</v>
      </c>
    </row>
    <row r="104" spans="1:2" ht="15">
      <c r="A104" s="128" t="s">
        <v>3143</v>
      </c>
      <c r="B104" s="3">
        <v>2</v>
      </c>
    </row>
    <row r="105" spans="1:2" ht="15">
      <c r="A105" s="128" t="s">
        <v>3148</v>
      </c>
      <c r="B105" s="3">
        <v>3</v>
      </c>
    </row>
    <row r="106" spans="1:2" ht="15">
      <c r="A106" s="128" t="s">
        <v>3117</v>
      </c>
      <c r="B106" s="3">
        <v>2</v>
      </c>
    </row>
    <row r="107" spans="1:2" ht="15">
      <c r="A107" s="128" t="s">
        <v>3134</v>
      </c>
      <c r="B107" s="3">
        <v>2</v>
      </c>
    </row>
    <row r="108" spans="1:2" ht="15">
      <c r="A108" s="128" t="s">
        <v>3124</v>
      </c>
      <c r="B108" s="3">
        <v>2</v>
      </c>
    </row>
    <row r="109" spans="1:2" ht="15">
      <c r="A109" s="128" t="s">
        <v>3136</v>
      </c>
      <c r="B109" s="3">
        <v>1</v>
      </c>
    </row>
    <row r="110" spans="1:2" ht="15">
      <c r="A110" s="127" t="s">
        <v>3152</v>
      </c>
      <c r="B110" s="3"/>
    </row>
    <row r="111" spans="1:2" ht="15">
      <c r="A111" s="128" t="s">
        <v>3127</v>
      </c>
      <c r="B111" s="3">
        <v>2</v>
      </c>
    </row>
    <row r="112" spans="1:2" ht="15">
      <c r="A112" s="128" t="s">
        <v>3142</v>
      </c>
      <c r="B112" s="3">
        <v>1</v>
      </c>
    </row>
    <row r="113" spans="1:2" ht="15">
      <c r="A113" s="128" t="s">
        <v>3129</v>
      </c>
      <c r="B113" s="3">
        <v>2</v>
      </c>
    </row>
    <row r="114" spans="1:2" ht="15">
      <c r="A114" s="128" t="s">
        <v>3131</v>
      </c>
      <c r="B114" s="3">
        <v>1</v>
      </c>
    </row>
    <row r="115" spans="1:2" ht="15">
      <c r="A115" s="128" t="s">
        <v>3133</v>
      </c>
      <c r="B115" s="3">
        <v>1</v>
      </c>
    </row>
    <row r="116" spans="1:2" ht="15">
      <c r="A116" s="128" t="s">
        <v>3143</v>
      </c>
      <c r="B116" s="3">
        <v>1</v>
      </c>
    </row>
    <row r="117" spans="1:2" ht="15">
      <c r="A117" s="128" t="s">
        <v>3117</v>
      </c>
      <c r="B117" s="3">
        <v>1</v>
      </c>
    </row>
    <row r="118" spans="1:2" ht="15">
      <c r="A118" s="128" t="s">
        <v>3121</v>
      </c>
      <c r="B118" s="3">
        <v>2</v>
      </c>
    </row>
    <row r="119" spans="1:2" ht="15">
      <c r="A119" s="128" t="s">
        <v>3134</v>
      </c>
      <c r="B119" s="3">
        <v>1</v>
      </c>
    </row>
    <row r="120" spans="1:2" ht="15">
      <c r="A120" s="128" t="s">
        <v>3135</v>
      </c>
      <c r="B120" s="3">
        <v>1</v>
      </c>
    </row>
    <row r="121" spans="1:2" ht="15">
      <c r="A121" s="127" t="s">
        <v>3153</v>
      </c>
      <c r="B121" s="3"/>
    </row>
    <row r="122" spans="1:2" ht="15">
      <c r="A122" s="128" t="s">
        <v>3129</v>
      </c>
      <c r="B122" s="3">
        <v>2</v>
      </c>
    </row>
    <row r="123" spans="1:2" ht="15">
      <c r="A123" s="128" t="s">
        <v>3139</v>
      </c>
      <c r="B123" s="3">
        <v>1</v>
      </c>
    </row>
    <row r="124" spans="1:2" ht="15">
      <c r="A124" s="128" t="s">
        <v>3121</v>
      </c>
      <c r="B124" s="3">
        <v>1</v>
      </c>
    </row>
    <row r="125" spans="1:2" ht="15">
      <c r="A125" s="128" t="s">
        <v>3124</v>
      </c>
      <c r="B125" s="3">
        <v>1</v>
      </c>
    </row>
    <row r="126" spans="1:2" ht="15">
      <c r="A126" s="127" t="s">
        <v>3154</v>
      </c>
      <c r="B126" s="3"/>
    </row>
    <row r="127" spans="1:2" ht="15">
      <c r="A127" s="128" t="s">
        <v>3140</v>
      </c>
      <c r="B127" s="3">
        <v>1</v>
      </c>
    </row>
    <row r="128" spans="1:2" ht="15">
      <c r="A128" s="128" t="s">
        <v>3146</v>
      </c>
      <c r="B128" s="3">
        <v>1</v>
      </c>
    </row>
    <row r="129" spans="1:2" ht="15">
      <c r="A129" s="128" t="s">
        <v>3133</v>
      </c>
      <c r="B129" s="3">
        <v>1</v>
      </c>
    </row>
    <row r="130" spans="1:2" ht="15">
      <c r="A130" s="128" t="s">
        <v>3148</v>
      </c>
      <c r="B130" s="3">
        <v>1</v>
      </c>
    </row>
    <row r="131" spans="1:2" ht="15">
      <c r="A131" s="128" t="s">
        <v>3134</v>
      </c>
      <c r="B131" s="3">
        <v>1</v>
      </c>
    </row>
    <row r="132" spans="1:2" ht="15">
      <c r="A132" s="127" t="s">
        <v>3155</v>
      </c>
      <c r="B132" s="3"/>
    </row>
    <row r="133" spans="1:2" ht="15">
      <c r="A133" s="128" t="s">
        <v>3128</v>
      </c>
      <c r="B133" s="3">
        <v>1</v>
      </c>
    </row>
    <row r="134" spans="1:2" ht="15">
      <c r="A134" s="128" t="s">
        <v>3131</v>
      </c>
      <c r="B134" s="3">
        <v>1</v>
      </c>
    </row>
    <row r="135" spans="1:2" ht="15">
      <c r="A135" s="128" t="s">
        <v>3132</v>
      </c>
      <c r="B135" s="3">
        <v>2</v>
      </c>
    </row>
    <row r="136" spans="1:2" ht="15">
      <c r="A136" s="128" t="s">
        <v>3133</v>
      </c>
      <c r="B136" s="3">
        <v>2</v>
      </c>
    </row>
    <row r="137" spans="1:2" ht="15">
      <c r="A137" s="128" t="s">
        <v>3143</v>
      </c>
      <c r="B137" s="3">
        <v>1</v>
      </c>
    </row>
    <row r="138" spans="1:2" ht="15">
      <c r="A138" s="128" t="s">
        <v>3148</v>
      </c>
      <c r="B138" s="3">
        <v>1</v>
      </c>
    </row>
    <row r="139" spans="1:2" ht="15">
      <c r="A139" s="128" t="s">
        <v>3135</v>
      </c>
      <c r="B139" s="3">
        <v>1</v>
      </c>
    </row>
    <row r="140" spans="1:2" ht="15">
      <c r="A140" s="128" t="s">
        <v>3137</v>
      </c>
      <c r="B140" s="3">
        <v>1</v>
      </c>
    </row>
    <row r="141" spans="1:2" ht="15">
      <c r="A141" s="127" t="s">
        <v>3156</v>
      </c>
      <c r="B141" s="3"/>
    </row>
    <row r="142" spans="1:2" ht="15">
      <c r="A142" s="128" t="s">
        <v>3129</v>
      </c>
      <c r="B142" s="3">
        <v>1</v>
      </c>
    </row>
    <row r="143" spans="1:2" ht="15">
      <c r="A143" s="128" t="s">
        <v>3157</v>
      </c>
      <c r="B143" s="3">
        <v>1</v>
      </c>
    </row>
    <row r="144" spans="1:2" ht="15">
      <c r="A144" s="128" t="s">
        <v>3158</v>
      </c>
      <c r="B144" s="3">
        <v>1</v>
      </c>
    </row>
    <row r="145" spans="1:2" ht="15">
      <c r="A145" s="128" t="s">
        <v>3132</v>
      </c>
      <c r="B145" s="3">
        <v>3</v>
      </c>
    </row>
    <row r="146" spans="1:2" ht="15">
      <c r="A146" s="128" t="s">
        <v>3146</v>
      </c>
      <c r="B146" s="3">
        <v>1</v>
      </c>
    </row>
    <row r="147" spans="1:2" ht="15">
      <c r="A147" s="128" t="s">
        <v>3143</v>
      </c>
      <c r="B147" s="3">
        <v>2</v>
      </c>
    </row>
    <row r="148" spans="1:2" ht="15">
      <c r="A148" s="128" t="s">
        <v>3117</v>
      </c>
      <c r="B148" s="3">
        <v>1</v>
      </c>
    </row>
    <row r="149" spans="1:2" ht="15">
      <c r="A149" s="128" t="s">
        <v>3124</v>
      </c>
      <c r="B149" s="3">
        <v>1</v>
      </c>
    </row>
    <row r="150" spans="1:2" ht="15">
      <c r="A150" s="128" t="s">
        <v>3135</v>
      </c>
      <c r="B150" s="3">
        <v>2</v>
      </c>
    </row>
    <row r="151" spans="1:2" ht="15">
      <c r="A151" s="128" t="s">
        <v>3136</v>
      </c>
      <c r="B151" s="3">
        <v>1</v>
      </c>
    </row>
    <row r="152" spans="1:2" ht="15">
      <c r="A152" s="127" t="s">
        <v>3159</v>
      </c>
      <c r="B152" s="3"/>
    </row>
    <row r="153" spans="1:2" ht="15">
      <c r="A153" s="128" t="s">
        <v>3129</v>
      </c>
      <c r="B153" s="3">
        <v>1</v>
      </c>
    </row>
    <row r="154" spans="1:2" ht="15">
      <c r="A154" s="128" t="s">
        <v>3140</v>
      </c>
      <c r="B154" s="3">
        <v>1</v>
      </c>
    </row>
    <row r="155" spans="1:2" ht="15">
      <c r="A155" s="128" t="s">
        <v>3157</v>
      </c>
      <c r="B155" s="3">
        <v>1</v>
      </c>
    </row>
    <row r="156" spans="1:2" ht="15">
      <c r="A156" s="128" t="s">
        <v>3143</v>
      </c>
      <c r="B156" s="3">
        <v>2</v>
      </c>
    </row>
    <row r="157" spans="1:2" ht="15">
      <c r="A157" s="128" t="s">
        <v>3148</v>
      </c>
      <c r="B157" s="3">
        <v>2</v>
      </c>
    </row>
    <row r="158" spans="1:2" ht="15">
      <c r="A158" s="128" t="s">
        <v>3117</v>
      </c>
      <c r="B158" s="3">
        <v>4</v>
      </c>
    </row>
    <row r="159" spans="1:2" ht="15">
      <c r="A159" s="128" t="s">
        <v>3121</v>
      </c>
      <c r="B159" s="3">
        <v>1</v>
      </c>
    </row>
    <row r="160" spans="1:2" ht="15">
      <c r="A160" s="128" t="s">
        <v>3134</v>
      </c>
      <c r="B160" s="3">
        <v>1</v>
      </c>
    </row>
    <row r="161" spans="1:2" ht="15">
      <c r="A161" s="128" t="s">
        <v>3135</v>
      </c>
      <c r="B161" s="3">
        <v>1</v>
      </c>
    </row>
    <row r="162" spans="1:2" ht="15">
      <c r="A162" s="128" t="s">
        <v>3136</v>
      </c>
      <c r="B162" s="3">
        <v>1</v>
      </c>
    </row>
    <row r="163" spans="1:2" ht="15">
      <c r="A163" s="128" t="s">
        <v>3137</v>
      </c>
      <c r="B163" s="3">
        <v>1</v>
      </c>
    </row>
    <row r="164" spans="1:2" ht="15">
      <c r="A164" s="127" t="s">
        <v>3160</v>
      </c>
      <c r="B164" s="3"/>
    </row>
    <row r="165" spans="1:2" ht="15">
      <c r="A165" s="128" t="s">
        <v>3127</v>
      </c>
      <c r="B165" s="3">
        <v>1</v>
      </c>
    </row>
    <row r="166" spans="1:2" ht="15">
      <c r="A166" s="128" t="s">
        <v>3142</v>
      </c>
      <c r="B166" s="3">
        <v>1</v>
      </c>
    </row>
    <row r="167" spans="1:2" ht="15">
      <c r="A167" s="128" t="s">
        <v>3129</v>
      </c>
      <c r="B167" s="3">
        <v>2</v>
      </c>
    </row>
    <row r="168" spans="1:2" ht="15">
      <c r="A168" s="128" t="s">
        <v>3150</v>
      </c>
      <c r="B168" s="3">
        <v>3</v>
      </c>
    </row>
    <row r="169" spans="1:2" ht="15">
      <c r="A169" s="128" t="s">
        <v>3146</v>
      </c>
      <c r="B169" s="3">
        <v>2</v>
      </c>
    </row>
    <row r="170" spans="1:2" ht="15">
      <c r="A170" s="128" t="s">
        <v>3133</v>
      </c>
      <c r="B170" s="3">
        <v>3</v>
      </c>
    </row>
    <row r="171" spans="1:2" ht="15">
      <c r="A171" s="128" t="s">
        <v>3143</v>
      </c>
      <c r="B171" s="3">
        <v>1</v>
      </c>
    </row>
    <row r="172" spans="1:2" ht="15">
      <c r="A172" s="128" t="s">
        <v>3148</v>
      </c>
      <c r="B172" s="3">
        <v>1</v>
      </c>
    </row>
    <row r="173" spans="1:2" ht="15">
      <c r="A173" s="128" t="s">
        <v>3117</v>
      </c>
      <c r="B173" s="3">
        <v>1</v>
      </c>
    </row>
    <row r="174" spans="1:2" ht="15">
      <c r="A174" s="128" t="s">
        <v>3121</v>
      </c>
      <c r="B174" s="3">
        <v>1</v>
      </c>
    </row>
    <row r="175" spans="1:2" ht="15">
      <c r="A175" s="128" t="s">
        <v>3134</v>
      </c>
      <c r="B175" s="3">
        <v>1</v>
      </c>
    </row>
    <row r="176" spans="1:2" ht="15">
      <c r="A176" s="128" t="s">
        <v>3124</v>
      </c>
      <c r="B176" s="3">
        <v>1</v>
      </c>
    </row>
    <row r="177" spans="1:2" ht="15">
      <c r="A177" s="125" t="s">
        <v>3114</v>
      </c>
      <c r="B177" s="3">
        <v>177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1227</v>
      </c>
      <c r="AE2" s="13" t="s">
        <v>1228</v>
      </c>
      <c r="AF2" s="13" t="s">
        <v>1229</v>
      </c>
      <c r="AG2" s="13" t="s">
        <v>1230</v>
      </c>
      <c r="AH2" s="13" t="s">
        <v>1231</v>
      </c>
      <c r="AI2" s="13" t="s">
        <v>1232</v>
      </c>
      <c r="AJ2" s="13" t="s">
        <v>1233</v>
      </c>
      <c r="AK2" s="13" t="s">
        <v>1234</v>
      </c>
      <c r="AL2" s="13" t="s">
        <v>1235</v>
      </c>
      <c r="AM2" s="13" t="s">
        <v>1236</v>
      </c>
      <c r="AN2" s="13" t="s">
        <v>1237</v>
      </c>
      <c r="AO2" s="13" t="s">
        <v>1238</v>
      </c>
      <c r="AP2" s="13" t="s">
        <v>1239</v>
      </c>
      <c r="AQ2" s="13" t="s">
        <v>1240</v>
      </c>
      <c r="AR2" s="13" t="s">
        <v>1241</v>
      </c>
      <c r="AS2" s="13" t="s">
        <v>192</v>
      </c>
      <c r="AT2" s="13" t="s">
        <v>1242</v>
      </c>
      <c r="AU2" s="13" t="s">
        <v>1243</v>
      </c>
      <c r="AV2" s="13" t="s">
        <v>1244</v>
      </c>
      <c r="AW2" s="13" t="s">
        <v>1245</v>
      </c>
      <c r="AX2" s="13" t="s">
        <v>1246</v>
      </c>
      <c r="AY2" s="13" t="s">
        <v>1247</v>
      </c>
      <c r="AZ2" s="13" t="s">
        <v>2112</v>
      </c>
      <c r="BA2" s="119" t="s">
        <v>2529</v>
      </c>
      <c r="BB2" s="119" t="s">
        <v>2545</v>
      </c>
      <c r="BC2" s="119" t="s">
        <v>2548</v>
      </c>
      <c r="BD2" s="119" t="s">
        <v>2556</v>
      </c>
      <c r="BE2" s="119" t="s">
        <v>2562</v>
      </c>
      <c r="BF2" s="119" t="s">
        <v>2574</v>
      </c>
      <c r="BG2" s="119" t="s">
        <v>2588</v>
      </c>
      <c r="BH2" s="119" t="s">
        <v>2664</v>
      </c>
      <c r="BI2" s="119" t="s">
        <v>2687</v>
      </c>
      <c r="BJ2" s="119" t="s">
        <v>2763</v>
      </c>
      <c r="BK2" s="119" t="s">
        <v>3099</v>
      </c>
      <c r="BL2" s="119" t="s">
        <v>3100</v>
      </c>
      <c r="BM2" s="119" t="s">
        <v>3101</v>
      </c>
      <c r="BN2" s="119" t="s">
        <v>3102</v>
      </c>
      <c r="BO2" s="119" t="s">
        <v>3103</v>
      </c>
      <c r="BP2" s="119" t="s">
        <v>3104</v>
      </c>
      <c r="BQ2" s="119" t="s">
        <v>3105</v>
      </c>
      <c r="BR2" s="119" t="s">
        <v>3106</v>
      </c>
      <c r="BS2" s="119" t="s">
        <v>3108</v>
      </c>
      <c r="BT2" s="3"/>
      <c r="BU2" s="3"/>
    </row>
    <row r="3" spans="1:73" ht="15" customHeight="1">
      <c r="A3" s="64" t="s">
        <v>212</v>
      </c>
      <c r="B3" s="65"/>
      <c r="C3" s="65" t="s">
        <v>64</v>
      </c>
      <c r="D3" s="66">
        <v>163.4968188826635</v>
      </c>
      <c r="E3" s="68"/>
      <c r="F3" s="100" t="s">
        <v>748</v>
      </c>
      <c r="G3" s="65"/>
      <c r="H3" s="69" t="s">
        <v>212</v>
      </c>
      <c r="I3" s="70"/>
      <c r="J3" s="70"/>
      <c r="K3" s="69" t="s">
        <v>1918</v>
      </c>
      <c r="L3" s="73">
        <v>1</v>
      </c>
      <c r="M3" s="74">
        <v>6781.32275390625</v>
      </c>
      <c r="N3" s="74">
        <v>6634.63037109375</v>
      </c>
      <c r="O3" s="75"/>
      <c r="P3" s="76"/>
      <c r="Q3" s="76"/>
      <c r="R3" s="48"/>
      <c r="S3" s="48">
        <v>0</v>
      </c>
      <c r="T3" s="48">
        <v>2</v>
      </c>
      <c r="U3" s="49">
        <v>0</v>
      </c>
      <c r="V3" s="49">
        <v>0.5</v>
      </c>
      <c r="W3" s="49">
        <v>0</v>
      </c>
      <c r="X3" s="49">
        <v>0.875909</v>
      </c>
      <c r="Y3" s="49">
        <v>0.5</v>
      </c>
      <c r="Z3" s="49">
        <v>0</v>
      </c>
      <c r="AA3" s="71">
        <v>3</v>
      </c>
      <c r="AB3" s="71"/>
      <c r="AC3" s="72"/>
      <c r="AD3" s="78" t="s">
        <v>1248</v>
      </c>
      <c r="AE3" s="78">
        <v>365</v>
      </c>
      <c r="AF3" s="78">
        <v>543</v>
      </c>
      <c r="AG3" s="78">
        <v>114445</v>
      </c>
      <c r="AH3" s="78">
        <v>666</v>
      </c>
      <c r="AI3" s="78"/>
      <c r="AJ3" s="78" t="s">
        <v>1366</v>
      </c>
      <c r="AK3" s="78" t="s">
        <v>1474</v>
      </c>
      <c r="AL3" s="78"/>
      <c r="AM3" s="78"/>
      <c r="AN3" s="80">
        <v>40734.3065625</v>
      </c>
      <c r="AO3" s="78"/>
      <c r="AP3" s="78" t="b">
        <v>0</v>
      </c>
      <c r="AQ3" s="78" t="b">
        <v>0</v>
      </c>
      <c r="AR3" s="78" t="b">
        <v>0</v>
      </c>
      <c r="AS3" s="78" t="s">
        <v>1748</v>
      </c>
      <c r="AT3" s="78">
        <v>143</v>
      </c>
      <c r="AU3" s="82" t="s">
        <v>1750</v>
      </c>
      <c r="AV3" s="78" t="b">
        <v>0</v>
      </c>
      <c r="AW3" s="78" t="s">
        <v>1797</v>
      </c>
      <c r="AX3" s="82" t="s">
        <v>1798</v>
      </c>
      <c r="AY3" s="78" t="s">
        <v>66</v>
      </c>
      <c r="AZ3" s="78" t="str">
        <f>REPLACE(INDEX(GroupVertices[Group],MATCH(Vertices[[#This Row],[Vertex]],GroupVertices[Vertex],0)),1,1,"")</f>
        <v>18</v>
      </c>
      <c r="BA3" s="48" t="s">
        <v>490</v>
      </c>
      <c r="BB3" s="48" t="s">
        <v>490</v>
      </c>
      <c r="BC3" s="48" t="s">
        <v>592</v>
      </c>
      <c r="BD3" s="48" t="s">
        <v>592</v>
      </c>
      <c r="BE3" s="48" t="s">
        <v>627</v>
      </c>
      <c r="BF3" s="48" t="s">
        <v>627</v>
      </c>
      <c r="BG3" s="120" t="s">
        <v>2589</v>
      </c>
      <c r="BH3" s="120" t="s">
        <v>2589</v>
      </c>
      <c r="BI3" s="120" t="s">
        <v>2688</v>
      </c>
      <c r="BJ3" s="120" t="s">
        <v>2688</v>
      </c>
      <c r="BK3" s="120">
        <v>0</v>
      </c>
      <c r="BL3" s="123">
        <v>0</v>
      </c>
      <c r="BM3" s="120">
        <v>1</v>
      </c>
      <c r="BN3" s="123">
        <v>6.666666666666667</v>
      </c>
      <c r="BO3" s="120">
        <v>0</v>
      </c>
      <c r="BP3" s="123">
        <v>0</v>
      </c>
      <c r="BQ3" s="120">
        <v>14</v>
      </c>
      <c r="BR3" s="123">
        <v>93.33333333333333</v>
      </c>
      <c r="BS3" s="120">
        <v>15</v>
      </c>
      <c r="BT3" s="3"/>
      <c r="BU3" s="3"/>
    </row>
    <row r="4" spans="1:76" ht="15">
      <c r="A4" s="64" t="s">
        <v>306</v>
      </c>
      <c r="B4" s="65"/>
      <c r="C4" s="65" t="s">
        <v>64</v>
      </c>
      <c r="D4" s="66">
        <v>166.57069278033288</v>
      </c>
      <c r="E4" s="68"/>
      <c r="F4" s="100" t="s">
        <v>1760</v>
      </c>
      <c r="G4" s="65"/>
      <c r="H4" s="69" t="s">
        <v>306</v>
      </c>
      <c r="I4" s="70"/>
      <c r="J4" s="70"/>
      <c r="K4" s="69" t="s">
        <v>1919</v>
      </c>
      <c r="L4" s="73">
        <v>1</v>
      </c>
      <c r="M4" s="74">
        <v>7258.8583984375</v>
      </c>
      <c r="N4" s="74">
        <v>6634.63037109375</v>
      </c>
      <c r="O4" s="75"/>
      <c r="P4" s="76"/>
      <c r="Q4" s="76"/>
      <c r="R4" s="86"/>
      <c r="S4" s="48">
        <v>2</v>
      </c>
      <c r="T4" s="48">
        <v>0</v>
      </c>
      <c r="U4" s="49">
        <v>0</v>
      </c>
      <c r="V4" s="49">
        <v>0.5</v>
      </c>
      <c r="W4" s="49">
        <v>0</v>
      </c>
      <c r="X4" s="49">
        <v>0.875909</v>
      </c>
      <c r="Y4" s="49">
        <v>0.5</v>
      </c>
      <c r="Z4" s="49">
        <v>0</v>
      </c>
      <c r="AA4" s="71">
        <v>4</v>
      </c>
      <c r="AB4" s="71"/>
      <c r="AC4" s="72"/>
      <c r="AD4" s="78" t="s">
        <v>1249</v>
      </c>
      <c r="AE4" s="78">
        <v>23</v>
      </c>
      <c r="AF4" s="78">
        <v>1654</v>
      </c>
      <c r="AG4" s="78">
        <v>4656</v>
      </c>
      <c r="AH4" s="78">
        <v>30</v>
      </c>
      <c r="AI4" s="78"/>
      <c r="AJ4" s="78" t="s">
        <v>1367</v>
      </c>
      <c r="AK4" s="78" t="s">
        <v>1475</v>
      </c>
      <c r="AL4" s="82" t="s">
        <v>1550</v>
      </c>
      <c r="AM4" s="78"/>
      <c r="AN4" s="80">
        <v>40770.74101851852</v>
      </c>
      <c r="AO4" s="78"/>
      <c r="AP4" s="78" t="b">
        <v>0</v>
      </c>
      <c r="AQ4" s="78" t="b">
        <v>0</v>
      </c>
      <c r="AR4" s="78" t="b">
        <v>0</v>
      </c>
      <c r="AS4" s="78" t="s">
        <v>1187</v>
      </c>
      <c r="AT4" s="78">
        <v>53</v>
      </c>
      <c r="AU4" s="82" t="s">
        <v>1751</v>
      </c>
      <c r="AV4" s="78" t="b">
        <v>0</v>
      </c>
      <c r="AW4" s="78" t="s">
        <v>1797</v>
      </c>
      <c r="AX4" s="82" t="s">
        <v>1799</v>
      </c>
      <c r="AY4" s="78" t="s">
        <v>65</v>
      </c>
      <c r="AZ4" s="78" t="str">
        <f>REPLACE(INDEX(GroupVertices[Group],MATCH(Vertices[[#This Row],[Vertex]],GroupVertices[Vertex],0)),1,1,"")</f>
        <v>18</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247</v>
      </c>
      <c r="B5" s="65"/>
      <c r="C5" s="65" t="s">
        <v>64</v>
      </c>
      <c r="D5" s="66">
        <v>165.51932277032893</v>
      </c>
      <c r="E5" s="68"/>
      <c r="F5" s="100" t="s">
        <v>779</v>
      </c>
      <c r="G5" s="65"/>
      <c r="H5" s="69" t="s">
        <v>247</v>
      </c>
      <c r="I5" s="70"/>
      <c r="J5" s="70"/>
      <c r="K5" s="69" t="s">
        <v>1920</v>
      </c>
      <c r="L5" s="73">
        <v>1</v>
      </c>
      <c r="M5" s="74">
        <v>6781.32275390625</v>
      </c>
      <c r="N5" s="74">
        <v>5787.65625</v>
      </c>
      <c r="O5" s="75"/>
      <c r="P5" s="76"/>
      <c r="Q5" s="76"/>
      <c r="R5" s="86"/>
      <c r="S5" s="48">
        <v>2</v>
      </c>
      <c r="T5" s="48">
        <v>2</v>
      </c>
      <c r="U5" s="49">
        <v>0</v>
      </c>
      <c r="V5" s="49">
        <v>0.5</v>
      </c>
      <c r="W5" s="49">
        <v>0</v>
      </c>
      <c r="X5" s="49">
        <v>1.24817</v>
      </c>
      <c r="Y5" s="49">
        <v>0.5</v>
      </c>
      <c r="Z5" s="49">
        <v>0</v>
      </c>
      <c r="AA5" s="71">
        <v>5</v>
      </c>
      <c r="AB5" s="71"/>
      <c r="AC5" s="72"/>
      <c r="AD5" s="78" t="s">
        <v>1250</v>
      </c>
      <c r="AE5" s="78">
        <v>583</v>
      </c>
      <c r="AF5" s="78">
        <v>1274</v>
      </c>
      <c r="AG5" s="78">
        <v>1917</v>
      </c>
      <c r="AH5" s="78">
        <v>269</v>
      </c>
      <c r="AI5" s="78"/>
      <c r="AJ5" s="78" t="s">
        <v>1368</v>
      </c>
      <c r="AK5" s="78" t="s">
        <v>1476</v>
      </c>
      <c r="AL5" s="82" t="s">
        <v>1551</v>
      </c>
      <c r="AM5" s="78"/>
      <c r="AN5" s="80">
        <v>41789.84409722222</v>
      </c>
      <c r="AO5" s="82" t="s">
        <v>1648</v>
      </c>
      <c r="AP5" s="78" t="b">
        <v>0</v>
      </c>
      <c r="AQ5" s="78" t="b">
        <v>0</v>
      </c>
      <c r="AR5" s="78" t="b">
        <v>0</v>
      </c>
      <c r="AS5" s="78" t="s">
        <v>1187</v>
      </c>
      <c r="AT5" s="78">
        <v>56</v>
      </c>
      <c r="AU5" s="82" t="s">
        <v>1750</v>
      </c>
      <c r="AV5" s="78" t="b">
        <v>0</v>
      </c>
      <c r="AW5" s="78" t="s">
        <v>1797</v>
      </c>
      <c r="AX5" s="82" t="s">
        <v>1800</v>
      </c>
      <c r="AY5" s="78" t="s">
        <v>66</v>
      </c>
      <c r="AZ5" s="78" t="str">
        <f>REPLACE(INDEX(GroupVertices[Group],MATCH(Vertices[[#This Row],[Vertex]],GroupVertices[Vertex],0)),1,1,"")</f>
        <v>18</v>
      </c>
      <c r="BA5" s="48" t="s">
        <v>2530</v>
      </c>
      <c r="BB5" s="48" t="s">
        <v>2530</v>
      </c>
      <c r="BC5" s="48" t="s">
        <v>2549</v>
      </c>
      <c r="BD5" s="48" t="s">
        <v>2549</v>
      </c>
      <c r="BE5" s="48" t="s">
        <v>627</v>
      </c>
      <c r="BF5" s="48" t="s">
        <v>627</v>
      </c>
      <c r="BG5" s="120" t="s">
        <v>2590</v>
      </c>
      <c r="BH5" s="120" t="s">
        <v>2665</v>
      </c>
      <c r="BI5" s="120" t="s">
        <v>2689</v>
      </c>
      <c r="BJ5" s="120" t="s">
        <v>2689</v>
      </c>
      <c r="BK5" s="120">
        <v>1</v>
      </c>
      <c r="BL5" s="123">
        <v>3.5714285714285716</v>
      </c>
      <c r="BM5" s="120">
        <v>2</v>
      </c>
      <c r="BN5" s="123">
        <v>7.142857142857143</v>
      </c>
      <c r="BO5" s="120">
        <v>0</v>
      </c>
      <c r="BP5" s="123">
        <v>0</v>
      </c>
      <c r="BQ5" s="120">
        <v>25</v>
      </c>
      <c r="BR5" s="123">
        <v>89.28571428571429</v>
      </c>
      <c r="BS5" s="120">
        <v>28</v>
      </c>
      <c r="BT5" s="2"/>
      <c r="BU5" s="3"/>
      <c r="BV5" s="3"/>
      <c r="BW5" s="3"/>
      <c r="BX5" s="3"/>
    </row>
    <row r="6" spans="1:76" ht="15">
      <c r="A6" s="64" t="s">
        <v>213</v>
      </c>
      <c r="B6" s="65"/>
      <c r="C6" s="65" t="s">
        <v>64</v>
      </c>
      <c r="D6" s="66">
        <v>166.06714188080468</v>
      </c>
      <c r="E6" s="68"/>
      <c r="F6" s="100" t="s">
        <v>749</v>
      </c>
      <c r="G6" s="65"/>
      <c r="H6" s="69" t="s">
        <v>213</v>
      </c>
      <c r="I6" s="70"/>
      <c r="J6" s="70"/>
      <c r="K6" s="69" t="s">
        <v>1921</v>
      </c>
      <c r="L6" s="73">
        <v>1</v>
      </c>
      <c r="M6" s="74">
        <v>3106.90185546875</v>
      </c>
      <c r="N6" s="74">
        <v>5968.03076171875</v>
      </c>
      <c r="O6" s="75"/>
      <c r="P6" s="76"/>
      <c r="Q6" s="76"/>
      <c r="R6" s="86"/>
      <c r="S6" s="48">
        <v>1</v>
      </c>
      <c r="T6" s="48">
        <v>1</v>
      </c>
      <c r="U6" s="49">
        <v>0</v>
      </c>
      <c r="V6" s="49">
        <v>0</v>
      </c>
      <c r="W6" s="49">
        <v>0</v>
      </c>
      <c r="X6" s="49">
        <v>0.999996</v>
      </c>
      <c r="Y6" s="49">
        <v>0</v>
      </c>
      <c r="Z6" s="49" t="s">
        <v>3110</v>
      </c>
      <c r="AA6" s="71">
        <v>6</v>
      </c>
      <c r="AB6" s="71"/>
      <c r="AC6" s="72"/>
      <c r="AD6" s="78" t="s">
        <v>1251</v>
      </c>
      <c r="AE6" s="78">
        <v>1047</v>
      </c>
      <c r="AF6" s="78">
        <v>1472</v>
      </c>
      <c r="AG6" s="78">
        <v>14651</v>
      </c>
      <c r="AH6" s="78">
        <v>3149</v>
      </c>
      <c r="AI6" s="78"/>
      <c r="AJ6" s="78" t="s">
        <v>1369</v>
      </c>
      <c r="AK6" s="78"/>
      <c r="AL6" s="82" t="s">
        <v>1552</v>
      </c>
      <c r="AM6" s="78"/>
      <c r="AN6" s="80">
        <v>41290.450949074075</v>
      </c>
      <c r="AO6" s="82" t="s">
        <v>1649</v>
      </c>
      <c r="AP6" s="78" t="b">
        <v>0</v>
      </c>
      <c r="AQ6" s="78" t="b">
        <v>0</v>
      </c>
      <c r="AR6" s="78" t="b">
        <v>0</v>
      </c>
      <c r="AS6" s="78" t="s">
        <v>1188</v>
      </c>
      <c r="AT6" s="78">
        <v>68</v>
      </c>
      <c r="AU6" s="82" t="s">
        <v>1751</v>
      </c>
      <c r="AV6" s="78" t="b">
        <v>0</v>
      </c>
      <c r="AW6" s="78" t="s">
        <v>1797</v>
      </c>
      <c r="AX6" s="82" t="s">
        <v>1801</v>
      </c>
      <c r="AY6" s="78" t="s">
        <v>66</v>
      </c>
      <c r="AZ6" s="78" t="str">
        <f>REPLACE(INDEX(GroupVertices[Group],MATCH(Vertices[[#This Row],[Vertex]],GroupVertices[Vertex],0)),1,1,"")</f>
        <v>1</v>
      </c>
      <c r="BA6" s="48" t="s">
        <v>491</v>
      </c>
      <c r="BB6" s="48" t="s">
        <v>491</v>
      </c>
      <c r="BC6" s="48" t="s">
        <v>593</v>
      </c>
      <c r="BD6" s="48" t="s">
        <v>593</v>
      </c>
      <c r="BE6" s="48" t="s">
        <v>628</v>
      </c>
      <c r="BF6" s="48" t="s">
        <v>628</v>
      </c>
      <c r="BG6" s="120" t="s">
        <v>2591</v>
      </c>
      <c r="BH6" s="120" t="s">
        <v>2591</v>
      </c>
      <c r="BI6" s="120" t="s">
        <v>2690</v>
      </c>
      <c r="BJ6" s="120" t="s">
        <v>2690</v>
      </c>
      <c r="BK6" s="120">
        <v>0</v>
      </c>
      <c r="BL6" s="123">
        <v>0</v>
      </c>
      <c r="BM6" s="120">
        <v>0</v>
      </c>
      <c r="BN6" s="123">
        <v>0</v>
      </c>
      <c r="BO6" s="120">
        <v>0</v>
      </c>
      <c r="BP6" s="123">
        <v>0</v>
      </c>
      <c r="BQ6" s="120">
        <v>18</v>
      </c>
      <c r="BR6" s="123">
        <v>100</v>
      </c>
      <c r="BS6" s="120">
        <v>18</v>
      </c>
      <c r="BT6" s="2"/>
      <c r="BU6" s="3"/>
      <c r="BV6" s="3"/>
      <c r="BW6" s="3"/>
      <c r="BX6" s="3"/>
    </row>
    <row r="7" spans="1:76" ht="15">
      <c r="A7" s="64" t="s">
        <v>214</v>
      </c>
      <c r="B7" s="65"/>
      <c r="C7" s="65" t="s">
        <v>64</v>
      </c>
      <c r="D7" s="66">
        <v>162.06086879005287</v>
      </c>
      <c r="E7" s="68"/>
      <c r="F7" s="100" t="s">
        <v>750</v>
      </c>
      <c r="G7" s="65"/>
      <c r="H7" s="69" t="s">
        <v>214</v>
      </c>
      <c r="I7" s="70"/>
      <c r="J7" s="70"/>
      <c r="K7" s="69" t="s">
        <v>1922</v>
      </c>
      <c r="L7" s="73">
        <v>1</v>
      </c>
      <c r="M7" s="74">
        <v>518.4666748046875</v>
      </c>
      <c r="N7" s="74">
        <v>4917.1552734375</v>
      </c>
      <c r="O7" s="75"/>
      <c r="P7" s="76"/>
      <c r="Q7" s="76"/>
      <c r="R7" s="86"/>
      <c r="S7" s="48">
        <v>1</v>
      </c>
      <c r="T7" s="48">
        <v>1</v>
      </c>
      <c r="U7" s="49">
        <v>0</v>
      </c>
      <c r="V7" s="49">
        <v>0</v>
      </c>
      <c r="W7" s="49">
        <v>0</v>
      </c>
      <c r="X7" s="49">
        <v>0.999996</v>
      </c>
      <c r="Y7" s="49">
        <v>0</v>
      </c>
      <c r="Z7" s="49" t="s">
        <v>3110</v>
      </c>
      <c r="AA7" s="71">
        <v>7</v>
      </c>
      <c r="AB7" s="71"/>
      <c r="AC7" s="72"/>
      <c r="AD7" s="78" t="s">
        <v>1252</v>
      </c>
      <c r="AE7" s="78">
        <v>97</v>
      </c>
      <c r="AF7" s="78">
        <v>24</v>
      </c>
      <c r="AG7" s="78">
        <v>118</v>
      </c>
      <c r="AH7" s="78">
        <v>25</v>
      </c>
      <c r="AI7" s="78"/>
      <c r="AJ7" s="78" t="s">
        <v>1370</v>
      </c>
      <c r="AK7" s="78" t="s">
        <v>1477</v>
      </c>
      <c r="AL7" s="82" t="s">
        <v>1553</v>
      </c>
      <c r="AM7" s="78"/>
      <c r="AN7" s="80">
        <v>43199.59888888889</v>
      </c>
      <c r="AO7" s="82" t="s">
        <v>1650</v>
      </c>
      <c r="AP7" s="78" t="b">
        <v>0</v>
      </c>
      <c r="AQ7" s="78" t="b">
        <v>0</v>
      </c>
      <c r="AR7" s="78" t="b">
        <v>0</v>
      </c>
      <c r="AS7" s="78" t="s">
        <v>1187</v>
      </c>
      <c r="AT7" s="78">
        <v>0</v>
      </c>
      <c r="AU7" s="82" t="s">
        <v>1751</v>
      </c>
      <c r="AV7" s="78" t="b">
        <v>0</v>
      </c>
      <c r="AW7" s="78" t="s">
        <v>1797</v>
      </c>
      <c r="AX7" s="82" t="s">
        <v>1802</v>
      </c>
      <c r="AY7" s="78" t="s">
        <v>66</v>
      </c>
      <c r="AZ7" s="78" t="str">
        <f>REPLACE(INDEX(GroupVertices[Group],MATCH(Vertices[[#This Row],[Vertex]],GroupVertices[Vertex],0)),1,1,"")</f>
        <v>1</v>
      </c>
      <c r="BA7" s="48" t="s">
        <v>492</v>
      </c>
      <c r="BB7" s="48" t="s">
        <v>492</v>
      </c>
      <c r="BC7" s="48" t="s">
        <v>593</v>
      </c>
      <c r="BD7" s="48" t="s">
        <v>593</v>
      </c>
      <c r="BE7" s="48" t="s">
        <v>629</v>
      </c>
      <c r="BF7" s="48" t="s">
        <v>629</v>
      </c>
      <c r="BG7" s="120" t="s">
        <v>2592</v>
      </c>
      <c r="BH7" s="120" t="s">
        <v>2592</v>
      </c>
      <c r="BI7" s="120" t="s">
        <v>2691</v>
      </c>
      <c r="BJ7" s="120" t="s">
        <v>2691</v>
      </c>
      <c r="BK7" s="120">
        <v>4</v>
      </c>
      <c r="BL7" s="123">
        <v>22.22222222222222</v>
      </c>
      <c r="BM7" s="120">
        <v>0</v>
      </c>
      <c r="BN7" s="123">
        <v>0</v>
      </c>
      <c r="BO7" s="120">
        <v>0</v>
      </c>
      <c r="BP7" s="123">
        <v>0</v>
      </c>
      <c r="BQ7" s="120">
        <v>14</v>
      </c>
      <c r="BR7" s="123">
        <v>77.77777777777777</v>
      </c>
      <c r="BS7" s="120">
        <v>18</v>
      </c>
      <c r="BT7" s="2"/>
      <c r="BU7" s="3"/>
      <c r="BV7" s="3"/>
      <c r="BW7" s="3"/>
      <c r="BX7" s="3"/>
    </row>
    <row r="8" spans="1:76" ht="15">
      <c r="A8" s="64" t="s">
        <v>215</v>
      </c>
      <c r="B8" s="65"/>
      <c r="C8" s="65" t="s">
        <v>64</v>
      </c>
      <c r="D8" s="66">
        <v>162.06916907960553</v>
      </c>
      <c r="E8" s="68"/>
      <c r="F8" s="100" t="s">
        <v>751</v>
      </c>
      <c r="G8" s="65"/>
      <c r="H8" s="69" t="s">
        <v>215</v>
      </c>
      <c r="I8" s="70"/>
      <c r="J8" s="70"/>
      <c r="K8" s="69" t="s">
        <v>1923</v>
      </c>
      <c r="L8" s="73">
        <v>1</v>
      </c>
      <c r="M8" s="74">
        <v>1165.5753173828125</v>
      </c>
      <c r="N8" s="74">
        <v>4917.1552734375</v>
      </c>
      <c r="O8" s="75"/>
      <c r="P8" s="76"/>
      <c r="Q8" s="76"/>
      <c r="R8" s="86"/>
      <c r="S8" s="48">
        <v>1</v>
      </c>
      <c r="T8" s="48">
        <v>1</v>
      </c>
      <c r="U8" s="49">
        <v>0</v>
      </c>
      <c r="V8" s="49">
        <v>0</v>
      </c>
      <c r="W8" s="49">
        <v>0</v>
      </c>
      <c r="X8" s="49">
        <v>0.999996</v>
      </c>
      <c r="Y8" s="49">
        <v>0</v>
      </c>
      <c r="Z8" s="49" t="s">
        <v>3110</v>
      </c>
      <c r="AA8" s="71">
        <v>8</v>
      </c>
      <c r="AB8" s="71"/>
      <c r="AC8" s="72"/>
      <c r="AD8" s="78" t="s">
        <v>1253</v>
      </c>
      <c r="AE8" s="78">
        <v>17</v>
      </c>
      <c r="AF8" s="78">
        <v>27</v>
      </c>
      <c r="AG8" s="78">
        <v>876</v>
      </c>
      <c r="AH8" s="78">
        <v>1</v>
      </c>
      <c r="AI8" s="78"/>
      <c r="AJ8" s="78"/>
      <c r="AK8" s="78"/>
      <c r="AL8" s="78"/>
      <c r="AM8" s="78"/>
      <c r="AN8" s="80">
        <v>42379.94228009259</v>
      </c>
      <c r="AO8" s="78"/>
      <c r="AP8" s="78" t="b">
        <v>1</v>
      </c>
      <c r="AQ8" s="78" t="b">
        <v>0</v>
      </c>
      <c r="AR8" s="78" t="b">
        <v>0</v>
      </c>
      <c r="AS8" s="78" t="s">
        <v>1187</v>
      </c>
      <c r="AT8" s="78">
        <v>1</v>
      </c>
      <c r="AU8" s="78"/>
      <c r="AV8" s="78" t="b">
        <v>0</v>
      </c>
      <c r="AW8" s="78" t="s">
        <v>1797</v>
      </c>
      <c r="AX8" s="82" t="s">
        <v>1803</v>
      </c>
      <c r="AY8" s="78" t="s">
        <v>66</v>
      </c>
      <c r="AZ8" s="78" t="str">
        <f>REPLACE(INDEX(GroupVertices[Group],MATCH(Vertices[[#This Row],[Vertex]],GroupVertices[Vertex],0)),1,1,"")</f>
        <v>1</v>
      </c>
      <c r="BA8" s="48" t="s">
        <v>493</v>
      </c>
      <c r="BB8" s="48" t="s">
        <v>493</v>
      </c>
      <c r="BC8" s="48" t="s">
        <v>593</v>
      </c>
      <c r="BD8" s="48" t="s">
        <v>593</v>
      </c>
      <c r="BE8" s="48" t="s">
        <v>630</v>
      </c>
      <c r="BF8" s="48" t="s">
        <v>630</v>
      </c>
      <c r="BG8" s="120" t="s">
        <v>2593</v>
      </c>
      <c r="BH8" s="120" t="s">
        <v>2593</v>
      </c>
      <c r="BI8" s="120" t="s">
        <v>2692</v>
      </c>
      <c r="BJ8" s="120" t="s">
        <v>2692</v>
      </c>
      <c r="BK8" s="120">
        <v>1</v>
      </c>
      <c r="BL8" s="123">
        <v>6.666666666666667</v>
      </c>
      <c r="BM8" s="120">
        <v>0</v>
      </c>
      <c r="BN8" s="123">
        <v>0</v>
      </c>
      <c r="BO8" s="120">
        <v>0</v>
      </c>
      <c r="BP8" s="123">
        <v>0</v>
      </c>
      <c r="BQ8" s="120">
        <v>14</v>
      </c>
      <c r="BR8" s="123">
        <v>93.33333333333333</v>
      </c>
      <c r="BS8" s="120">
        <v>15</v>
      </c>
      <c r="BT8" s="2"/>
      <c r="BU8" s="3"/>
      <c r="BV8" s="3"/>
      <c r="BW8" s="3"/>
      <c r="BX8" s="3"/>
    </row>
    <row r="9" spans="1:76" ht="15">
      <c r="A9" s="64" t="s">
        <v>216</v>
      </c>
      <c r="B9" s="65"/>
      <c r="C9" s="65" t="s">
        <v>64</v>
      </c>
      <c r="D9" s="66">
        <v>163.51341946176882</v>
      </c>
      <c r="E9" s="68"/>
      <c r="F9" s="100" t="s">
        <v>752</v>
      </c>
      <c r="G9" s="65"/>
      <c r="H9" s="69" t="s">
        <v>216</v>
      </c>
      <c r="I9" s="70"/>
      <c r="J9" s="70"/>
      <c r="K9" s="69" t="s">
        <v>1924</v>
      </c>
      <c r="L9" s="73">
        <v>1</v>
      </c>
      <c r="M9" s="74">
        <v>7890.69921875</v>
      </c>
      <c r="N9" s="74">
        <v>655.8167724609375</v>
      </c>
      <c r="O9" s="75"/>
      <c r="P9" s="76"/>
      <c r="Q9" s="76"/>
      <c r="R9" s="86"/>
      <c r="S9" s="48">
        <v>0</v>
      </c>
      <c r="T9" s="48">
        <v>1</v>
      </c>
      <c r="U9" s="49">
        <v>0</v>
      </c>
      <c r="V9" s="49">
        <v>1</v>
      </c>
      <c r="W9" s="49">
        <v>0</v>
      </c>
      <c r="X9" s="49">
        <v>0.999996</v>
      </c>
      <c r="Y9" s="49">
        <v>0</v>
      </c>
      <c r="Z9" s="49">
        <v>0</v>
      </c>
      <c r="AA9" s="71">
        <v>9</v>
      </c>
      <c r="AB9" s="71"/>
      <c r="AC9" s="72"/>
      <c r="AD9" s="78" t="s">
        <v>1254</v>
      </c>
      <c r="AE9" s="78">
        <v>441</v>
      </c>
      <c r="AF9" s="78">
        <v>549</v>
      </c>
      <c r="AG9" s="78">
        <v>414</v>
      </c>
      <c r="AH9" s="78">
        <v>571</v>
      </c>
      <c r="AI9" s="78"/>
      <c r="AJ9" s="78" t="s">
        <v>1371</v>
      </c>
      <c r="AK9" s="78" t="s">
        <v>1478</v>
      </c>
      <c r="AL9" s="82" t="s">
        <v>1554</v>
      </c>
      <c r="AM9" s="78"/>
      <c r="AN9" s="80">
        <v>42005.06363425926</v>
      </c>
      <c r="AO9" s="82" t="s">
        <v>1651</v>
      </c>
      <c r="AP9" s="78" t="b">
        <v>0</v>
      </c>
      <c r="AQ9" s="78" t="b">
        <v>0</v>
      </c>
      <c r="AR9" s="78" t="b">
        <v>0</v>
      </c>
      <c r="AS9" s="78" t="s">
        <v>1187</v>
      </c>
      <c r="AT9" s="78">
        <v>14</v>
      </c>
      <c r="AU9" s="82" t="s">
        <v>1751</v>
      </c>
      <c r="AV9" s="78" t="b">
        <v>0</v>
      </c>
      <c r="AW9" s="78" t="s">
        <v>1797</v>
      </c>
      <c r="AX9" s="82" t="s">
        <v>1804</v>
      </c>
      <c r="AY9" s="78" t="s">
        <v>66</v>
      </c>
      <c r="AZ9" s="78" t="str">
        <f>REPLACE(INDEX(GroupVertices[Group],MATCH(Vertices[[#This Row],[Vertex]],GroupVertices[Vertex],0)),1,1,"")</f>
        <v>23</v>
      </c>
      <c r="BA9" s="48" t="s">
        <v>494</v>
      </c>
      <c r="BB9" s="48" t="s">
        <v>494</v>
      </c>
      <c r="BC9" s="48" t="s">
        <v>594</v>
      </c>
      <c r="BD9" s="48" t="s">
        <v>594</v>
      </c>
      <c r="BE9" s="48" t="s">
        <v>631</v>
      </c>
      <c r="BF9" s="48" t="s">
        <v>631</v>
      </c>
      <c r="BG9" s="120" t="s">
        <v>2594</v>
      </c>
      <c r="BH9" s="120" t="s">
        <v>2594</v>
      </c>
      <c r="BI9" s="120" t="s">
        <v>2693</v>
      </c>
      <c r="BJ9" s="120" t="s">
        <v>2693</v>
      </c>
      <c r="BK9" s="120">
        <v>2</v>
      </c>
      <c r="BL9" s="123">
        <v>18.181818181818183</v>
      </c>
      <c r="BM9" s="120">
        <v>0</v>
      </c>
      <c r="BN9" s="123">
        <v>0</v>
      </c>
      <c r="BO9" s="120">
        <v>0</v>
      </c>
      <c r="BP9" s="123">
        <v>0</v>
      </c>
      <c r="BQ9" s="120">
        <v>9</v>
      </c>
      <c r="BR9" s="123">
        <v>81.81818181818181</v>
      </c>
      <c r="BS9" s="120">
        <v>11</v>
      </c>
      <c r="BT9" s="2"/>
      <c r="BU9" s="3"/>
      <c r="BV9" s="3"/>
      <c r="BW9" s="3"/>
      <c r="BX9" s="3"/>
    </row>
    <row r="10" spans="1:76" ht="15">
      <c r="A10" s="64" t="s">
        <v>307</v>
      </c>
      <c r="B10" s="65"/>
      <c r="C10" s="65" t="s">
        <v>64</v>
      </c>
      <c r="D10" s="66">
        <v>221.4826416975644</v>
      </c>
      <c r="E10" s="68"/>
      <c r="F10" s="100" t="s">
        <v>1761</v>
      </c>
      <c r="G10" s="65"/>
      <c r="H10" s="69" t="s">
        <v>307</v>
      </c>
      <c r="I10" s="70"/>
      <c r="J10" s="70"/>
      <c r="K10" s="69" t="s">
        <v>1925</v>
      </c>
      <c r="L10" s="73">
        <v>1</v>
      </c>
      <c r="M10" s="74">
        <v>7890.69921875</v>
      </c>
      <c r="N10" s="74">
        <v>1261.6385498046875</v>
      </c>
      <c r="O10" s="75"/>
      <c r="P10" s="76"/>
      <c r="Q10" s="76"/>
      <c r="R10" s="86"/>
      <c r="S10" s="48">
        <v>1</v>
      </c>
      <c r="T10" s="48">
        <v>0</v>
      </c>
      <c r="U10" s="49">
        <v>0</v>
      </c>
      <c r="V10" s="49">
        <v>1</v>
      </c>
      <c r="W10" s="49">
        <v>0</v>
      </c>
      <c r="X10" s="49">
        <v>0.999996</v>
      </c>
      <c r="Y10" s="49">
        <v>0</v>
      </c>
      <c r="Z10" s="49">
        <v>0</v>
      </c>
      <c r="AA10" s="71">
        <v>10</v>
      </c>
      <c r="AB10" s="71"/>
      <c r="AC10" s="72"/>
      <c r="AD10" s="78" t="s">
        <v>1255</v>
      </c>
      <c r="AE10" s="78">
        <v>5855</v>
      </c>
      <c r="AF10" s="78">
        <v>21501</v>
      </c>
      <c r="AG10" s="78">
        <v>2879</v>
      </c>
      <c r="AH10" s="78">
        <v>486</v>
      </c>
      <c r="AI10" s="78"/>
      <c r="AJ10" s="78" t="s">
        <v>1372</v>
      </c>
      <c r="AK10" s="78" t="s">
        <v>1479</v>
      </c>
      <c r="AL10" s="82" t="s">
        <v>1555</v>
      </c>
      <c r="AM10" s="78"/>
      <c r="AN10" s="80">
        <v>40201.85123842592</v>
      </c>
      <c r="AO10" s="82" t="s">
        <v>1652</v>
      </c>
      <c r="AP10" s="78" t="b">
        <v>0</v>
      </c>
      <c r="AQ10" s="78" t="b">
        <v>0</v>
      </c>
      <c r="AR10" s="78" t="b">
        <v>0</v>
      </c>
      <c r="AS10" s="78" t="s">
        <v>1187</v>
      </c>
      <c r="AT10" s="78">
        <v>377</v>
      </c>
      <c r="AU10" s="82" t="s">
        <v>1751</v>
      </c>
      <c r="AV10" s="78" t="b">
        <v>1</v>
      </c>
      <c r="AW10" s="78" t="s">
        <v>1797</v>
      </c>
      <c r="AX10" s="82" t="s">
        <v>1805</v>
      </c>
      <c r="AY10" s="78" t="s">
        <v>65</v>
      </c>
      <c r="AZ10" s="78" t="str">
        <f>REPLACE(INDEX(GroupVertices[Group],MATCH(Vertices[[#This Row],[Vertex]],GroupVertices[Vertex],0)),1,1,"")</f>
        <v>23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217</v>
      </c>
      <c r="B11" s="65"/>
      <c r="C11" s="65" t="s">
        <v>64</v>
      </c>
      <c r="D11" s="66">
        <v>162.8742971662138</v>
      </c>
      <c r="E11" s="68"/>
      <c r="F11" s="100" t="s">
        <v>753</v>
      </c>
      <c r="G11" s="65"/>
      <c r="H11" s="69" t="s">
        <v>217</v>
      </c>
      <c r="I11" s="70"/>
      <c r="J11" s="70"/>
      <c r="K11" s="69" t="s">
        <v>1926</v>
      </c>
      <c r="L11" s="73">
        <v>1</v>
      </c>
      <c r="M11" s="74">
        <v>2459.79296875</v>
      </c>
      <c r="N11" s="74">
        <v>5968.03076171875</v>
      </c>
      <c r="O11" s="75"/>
      <c r="P11" s="76"/>
      <c r="Q11" s="76"/>
      <c r="R11" s="86"/>
      <c r="S11" s="48">
        <v>1</v>
      </c>
      <c r="T11" s="48">
        <v>1</v>
      </c>
      <c r="U11" s="49">
        <v>0</v>
      </c>
      <c r="V11" s="49">
        <v>0</v>
      </c>
      <c r="W11" s="49">
        <v>0</v>
      </c>
      <c r="X11" s="49">
        <v>0.999996</v>
      </c>
      <c r="Y11" s="49">
        <v>0</v>
      </c>
      <c r="Z11" s="49" t="s">
        <v>3110</v>
      </c>
      <c r="AA11" s="71">
        <v>11</v>
      </c>
      <c r="AB11" s="71"/>
      <c r="AC11" s="72"/>
      <c r="AD11" s="78" t="s">
        <v>1256</v>
      </c>
      <c r="AE11" s="78">
        <v>338</v>
      </c>
      <c r="AF11" s="78">
        <v>318</v>
      </c>
      <c r="AG11" s="78">
        <v>2138</v>
      </c>
      <c r="AH11" s="78">
        <v>330</v>
      </c>
      <c r="AI11" s="78"/>
      <c r="AJ11" s="78" t="s">
        <v>1373</v>
      </c>
      <c r="AK11" s="78" t="s">
        <v>1480</v>
      </c>
      <c r="AL11" s="82" t="s">
        <v>1556</v>
      </c>
      <c r="AM11" s="78"/>
      <c r="AN11" s="80">
        <v>42464.78980324074</v>
      </c>
      <c r="AO11" s="82" t="s">
        <v>1653</v>
      </c>
      <c r="AP11" s="78" t="b">
        <v>1</v>
      </c>
      <c r="AQ11" s="78" t="b">
        <v>0</v>
      </c>
      <c r="AR11" s="78" t="b">
        <v>0</v>
      </c>
      <c r="AS11" s="78" t="s">
        <v>1187</v>
      </c>
      <c r="AT11" s="78">
        <v>66</v>
      </c>
      <c r="AU11" s="78"/>
      <c r="AV11" s="78" t="b">
        <v>0</v>
      </c>
      <c r="AW11" s="78" t="s">
        <v>1797</v>
      </c>
      <c r="AX11" s="82" t="s">
        <v>1806</v>
      </c>
      <c r="AY11" s="78" t="s">
        <v>66</v>
      </c>
      <c r="AZ11" s="78" t="str">
        <f>REPLACE(INDEX(GroupVertices[Group],MATCH(Vertices[[#This Row],[Vertex]],GroupVertices[Vertex],0)),1,1,"")</f>
        <v>1</v>
      </c>
      <c r="BA11" s="48" t="s">
        <v>495</v>
      </c>
      <c r="BB11" s="48" t="s">
        <v>495</v>
      </c>
      <c r="BC11" s="48" t="s">
        <v>595</v>
      </c>
      <c r="BD11" s="48" t="s">
        <v>595</v>
      </c>
      <c r="BE11" s="48" t="s">
        <v>632</v>
      </c>
      <c r="BF11" s="48" t="s">
        <v>632</v>
      </c>
      <c r="BG11" s="120" t="s">
        <v>2595</v>
      </c>
      <c r="BH11" s="120" t="s">
        <v>2595</v>
      </c>
      <c r="BI11" s="120" t="s">
        <v>2694</v>
      </c>
      <c r="BJ11" s="120" t="s">
        <v>2694</v>
      </c>
      <c r="BK11" s="120">
        <v>2</v>
      </c>
      <c r="BL11" s="123">
        <v>16.666666666666668</v>
      </c>
      <c r="BM11" s="120">
        <v>0</v>
      </c>
      <c r="BN11" s="123">
        <v>0</v>
      </c>
      <c r="BO11" s="120">
        <v>0</v>
      </c>
      <c r="BP11" s="123">
        <v>0</v>
      </c>
      <c r="BQ11" s="120">
        <v>10</v>
      </c>
      <c r="BR11" s="123">
        <v>83.33333333333333</v>
      </c>
      <c r="BS11" s="120">
        <v>12</v>
      </c>
      <c r="BT11" s="2"/>
      <c r="BU11" s="3"/>
      <c r="BV11" s="3"/>
      <c r="BW11" s="3"/>
      <c r="BX11" s="3"/>
    </row>
    <row r="12" spans="1:76" ht="15">
      <c r="A12" s="64" t="s">
        <v>218</v>
      </c>
      <c r="B12" s="65"/>
      <c r="C12" s="65" t="s">
        <v>64</v>
      </c>
      <c r="D12" s="66">
        <v>163.72646022695383</v>
      </c>
      <c r="E12" s="68"/>
      <c r="F12" s="100" t="s">
        <v>754</v>
      </c>
      <c r="G12" s="65"/>
      <c r="H12" s="69" t="s">
        <v>218</v>
      </c>
      <c r="I12" s="70"/>
      <c r="J12" s="70"/>
      <c r="K12" s="69" t="s">
        <v>1927</v>
      </c>
      <c r="L12" s="73">
        <v>25.435030559851334</v>
      </c>
      <c r="M12" s="74">
        <v>7932.9296875</v>
      </c>
      <c r="N12" s="74">
        <v>5787.65625</v>
      </c>
      <c r="O12" s="75"/>
      <c r="P12" s="76"/>
      <c r="Q12" s="76"/>
      <c r="R12" s="86"/>
      <c r="S12" s="48">
        <v>0</v>
      </c>
      <c r="T12" s="48">
        <v>2</v>
      </c>
      <c r="U12" s="49">
        <v>2</v>
      </c>
      <c r="V12" s="49">
        <v>0.5</v>
      </c>
      <c r="W12" s="49">
        <v>0</v>
      </c>
      <c r="X12" s="49">
        <v>1.459453</v>
      </c>
      <c r="Y12" s="49">
        <v>0</v>
      </c>
      <c r="Z12" s="49">
        <v>0</v>
      </c>
      <c r="AA12" s="71">
        <v>12</v>
      </c>
      <c r="AB12" s="71"/>
      <c r="AC12" s="72"/>
      <c r="AD12" s="78" t="s">
        <v>1257</v>
      </c>
      <c r="AE12" s="78">
        <v>297</v>
      </c>
      <c r="AF12" s="78">
        <v>626</v>
      </c>
      <c r="AG12" s="78">
        <v>1425</v>
      </c>
      <c r="AH12" s="78">
        <v>318</v>
      </c>
      <c r="AI12" s="78"/>
      <c r="AJ12" s="78" t="s">
        <v>1374</v>
      </c>
      <c r="AK12" s="78" t="s">
        <v>1481</v>
      </c>
      <c r="AL12" s="82" t="s">
        <v>1557</v>
      </c>
      <c r="AM12" s="78"/>
      <c r="AN12" s="80">
        <v>41879.89283564815</v>
      </c>
      <c r="AO12" s="82" t="s">
        <v>1654</v>
      </c>
      <c r="AP12" s="78" t="b">
        <v>0</v>
      </c>
      <c r="AQ12" s="78" t="b">
        <v>0</v>
      </c>
      <c r="AR12" s="78" t="b">
        <v>1</v>
      </c>
      <c r="AS12" s="78" t="s">
        <v>1187</v>
      </c>
      <c r="AT12" s="78">
        <v>17</v>
      </c>
      <c r="AU12" s="82" t="s">
        <v>1751</v>
      </c>
      <c r="AV12" s="78" t="b">
        <v>0</v>
      </c>
      <c r="AW12" s="78" t="s">
        <v>1797</v>
      </c>
      <c r="AX12" s="82" t="s">
        <v>1807</v>
      </c>
      <c r="AY12" s="78" t="s">
        <v>66</v>
      </c>
      <c r="AZ12" s="78" t="str">
        <f>REPLACE(INDEX(GroupVertices[Group],MATCH(Vertices[[#This Row],[Vertex]],GroupVertices[Vertex],0)),1,1,"")</f>
        <v>17</v>
      </c>
      <c r="BA12" s="48" t="s">
        <v>496</v>
      </c>
      <c r="BB12" s="48" t="s">
        <v>496</v>
      </c>
      <c r="BC12" s="48" t="s">
        <v>593</v>
      </c>
      <c r="BD12" s="48" t="s">
        <v>593</v>
      </c>
      <c r="BE12" s="48" t="s">
        <v>633</v>
      </c>
      <c r="BF12" s="48" t="s">
        <v>633</v>
      </c>
      <c r="BG12" s="120" t="s">
        <v>2596</v>
      </c>
      <c r="BH12" s="120" t="s">
        <v>2596</v>
      </c>
      <c r="BI12" s="120" t="s">
        <v>2695</v>
      </c>
      <c r="BJ12" s="120" t="s">
        <v>2695</v>
      </c>
      <c r="BK12" s="120">
        <v>1</v>
      </c>
      <c r="BL12" s="123">
        <v>5.882352941176471</v>
      </c>
      <c r="BM12" s="120">
        <v>0</v>
      </c>
      <c r="BN12" s="123">
        <v>0</v>
      </c>
      <c r="BO12" s="120">
        <v>0</v>
      </c>
      <c r="BP12" s="123">
        <v>0</v>
      </c>
      <c r="BQ12" s="120">
        <v>16</v>
      </c>
      <c r="BR12" s="123">
        <v>94.11764705882354</v>
      </c>
      <c r="BS12" s="120">
        <v>17</v>
      </c>
      <c r="BT12" s="2"/>
      <c r="BU12" s="3"/>
      <c r="BV12" s="3"/>
      <c r="BW12" s="3"/>
      <c r="BX12" s="3"/>
    </row>
    <row r="13" spans="1:76" ht="15">
      <c r="A13" s="64" t="s">
        <v>308</v>
      </c>
      <c r="B13" s="65"/>
      <c r="C13" s="65" t="s">
        <v>64</v>
      </c>
      <c r="D13" s="66">
        <v>162.19090665971123</v>
      </c>
      <c r="E13" s="68"/>
      <c r="F13" s="100" t="s">
        <v>1762</v>
      </c>
      <c r="G13" s="65"/>
      <c r="H13" s="69" t="s">
        <v>308</v>
      </c>
      <c r="I13" s="70"/>
      <c r="J13" s="70"/>
      <c r="K13" s="69" t="s">
        <v>1928</v>
      </c>
      <c r="L13" s="73">
        <v>1</v>
      </c>
      <c r="M13" s="74">
        <v>7932.9296875</v>
      </c>
      <c r="N13" s="74">
        <v>6634.63037109375</v>
      </c>
      <c r="O13" s="75"/>
      <c r="P13" s="76"/>
      <c r="Q13" s="76"/>
      <c r="R13" s="86"/>
      <c r="S13" s="48">
        <v>1</v>
      </c>
      <c r="T13" s="48">
        <v>0</v>
      </c>
      <c r="U13" s="49">
        <v>0</v>
      </c>
      <c r="V13" s="49">
        <v>0.333333</v>
      </c>
      <c r="W13" s="49">
        <v>0</v>
      </c>
      <c r="X13" s="49">
        <v>0.770267</v>
      </c>
      <c r="Y13" s="49">
        <v>0</v>
      </c>
      <c r="Z13" s="49">
        <v>0</v>
      </c>
      <c r="AA13" s="71">
        <v>13</v>
      </c>
      <c r="AB13" s="71"/>
      <c r="AC13" s="72"/>
      <c r="AD13" s="78" t="s">
        <v>1258</v>
      </c>
      <c r="AE13" s="78">
        <v>112</v>
      </c>
      <c r="AF13" s="78">
        <v>71</v>
      </c>
      <c r="AG13" s="78">
        <v>124</v>
      </c>
      <c r="AH13" s="78">
        <v>1</v>
      </c>
      <c r="AI13" s="78"/>
      <c r="AJ13" s="78" t="s">
        <v>1375</v>
      </c>
      <c r="AK13" s="78" t="s">
        <v>1482</v>
      </c>
      <c r="AL13" s="82" t="s">
        <v>1558</v>
      </c>
      <c r="AM13" s="78"/>
      <c r="AN13" s="80">
        <v>41911.76855324074</v>
      </c>
      <c r="AO13" s="82" t="s">
        <v>1655</v>
      </c>
      <c r="AP13" s="78" t="b">
        <v>0</v>
      </c>
      <c r="AQ13" s="78" t="b">
        <v>0</v>
      </c>
      <c r="AR13" s="78" t="b">
        <v>0</v>
      </c>
      <c r="AS13" s="78" t="s">
        <v>1187</v>
      </c>
      <c r="AT13" s="78">
        <v>1</v>
      </c>
      <c r="AU13" s="82" t="s">
        <v>1752</v>
      </c>
      <c r="AV13" s="78" t="b">
        <v>0</v>
      </c>
      <c r="AW13" s="78" t="s">
        <v>1797</v>
      </c>
      <c r="AX13" s="82" t="s">
        <v>1808</v>
      </c>
      <c r="AY13" s="78" t="s">
        <v>65</v>
      </c>
      <c r="AZ13" s="78" t="str">
        <f>REPLACE(INDEX(GroupVertices[Group],MATCH(Vertices[[#This Row],[Vertex]],GroupVertices[Vertex],0)),1,1,"")</f>
        <v>17</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309</v>
      </c>
      <c r="B14" s="65"/>
      <c r="C14" s="65" t="s">
        <v>64</v>
      </c>
      <c r="D14" s="66">
        <v>194.43753157180544</v>
      </c>
      <c r="E14" s="68"/>
      <c r="F14" s="100" t="s">
        <v>1763</v>
      </c>
      <c r="G14" s="65"/>
      <c r="H14" s="69" t="s">
        <v>309</v>
      </c>
      <c r="I14" s="70"/>
      <c r="J14" s="70"/>
      <c r="K14" s="69" t="s">
        <v>1929</v>
      </c>
      <c r="L14" s="73">
        <v>1</v>
      </c>
      <c r="M14" s="74">
        <v>8413.7138671875</v>
      </c>
      <c r="N14" s="74">
        <v>6634.63037109375</v>
      </c>
      <c r="O14" s="75"/>
      <c r="P14" s="76"/>
      <c r="Q14" s="76"/>
      <c r="R14" s="86"/>
      <c r="S14" s="48">
        <v>1</v>
      </c>
      <c r="T14" s="48">
        <v>0</v>
      </c>
      <c r="U14" s="49">
        <v>0</v>
      </c>
      <c r="V14" s="49">
        <v>0.333333</v>
      </c>
      <c r="W14" s="49">
        <v>0</v>
      </c>
      <c r="X14" s="49">
        <v>0.770267</v>
      </c>
      <c r="Y14" s="49">
        <v>0</v>
      </c>
      <c r="Z14" s="49">
        <v>0</v>
      </c>
      <c r="AA14" s="71">
        <v>14</v>
      </c>
      <c r="AB14" s="71"/>
      <c r="AC14" s="72"/>
      <c r="AD14" s="78" t="s">
        <v>1259</v>
      </c>
      <c r="AE14" s="78">
        <v>34</v>
      </c>
      <c r="AF14" s="78">
        <v>11726</v>
      </c>
      <c r="AG14" s="78">
        <v>7980</v>
      </c>
      <c r="AH14" s="78">
        <v>1042</v>
      </c>
      <c r="AI14" s="78"/>
      <c r="AJ14" s="78" t="s">
        <v>1376</v>
      </c>
      <c r="AK14" s="78" t="s">
        <v>1483</v>
      </c>
      <c r="AL14" s="82" t="s">
        <v>1559</v>
      </c>
      <c r="AM14" s="78"/>
      <c r="AN14" s="80">
        <v>39757.94878472222</v>
      </c>
      <c r="AO14" s="82" t="s">
        <v>1656</v>
      </c>
      <c r="AP14" s="78" t="b">
        <v>0</v>
      </c>
      <c r="AQ14" s="78" t="b">
        <v>0</v>
      </c>
      <c r="AR14" s="78" t="b">
        <v>0</v>
      </c>
      <c r="AS14" s="78" t="s">
        <v>1187</v>
      </c>
      <c r="AT14" s="78">
        <v>235</v>
      </c>
      <c r="AU14" s="82" t="s">
        <v>1751</v>
      </c>
      <c r="AV14" s="78" t="b">
        <v>1</v>
      </c>
      <c r="AW14" s="78" t="s">
        <v>1797</v>
      </c>
      <c r="AX14" s="82" t="s">
        <v>1809</v>
      </c>
      <c r="AY14" s="78" t="s">
        <v>65</v>
      </c>
      <c r="AZ14" s="78" t="str">
        <f>REPLACE(INDEX(GroupVertices[Group],MATCH(Vertices[[#This Row],[Vertex]],GroupVertices[Vertex],0)),1,1,"")</f>
        <v>17</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219</v>
      </c>
      <c r="B15" s="65"/>
      <c r="C15" s="65" t="s">
        <v>64</v>
      </c>
      <c r="D15" s="66">
        <v>263.69514759922214</v>
      </c>
      <c r="E15" s="68"/>
      <c r="F15" s="100" t="s">
        <v>755</v>
      </c>
      <c r="G15" s="65"/>
      <c r="H15" s="69" t="s">
        <v>219</v>
      </c>
      <c r="I15" s="70"/>
      <c r="J15" s="70"/>
      <c r="K15" s="69" t="s">
        <v>1930</v>
      </c>
      <c r="L15" s="73">
        <v>1</v>
      </c>
      <c r="M15" s="74">
        <v>518.4666748046875</v>
      </c>
      <c r="N15" s="74">
        <v>5968.03076171875</v>
      </c>
      <c r="O15" s="75"/>
      <c r="P15" s="76"/>
      <c r="Q15" s="76"/>
      <c r="R15" s="86"/>
      <c r="S15" s="48">
        <v>1</v>
      </c>
      <c r="T15" s="48">
        <v>1</v>
      </c>
      <c r="U15" s="49">
        <v>0</v>
      </c>
      <c r="V15" s="49">
        <v>0</v>
      </c>
      <c r="W15" s="49">
        <v>0</v>
      </c>
      <c r="X15" s="49">
        <v>0.999996</v>
      </c>
      <c r="Y15" s="49">
        <v>0</v>
      </c>
      <c r="Z15" s="49" t="s">
        <v>3110</v>
      </c>
      <c r="AA15" s="71">
        <v>15</v>
      </c>
      <c r="AB15" s="71"/>
      <c r="AC15" s="72"/>
      <c r="AD15" s="78" t="s">
        <v>1260</v>
      </c>
      <c r="AE15" s="78">
        <v>35443</v>
      </c>
      <c r="AF15" s="78">
        <v>36758</v>
      </c>
      <c r="AG15" s="78">
        <v>67640</v>
      </c>
      <c r="AH15" s="78">
        <v>38</v>
      </c>
      <c r="AI15" s="78"/>
      <c r="AJ15" s="78" t="s">
        <v>1377</v>
      </c>
      <c r="AK15" s="78" t="s">
        <v>1484</v>
      </c>
      <c r="AL15" s="82" t="s">
        <v>1560</v>
      </c>
      <c r="AM15" s="78"/>
      <c r="AN15" s="80">
        <v>39889.69565972222</v>
      </c>
      <c r="AO15" s="82" t="s">
        <v>1657</v>
      </c>
      <c r="AP15" s="78" t="b">
        <v>0</v>
      </c>
      <c r="AQ15" s="78" t="b">
        <v>0</v>
      </c>
      <c r="AR15" s="78" t="b">
        <v>0</v>
      </c>
      <c r="AS15" s="78" t="s">
        <v>1187</v>
      </c>
      <c r="AT15" s="78">
        <v>1098</v>
      </c>
      <c r="AU15" s="82" t="s">
        <v>1753</v>
      </c>
      <c r="AV15" s="78" t="b">
        <v>0</v>
      </c>
      <c r="AW15" s="78" t="s">
        <v>1797</v>
      </c>
      <c r="AX15" s="82" t="s">
        <v>1810</v>
      </c>
      <c r="AY15" s="78" t="s">
        <v>66</v>
      </c>
      <c r="AZ15" s="78" t="str">
        <f>REPLACE(INDEX(GroupVertices[Group],MATCH(Vertices[[#This Row],[Vertex]],GroupVertices[Vertex],0)),1,1,"")</f>
        <v>1</v>
      </c>
      <c r="BA15" s="48" t="s">
        <v>497</v>
      </c>
      <c r="BB15" s="48" t="s">
        <v>497</v>
      </c>
      <c r="BC15" s="48" t="s">
        <v>593</v>
      </c>
      <c r="BD15" s="48" t="s">
        <v>593</v>
      </c>
      <c r="BE15" s="48"/>
      <c r="BF15" s="48"/>
      <c r="BG15" s="120" t="s">
        <v>2597</v>
      </c>
      <c r="BH15" s="120" t="s">
        <v>2597</v>
      </c>
      <c r="BI15" s="120" t="s">
        <v>2696</v>
      </c>
      <c r="BJ15" s="120" t="s">
        <v>2696</v>
      </c>
      <c r="BK15" s="120">
        <v>1</v>
      </c>
      <c r="BL15" s="123">
        <v>5.2631578947368425</v>
      </c>
      <c r="BM15" s="120">
        <v>0</v>
      </c>
      <c r="BN15" s="123">
        <v>0</v>
      </c>
      <c r="BO15" s="120">
        <v>0</v>
      </c>
      <c r="BP15" s="123">
        <v>0</v>
      </c>
      <c r="BQ15" s="120">
        <v>18</v>
      </c>
      <c r="BR15" s="123">
        <v>94.73684210526316</v>
      </c>
      <c r="BS15" s="120">
        <v>19</v>
      </c>
      <c r="BT15" s="2"/>
      <c r="BU15" s="3"/>
      <c r="BV15" s="3"/>
      <c r="BW15" s="3"/>
      <c r="BX15" s="3"/>
    </row>
    <row r="16" spans="1:76" ht="15">
      <c r="A16" s="64" t="s">
        <v>220</v>
      </c>
      <c r="B16" s="65"/>
      <c r="C16" s="65" t="s">
        <v>64</v>
      </c>
      <c r="D16" s="66">
        <v>167.58609486894193</v>
      </c>
      <c r="E16" s="68"/>
      <c r="F16" s="100" t="s">
        <v>1764</v>
      </c>
      <c r="G16" s="65"/>
      <c r="H16" s="69" t="s">
        <v>220</v>
      </c>
      <c r="I16" s="70"/>
      <c r="J16" s="70"/>
      <c r="K16" s="69" t="s">
        <v>1931</v>
      </c>
      <c r="L16" s="73">
        <v>1</v>
      </c>
      <c r="M16" s="74">
        <v>1165.5753173828125</v>
      </c>
      <c r="N16" s="74">
        <v>5968.03076171875</v>
      </c>
      <c r="O16" s="75"/>
      <c r="P16" s="76"/>
      <c r="Q16" s="76"/>
      <c r="R16" s="86"/>
      <c r="S16" s="48">
        <v>1</v>
      </c>
      <c r="T16" s="48">
        <v>1</v>
      </c>
      <c r="U16" s="49">
        <v>0</v>
      </c>
      <c r="V16" s="49">
        <v>0</v>
      </c>
      <c r="W16" s="49">
        <v>0</v>
      </c>
      <c r="X16" s="49">
        <v>0.999996</v>
      </c>
      <c r="Y16" s="49">
        <v>0</v>
      </c>
      <c r="Z16" s="49" t="s">
        <v>3110</v>
      </c>
      <c r="AA16" s="71">
        <v>16</v>
      </c>
      <c r="AB16" s="71"/>
      <c r="AC16" s="72"/>
      <c r="AD16" s="78" t="s">
        <v>1261</v>
      </c>
      <c r="AE16" s="78">
        <v>1937</v>
      </c>
      <c r="AF16" s="78">
        <v>2021</v>
      </c>
      <c r="AG16" s="78">
        <v>55133</v>
      </c>
      <c r="AH16" s="78">
        <v>2212</v>
      </c>
      <c r="AI16" s="78"/>
      <c r="AJ16" s="78" t="s">
        <v>1378</v>
      </c>
      <c r="AK16" s="78" t="s">
        <v>1481</v>
      </c>
      <c r="AL16" s="82" t="s">
        <v>1561</v>
      </c>
      <c r="AM16" s="78"/>
      <c r="AN16" s="80">
        <v>41607.685219907406</v>
      </c>
      <c r="AO16" s="82" t="s">
        <v>1658</v>
      </c>
      <c r="AP16" s="78" t="b">
        <v>1</v>
      </c>
      <c r="AQ16" s="78" t="b">
        <v>0</v>
      </c>
      <c r="AR16" s="78" t="b">
        <v>1</v>
      </c>
      <c r="AS16" s="78" t="s">
        <v>1187</v>
      </c>
      <c r="AT16" s="78">
        <v>1597</v>
      </c>
      <c r="AU16" s="82" t="s">
        <v>1751</v>
      </c>
      <c r="AV16" s="78" t="b">
        <v>0</v>
      </c>
      <c r="AW16" s="78" t="s">
        <v>1797</v>
      </c>
      <c r="AX16" s="82" t="s">
        <v>1811</v>
      </c>
      <c r="AY16" s="78" t="s">
        <v>66</v>
      </c>
      <c r="AZ16" s="78" t="str">
        <f>REPLACE(INDEX(GroupVertices[Group],MATCH(Vertices[[#This Row],[Vertex]],GroupVertices[Vertex],0)),1,1,"")</f>
        <v>1</v>
      </c>
      <c r="BA16" s="48" t="s">
        <v>498</v>
      </c>
      <c r="BB16" s="48" t="s">
        <v>498</v>
      </c>
      <c r="BC16" s="48" t="s">
        <v>596</v>
      </c>
      <c r="BD16" s="48" t="s">
        <v>596</v>
      </c>
      <c r="BE16" s="48" t="s">
        <v>634</v>
      </c>
      <c r="BF16" s="48" t="s">
        <v>634</v>
      </c>
      <c r="BG16" s="120" t="s">
        <v>2598</v>
      </c>
      <c r="BH16" s="120" t="s">
        <v>2598</v>
      </c>
      <c r="BI16" s="120" t="s">
        <v>2697</v>
      </c>
      <c r="BJ16" s="120" t="s">
        <v>2697</v>
      </c>
      <c r="BK16" s="120">
        <v>0</v>
      </c>
      <c r="BL16" s="123">
        <v>0</v>
      </c>
      <c r="BM16" s="120">
        <v>1</v>
      </c>
      <c r="BN16" s="123">
        <v>12.5</v>
      </c>
      <c r="BO16" s="120">
        <v>0</v>
      </c>
      <c r="BP16" s="123">
        <v>0</v>
      </c>
      <c r="BQ16" s="120">
        <v>7</v>
      </c>
      <c r="BR16" s="123">
        <v>87.5</v>
      </c>
      <c r="BS16" s="120">
        <v>8</v>
      </c>
      <c r="BT16" s="2"/>
      <c r="BU16" s="3"/>
      <c r="BV16" s="3"/>
      <c r="BW16" s="3"/>
      <c r="BX16" s="3"/>
    </row>
    <row r="17" spans="1:76" ht="15">
      <c r="A17" s="64" t="s">
        <v>221</v>
      </c>
      <c r="B17" s="65"/>
      <c r="C17" s="65" t="s">
        <v>64</v>
      </c>
      <c r="D17" s="66">
        <v>163.0984049841357</v>
      </c>
      <c r="E17" s="68"/>
      <c r="F17" s="100" t="s">
        <v>756</v>
      </c>
      <c r="G17" s="65"/>
      <c r="H17" s="69" t="s">
        <v>221</v>
      </c>
      <c r="I17" s="70"/>
      <c r="J17" s="70"/>
      <c r="K17" s="69" t="s">
        <v>1932</v>
      </c>
      <c r="L17" s="73">
        <v>1</v>
      </c>
      <c r="M17" s="74">
        <v>1812.6842041015625</v>
      </c>
      <c r="N17" s="74">
        <v>5968.03076171875</v>
      </c>
      <c r="O17" s="75"/>
      <c r="P17" s="76"/>
      <c r="Q17" s="76"/>
      <c r="R17" s="86"/>
      <c r="S17" s="48">
        <v>1</v>
      </c>
      <c r="T17" s="48">
        <v>1</v>
      </c>
      <c r="U17" s="49">
        <v>0</v>
      </c>
      <c r="V17" s="49">
        <v>0</v>
      </c>
      <c r="W17" s="49">
        <v>0</v>
      </c>
      <c r="X17" s="49">
        <v>0.999996</v>
      </c>
      <c r="Y17" s="49">
        <v>0</v>
      </c>
      <c r="Z17" s="49" t="s">
        <v>3110</v>
      </c>
      <c r="AA17" s="71">
        <v>17</v>
      </c>
      <c r="AB17" s="71"/>
      <c r="AC17" s="72"/>
      <c r="AD17" s="78" t="s">
        <v>1262</v>
      </c>
      <c r="AE17" s="78">
        <v>769</v>
      </c>
      <c r="AF17" s="78">
        <v>399</v>
      </c>
      <c r="AG17" s="78">
        <v>1040</v>
      </c>
      <c r="AH17" s="78">
        <v>823</v>
      </c>
      <c r="AI17" s="78"/>
      <c r="AJ17" s="78" t="s">
        <v>1379</v>
      </c>
      <c r="AK17" s="78" t="s">
        <v>1485</v>
      </c>
      <c r="AL17" s="82" t="s">
        <v>1562</v>
      </c>
      <c r="AM17" s="78"/>
      <c r="AN17" s="80">
        <v>43152.295694444445</v>
      </c>
      <c r="AO17" s="82" t="s">
        <v>1659</v>
      </c>
      <c r="AP17" s="78" t="b">
        <v>1</v>
      </c>
      <c r="AQ17" s="78" t="b">
        <v>0</v>
      </c>
      <c r="AR17" s="78" t="b">
        <v>1</v>
      </c>
      <c r="AS17" s="78" t="s">
        <v>1188</v>
      </c>
      <c r="AT17" s="78">
        <v>0</v>
      </c>
      <c r="AU17" s="78"/>
      <c r="AV17" s="78" t="b">
        <v>0</v>
      </c>
      <c r="AW17" s="78" t="s">
        <v>1797</v>
      </c>
      <c r="AX17" s="82" t="s">
        <v>1812</v>
      </c>
      <c r="AY17" s="78" t="s">
        <v>66</v>
      </c>
      <c r="AZ17" s="78" t="str">
        <f>REPLACE(INDEX(GroupVertices[Group],MATCH(Vertices[[#This Row],[Vertex]],GroupVertices[Vertex],0)),1,1,"")</f>
        <v>1</v>
      </c>
      <c r="BA17" s="48" t="s">
        <v>499</v>
      </c>
      <c r="BB17" s="48" t="s">
        <v>499</v>
      </c>
      <c r="BC17" s="48" t="s">
        <v>597</v>
      </c>
      <c r="BD17" s="48" t="s">
        <v>597</v>
      </c>
      <c r="BE17" s="48" t="s">
        <v>627</v>
      </c>
      <c r="BF17" s="48" t="s">
        <v>627</v>
      </c>
      <c r="BG17" s="120" t="s">
        <v>2599</v>
      </c>
      <c r="BH17" s="120" t="s">
        <v>2599</v>
      </c>
      <c r="BI17" s="120" t="s">
        <v>2698</v>
      </c>
      <c r="BJ17" s="120" t="s">
        <v>2698</v>
      </c>
      <c r="BK17" s="120">
        <v>0</v>
      </c>
      <c r="BL17" s="123">
        <v>0</v>
      </c>
      <c r="BM17" s="120">
        <v>0</v>
      </c>
      <c r="BN17" s="123">
        <v>0</v>
      </c>
      <c r="BO17" s="120">
        <v>0</v>
      </c>
      <c r="BP17" s="123">
        <v>0</v>
      </c>
      <c r="BQ17" s="120">
        <v>17</v>
      </c>
      <c r="BR17" s="123">
        <v>100</v>
      </c>
      <c r="BS17" s="120">
        <v>17</v>
      </c>
      <c r="BT17" s="2"/>
      <c r="BU17" s="3"/>
      <c r="BV17" s="3"/>
      <c r="BW17" s="3"/>
      <c r="BX17" s="3"/>
    </row>
    <row r="18" spans="1:76" ht="15">
      <c r="A18" s="64" t="s">
        <v>222</v>
      </c>
      <c r="B18" s="65"/>
      <c r="C18" s="65" t="s">
        <v>64</v>
      </c>
      <c r="D18" s="66">
        <v>162.12727110647415</v>
      </c>
      <c r="E18" s="68"/>
      <c r="F18" s="100" t="s">
        <v>757</v>
      </c>
      <c r="G18" s="65"/>
      <c r="H18" s="69" t="s">
        <v>222</v>
      </c>
      <c r="I18" s="70"/>
      <c r="J18" s="70"/>
      <c r="K18" s="69" t="s">
        <v>1933</v>
      </c>
      <c r="L18" s="73">
        <v>1</v>
      </c>
      <c r="M18" s="74">
        <v>5047.9560546875</v>
      </c>
      <c r="N18" s="74">
        <v>5792.28076171875</v>
      </c>
      <c r="O18" s="75"/>
      <c r="P18" s="76"/>
      <c r="Q18" s="76"/>
      <c r="R18" s="86"/>
      <c r="S18" s="48">
        <v>0</v>
      </c>
      <c r="T18" s="48">
        <v>1</v>
      </c>
      <c r="U18" s="49">
        <v>0</v>
      </c>
      <c r="V18" s="49">
        <v>0.071429</v>
      </c>
      <c r="W18" s="49">
        <v>0</v>
      </c>
      <c r="X18" s="49">
        <v>0.569035</v>
      </c>
      <c r="Y18" s="49">
        <v>0</v>
      </c>
      <c r="Z18" s="49">
        <v>0</v>
      </c>
      <c r="AA18" s="71">
        <v>18</v>
      </c>
      <c r="AB18" s="71"/>
      <c r="AC18" s="72"/>
      <c r="AD18" s="78" t="s">
        <v>1263</v>
      </c>
      <c r="AE18" s="78">
        <v>98</v>
      </c>
      <c r="AF18" s="78">
        <v>48</v>
      </c>
      <c r="AG18" s="78">
        <v>102</v>
      </c>
      <c r="AH18" s="78">
        <v>21</v>
      </c>
      <c r="AI18" s="78"/>
      <c r="AJ18" s="78" t="s">
        <v>1380</v>
      </c>
      <c r="AK18" s="78" t="s">
        <v>1486</v>
      </c>
      <c r="AL18" s="78"/>
      <c r="AM18" s="78"/>
      <c r="AN18" s="80">
        <v>41140.733761574076</v>
      </c>
      <c r="AO18" s="78"/>
      <c r="AP18" s="78" t="b">
        <v>0</v>
      </c>
      <c r="AQ18" s="78" t="b">
        <v>0</v>
      </c>
      <c r="AR18" s="78" t="b">
        <v>0</v>
      </c>
      <c r="AS18" s="78" t="s">
        <v>1187</v>
      </c>
      <c r="AT18" s="78">
        <v>0</v>
      </c>
      <c r="AU18" s="82" t="s">
        <v>1751</v>
      </c>
      <c r="AV18" s="78" t="b">
        <v>0</v>
      </c>
      <c r="AW18" s="78" t="s">
        <v>1797</v>
      </c>
      <c r="AX18" s="82" t="s">
        <v>1813</v>
      </c>
      <c r="AY18" s="78" t="s">
        <v>66</v>
      </c>
      <c r="AZ18" s="78" t="str">
        <f>REPLACE(INDEX(GroupVertices[Group],MATCH(Vertices[[#This Row],[Vertex]],GroupVertices[Vertex],0)),1,1,"")</f>
        <v>3</v>
      </c>
      <c r="BA18" s="48"/>
      <c r="BB18" s="48"/>
      <c r="BC18" s="48"/>
      <c r="BD18" s="48"/>
      <c r="BE18" s="48" t="s">
        <v>635</v>
      </c>
      <c r="BF18" s="48" t="s">
        <v>635</v>
      </c>
      <c r="BG18" s="120" t="s">
        <v>2600</v>
      </c>
      <c r="BH18" s="120" t="s">
        <v>2600</v>
      </c>
      <c r="BI18" s="120" t="s">
        <v>2699</v>
      </c>
      <c r="BJ18" s="120" t="s">
        <v>2699</v>
      </c>
      <c r="BK18" s="120">
        <v>0</v>
      </c>
      <c r="BL18" s="123">
        <v>0</v>
      </c>
      <c r="BM18" s="120">
        <v>0</v>
      </c>
      <c r="BN18" s="123">
        <v>0</v>
      </c>
      <c r="BO18" s="120">
        <v>0</v>
      </c>
      <c r="BP18" s="123">
        <v>0</v>
      </c>
      <c r="BQ18" s="120">
        <v>20</v>
      </c>
      <c r="BR18" s="123">
        <v>100</v>
      </c>
      <c r="BS18" s="120">
        <v>20</v>
      </c>
      <c r="BT18" s="2"/>
      <c r="BU18" s="3"/>
      <c r="BV18" s="3"/>
      <c r="BW18" s="3"/>
      <c r="BX18" s="3"/>
    </row>
    <row r="19" spans="1:76" ht="15">
      <c r="A19" s="64" t="s">
        <v>303</v>
      </c>
      <c r="B19" s="65"/>
      <c r="C19" s="65" t="s">
        <v>64</v>
      </c>
      <c r="D19" s="66">
        <v>186.20641109874836</v>
      </c>
      <c r="E19" s="68"/>
      <c r="F19" s="100" t="s">
        <v>828</v>
      </c>
      <c r="G19" s="65"/>
      <c r="H19" s="69" t="s">
        <v>303</v>
      </c>
      <c r="I19" s="70"/>
      <c r="J19" s="70"/>
      <c r="K19" s="69" t="s">
        <v>1934</v>
      </c>
      <c r="L19" s="73">
        <v>489.7006111970267</v>
      </c>
      <c r="M19" s="74">
        <v>4681.67236328125</v>
      </c>
      <c r="N19" s="74">
        <v>4522.90576171875</v>
      </c>
      <c r="O19" s="75"/>
      <c r="P19" s="76"/>
      <c r="Q19" s="76"/>
      <c r="R19" s="86"/>
      <c r="S19" s="48">
        <v>7</v>
      </c>
      <c r="T19" s="48">
        <v>2</v>
      </c>
      <c r="U19" s="49">
        <v>40</v>
      </c>
      <c r="V19" s="49">
        <v>0.125</v>
      </c>
      <c r="W19" s="49">
        <v>0</v>
      </c>
      <c r="X19" s="49">
        <v>3.450879</v>
      </c>
      <c r="Y19" s="49">
        <v>0</v>
      </c>
      <c r="Z19" s="49">
        <v>0.16666666666666666</v>
      </c>
      <c r="AA19" s="71">
        <v>19</v>
      </c>
      <c r="AB19" s="71"/>
      <c r="AC19" s="72"/>
      <c r="AD19" s="78" t="s">
        <v>1264</v>
      </c>
      <c r="AE19" s="78">
        <v>3598</v>
      </c>
      <c r="AF19" s="78">
        <v>8751</v>
      </c>
      <c r="AG19" s="78">
        <v>20559</v>
      </c>
      <c r="AH19" s="78">
        <v>4396</v>
      </c>
      <c r="AI19" s="78"/>
      <c r="AJ19" s="78" t="s">
        <v>1381</v>
      </c>
      <c r="AK19" s="78" t="s">
        <v>1220</v>
      </c>
      <c r="AL19" s="82" t="s">
        <v>1563</v>
      </c>
      <c r="AM19" s="78"/>
      <c r="AN19" s="80">
        <v>39840.89194444445</v>
      </c>
      <c r="AO19" s="82" t="s">
        <v>1660</v>
      </c>
      <c r="AP19" s="78" t="b">
        <v>0</v>
      </c>
      <c r="AQ19" s="78" t="b">
        <v>0</v>
      </c>
      <c r="AR19" s="78" t="b">
        <v>1</v>
      </c>
      <c r="AS19" s="78" t="s">
        <v>1187</v>
      </c>
      <c r="AT19" s="78">
        <v>351</v>
      </c>
      <c r="AU19" s="82" t="s">
        <v>1751</v>
      </c>
      <c r="AV19" s="78" t="b">
        <v>1</v>
      </c>
      <c r="AW19" s="78" t="s">
        <v>1797</v>
      </c>
      <c r="AX19" s="82" t="s">
        <v>1814</v>
      </c>
      <c r="AY19" s="78" t="s">
        <v>66</v>
      </c>
      <c r="AZ19" s="78" t="str">
        <f>REPLACE(INDEX(GroupVertices[Group],MATCH(Vertices[[#This Row],[Vertex]],GroupVertices[Vertex],0)),1,1,"")</f>
        <v>3</v>
      </c>
      <c r="BA19" s="48" t="s">
        <v>2531</v>
      </c>
      <c r="BB19" s="48" t="s">
        <v>2531</v>
      </c>
      <c r="BC19" s="48" t="s">
        <v>2550</v>
      </c>
      <c r="BD19" s="48" t="s">
        <v>2557</v>
      </c>
      <c r="BE19" s="48" t="s">
        <v>2563</v>
      </c>
      <c r="BF19" s="48" t="s">
        <v>2575</v>
      </c>
      <c r="BG19" s="120" t="s">
        <v>2601</v>
      </c>
      <c r="BH19" s="120" t="s">
        <v>2666</v>
      </c>
      <c r="BI19" s="120" t="s">
        <v>2700</v>
      </c>
      <c r="BJ19" s="120" t="s">
        <v>2700</v>
      </c>
      <c r="BK19" s="120">
        <v>15</v>
      </c>
      <c r="BL19" s="123">
        <v>7.352941176470588</v>
      </c>
      <c r="BM19" s="120">
        <v>2</v>
      </c>
      <c r="BN19" s="123">
        <v>0.9803921568627451</v>
      </c>
      <c r="BO19" s="120">
        <v>0</v>
      </c>
      <c r="BP19" s="123">
        <v>0</v>
      </c>
      <c r="BQ19" s="120">
        <v>187</v>
      </c>
      <c r="BR19" s="123">
        <v>91.66666666666667</v>
      </c>
      <c r="BS19" s="120">
        <v>204</v>
      </c>
      <c r="BT19" s="2"/>
      <c r="BU19" s="3"/>
      <c r="BV19" s="3"/>
      <c r="BW19" s="3"/>
      <c r="BX19" s="3"/>
    </row>
    <row r="20" spans="1:76" ht="15">
      <c r="A20" s="64" t="s">
        <v>223</v>
      </c>
      <c r="B20" s="65"/>
      <c r="C20" s="65" t="s">
        <v>64</v>
      </c>
      <c r="D20" s="66">
        <v>166.92207170472892</v>
      </c>
      <c r="E20" s="68"/>
      <c r="F20" s="100" t="s">
        <v>758</v>
      </c>
      <c r="G20" s="65"/>
      <c r="H20" s="69" t="s">
        <v>223</v>
      </c>
      <c r="I20" s="70"/>
      <c r="J20" s="70"/>
      <c r="K20" s="69" t="s">
        <v>1935</v>
      </c>
      <c r="L20" s="73">
        <v>1</v>
      </c>
      <c r="M20" s="74">
        <v>3625.368408203125</v>
      </c>
      <c r="N20" s="74">
        <v>1830.1622314453125</v>
      </c>
      <c r="O20" s="75"/>
      <c r="P20" s="76"/>
      <c r="Q20" s="76"/>
      <c r="R20" s="86"/>
      <c r="S20" s="48">
        <v>0</v>
      </c>
      <c r="T20" s="48">
        <v>1</v>
      </c>
      <c r="U20" s="49">
        <v>0</v>
      </c>
      <c r="V20" s="49">
        <v>0.111111</v>
      </c>
      <c r="W20" s="49">
        <v>0</v>
      </c>
      <c r="X20" s="49">
        <v>0.521441</v>
      </c>
      <c r="Y20" s="49">
        <v>0</v>
      </c>
      <c r="Z20" s="49">
        <v>0</v>
      </c>
      <c r="AA20" s="71">
        <v>20</v>
      </c>
      <c r="AB20" s="71"/>
      <c r="AC20" s="72"/>
      <c r="AD20" s="78" t="s">
        <v>1265</v>
      </c>
      <c r="AE20" s="78">
        <v>195</v>
      </c>
      <c r="AF20" s="78">
        <v>1781</v>
      </c>
      <c r="AG20" s="78">
        <v>2696</v>
      </c>
      <c r="AH20" s="78">
        <v>452</v>
      </c>
      <c r="AI20" s="78"/>
      <c r="AJ20" s="78" t="s">
        <v>1382</v>
      </c>
      <c r="AK20" s="78" t="s">
        <v>1487</v>
      </c>
      <c r="AL20" s="82" t="s">
        <v>1564</v>
      </c>
      <c r="AM20" s="78"/>
      <c r="AN20" s="80">
        <v>40036.067777777775</v>
      </c>
      <c r="AO20" s="82" t="s">
        <v>1661</v>
      </c>
      <c r="AP20" s="78" t="b">
        <v>1</v>
      </c>
      <c r="AQ20" s="78" t="b">
        <v>0</v>
      </c>
      <c r="AR20" s="78" t="b">
        <v>0</v>
      </c>
      <c r="AS20" s="78" t="s">
        <v>1187</v>
      </c>
      <c r="AT20" s="78">
        <v>157</v>
      </c>
      <c r="AU20" s="82" t="s">
        <v>1751</v>
      </c>
      <c r="AV20" s="78" t="b">
        <v>0</v>
      </c>
      <c r="AW20" s="78" t="s">
        <v>1797</v>
      </c>
      <c r="AX20" s="82" t="s">
        <v>1815</v>
      </c>
      <c r="AY20" s="78" t="s">
        <v>66</v>
      </c>
      <c r="AZ20" s="78" t="str">
        <f>REPLACE(INDEX(GroupVertices[Group],MATCH(Vertices[[#This Row],[Vertex]],GroupVertices[Vertex],0)),1,1,"")</f>
        <v>6</v>
      </c>
      <c r="BA20" s="48"/>
      <c r="BB20" s="48"/>
      <c r="BC20" s="48"/>
      <c r="BD20" s="48"/>
      <c r="BE20" s="48" t="s">
        <v>627</v>
      </c>
      <c r="BF20" s="48" t="s">
        <v>627</v>
      </c>
      <c r="BG20" s="120" t="s">
        <v>2602</v>
      </c>
      <c r="BH20" s="120" t="s">
        <v>2602</v>
      </c>
      <c r="BI20" s="120" t="s">
        <v>2701</v>
      </c>
      <c r="BJ20" s="120" t="s">
        <v>2701</v>
      </c>
      <c r="BK20" s="120">
        <v>1</v>
      </c>
      <c r="BL20" s="123">
        <v>5.555555555555555</v>
      </c>
      <c r="BM20" s="120">
        <v>0</v>
      </c>
      <c r="BN20" s="123">
        <v>0</v>
      </c>
      <c r="BO20" s="120">
        <v>0</v>
      </c>
      <c r="BP20" s="123">
        <v>0</v>
      </c>
      <c r="BQ20" s="120">
        <v>17</v>
      </c>
      <c r="BR20" s="123">
        <v>94.44444444444444</v>
      </c>
      <c r="BS20" s="120">
        <v>18</v>
      </c>
      <c r="BT20" s="2"/>
      <c r="BU20" s="3"/>
      <c r="BV20" s="3"/>
      <c r="BW20" s="3"/>
      <c r="BX20" s="3"/>
    </row>
    <row r="21" spans="1:76" ht="15">
      <c r="A21" s="64" t="s">
        <v>295</v>
      </c>
      <c r="B21" s="65"/>
      <c r="C21" s="65" t="s">
        <v>64</v>
      </c>
      <c r="D21" s="66">
        <v>168.85880593368353</v>
      </c>
      <c r="E21" s="68"/>
      <c r="F21" s="100" t="s">
        <v>822</v>
      </c>
      <c r="G21" s="65"/>
      <c r="H21" s="69" t="s">
        <v>295</v>
      </c>
      <c r="I21" s="70"/>
      <c r="J21" s="70"/>
      <c r="K21" s="69" t="s">
        <v>1936</v>
      </c>
      <c r="L21" s="73">
        <v>220.915275038662</v>
      </c>
      <c r="M21" s="74">
        <v>4527.48388671875</v>
      </c>
      <c r="N21" s="74">
        <v>1424.191162109375</v>
      </c>
      <c r="O21" s="75"/>
      <c r="P21" s="76"/>
      <c r="Q21" s="76"/>
      <c r="R21" s="86"/>
      <c r="S21" s="48">
        <v>6</v>
      </c>
      <c r="T21" s="48">
        <v>2</v>
      </c>
      <c r="U21" s="49">
        <v>18</v>
      </c>
      <c r="V21" s="49">
        <v>0.2</v>
      </c>
      <c r="W21" s="49">
        <v>0</v>
      </c>
      <c r="X21" s="49">
        <v>2.621942</v>
      </c>
      <c r="Y21" s="49">
        <v>0.05</v>
      </c>
      <c r="Z21" s="49">
        <v>0.2</v>
      </c>
      <c r="AA21" s="71">
        <v>21</v>
      </c>
      <c r="AB21" s="71"/>
      <c r="AC21" s="72"/>
      <c r="AD21" s="78" t="s">
        <v>1266</v>
      </c>
      <c r="AE21" s="78">
        <v>853</v>
      </c>
      <c r="AF21" s="78">
        <v>2481</v>
      </c>
      <c r="AG21" s="78">
        <v>8777</v>
      </c>
      <c r="AH21" s="78">
        <v>2220</v>
      </c>
      <c r="AI21" s="78"/>
      <c r="AJ21" s="78" t="s">
        <v>1383</v>
      </c>
      <c r="AK21" s="78" t="s">
        <v>1488</v>
      </c>
      <c r="AL21" s="82" t="s">
        <v>1565</v>
      </c>
      <c r="AM21" s="78"/>
      <c r="AN21" s="80">
        <v>40821.509560185186</v>
      </c>
      <c r="AO21" s="82" t="s">
        <v>1662</v>
      </c>
      <c r="AP21" s="78" t="b">
        <v>0</v>
      </c>
      <c r="AQ21" s="78" t="b">
        <v>0</v>
      </c>
      <c r="AR21" s="78" t="b">
        <v>1</v>
      </c>
      <c r="AS21" s="78" t="s">
        <v>1187</v>
      </c>
      <c r="AT21" s="78">
        <v>139</v>
      </c>
      <c r="AU21" s="82" t="s">
        <v>1751</v>
      </c>
      <c r="AV21" s="78" t="b">
        <v>0</v>
      </c>
      <c r="AW21" s="78" t="s">
        <v>1797</v>
      </c>
      <c r="AX21" s="82" t="s">
        <v>1816</v>
      </c>
      <c r="AY21" s="78" t="s">
        <v>66</v>
      </c>
      <c r="AZ21" s="78" t="str">
        <f>REPLACE(INDEX(GroupVertices[Group],MATCH(Vertices[[#This Row],[Vertex]],GroupVertices[Vertex],0)),1,1,"")</f>
        <v>6</v>
      </c>
      <c r="BA21" s="48" t="s">
        <v>2532</v>
      </c>
      <c r="BB21" s="48" t="s">
        <v>2532</v>
      </c>
      <c r="BC21" s="48" t="s">
        <v>2551</v>
      </c>
      <c r="BD21" s="48" t="s">
        <v>2558</v>
      </c>
      <c r="BE21" s="48" t="s">
        <v>2564</v>
      </c>
      <c r="BF21" s="48" t="s">
        <v>2576</v>
      </c>
      <c r="BG21" s="120" t="s">
        <v>2603</v>
      </c>
      <c r="BH21" s="120" t="s">
        <v>2667</v>
      </c>
      <c r="BI21" s="120" t="s">
        <v>2702</v>
      </c>
      <c r="BJ21" s="120" t="s">
        <v>2702</v>
      </c>
      <c r="BK21" s="120">
        <v>15</v>
      </c>
      <c r="BL21" s="123">
        <v>7.425742574257426</v>
      </c>
      <c r="BM21" s="120">
        <v>0</v>
      </c>
      <c r="BN21" s="123">
        <v>0</v>
      </c>
      <c r="BO21" s="120">
        <v>0</v>
      </c>
      <c r="BP21" s="123">
        <v>0</v>
      </c>
      <c r="BQ21" s="120">
        <v>187</v>
      </c>
      <c r="BR21" s="123">
        <v>92.57425742574257</v>
      </c>
      <c r="BS21" s="120">
        <v>202</v>
      </c>
      <c r="BT21" s="2"/>
      <c r="BU21" s="3"/>
      <c r="BV21" s="3"/>
      <c r="BW21" s="3"/>
      <c r="BX21" s="3"/>
    </row>
    <row r="22" spans="1:76" ht="15">
      <c r="A22" s="64" t="s">
        <v>224</v>
      </c>
      <c r="B22" s="65"/>
      <c r="C22" s="65" t="s">
        <v>64</v>
      </c>
      <c r="D22" s="66">
        <v>162.55335263684418</v>
      </c>
      <c r="E22" s="68"/>
      <c r="F22" s="100" t="s">
        <v>759</v>
      </c>
      <c r="G22" s="65"/>
      <c r="H22" s="69" t="s">
        <v>224</v>
      </c>
      <c r="I22" s="70"/>
      <c r="J22" s="70"/>
      <c r="K22" s="69" t="s">
        <v>1937</v>
      </c>
      <c r="L22" s="73">
        <v>1</v>
      </c>
      <c r="M22" s="74">
        <v>3625.368408203125</v>
      </c>
      <c r="N22" s="74">
        <v>4821.3232421875</v>
      </c>
      <c r="O22" s="75"/>
      <c r="P22" s="76"/>
      <c r="Q22" s="76"/>
      <c r="R22" s="86"/>
      <c r="S22" s="48">
        <v>0</v>
      </c>
      <c r="T22" s="48">
        <v>1</v>
      </c>
      <c r="U22" s="49">
        <v>0</v>
      </c>
      <c r="V22" s="49">
        <v>0.055556</v>
      </c>
      <c r="W22" s="49">
        <v>0</v>
      </c>
      <c r="X22" s="49">
        <v>0.613447</v>
      </c>
      <c r="Y22" s="49">
        <v>0</v>
      </c>
      <c r="Z22" s="49">
        <v>0</v>
      </c>
      <c r="AA22" s="71">
        <v>22</v>
      </c>
      <c r="AB22" s="71"/>
      <c r="AC22" s="72"/>
      <c r="AD22" s="78" t="s">
        <v>1267</v>
      </c>
      <c r="AE22" s="78">
        <v>222</v>
      </c>
      <c r="AF22" s="78">
        <v>202</v>
      </c>
      <c r="AG22" s="78">
        <v>1923</v>
      </c>
      <c r="AH22" s="78">
        <v>1205</v>
      </c>
      <c r="AI22" s="78"/>
      <c r="AJ22" s="78" t="s">
        <v>1384</v>
      </c>
      <c r="AK22" s="78" t="s">
        <v>1489</v>
      </c>
      <c r="AL22" s="82" t="s">
        <v>1566</v>
      </c>
      <c r="AM22" s="78"/>
      <c r="AN22" s="80">
        <v>42337.77229166667</v>
      </c>
      <c r="AO22" s="82" t="s">
        <v>1663</v>
      </c>
      <c r="AP22" s="78" t="b">
        <v>0</v>
      </c>
      <c r="AQ22" s="78" t="b">
        <v>0</v>
      </c>
      <c r="AR22" s="78" t="b">
        <v>1</v>
      </c>
      <c r="AS22" s="78" t="s">
        <v>1187</v>
      </c>
      <c r="AT22" s="78">
        <v>3</v>
      </c>
      <c r="AU22" s="82" t="s">
        <v>1751</v>
      </c>
      <c r="AV22" s="78" t="b">
        <v>0</v>
      </c>
      <c r="AW22" s="78" t="s">
        <v>1797</v>
      </c>
      <c r="AX22" s="82" t="s">
        <v>1817</v>
      </c>
      <c r="AY22" s="78" t="s">
        <v>66</v>
      </c>
      <c r="AZ22" s="78" t="str">
        <f>REPLACE(INDEX(GroupVertices[Group],MATCH(Vertices[[#This Row],[Vertex]],GroupVertices[Vertex],0)),1,1,"")</f>
        <v>3</v>
      </c>
      <c r="BA22" s="48" t="s">
        <v>500</v>
      </c>
      <c r="BB22" s="48" t="s">
        <v>500</v>
      </c>
      <c r="BC22" s="48" t="s">
        <v>598</v>
      </c>
      <c r="BD22" s="48" t="s">
        <v>598</v>
      </c>
      <c r="BE22" s="48" t="s">
        <v>635</v>
      </c>
      <c r="BF22" s="48" t="s">
        <v>635</v>
      </c>
      <c r="BG22" s="120" t="s">
        <v>2604</v>
      </c>
      <c r="BH22" s="120" t="s">
        <v>2604</v>
      </c>
      <c r="BI22" s="120" t="s">
        <v>2438</v>
      </c>
      <c r="BJ22" s="120" t="s">
        <v>2438</v>
      </c>
      <c r="BK22" s="120">
        <v>2</v>
      </c>
      <c r="BL22" s="123">
        <v>5.555555555555555</v>
      </c>
      <c r="BM22" s="120">
        <v>1</v>
      </c>
      <c r="BN22" s="123">
        <v>2.7777777777777777</v>
      </c>
      <c r="BO22" s="120">
        <v>0</v>
      </c>
      <c r="BP22" s="123">
        <v>0</v>
      </c>
      <c r="BQ22" s="120">
        <v>33</v>
      </c>
      <c r="BR22" s="123">
        <v>91.66666666666667</v>
      </c>
      <c r="BS22" s="120">
        <v>36</v>
      </c>
      <c r="BT22" s="2"/>
      <c r="BU22" s="3"/>
      <c r="BV22" s="3"/>
      <c r="BW22" s="3"/>
      <c r="BX22" s="3"/>
    </row>
    <row r="23" spans="1:76" ht="15">
      <c r="A23" s="64" t="s">
        <v>302</v>
      </c>
      <c r="B23" s="65"/>
      <c r="C23" s="65" t="s">
        <v>64</v>
      </c>
      <c r="D23" s="66">
        <v>187.86370224609664</v>
      </c>
      <c r="E23" s="68"/>
      <c r="F23" s="100" t="s">
        <v>827</v>
      </c>
      <c r="G23" s="65"/>
      <c r="H23" s="69" t="s">
        <v>302</v>
      </c>
      <c r="I23" s="70"/>
      <c r="J23" s="70"/>
      <c r="K23" s="69" t="s">
        <v>1938</v>
      </c>
      <c r="L23" s="73">
        <v>147.61018335910802</v>
      </c>
      <c r="M23" s="74">
        <v>4134.33544921875</v>
      </c>
      <c r="N23" s="74">
        <v>4672.072265625</v>
      </c>
      <c r="O23" s="75"/>
      <c r="P23" s="76"/>
      <c r="Q23" s="76"/>
      <c r="R23" s="86"/>
      <c r="S23" s="48">
        <v>2</v>
      </c>
      <c r="T23" s="48">
        <v>1</v>
      </c>
      <c r="U23" s="49">
        <v>12</v>
      </c>
      <c r="V23" s="49">
        <v>0.083333</v>
      </c>
      <c r="W23" s="49">
        <v>0</v>
      </c>
      <c r="X23" s="49">
        <v>1.090465</v>
      </c>
      <c r="Y23" s="49">
        <v>0</v>
      </c>
      <c r="Z23" s="49">
        <v>0.5</v>
      </c>
      <c r="AA23" s="71">
        <v>23</v>
      </c>
      <c r="AB23" s="71"/>
      <c r="AC23" s="72"/>
      <c r="AD23" s="78" t="s">
        <v>1268</v>
      </c>
      <c r="AE23" s="78">
        <v>3474</v>
      </c>
      <c r="AF23" s="78">
        <v>9350</v>
      </c>
      <c r="AG23" s="78">
        <v>23139</v>
      </c>
      <c r="AH23" s="78">
        <v>29067</v>
      </c>
      <c r="AI23" s="78"/>
      <c r="AJ23" s="78" t="s">
        <v>1385</v>
      </c>
      <c r="AK23" s="78"/>
      <c r="AL23" s="78"/>
      <c r="AM23" s="78"/>
      <c r="AN23" s="80">
        <v>40206.61085648148</v>
      </c>
      <c r="AO23" s="82" t="s">
        <v>1664</v>
      </c>
      <c r="AP23" s="78" t="b">
        <v>0</v>
      </c>
      <c r="AQ23" s="78" t="b">
        <v>0</v>
      </c>
      <c r="AR23" s="78" t="b">
        <v>1</v>
      </c>
      <c r="AS23" s="78" t="s">
        <v>1187</v>
      </c>
      <c r="AT23" s="78">
        <v>526</v>
      </c>
      <c r="AU23" s="82" t="s">
        <v>1754</v>
      </c>
      <c r="AV23" s="78" t="b">
        <v>0</v>
      </c>
      <c r="AW23" s="78" t="s">
        <v>1797</v>
      </c>
      <c r="AX23" s="82" t="s">
        <v>1818</v>
      </c>
      <c r="AY23" s="78" t="s">
        <v>66</v>
      </c>
      <c r="AZ23" s="78" t="str">
        <f>REPLACE(INDEX(GroupVertices[Group],MATCH(Vertices[[#This Row],[Vertex]],GroupVertices[Vertex],0)),1,1,"")</f>
        <v>3</v>
      </c>
      <c r="BA23" s="48"/>
      <c r="BB23" s="48"/>
      <c r="BC23" s="48"/>
      <c r="BD23" s="48"/>
      <c r="BE23" s="48" t="s">
        <v>635</v>
      </c>
      <c r="BF23" s="48" t="s">
        <v>635</v>
      </c>
      <c r="BG23" s="120" t="s">
        <v>2600</v>
      </c>
      <c r="BH23" s="120" t="s">
        <v>2600</v>
      </c>
      <c r="BI23" s="120" t="s">
        <v>2699</v>
      </c>
      <c r="BJ23" s="120" t="s">
        <v>2699</v>
      </c>
      <c r="BK23" s="120">
        <v>0</v>
      </c>
      <c r="BL23" s="123">
        <v>0</v>
      </c>
      <c r="BM23" s="120">
        <v>0</v>
      </c>
      <c r="BN23" s="123">
        <v>0</v>
      </c>
      <c r="BO23" s="120">
        <v>0</v>
      </c>
      <c r="BP23" s="123">
        <v>0</v>
      </c>
      <c r="BQ23" s="120">
        <v>20</v>
      </c>
      <c r="BR23" s="123">
        <v>100</v>
      </c>
      <c r="BS23" s="120">
        <v>20</v>
      </c>
      <c r="BT23" s="2"/>
      <c r="BU23" s="3"/>
      <c r="BV23" s="3"/>
      <c r="BW23" s="3"/>
      <c r="BX23" s="3"/>
    </row>
    <row r="24" spans="1:76" ht="15">
      <c r="A24" s="64" t="s">
        <v>225</v>
      </c>
      <c r="B24" s="65"/>
      <c r="C24" s="65" t="s">
        <v>64</v>
      </c>
      <c r="D24" s="66">
        <v>162.3043439502643</v>
      </c>
      <c r="E24" s="68"/>
      <c r="F24" s="100" t="s">
        <v>760</v>
      </c>
      <c r="G24" s="65"/>
      <c r="H24" s="69" t="s">
        <v>225</v>
      </c>
      <c r="I24" s="70"/>
      <c r="J24" s="70"/>
      <c r="K24" s="69" t="s">
        <v>1939</v>
      </c>
      <c r="L24" s="73">
        <v>1</v>
      </c>
      <c r="M24" s="74">
        <v>7890.69921875</v>
      </c>
      <c r="N24" s="74">
        <v>2220.3662109375</v>
      </c>
      <c r="O24" s="75"/>
      <c r="P24" s="76"/>
      <c r="Q24" s="76"/>
      <c r="R24" s="86"/>
      <c r="S24" s="48">
        <v>0</v>
      </c>
      <c r="T24" s="48">
        <v>1</v>
      </c>
      <c r="U24" s="49">
        <v>0</v>
      </c>
      <c r="V24" s="49">
        <v>1</v>
      </c>
      <c r="W24" s="49">
        <v>0</v>
      </c>
      <c r="X24" s="49">
        <v>0.999996</v>
      </c>
      <c r="Y24" s="49">
        <v>0</v>
      </c>
      <c r="Z24" s="49">
        <v>0</v>
      </c>
      <c r="AA24" s="71">
        <v>24</v>
      </c>
      <c r="AB24" s="71"/>
      <c r="AC24" s="72"/>
      <c r="AD24" s="78" t="s">
        <v>1269</v>
      </c>
      <c r="AE24" s="78">
        <v>223</v>
      </c>
      <c r="AF24" s="78">
        <v>112</v>
      </c>
      <c r="AG24" s="78">
        <v>2541</v>
      </c>
      <c r="AH24" s="78">
        <v>24</v>
      </c>
      <c r="AI24" s="78"/>
      <c r="AJ24" s="78" t="s">
        <v>1386</v>
      </c>
      <c r="AK24" s="78" t="s">
        <v>1490</v>
      </c>
      <c r="AL24" s="82" t="s">
        <v>1567</v>
      </c>
      <c r="AM24" s="78"/>
      <c r="AN24" s="80">
        <v>42422.85795138889</v>
      </c>
      <c r="AO24" s="82" t="s">
        <v>1665</v>
      </c>
      <c r="AP24" s="78" t="b">
        <v>1</v>
      </c>
      <c r="AQ24" s="78" t="b">
        <v>0</v>
      </c>
      <c r="AR24" s="78" t="b">
        <v>0</v>
      </c>
      <c r="AS24" s="78" t="s">
        <v>1187</v>
      </c>
      <c r="AT24" s="78">
        <v>21</v>
      </c>
      <c r="AU24" s="78"/>
      <c r="AV24" s="78" t="b">
        <v>0</v>
      </c>
      <c r="AW24" s="78" t="s">
        <v>1797</v>
      </c>
      <c r="AX24" s="82" t="s">
        <v>1819</v>
      </c>
      <c r="AY24" s="78" t="s">
        <v>66</v>
      </c>
      <c r="AZ24" s="78" t="str">
        <f>REPLACE(INDEX(GroupVertices[Group],MATCH(Vertices[[#This Row],[Vertex]],GroupVertices[Vertex],0)),1,1,"")</f>
        <v>22</v>
      </c>
      <c r="BA24" s="48" t="s">
        <v>501</v>
      </c>
      <c r="BB24" s="48" t="s">
        <v>501</v>
      </c>
      <c r="BC24" s="48" t="s">
        <v>599</v>
      </c>
      <c r="BD24" s="48" t="s">
        <v>599</v>
      </c>
      <c r="BE24" s="48" t="s">
        <v>630</v>
      </c>
      <c r="BF24" s="48" t="s">
        <v>630</v>
      </c>
      <c r="BG24" s="120" t="s">
        <v>2593</v>
      </c>
      <c r="BH24" s="120" t="s">
        <v>2593</v>
      </c>
      <c r="BI24" s="120" t="s">
        <v>2703</v>
      </c>
      <c r="BJ24" s="120" t="s">
        <v>2703</v>
      </c>
      <c r="BK24" s="120">
        <v>1</v>
      </c>
      <c r="BL24" s="123">
        <v>6.25</v>
      </c>
      <c r="BM24" s="120">
        <v>0</v>
      </c>
      <c r="BN24" s="123">
        <v>0</v>
      </c>
      <c r="BO24" s="120">
        <v>0</v>
      </c>
      <c r="BP24" s="123">
        <v>0</v>
      </c>
      <c r="BQ24" s="120">
        <v>15</v>
      </c>
      <c r="BR24" s="123">
        <v>93.75</v>
      </c>
      <c r="BS24" s="120">
        <v>16</v>
      </c>
      <c r="BT24" s="2"/>
      <c r="BU24" s="3"/>
      <c r="BV24" s="3"/>
      <c r="BW24" s="3"/>
      <c r="BX24" s="3"/>
    </row>
    <row r="25" spans="1:76" ht="15">
      <c r="A25" s="64" t="s">
        <v>310</v>
      </c>
      <c r="B25" s="65"/>
      <c r="C25" s="65" t="s">
        <v>64</v>
      </c>
      <c r="D25" s="66">
        <v>286.35770484117523</v>
      </c>
      <c r="E25" s="68"/>
      <c r="F25" s="100" t="s">
        <v>1765</v>
      </c>
      <c r="G25" s="65"/>
      <c r="H25" s="69" t="s">
        <v>310</v>
      </c>
      <c r="I25" s="70"/>
      <c r="J25" s="70"/>
      <c r="K25" s="69" t="s">
        <v>1940</v>
      </c>
      <c r="L25" s="73">
        <v>1</v>
      </c>
      <c r="M25" s="74">
        <v>7890.69921875</v>
      </c>
      <c r="N25" s="74">
        <v>2826.18798828125</v>
      </c>
      <c r="O25" s="75"/>
      <c r="P25" s="76"/>
      <c r="Q25" s="76"/>
      <c r="R25" s="86"/>
      <c r="S25" s="48">
        <v>1</v>
      </c>
      <c r="T25" s="48">
        <v>0</v>
      </c>
      <c r="U25" s="49">
        <v>0</v>
      </c>
      <c r="V25" s="49">
        <v>1</v>
      </c>
      <c r="W25" s="49">
        <v>0</v>
      </c>
      <c r="X25" s="49">
        <v>0.999996</v>
      </c>
      <c r="Y25" s="49">
        <v>0</v>
      </c>
      <c r="Z25" s="49">
        <v>0</v>
      </c>
      <c r="AA25" s="71">
        <v>25</v>
      </c>
      <c r="AB25" s="71"/>
      <c r="AC25" s="72"/>
      <c r="AD25" s="78" t="s">
        <v>1270</v>
      </c>
      <c r="AE25" s="78">
        <v>1358</v>
      </c>
      <c r="AF25" s="78">
        <v>44949</v>
      </c>
      <c r="AG25" s="78">
        <v>49036</v>
      </c>
      <c r="AH25" s="78">
        <v>321</v>
      </c>
      <c r="AI25" s="78"/>
      <c r="AJ25" s="78" t="s">
        <v>1387</v>
      </c>
      <c r="AK25" s="78" t="s">
        <v>1491</v>
      </c>
      <c r="AL25" s="82" t="s">
        <v>1568</v>
      </c>
      <c r="AM25" s="78"/>
      <c r="AN25" s="80">
        <v>39765.776550925926</v>
      </c>
      <c r="AO25" s="82" t="s">
        <v>1666</v>
      </c>
      <c r="AP25" s="78" t="b">
        <v>0</v>
      </c>
      <c r="AQ25" s="78" t="b">
        <v>0</v>
      </c>
      <c r="AR25" s="78" t="b">
        <v>1</v>
      </c>
      <c r="AS25" s="78" t="s">
        <v>1187</v>
      </c>
      <c r="AT25" s="78">
        <v>1584</v>
      </c>
      <c r="AU25" s="82" t="s">
        <v>1750</v>
      </c>
      <c r="AV25" s="78" t="b">
        <v>0</v>
      </c>
      <c r="AW25" s="78" t="s">
        <v>1797</v>
      </c>
      <c r="AX25" s="82" t="s">
        <v>1820</v>
      </c>
      <c r="AY25" s="78" t="s">
        <v>65</v>
      </c>
      <c r="AZ25" s="78" t="str">
        <f>REPLACE(INDEX(GroupVertices[Group],MATCH(Vertices[[#This Row],[Vertex]],GroupVertices[Vertex],0)),1,1,"")</f>
        <v>22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226</v>
      </c>
      <c r="B26" s="65"/>
      <c r="C26" s="65" t="s">
        <v>64</v>
      </c>
      <c r="D26" s="66">
        <v>168.3912229555502</v>
      </c>
      <c r="E26" s="68"/>
      <c r="F26" s="100" t="s">
        <v>1766</v>
      </c>
      <c r="G26" s="65"/>
      <c r="H26" s="69" t="s">
        <v>226</v>
      </c>
      <c r="I26" s="70"/>
      <c r="J26" s="70"/>
      <c r="K26" s="69" t="s">
        <v>1941</v>
      </c>
      <c r="L26" s="73">
        <v>1</v>
      </c>
      <c r="M26" s="74">
        <v>1165.5753173828125</v>
      </c>
      <c r="N26" s="74">
        <v>3866.2802734375</v>
      </c>
      <c r="O26" s="75"/>
      <c r="P26" s="76"/>
      <c r="Q26" s="76"/>
      <c r="R26" s="86"/>
      <c r="S26" s="48">
        <v>1</v>
      </c>
      <c r="T26" s="48">
        <v>1</v>
      </c>
      <c r="U26" s="49">
        <v>0</v>
      </c>
      <c r="V26" s="49">
        <v>0</v>
      </c>
      <c r="W26" s="49">
        <v>0</v>
      </c>
      <c r="X26" s="49">
        <v>0.999996</v>
      </c>
      <c r="Y26" s="49">
        <v>0</v>
      </c>
      <c r="Z26" s="49" t="s">
        <v>3110</v>
      </c>
      <c r="AA26" s="71">
        <v>26</v>
      </c>
      <c r="AB26" s="71"/>
      <c r="AC26" s="72"/>
      <c r="AD26" s="78" t="s">
        <v>1271</v>
      </c>
      <c r="AE26" s="78">
        <v>377</v>
      </c>
      <c r="AF26" s="78">
        <v>2312</v>
      </c>
      <c r="AG26" s="78">
        <v>3610</v>
      </c>
      <c r="AH26" s="78">
        <v>34</v>
      </c>
      <c r="AI26" s="78"/>
      <c r="AJ26" s="78"/>
      <c r="AK26" s="78" t="s">
        <v>1492</v>
      </c>
      <c r="AL26" s="82" t="s">
        <v>1569</v>
      </c>
      <c r="AM26" s="78"/>
      <c r="AN26" s="80">
        <v>40057.62101851852</v>
      </c>
      <c r="AO26" s="82" t="s">
        <v>1667</v>
      </c>
      <c r="AP26" s="78" t="b">
        <v>0</v>
      </c>
      <c r="AQ26" s="78" t="b">
        <v>0</v>
      </c>
      <c r="AR26" s="78" t="b">
        <v>1</v>
      </c>
      <c r="AS26" s="78" t="s">
        <v>1187</v>
      </c>
      <c r="AT26" s="78">
        <v>53</v>
      </c>
      <c r="AU26" s="82" t="s">
        <v>1751</v>
      </c>
      <c r="AV26" s="78" t="b">
        <v>0</v>
      </c>
      <c r="AW26" s="78" t="s">
        <v>1797</v>
      </c>
      <c r="AX26" s="82" t="s">
        <v>1821</v>
      </c>
      <c r="AY26" s="78" t="s">
        <v>66</v>
      </c>
      <c r="AZ26" s="78" t="str">
        <f>REPLACE(INDEX(GroupVertices[Group],MATCH(Vertices[[#This Row],[Vertex]],GroupVertices[Vertex],0)),1,1,"")</f>
        <v>1</v>
      </c>
      <c r="BA26" s="48" t="s">
        <v>502</v>
      </c>
      <c r="BB26" s="48" t="s">
        <v>502</v>
      </c>
      <c r="BC26" s="48" t="s">
        <v>597</v>
      </c>
      <c r="BD26" s="48" t="s">
        <v>597</v>
      </c>
      <c r="BE26" s="48" t="s">
        <v>636</v>
      </c>
      <c r="BF26" s="48" t="s">
        <v>636</v>
      </c>
      <c r="BG26" s="120" t="s">
        <v>2605</v>
      </c>
      <c r="BH26" s="120" t="s">
        <v>2605</v>
      </c>
      <c r="BI26" s="120" t="s">
        <v>2704</v>
      </c>
      <c r="BJ26" s="120" t="s">
        <v>2704</v>
      </c>
      <c r="BK26" s="120">
        <v>0</v>
      </c>
      <c r="BL26" s="123">
        <v>0</v>
      </c>
      <c r="BM26" s="120">
        <v>0</v>
      </c>
      <c r="BN26" s="123">
        <v>0</v>
      </c>
      <c r="BO26" s="120">
        <v>0</v>
      </c>
      <c r="BP26" s="123">
        <v>0</v>
      </c>
      <c r="BQ26" s="120">
        <v>29</v>
      </c>
      <c r="BR26" s="123">
        <v>100</v>
      </c>
      <c r="BS26" s="120">
        <v>29</v>
      </c>
      <c r="BT26" s="2"/>
      <c r="BU26" s="3"/>
      <c r="BV26" s="3"/>
      <c r="BW26" s="3"/>
      <c r="BX26" s="3"/>
    </row>
    <row r="27" spans="1:76" ht="15">
      <c r="A27" s="64" t="s">
        <v>227</v>
      </c>
      <c r="B27" s="65"/>
      <c r="C27" s="65" t="s">
        <v>64</v>
      </c>
      <c r="D27" s="66">
        <v>162.21027400200077</v>
      </c>
      <c r="E27" s="68"/>
      <c r="F27" s="100" t="s">
        <v>761</v>
      </c>
      <c r="G27" s="65"/>
      <c r="H27" s="69" t="s">
        <v>227</v>
      </c>
      <c r="I27" s="70"/>
      <c r="J27" s="70"/>
      <c r="K27" s="69" t="s">
        <v>1942</v>
      </c>
      <c r="L27" s="73">
        <v>1</v>
      </c>
      <c r="M27" s="74">
        <v>6116.99658203125</v>
      </c>
      <c r="N27" s="74">
        <v>6440.5322265625</v>
      </c>
      <c r="O27" s="75"/>
      <c r="P27" s="76"/>
      <c r="Q27" s="76"/>
      <c r="R27" s="86"/>
      <c r="S27" s="48">
        <v>0</v>
      </c>
      <c r="T27" s="48">
        <v>1</v>
      </c>
      <c r="U27" s="49">
        <v>0</v>
      </c>
      <c r="V27" s="49">
        <v>0.005376</v>
      </c>
      <c r="W27" s="49">
        <v>0.009329</v>
      </c>
      <c r="X27" s="49">
        <v>0.497484</v>
      </c>
      <c r="Y27" s="49">
        <v>0</v>
      </c>
      <c r="Z27" s="49">
        <v>0</v>
      </c>
      <c r="AA27" s="71">
        <v>27</v>
      </c>
      <c r="AB27" s="71"/>
      <c r="AC27" s="72"/>
      <c r="AD27" s="78" t="s">
        <v>1272</v>
      </c>
      <c r="AE27" s="78">
        <v>283</v>
      </c>
      <c r="AF27" s="78">
        <v>78</v>
      </c>
      <c r="AG27" s="78">
        <v>666</v>
      </c>
      <c r="AH27" s="78">
        <v>328</v>
      </c>
      <c r="AI27" s="78"/>
      <c r="AJ27" s="78" t="s">
        <v>1388</v>
      </c>
      <c r="AK27" s="78" t="s">
        <v>1493</v>
      </c>
      <c r="AL27" s="82" t="s">
        <v>1570</v>
      </c>
      <c r="AM27" s="78"/>
      <c r="AN27" s="80">
        <v>43209.49443287037</v>
      </c>
      <c r="AO27" s="82" t="s">
        <v>1668</v>
      </c>
      <c r="AP27" s="78" t="b">
        <v>1</v>
      </c>
      <c r="AQ27" s="78" t="b">
        <v>0</v>
      </c>
      <c r="AR27" s="78" t="b">
        <v>1</v>
      </c>
      <c r="AS27" s="78" t="s">
        <v>1187</v>
      </c>
      <c r="AT27" s="78">
        <v>0</v>
      </c>
      <c r="AU27" s="78"/>
      <c r="AV27" s="78" t="b">
        <v>0</v>
      </c>
      <c r="AW27" s="78" t="s">
        <v>1797</v>
      </c>
      <c r="AX27" s="82" t="s">
        <v>1822</v>
      </c>
      <c r="AY27" s="78" t="s">
        <v>66</v>
      </c>
      <c r="AZ27" s="78" t="str">
        <f>REPLACE(INDEX(GroupVertices[Group],MATCH(Vertices[[#This Row],[Vertex]],GroupVertices[Vertex],0)),1,1,"")</f>
        <v>8</v>
      </c>
      <c r="BA27" s="48"/>
      <c r="BB27" s="48"/>
      <c r="BC27" s="48"/>
      <c r="BD27" s="48"/>
      <c r="BE27" s="48" t="s">
        <v>637</v>
      </c>
      <c r="BF27" s="48" t="s">
        <v>637</v>
      </c>
      <c r="BG27" s="120" t="s">
        <v>2606</v>
      </c>
      <c r="BH27" s="120" t="s">
        <v>2606</v>
      </c>
      <c r="BI27" s="120" t="s">
        <v>2705</v>
      </c>
      <c r="BJ27" s="120" t="s">
        <v>2705</v>
      </c>
      <c r="BK27" s="120">
        <v>0</v>
      </c>
      <c r="BL27" s="123">
        <v>0</v>
      </c>
      <c r="BM27" s="120">
        <v>0</v>
      </c>
      <c r="BN27" s="123">
        <v>0</v>
      </c>
      <c r="BO27" s="120">
        <v>0</v>
      </c>
      <c r="BP27" s="123">
        <v>0</v>
      </c>
      <c r="BQ27" s="120">
        <v>14</v>
      </c>
      <c r="BR27" s="123">
        <v>100</v>
      </c>
      <c r="BS27" s="120">
        <v>14</v>
      </c>
      <c r="BT27" s="2"/>
      <c r="BU27" s="3"/>
      <c r="BV27" s="3"/>
      <c r="BW27" s="3"/>
      <c r="BX27" s="3"/>
    </row>
    <row r="28" spans="1:76" ht="15">
      <c r="A28" s="64" t="s">
        <v>305</v>
      </c>
      <c r="B28" s="65"/>
      <c r="C28" s="65" t="s">
        <v>64</v>
      </c>
      <c r="D28" s="66">
        <v>163.38338159211042</v>
      </c>
      <c r="E28" s="68"/>
      <c r="F28" s="100" t="s">
        <v>830</v>
      </c>
      <c r="G28" s="65"/>
      <c r="H28" s="69" t="s">
        <v>305</v>
      </c>
      <c r="I28" s="70"/>
      <c r="J28" s="70"/>
      <c r="K28" s="69" t="s">
        <v>1943</v>
      </c>
      <c r="L28" s="73">
        <v>2639.983300463944</v>
      </c>
      <c r="M28" s="74">
        <v>6116.99658203125</v>
      </c>
      <c r="N28" s="74">
        <v>5205.36181640625</v>
      </c>
      <c r="O28" s="75"/>
      <c r="P28" s="76"/>
      <c r="Q28" s="76"/>
      <c r="R28" s="86"/>
      <c r="S28" s="48">
        <v>5</v>
      </c>
      <c r="T28" s="48">
        <v>1</v>
      </c>
      <c r="U28" s="49">
        <v>216</v>
      </c>
      <c r="V28" s="49">
        <v>0.006711</v>
      </c>
      <c r="W28" s="49">
        <v>0.038033</v>
      </c>
      <c r="X28" s="49">
        <v>2.044024</v>
      </c>
      <c r="Y28" s="49">
        <v>0</v>
      </c>
      <c r="Z28" s="49">
        <v>0</v>
      </c>
      <c r="AA28" s="71">
        <v>28</v>
      </c>
      <c r="AB28" s="71"/>
      <c r="AC28" s="72"/>
      <c r="AD28" s="78" t="s">
        <v>1273</v>
      </c>
      <c r="AE28" s="78">
        <v>216</v>
      </c>
      <c r="AF28" s="78">
        <v>502</v>
      </c>
      <c r="AG28" s="78">
        <v>3343</v>
      </c>
      <c r="AH28" s="78">
        <v>660</v>
      </c>
      <c r="AI28" s="78"/>
      <c r="AJ28" s="78" t="s">
        <v>1389</v>
      </c>
      <c r="AK28" s="78" t="s">
        <v>1494</v>
      </c>
      <c r="AL28" s="82" t="s">
        <v>1571</v>
      </c>
      <c r="AM28" s="78"/>
      <c r="AN28" s="80">
        <v>40844.896469907406</v>
      </c>
      <c r="AO28" s="82" t="s">
        <v>1669</v>
      </c>
      <c r="AP28" s="78" t="b">
        <v>1</v>
      </c>
      <c r="AQ28" s="78" t="b">
        <v>0</v>
      </c>
      <c r="AR28" s="78" t="b">
        <v>1</v>
      </c>
      <c r="AS28" s="78" t="s">
        <v>1187</v>
      </c>
      <c r="AT28" s="78">
        <v>20</v>
      </c>
      <c r="AU28" s="82" t="s">
        <v>1751</v>
      </c>
      <c r="AV28" s="78" t="b">
        <v>0</v>
      </c>
      <c r="AW28" s="78" t="s">
        <v>1797</v>
      </c>
      <c r="AX28" s="82" t="s">
        <v>1823</v>
      </c>
      <c r="AY28" s="78" t="s">
        <v>66</v>
      </c>
      <c r="AZ28" s="78" t="str">
        <f>REPLACE(INDEX(GroupVertices[Group],MATCH(Vertices[[#This Row],[Vertex]],GroupVertices[Vertex],0)),1,1,"")</f>
        <v>8</v>
      </c>
      <c r="BA28" s="48" t="s">
        <v>2533</v>
      </c>
      <c r="BB28" s="48" t="s">
        <v>2533</v>
      </c>
      <c r="BC28" s="48" t="s">
        <v>2175</v>
      </c>
      <c r="BD28" s="48" t="s">
        <v>2559</v>
      </c>
      <c r="BE28" s="48" t="s">
        <v>2231</v>
      </c>
      <c r="BF28" s="48" t="s">
        <v>2577</v>
      </c>
      <c r="BG28" s="120" t="s">
        <v>2324</v>
      </c>
      <c r="BH28" s="120" t="s">
        <v>2668</v>
      </c>
      <c r="BI28" s="120" t="s">
        <v>2443</v>
      </c>
      <c r="BJ28" s="120" t="s">
        <v>2764</v>
      </c>
      <c r="BK28" s="120">
        <v>1</v>
      </c>
      <c r="BL28" s="123">
        <v>0.411522633744856</v>
      </c>
      <c r="BM28" s="120">
        <v>0</v>
      </c>
      <c r="BN28" s="123">
        <v>0</v>
      </c>
      <c r="BO28" s="120">
        <v>0</v>
      </c>
      <c r="BP28" s="123">
        <v>0</v>
      </c>
      <c r="BQ28" s="120">
        <v>242</v>
      </c>
      <c r="BR28" s="123">
        <v>99.58847736625515</v>
      </c>
      <c r="BS28" s="120">
        <v>243</v>
      </c>
      <c r="BT28" s="2"/>
      <c r="BU28" s="3"/>
      <c r="BV28" s="3"/>
      <c r="BW28" s="3"/>
      <c r="BX28" s="3"/>
    </row>
    <row r="29" spans="1:76" ht="15">
      <c r="A29" s="64" t="s">
        <v>228</v>
      </c>
      <c r="B29" s="65"/>
      <c r="C29" s="65" t="s">
        <v>64</v>
      </c>
      <c r="D29" s="66">
        <v>169.07184669886854</v>
      </c>
      <c r="E29" s="68"/>
      <c r="F29" s="100" t="s">
        <v>762</v>
      </c>
      <c r="G29" s="65"/>
      <c r="H29" s="69" t="s">
        <v>228</v>
      </c>
      <c r="I29" s="70"/>
      <c r="J29" s="70"/>
      <c r="K29" s="69" t="s">
        <v>1944</v>
      </c>
      <c r="L29" s="73">
        <v>1</v>
      </c>
      <c r="M29" s="74">
        <v>3430.4560546875</v>
      </c>
      <c r="N29" s="74">
        <v>2987.9365234375</v>
      </c>
      <c r="O29" s="75"/>
      <c r="P29" s="76"/>
      <c r="Q29" s="76"/>
      <c r="R29" s="86"/>
      <c r="S29" s="48">
        <v>0</v>
      </c>
      <c r="T29" s="48">
        <v>1</v>
      </c>
      <c r="U29" s="49">
        <v>0</v>
      </c>
      <c r="V29" s="49">
        <v>0.005952</v>
      </c>
      <c r="W29" s="49">
        <v>0.008361</v>
      </c>
      <c r="X29" s="49">
        <v>0.443487</v>
      </c>
      <c r="Y29" s="49">
        <v>0</v>
      </c>
      <c r="Z29" s="49">
        <v>0</v>
      </c>
      <c r="AA29" s="71">
        <v>29</v>
      </c>
      <c r="AB29" s="71"/>
      <c r="AC29" s="72"/>
      <c r="AD29" s="78" t="s">
        <v>1274</v>
      </c>
      <c r="AE29" s="78">
        <v>2513</v>
      </c>
      <c r="AF29" s="78">
        <v>2558</v>
      </c>
      <c r="AG29" s="78">
        <v>12012</v>
      </c>
      <c r="AH29" s="78">
        <v>3647</v>
      </c>
      <c r="AI29" s="78"/>
      <c r="AJ29" s="78" t="s">
        <v>1390</v>
      </c>
      <c r="AK29" s="78" t="s">
        <v>1495</v>
      </c>
      <c r="AL29" s="82" t="s">
        <v>1572</v>
      </c>
      <c r="AM29" s="78"/>
      <c r="AN29" s="80">
        <v>40843.635925925926</v>
      </c>
      <c r="AO29" s="82" t="s">
        <v>1670</v>
      </c>
      <c r="AP29" s="78" t="b">
        <v>1</v>
      </c>
      <c r="AQ29" s="78" t="b">
        <v>0</v>
      </c>
      <c r="AR29" s="78" t="b">
        <v>1</v>
      </c>
      <c r="AS29" s="78" t="s">
        <v>1187</v>
      </c>
      <c r="AT29" s="78">
        <v>280</v>
      </c>
      <c r="AU29" s="82" t="s">
        <v>1751</v>
      </c>
      <c r="AV29" s="78" t="b">
        <v>0</v>
      </c>
      <c r="AW29" s="78" t="s">
        <v>1797</v>
      </c>
      <c r="AX29" s="82" t="s">
        <v>1824</v>
      </c>
      <c r="AY29" s="78" t="s">
        <v>66</v>
      </c>
      <c r="AZ29" s="78" t="str">
        <f>REPLACE(INDEX(GroupVertices[Group],MATCH(Vertices[[#This Row],[Vertex]],GroupVertices[Vertex],0)),1,1,"")</f>
        <v>2</v>
      </c>
      <c r="BA29" s="48" t="s">
        <v>503</v>
      </c>
      <c r="BB29" s="48" t="s">
        <v>503</v>
      </c>
      <c r="BC29" s="48" t="s">
        <v>600</v>
      </c>
      <c r="BD29" s="48" t="s">
        <v>600</v>
      </c>
      <c r="BE29" s="48" t="s">
        <v>638</v>
      </c>
      <c r="BF29" s="48" t="s">
        <v>638</v>
      </c>
      <c r="BG29" s="120" t="s">
        <v>2607</v>
      </c>
      <c r="BH29" s="120" t="s">
        <v>2607</v>
      </c>
      <c r="BI29" s="120" t="s">
        <v>2706</v>
      </c>
      <c r="BJ29" s="120" t="s">
        <v>2706</v>
      </c>
      <c r="BK29" s="120">
        <v>0</v>
      </c>
      <c r="BL29" s="123">
        <v>0</v>
      </c>
      <c r="BM29" s="120">
        <v>0</v>
      </c>
      <c r="BN29" s="123">
        <v>0</v>
      </c>
      <c r="BO29" s="120">
        <v>0</v>
      </c>
      <c r="BP29" s="123">
        <v>0</v>
      </c>
      <c r="BQ29" s="120">
        <v>12</v>
      </c>
      <c r="BR29" s="123">
        <v>100</v>
      </c>
      <c r="BS29" s="120">
        <v>12</v>
      </c>
      <c r="BT29" s="2"/>
      <c r="BU29" s="3"/>
      <c r="BV29" s="3"/>
      <c r="BW29" s="3"/>
      <c r="BX29" s="3"/>
    </row>
    <row r="30" spans="1:76" ht="15">
      <c r="A30" s="64" t="s">
        <v>311</v>
      </c>
      <c r="B30" s="65"/>
      <c r="C30" s="65" t="s">
        <v>64</v>
      </c>
      <c r="D30" s="66">
        <v>240.28833106071363</v>
      </c>
      <c r="E30" s="68"/>
      <c r="F30" s="100" t="s">
        <v>1767</v>
      </c>
      <c r="G30" s="65"/>
      <c r="H30" s="69" t="s">
        <v>311</v>
      </c>
      <c r="I30" s="70"/>
      <c r="J30" s="70"/>
      <c r="K30" s="69" t="s">
        <v>1945</v>
      </c>
      <c r="L30" s="73">
        <v>1625.9295322301139</v>
      </c>
      <c r="M30" s="74">
        <v>2765.081787109375</v>
      </c>
      <c r="N30" s="74">
        <v>2433.62548828125</v>
      </c>
      <c r="O30" s="75"/>
      <c r="P30" s="76"/>
      <c r="Q30" s="76"/>
      <c r="R30" s="86"/>
      <c r="S30" s="48">
        <v>4</v>
      </c>
      <c r="T30" s="48">
        <v>0</v>
      </c>
      <c r="U30" s="49">
        <v>133</v>
      </c>
      <c r="V30" s="49">
        <v>0.007634</v>
      </c>
      <c r="W30" s="49">
        <v>0.034086</v>
      </c>
      <c r="X30" s="49">
        <v>1.381118</v>
      </c>
      <c r="Y30" s="49">
        <v>0</v>
      </c>
      <c r="Z30" s="49">
        <v>0</v>
      </c>
      <c r="AA30" s="71">
        <v>30</v>
      </c>
      <c r="AB30" s="71"/>
      <c r="AC30" s="72"/>
      <c r="AD30" s="78" t="s">
        <v>1275</v>
      </c>
      <c r="AE30" s="78">
        <v>292</v>
      </c>
      <c r="AF30" s="78">
        <v>28298</v>
      </c>
      <c r="AG30" s="78">
        <v>20788</v>
      </c>
      <c r="AH30" s="78">
        <v>49467</v>
      </c>
      <c r="AI30" s="78"/>
      <c r="AJ30" s="78" t="s">
        <v>1391</v>
      </c>
      <c r="AK30" s="78" t="s">
        <v>1496</v>
      </c>
      <c r="AL30" s="82" t="s">
        <v>1573</v>
      </c>
      <c r="AM30" s="78"/>
      <c r="AN30" s="80">
        <v>39975.821238425924</v>
      </c>
      <c r="AO30" s="82" t="s">
        <v>1671</v>
      </c>
      <c r="AP30" s="78" t="b">
        <v>0</v>
      </c>
      <c r="AQ30" s="78" t="b">
        <v>0</v>
      </c>
      <c r="AR30" s="78" t="b">
        <v>1</v>
      </c>
      <c r="AS30" s="78" t="s">
        <v>1187</v>
      </c>
      <c r="AT30" s="78">
        <v>1363</v>
      </c>
      <c r="AU30" s="82" t="s">
        <v>1751</v>
      </c>
      <c r="AV30" s="78" t="b">
        <v>1</v>
      </c>
      <c r="AW30" s="78" t="s">
        <v>1797</v>
      </c>
      <c r="AX30" s="82" t="s">
        <v>1825</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229</v>
      </c>
      <c r="B31" s="65"/>
      <c r="C31" s="65" t="s">
        <v>64</v>
      </c>
      <c r="D31" s="66">
        <v>162.24070839702722</v>
      </c>
      <c r="E31" s="68"/>
      <c r="F31" s="100" t="s">
        <v>763</v>
      </c>
      <c r="G31" s="65"/>
      <c r="H31" s="69" t="s">
        <v>229</v>
      </c>
      <c r="I31" s="70"/>
      <c r="J31" s="70"/>
      <c r="K31" s="69" t="s">
        <v>1946</v>
      </c>
      <c r="L31" s="73">
        <v>1</v>
      </c>
      <c r="M31" s="74">
        <v>1812.6842041015625</v>
      </c>
      <c r="N31" s="74">
        <v>3866.2802734375</v>
      </c>
      <c r="O31" s="75"/>
      <c r="P31" s="76"/>
      <c r="Q31" s="76"/>
      <c r="R31" s="86"/>
      <c r="S31" s="48">
        <v>1</v>
      </c>
      <c r="T31" s="48">
        <v>1</v>
      </c>
      <c r="U31" s="49">
        <v>0</v>
      </c>
      <c r="V31" s="49">
        <v>0</v>
      </c>
      <c r="W31" s="49">
        <v>0</v>
      </c>
      <c r="X31" s="49">
        <v>0.999996</v>
      </c>
      <c r="Y31" s="49">
        <v>0</v>
      </c>
      <c r="Z31" s="49" t="s">
        <v>3110</v>
      </c>
      <c r="AA31" s="71">
        <v>31</v>
      </c>
      <c r="AB31" s="71"/>
      <c r="AC31" s="72"/>
      <c r="AD31" s="78" t="s">
        <v>1276</v>
      </c>
      <c r="AE31" s="78">
        <v>454</v>
      </c>
      <c r="AF31" s="78">
        <v>89</v>
      </c>
      <c r="AG31" s="78">
        <v>518</v>
      </c>
      <c r="AH31" s="78">
        <v>8</v>
      </c>
      <c r="AI31" s="78"/>
      <c r="AJ31" s="78" t="s">
        <v>1392</v>
      </c>
      <c r="AK31" s="78" t="s">
        <v>1497</v>
      </c>
      <c r="AL31" s="82" t="s">
        <v>1574</v>
      </c>
      <c r="AM31" s="78"/>
      <c r="AN31" s="80">
        <v>39870.80726851852</v>
      </c>
      <c r="AO31" s="78"/>
      <c r="AP31" s="78" t="b">
        <v>1</v>
      </c>
      <c r="AQ31" s="78" t="b">
        <v>0</v>
      </c>
      <c r="AR31" s="78" t="b">
        <v>0</v>
      </c>
      <c r="AS31" s="78" t="s">
        <v>1187</v>
      </c>
      <c r="AT31" s="78">
        <v>10</v>
      </c>
      <c r="AU31" s="82" t="s">
        <v>1751</v>
      </c>
      <c r="AV31" s="78" t="b">
        <v>0</v>
      </c>
      <c r="AW31" s="78" t="s">
        <v>1797</v>
      </c>
      <c r="AX31" s="82" t="s">
        <v>1826</v>
      </c>
      <c r="AY31" s="78" t="s">
        <v>66</v>
      </c>
      <c r="AZ31" s="78" t="str">
        <f>REPLACE(INDEX(GroupVertices[Group],MATCH(Vertices[[#This Row],[Vertex]],GroupVertices[Vertex],0)),1,1,"")</f>
        <v>1</v>
      </c>
      <c r="BA31" s="48" t="s">
        <v>504</v>
      </c>
      <c r="BB31" s="48" t="s">
        <v>504</v>
      </c>
      <c r="BC31" s="48" t="s">
        <v>597</v>
      </c>
      <c r="BD31" s="48" t="s">
        <v>597</v>
      </c>
      <c r="BE31" s="48" t="s">
        <v>639</v>
      </c>
      <c r="BF31" s="48" t="s">
        <v>639</v>
      </c>
      <c r="BG31" s="120" t="s">
        <v>639</v>
      </c>
      <c r="BH31" s="120" t="s">
        <v>639</v>
      </c>
      <c r="BI31" s="120" t="s">
        <v>2707</v>
      </c>
      <c r="BJ31" s="120" t="s">
        <v>2707</v>
      </c>
      <c r="BK31" s="120">
        <v>0</v>
      </c>
      <c r="BL31" s="123">
        <v>0</v>
      </c>
      <c r="BM31" s="120">
        <v>0</v>
      </c>
      <c r="BN31" s="123">
        <v>0</v>
      </c>
      <c r="BO31" s="120">
        <v>0</v>
      </c>
      <c r="BP31" s="123">
        <v>0</v>
      </c>
      <c r="BQ31" s="120">
        <v>3</v>
      </c>
      <c r="BR31" s="123">
        <v>100</v>
      </c>
      <c r="BS31" s="120">
        <v>3</v>
      </c>
      <c r="BT31" s="2"/>
      <c r="BU31" s="3"/>
      <c r="BV31" s="3"/>
      <c r="BW31" s="3"/>
      <c r="BX31" s="3"/>
    </row>
    <row r="32" spans="1:76" ht="15">
      <c r="A32" s="64" t="s">
        <v>230</v>
      </c>
      <c r="B32" s="65"/>
      <c r="C32" s="65" t="s">
        <v>64</v>
      </c>
      <c r="D32" s="66">
        <v>162.0027667631842</v>
      </c>
      <c r="E32" s="68"/>
      <c r="F32" s="100" t="s">
        <v>764</v>
      </c>
      <c r="G32" s="65"/>
      <c r="H32" s="69" t="s">
        <v>230</v>
      </c>
      <c r="I32" s="70"/>
      <c r="J32" s="70"/>
      <c r="K32" s="69" t="s">
        <v>1947</v>
      </c>
      <c r="L32" s="73">
        <v>1</v>
      </c>
      <c r="M32" s="74">
        <v>4575.78125</v>
      </c>
      <c r="N32" s="74">
        <v>6140.5625</v>
      </c>
      <c r="O32" s="75"/>
      <c r="P32" s="76"/>
      <c r="Q32" s="76"/>
      <c r="R32" s="86"/>
      <c r="S32" s="48">
        <v>0</v>
      </c>
      <c r="T32" s="48">
        <v>1</v>
      </c>
      <c r="U32" s="49">
        <v>0</v>
      </c>
      <c r="V32" s="49">
        <v>0.071429</v>
      </c>
      <c r="W32" s="49">
        <v>0</v>
      </c>
      <c r="X32" s="49">
        <v>0.569035</v>
      </c>
      <c r="Y32" s="49">
        <v>0</v>
      </c>
      <c r="Z32" s="49">
        <v>0</v>
      </c>
      <c r="AA32" s="71">
        <v>32</v>
      </c>
      <c r="AB32" s="71"/>
      <c r="AC32" s="72"/>
      <c r="AD32" s="78" t="s">
        <v>1277</v>
      </c>
      <c r="AE32" s="78">
        <v>249</v>
      </c>
      <c r="AF32" s="78">
        <v>3</v>
      </c>
      <c r="AG32" s="78">
        <v>622</v>
      </c>
      <c r="AH32" s="78">
        <v>604</v>
      </c>
      <c r="AI32" s="78"/>
      <c r="AJ32" s="78" t="s">
        <v>1393</v>
      </c>
      <c r="AK32" s="78" t="s">
        <v>1498</v>
      </c>
      <c r="AL32" s="82" t="s">
        <v>1575</v>
      </c>
      <c r="AM32" s="78"/>
      <c r="AN32" s="80">
        <v>43468.64650462963</v>
      </c>
      <c r="AO32" s="82" t="s">
        <v>1672</v>
      </c>
      <c r="AP32" s="78" t="b">
        <v>1</v>
      </c>
      <c r="AQ32" s="78" t="b">
        <v>0</v>
      </c>
      <c r="AR32" s="78" t="b">
        <v>0</v>
      </c>
      <c r="AS32" s="78" t="s">
        <v>1187</v>
      </c>
      <c r="AT32" s="78">
        <v>0</v>
      </c>
      <c r="AU32" s="78"/>
      <c r="AV32" s="78" t="b">
        <v>0</v>
      </c>
      <c r="AW32" s="78" t="s">
        <v>1797</v>
      </c>
      <c r="AX32" s="82" t="s">
        <v>1827</v>
      </c>
      <c r="AY32" s="78" t="s">
        <v>66</v>
      </c>
      <c r="AZ32" s="78" t="str">
        <f>REPLACE(INDEX(GroupVertices[Group],MATCH(Vertices[[#This Row],[Vertex]],GroupVertices[Vertex],0)),1,1,"")</f>
        <v>3</v>
      </c>
      <c r="BA32" s="48" t="s">
        <v>505</v>
      </c>
      <c r="BB32" s="48" t="s">
        <v>505</v>
      </c>
      <c r="BC32" s="48" t="s">
        <v>601</v>
      </c>
      <c r="BD32" s="48" t="s">
        <v>601</v>
      </c>
      <c r="BE32" s="48" t="s">
        <v>640</v>
      </c>
      <c r="BF32" s="48" t="s">
        <v>640</v>
      </c>
      <c r="BG32" s="120" t="s">
        <v>2608</v>
      </c>
      <c r="BH32" s="120" t="s">
        <v>2608</v>
      </c>
      <c r="BI32" s="120" t="s">
        <v>2708</v>
      </c>
      <c r="BJ32" s="120" t="s">
        <v>2708</v>
      </c>
      <c r="BK32" s="120">
        <v>0</v>
      </c>
      <c r="BL32" s="123">
        <v>0</v>
      </c>
      <c r="BM32" s="120">
        <v>0</v>
      </c>
      <c r="BN32" s="123">
        <v>0</v>
      </c>
      <c r="BO32" s="120">
        <v>0</v>
      </c>
      <c r="BP32" s="123">
        <v>0</v>
      </c>
      <c r="BQ32" s="120">
        <v>16</v>
      </c>
      <c r="BR32" s="123">
        <v>100</v>
      </c>
      <c r="BS32" s="120">
        <v>16</v>
      </c>
      <c r="BT32" s="2"/>
      <c r="BU32" s="3"/>
      <c r="BV32" s="3"/>
      <c r="BW32" s="3"/>
      <c r="BX32" s="3"/>
    </row>
    <row r="33" spans="1:76" ht="15">
      <c r="A33" s="64" t="s">
        <v>231</v>
      </c>
      <c r="B33" s="65"/>
      <c r="C33" s="65" t="s">
        <v>64</v>
      </c>
      <c r="D33" s="66">
        <v>162.04150144776332</v>
      </c>
      <c r="E33" s="68"/>
      <c r="F33" s="100" t="s">
        <v>765</v>
      </c>
      <c r="G33" s="65"/>
      <c r="H33" s="69" t="s">
        <v>231</v>
      </c>
      <c r="I33" s="70"/>
      <c r="J33" s="70"/>
      <c r="K33" s="69" t="s">
        <v>1948</v>
      </c>
      <c r="L33" s="73">
        <v>1</v>
      </c>
      <c r="M33" s="74">
        <v>3625.368408203125</v>
      </c>
      <c r="N33" s="74">
        <v>6493.46826171875</v>
      </c>
      <c r="O33" s="75"/>
      <c r="P33" s="76"/>
      <c r="Q33" s="76"/>
      <c r="R33" s="86"/>
      <c r="S33" s="48">
        <v>0</v>
      </c>
      <c r="T33" s="48">
        <v>2</v>
      </c>
      <c r="U33" s="49">
        <v>0</v>
      </c>
      <c r="V33" s="49">
        <v>0.00495</v>
      </c>
      <c r="W33" s="49">
        <v>0.003929</v>
      </c>
      <c r="X33" s="49">
        <v>0.680763</v>
      </c>
      <c r="Y33" s="49">
        <v>0.5</v>
      </c>
      <c r="Z33" s="49">
        <v>0</v>
      </c>
      <c r="AA33" s="71">
        <v>33</v>
      </c>
      <c r="AB33" s="71"/>
      <c r="AC33" s="72"/>
      <c r="AD33" s="78" t="s">
        <v>1278</v>
      </c>
      <c r="AE33" s="78">
        <v>22</v>
      </c>
      <c r="AF33" s="78">
        <v>17</v>
      </c>
      <c r="AG33" s="78">
        <v>68</v>
      </c>
      <c r="AH33" s="78">
        <v>64</v>
      </c>
      <c r="AI33" s="78"/>
      <c r="AJ33" s="78" t="s">
        <v>1394</v>
      </c>
      <c r="AK33" s="78" t="s">
        <v>1499</v>
      </c>
      <c r="AL33" s="78"/>
      <c r="AM33" s="78"/>
      <c r="AN33" s="80">
        <v>43151.83545138889</v>
      </c>
      <c r="AO33" s="82" t="s">
        <v>1673</v>
      </c>
      <c r="AP33" s="78" t="b">
        <v>1</v>
      </c>
      <c r="AQ33" s="78" t="b">
        <v>0</v>
      </c>
      <c r="AR33" s="78" t="b">
        <v>0</v>
      </c>
      <c r="AS33" s="78" t="s">
        <v>1187</v>
      </c>
      <c r="AT33" s="78">
        <v>1</v>
      </c>
      <c r="AU33" s="78"/>
      <c r="AV33" s="78" t="b">
        <v>0</v>
      </c>
      <c r="AW33" s="78" t="s">
        <v>1797</v>
      </c>
      <c r="AX33" s="82" t="s">
        <v>1828</v>
      </c>
      <c r="AY33" s="78" t="s">
        <v>66</v>
      </c>
      <c r="AZ33" s="78" t="str">
        <f>REPLACE(INDEX(GroupVertices[Group],MATCH(Vertices[[#This Row],[Vertex]],GroupVertices[Vertex],0)),1,1,"")</f>
        <v>4</v>
      </c>
      <c r="BA33" s="48"/>
      <c r="BB33" s="48"/>
      <c r="BC33" s="48"/>
      <c r="BD33" s="48"/>
      <c r="BE33" s="48"/>
      <c r="BF33" s="48"/>
      <c r="BG33" s="120" t="s">
        <v>2609</v>
      </c>
      <c r="BH33" s="120" t="s">
        <v>2609</v>
      </c>
      <c r="BI33" s="120" t="s">
        <v>2709</v>
      </c>
      <c r="BJ33" s="120" t="s">
        <v>2709</v>
      </c>
      <c r="BK33" s="120">
        <v>0</v>
      </c>
      <c r="BL33" s="123">
        <v>0</v>
      </c>
      <c r="BM33" s="120">
        <v>0</v>
      </c>
      <c r="BN33" s="123">
        <v>0</v>
      </c>
      <c r="BO33" s="120">
        <v>0</v>
      </c>
      <c r="BP33" s="123">
        <v>0</v>
      </c>
      <c r="BQ33" s="120">
        <v>22</v>
      </c>
      <c r="BR33" s="123">
        <v>100</v>
      </c>
      <c r="BS33" s="120">
        <v>22</v>
      </c>
      <c r="BT33" s="2"/>
      <c r="BU33" s="3"/>
      <c r="BV33" s="3"/>
      <c r="BW33" s="3"/>
      <c r="BX33" s="3"/>
    </row>
    <row r="34" spans="1:76" ht="15">
      <c r="A34" s="64" t="s">
        <v>312</v>
      </c>
      <c r="B34" s="65"/>
      <c r="C34" s="65" t="s">
        <v>64</v>
      </c>
      <c r="D34" s="66">
        <v>162.049801737316</v>
      </c>
      <c r="E34" s="68"/>
      <c r="F34" s="100" t="s">
        <v>1768</v>
      </c>
      <c r="G34" s="65"/>
      <c r="H34" s="69" t="s">
        <v>312</v>
      </c>
      <c r="I34" s="70"/>
      <c r="J34" s="70"/>
      <c r="K34" s="69" t="s">
        <v>1949</v>
      </c>
      <c r="L34" s="73">
        <v>379.7429736776957</v>
      </c>
      <c r="M34" s="74">
        <v>3758.812255859375</v>
      </c>
      <c r="N34" s="74">
        <v>7765.44189453125</v>
      </c>
      <c r="O34" s="75"/>
      <c r="P34" s="76"/>
      <c r="Q34" s="76"/>
      <c r="R34" s="86"/>
      <c r="S34" s="48">
        <v>3</v>
      </c>
      <c r="T34" s="48">
        <v>0</v>
      </c>
      <c r="U34" s="49">
        <v>31</v>
      </c>
      <c r="V34" s="49">
        <v>0.005848</v>
      </c>
      <c r="W34" s="49">
        <v>0.006825</v>
      </c>
      <c r="X34" s="49">
        <v>0.95995</v>
      </c>
      <c r="Y34" s="49">
        <v>0.5</v>
      </c>
      <c r="Z34" s="49">
        <v>0</v>
      </c>
      <c r="AA34" s="71">
        <v>34</v>
      </c>
      <c r="AB34" s="71"/>
      <c r="AC34" s="72"/>
      <c r="AD34" s="78" t="s">
        <v>1279</v>
      </c>
      <c r="AE34" s="78">
        <v>13</v>
      </c>
      <c r="AF34" s="78">
        <v>20</v>
      </c>
      <c r="AG34" s="78">
        <v>5</v>
      </c>
      <c r="AH34" s="78">
        <v>172</v>
      </c>
      <c r="AI34" s="78"/>
      <c r="AJ34" s="78" t="s">
        <v>1395</v>
      </c>
      <c r="AK34" s="78" t="s">
        <v>1500</v>
      </c>
      <c r="AL34" s="82" t="s">
        <v>1576</v>
      </c>
      <c r="AM34" s="78"/>
      <c r="AN34" s="80">
        <v>41541.937476851854</v>
      </c>
      <c r="AO34" s="78"/>
      <c r="AP34" s="78" t="b">
        <v>1</v>
      </c>
      <c r="AQ34" s="78" t="b">
        <v>0</v>
      </c>
      <c r="AR34" s="78" t="b">
        <v>0</v>
      </c>
      <c r="AS34" s="78" t="s">
        <v>1187</v>
      </c>
      <c r="AT34" s="78">
        <v>0</v>
      </c>
      <c r="AU34" s="82" t="s">
        <v>1751</v>
      </c>
      <c r="AV34" s="78" t="b">
        <v>0</v>
      </c>
      <c r="AW34" s="78" t="s">
        <v>1797</v>
      </c>
      <c r="AX34" s="82" t="s">
        <v>1829</v>
      </c>
      <c r="AY34" s="78" t="s">
        <v>65</v>
      </c>
      <c r="AZ34" s="78" t="str">
        <f>REPLACE(INDEX(GroupVertices[Group],MATCH(Vertices[[#This Row],[Vertex]],GroupVertices[Vertex],0)),1,1,"")</f>
        <v>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282</v>
      </c>
      <c r="B35" s="65"/>
      <c r="C35" s="65" t="s">
        <v>64</v>
      </c>
      <c r="D35" s="66">
        <v>162.82449542889782</v>
      </c>
      <c r="E35" s="68"/>
      <c r="F35" s="100" t="s">
        <v>809</v>
      </c>
      <c r="G35" s="65"/>
      <c r="H35" s="69" t="s">
        <v>282</v>
      </c>
      <c r="I35" s="70"/>
      <c r="J35" s="70"/>
      <c r="K35" s="69" t="s">
        <v>1950</v>
      </c>
      <c r="L35" s="73">
        <v>4411.523016053166</v>
      </c>
      <c r="M35" s="74">
        <v>4092.764404296875</v>
      </c>
      <c r="N35" s="74">
        <v>7121.36962890625</v>
      </c>
      <c r="O35" s="75"/>
      <c r="P35" s="76"/>
      <c r="Q35" s="76"/>
      <c r="R35" s="86"/>
      <c r="S35" s="48">
        <v>3</v>
      </c>
      <c r="T35" s="48">
        <v>4</v>
      </c>
      <c r="U35" s="49">
        <v>361</v>
      </c>
      <c r="V35" s="49">
        <v>0.006024</v>
      </c>
      <c r="W35" s="49">
        <v>0.00919</v>
      </c>
      <c r="X35" s="49">
        <v>1.522221</v>
      </c>
      <c r="Y35" s="49">
        <v>0.16666666666666666</v>
      </c>
      <c r="Z35" s="49">
        <v>0.25</v>
      </c>
      <c r="AA35" s="71">
        <v>35</v>
      </c>
      <c r="AB35" s="71"/>
      <c r="AC35" s="72"/>
      <c r="AD35" s="78" t="s">
        <v>1280</v>
      </c>
      <c r="AE35" s="78">
        <v>223</v>
      </c>
      <c r="AF35" s="78">
        <v>300</v>
      </c>
      <c r="AG35" s="78">
        <v>344</v>
      </c>
      <c r="AH35" s="78">
        <v>115</v>
      </c>
      <c r="AI35" s="78"/>
      <c r="AJ35" s="78" t="s">
        <v>1396</v>
      </c>
      <c r="AK35" s="78" t="s">
        <v>1501</v>
      </c>
      <c r="AL35" s="82" t="s">
        <v>1577</v>
      </c>
      <c r="AM35" s="78"/>
      <c r="AN35" s="80">
        <v>40042.59793981481</v>
      </c>
      <c r="AO35" s="82" t="s">
        <v>1674</v>
      </c>
      <c r="AP35" s="78" t="b">
        <v>0</v>
      </c>
      <c r="AQ35" s="78" t="b">
        <v>0</v>
      </c>
      <c r="AR35" s="78" t="b">
        <v>0</v>
      </c>
      <c r="AS35" s="78" t="s">
        <v>1187</v>
      </c>
      <c r="AT35" s="78">
        <v>12</v>
      </c>
      <c r="AU35" s="82" t="s">
        <v>1751</v>
      </c>
      <c r="AV35" s="78" t="b">
        <v>0</v>
      </c>
      <c r="AW35" s="78" t="s">
        <v>1797</v>
      </c>
      <c r="AX35" s="82" t="s">
        <v>1830</v>
      </c>
      <c r="AY35" s="78" t="s">
        <v>66</v>
      </c>
      <c r="AZ35" s="78" t="str">
        <f>REPLACE(INDEX(GroupVertices[Group],MATCH(Vertices[[#This Row],[Vertex]],GroupVertices[Vertex],0)),1,1,"")</f>
        <v>4</v>
      </c>
      <c r="BA35" s="48" t="s">
        <v>541</v>
      </c>
      <c r="BB35" s="48" t="s">
        <v>541</v>
      </c>
      <c r="BC35" s="48" t="s">
        <v>593</v>
      </c>
      <c r="BD35" s="48" t="s">
        <v>593</v>
      </c>
      <c r="BE35" s="48" t="s">
        <v>627</v>
      </c>
      <c r="BF35" s="48" t="s">
        <v>627</v>
      </c>
      <c r="BG35" s="120" t="s">
        <v>2320</v>
      </c>
      <c r="BH35" s="120" t="s">
        <v>2320</v>
      </c>
      <c r="BI35" s="120" t="s">
        <v>2439</v>
      </c>
      <c r="BJ35" s="120" t="s">
        <v>2439</v>
      </c>
      <c r="BK35" s="120">
        <v>1</v>
      </c>
      <c r="BL35" s="123">
        <v>2.4390243902439024</v>
      </c>
      <c r="BM35" s="120">
        <v>0</v>
      </c>
      <c r="BN35" s="123">
        <v>0</v>
      </c>
      <c r="BO35" s="120">
        <v>0</v>
      </c>
      <c r="BP35" s="123">
        <v>0</v>
      </c>
      <c r="BQ35" s="120">
        <v>40</v>
      </c>
      <c r="BR35" s="123">
        <v>97.5609756097561</v>
      </c>
      <c r="BS35" s="120">
        <v>41</v>
      </c>
      <c r="BT35" s="2"/>
      <c r="BU35" s="3"/>
      <c r="BV35" s="3"/>
      <c r="BW35" s="3"/>
      <c r="BX35" s="3"/>
    </row>
    <row r="36" spans="1:76" ht="15">
      <c r="A36" s="64" t="s">
        <v>232</v>
      </c>
      <c r="B36" s="65"/>
      <c r="C36" s="65" t="s">
        <v>64</v>
      </c>
      <c r="D36" s="66">
        <v>162.55335263684418</v>
      </c>
      <c r="E36" s="68"/>
      <c r="F36" s="100" t="s">
        <v>766</v>
      </c>
      <c r="G36" s="65"/>
      <c r="H36" s="69" t="s">
        <v>232</v>
      </c>
      <c r="I36" s="70"/>
      <c r="J36" s="70"/>
      <c r="K36" s="69" t="s">
        <v>1951</v>
      </c>
      <c r="L36" s="73">
        <v>25.435030559851334</v>
      </c>
      <c r="M36" s="74">
        <v>5655.705078125</v>
      </c>
      <c r="N36" s="74">
        <v>2911.4736328125</v>
      </c>
      <c r="O36" s="75"/>
      <c r="P36" s="76"/>
      <c r="Q36" s="76"/>
      <c r="R36" s="86"/>
      <c r="S36" s="48">
        <v>1</v>
      </c>
      <c r="T36" s="48">
        <v>3</v>
      </c>
      <c r="U36" s="49">
        <v>2</v>
      </c>
      <c r="V36" s="49">
        <v>0.5</v>
      </c>
      <c r="W36" s="49">
        <v>0</v>
      </c>
      <c r="X36" s="49">
        <v>1.723397</v>
      </c>
      <c r="Y36" s="49">
        <v>0</v>
      </c>
      <c r="Z36" s="49">
        <v>0</v>
      </c>
      <c r="AA36" s="71">
        <v>36</v>
      </c>
      <c r="AB36" s="71"/>
      <c r="AC36" s="72"/>
      <c r="AD36" s="78" t="s">
        <v>1281</v>
      </c>
      <c r="AE36" s="78">
        <v>2137</v>
      </c>
      <c r="AF36" s="78">
        <v>202</v>
      </c>
      <c r="AG36" s="78">
        <v>1374</v>
      </c>
      <c r="AH36" s="78">
        <v>507</v>
      </c>
      <c r="AI36" s="78"/>
      <c r="AJ36" s="78" t="s">
        <v>1397</v>
      </c>
      <c r="AK36" s="78" t="s">
        <v>1502</v>
      </c>
      <c r="AL36" s="82" t="s">
        <v>1578</v>
      </c>
      <c r="AM36" s="78"/>
      <c r="AN36" s="80">
        <v>43225.67140046296</v>
      </c>
      <c r="AO36" s="82" t="s">
        <v>1675</v>
      </c>
      <c r="AP36" s="78" t="b">
        <v>0</v>
      </c>
      <c r="AQ36" s="78" t="b">
        <v>0</v>
      </c>
      <c r="AR36" s="78" t="b">
        <v>0</v>
      </c>
      <c r="AS36" s="78" t="s">
        <v>1187</v>
      </c>
      <c r="AT36" s="78">
        <v>0</v>
      </c>
      <c r="AU36" s="82" t="s">
        <v>1751</v>
      </c>
      <c r="AV36" s="78" t="b">
        <v>0</v>
      </c>
      <c r="AW36" s="78" t="s">
        <v>1797</v>
      </c>
      <c r="AX36" s="82" t="s">
        <v>1831</v>
      </c>
      <c r="AY36" s="78" t="s">
        <v>66</v>
      </c>
      <c r="AZ36" s="78" t="str">
        <f>REPLACE(INDEX(GroupVertices[Group],MATCH(Vertices[[#This Row],[Vertex]],GroupVertices[Vertex],0)),1,1,"")</f>
        <v>16</v>
      </c>
      <c r="BA36" s="48" t="s">
        <v>506</v>
      </c>
      <c r="BB36" s="48" t="s">
        <v>2546</v>
      </c>
      <c r="BC36" s="48" t="s">
        <v>602</v>
      </c>
      <c r="BD36" s="48" t="s">
        <v>2560</v>
      </c>
      <c r="BE36" s="48" t="s">
        <v>641</v>
      </c>
      <c r="BF36" s="48" t="s">
        <v>2578</v>
      </c>
      <c r="BG36" s="120" t="s">
        <v>2331</v>
      </c>
      <c r="BH36" s="120" t="s">
        <v>2669</v>
      </c>
      <c r="BI36" s="120" t="s">
        <v>2710</v>
      </c>
      <c r="BJ36" s="120" t="s">
        <v>2765</v>
      </c>
      <c r="BK36" s="120">
        <v>0</v>
      </c>
      <c r="BL36" s="123">
        <v>0</v>
      </c>
      <c r="BM36" s="120">
        <v>3</v>
      </c>
      <c r="BN36" s="123">
        <v>7.317073170731708</v>
      </c>
      <c r="BO36" s="120">
        <v>0</v>
      </c>
      <c r="BP36" s="123">
        <v>0</v>
      </c>
      <c r="BQ36" s="120">
        <v>38</v>
      </c>
      <c r="BR36" s="123">
        <v>92.6829268292683</v>
      </c>
      <c r="BS36" s="120">
        <v>41</v>
      </c>
      <c r="BT36" s="2"/>
      <c r="BU36" s="3"/>
      <c r="BV36" s="3"/>
      <c r="BW36" s="3"/>
      <c r="BX36" s="3"/>
    </row>
    <row r="37" spans="1:76" ht="15">
      <c r="A37" s="64" t="s">
        <v>313</v>
      </c>
      <c r="B37" s="65"/>
      <c r="C37" s="65" t="s">
        <v>64</v>
      </c>
      <c r="D37" s="66">
        <v>207.83419890980286</v>
      </c>
      <c r="E37" s="68"/>
      <c r="F37" s="100" t="s">
        <v>1769</v>
      </c>
      <c r="G37" s="65"/>
      <c r="H37" s="69" t="s">
        <v>313</v>
      </c>
      <c r="I37" s="70"/>
      <c r="J37" s="70"/>
      <c r="K37" s="69" t="s">
        <v>1952</v>
      </c>
      <c r="L37" s="73">
        <v>1</v>
      </c>
      <c r="M37" s="74">
        <v>5655.705078125</v>
      </c>
      <c r="N37" s="74">
        <v>3793.73828125</v>
      </c>
      <c r="O37" s="75"/>
      <c r="P37" s="76"/>
      <c r="Q37" s="76"/>
      <c r="R37" s="86"/>
      <c r="S37" s="48">
        <v>1</v>
      </c>
      <c r="T37" s="48">
        <v>0</v>
      </c>
      <c r="U37" s="49">
        <v>0</v>
      </c>
      <c r="V37" s="49">
        <v>0.333333</v>
      </c>
      <c r="W37" s="49">
        <v>0</v>
      </c>
      <c r="X37" s="49">
        <v>0.638295</v>
      </c>
      <c r="Y37" s="49">
        <v>0</v>
      </c>
      <c r="Z37" s="49">
        <v>0</v>
      </c>
      <c r="AA37" s="71">
        <v>37</v>
      </c>
      <c r="AB37" s="71"/>
      <c r="AC37" s="72"/>
      <c r="AD37" s="78" t="s">
        <v>1282</v>
      </c>
      <c r="AE37" s="78">
        <v>341</v>
      </c>
      <c r="AF37" s="78">
        <v>16568</v>
      </c>
      <c r="AG37" s="78">
        <v>37502</v>
      </c>
      <c r="AH37" s="78">
        <v>488</v>
      </c>
      <c r="AI37" s="78"/>
      <c r="AJ37" s="78" t="s">
        <v>1398</v>
      </c>
      <c r="AK37" s="78" t="s">
        <v>1492</v>
      </c>
      <c r="AL37" s="82" t="s">
        <v>1579</v>
      </c>
      <c r="AM37" s="78"/>
      <c r="AN37" s="80">
        <v>40227.83221064815</v>
      </c>
      <c r="AO37" s="82" t="s">
        <v>1676</v>
      </c>
      <c r="AP37" s="78" t="b">
        <v>0</v>
      </c>
      <c r="AQ37" s="78" t="b">
        <v>0</v>
      </c>
      <c r="AR37" s="78" t="b">
        <v>0</v>
      </c>
      <c r="AS37" s="78" t="s">
        <v>1187</v>
      </c>
      <c r="AT37" s="78">
        <v>479</v>
      </c>
      <c r="AU37" s="82" t="s">
        <v>1751</v>
      </c>
      <c r="AV37" s="78" t="b">
        <v>1</v>
      </c>
      <c r="AW37" s="78" t="s">
        <v>1797</v>
      </c>
      <c r="AX37" s="82" t="s">
        <v>1832</v>
      </c>
      <c r="AY37" s="78" t="s">
        <v>65</v>
      </c>
      <c r="AZ37" s="78" t="str">
        <f>REPLACE(INDEX(GroupVertices[Group],MATCH(Vertices[[#This Row],[Vertex]],GroupVertices[Vertex],0)),1,1,"")</f>
        <v>16</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314</v>
      </c>
      <c r="B38" s="65"/>
      <c r="C38" s="65" t="s">
        <v>64</v>
      </c>
      <c r="D38" s="66">
        <v>162</v>
      </c>
      <c r="E38" s="68"/>
      <c r="F38" s="100" t="s">
        <v>1770</v>
      </c>
      <c r="G38" s="65"/>
      <c r="H38" s="69" t="s">
        <v>314</v>
      </c>
      <c r="I38" s="70"/>
      <c r="J38" s="70"/>
      <c r="K38" s="69" t="s">
        <v>1953</v>
      </c>
      <c r="L38" s="73">
        <v>1</v>
      </c>
      <c r="M38" s="74">
        <v>6116.99658203125</v>
      </c>
      <c r="N38" s="74">
        <v>3793.73828125</v>
      </c>
      <c r="O38" s="75"/>
      <c r="P38" s="76"/>
      <c r="Q38" s="76"/>
      <c r="R38" s="86"/>
      <c r="S38" s="48">
        <v>1</v>
      </c>
      <c r="T38" s="48">
        <v>0</v>
      </c>
      <c r="U38" s="49">
        <v>0</v>
      </c>
      <c r="V38" s="49">
        <v>0.333333</v>
      </c>
      <c r="W38" s="49">
        <v>0</v>
      </c>
      <c r="X38" s="49">
        <v>0.638295</v>
      </c>
      <c r="Y38" s="49">
        <v>0</v>
      </c>
      <c r="Z38" s="49">
        <v>0</v>
      </c>
      <c r="AA38" s="71">
        <v>38</v>
      </c>
      <c r="AB38" s="71"/>
      <c r="AC38" s="72"/>
      <c r="AD38" s="78" t="s">
        <v>1283</v>
      </c>
      <c r="AE38" s="78">
        <v>24</v>
      </c>
      <c r="AF38" s="78">
        <v>2</v>
      </c>
      <c r="AG38" s="78">
        <v>58</v>
      </c>
      <c r="AH38" s="78">
        <v>3</v>
      </c>
      <c r="AI38" s="78">
        <v>-14400</v>
      </c>
      <c r="AJ38" s="78"/>
      <c r="AK38" s="78" t="s">
        <v>1503</v>
      </c>
      <c r="AL38" s="78"/>
      <c r="AM38" s="78" t="s">
        <v>1647</v>
      </c>
      <c r="AN38" s="80">
        <v>39385.805810185186</v>
      </c>
      <c r="AO38" s="78"/>
      <c r="AP38" s="78" t="b">
        <v>0</v>
      </c>
      <c r="AQ38" s="78" t="b">
        <v>0</v>
      </c>
      <c r="AR38" s="78" t="b">
        <v>1</v>
      </c>
      <c r="AS38" s="78" t="s">
        <v>1187</v>
      </c>
      <c r="AT38" s="78">
        <v>0</v>
      </c>
      <c r="AU38" s="82" t="s">
        <v>1755</v>
      </c>
      <c r="AV38" s="78" t="b">
        <v>0</v>
      </c>
      <c r="AW38" s="78" t="s">
        <v>1797</v>
      </c>
      <c r="AX38" s="82" t="s">
        <v>1833</v>
      </c>
      <c r="AY38" s="78" t="s">
        <v>65</v>
      </c>
      <c r="AZ38" s="78" t="str">
        <f>REPLACE(INDEX(GroupVertices[Group],MATCH(Vertices[[#This Row],[Vertex]],GroupVertices[Vertex],0)),1,1,"")</f>
        <v>16</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233</v>
      </c>
      <c r="B39" s="65"/>
      <c r="C39" s="65" t="s">
        <v>64</v>
      </c>
      <c r="D39" s="66">
        <v>162.71935842789742</v>
      </c>
      <c r="E39" s="68"/>
      <c r="F39" s="100" t="s">
        <v>1771</v>
      </c>
      <c r="G39" s="65"/>
      <c r="H39" s="69" t="s">
        <v>233</v>
      </c>
      <c r="I39" s="70"/>
      <c r="J39" s="70"/>
      <c r="K39" s="69" t="s">
        <v>1954</v>
      </c>
      <c r="L39" s="73">
        <v>1</v>
      </c>
      <c r="M39" s="74">
        <v>2459.79296875</v>
      </c>
      <c r="N39" s="74">
        <v>3866.2802734375</v>
      </c>
      <c r="O39" s="75"/>
      <c r="P39" s="76"/>
      <c r="Q39" s="76"/>
      <c r="R39" s="86"/>
      <c r="S39" s="48">
        <v>1</v>
      </c>
      <c r="T39" s="48">
        <v>1</v>
      </c>
      <c r="U39" s="49">
        <v>0</v>
      </c>
      <c r="V39" s="49">
        <v>0</v>
      </c>
      <c r="W39" s="49">
        <v>0</v>
      </c>
      <c r="X39" s="49">
        <v>0.999996</v>
      </c>
      <c r="Y39" s="49">
        <v>0</v>
      </c>
      <c r="Z39" s="49" t="s">
        <v>3110</v>
      </c>
      <c r="AA39" s="71">
        <v>39</v>
      </c>
      <c r="AB39" s="71"/>
      <c r="AC39" s="72"/>
      <c r="AD39" s="78" t="s">
        <v>1284</v>
      </c>
      <c r="AE39" s="78">
        <v>1054</v>
      </c>
      <c r="AF39" s="78">
        <v>262</v>
      </c>
      <c r="AG39" s="78">
        <v>170</v>
      </c>
      <c r="AH39" s="78">
        <v>113</v>
      </c>
      <c r="AI39" s="78"/>
      <c r="AJ39" s="78" t="s">
        <v>1399</v>
      </c>
      <c r="AK39" s="78" t="s">
        <v>1476</v>
      </c>
      <c r="AL39" s="82" t="s">
        <v>1580</v>
      </c>
      <c r="AM39" s="78"/>
      <c r="AN39" s="80">
        <v>42286.65696759259</v>
      </c>
      <c r="AO39" s="82" t="s">
        <v>1677</v>
      </c>
      <c r="AP39" s="78" t="b">
        <v>0</v>
      </c>
      <c r="AQ39" s="78" t="b">
        <v>0</v>
      </c>
      <c r="AR39" s="78" t="b">
        <v>1</v>
      </c>
      <c r="AS39" s="78" t="s">
        <v>1187</v>
      </c>
      <c r="AT39" s="78">
        <v>12</v>
      </c>
      <c r="AU39" s="82" t="s">
        <v>1751</v>
      </c>
      <c r="AV39" s="78" t="b">
        <v>0</v>
      </c>
      <c r="AW39" s="78" t="s">
        <v>1797</v>
      </c>
      <c r="AX39" s="82" t="s">
        <v>1834</v>
      </c>
      <c r="AY39" s="78" t="s">
        <v>66</v>
      </c>
      <c r="AZ39" s="78" t="str">
        <f>REPLACE(INDEX(GroupVertices[Group],MATCH(Vertices[[#This Row],[Vertex]],GroupVertices[Vertex],0)),1,1,"")</f>
        <v>1</v>
      </c>
      <c r="BA39" s="48"/>
      <c r="BB39" s="48"/>
      <c r="BC39" s="48"/>
      <c r="BD39" s="48"/>
      <c r="BE39" s="48" t="s">
        <v>643</v>
      </c>
      <c r="BF39" s="48" t="s">
        <v>643</v>
      </c>
      <c r="BG39" s="120" t="s">
        <v>2610</v>
      </c>
      <c r="BH39" s="120" t="s">
        <v>2610</v>
      </c>
      <c r="BI39" s="120" t="s">
        <v>2711</v>
      </c>
      <c r="BJ39" s="120" t="s">
        <v>2711</v>
      </c>
      <c r="BK39" s="120">
        <v>2</v>
      </c>
      <c r="BL39" s="123">
        <v>3.9215686274509802</v>
      </c>
      <c r="BM39" s="120">
        <v>0</v>
      </c>
      <c r="BN39" s="123">
        <v>0</v>
      </c>
      <c r="BO39" s="120">
        <v>0</v>
      </c>
      <c r="BP39" s="123">
        <v>0</v>
      </c>
      <c r="BQ39" s="120">
        <v>49</v>
      </c>
      <c r="BR39" s="123">
        <v>96.07843137254902</v>
      </c>
      <c r="BS39" s="120">
        <v>51</v>
      </c>
      <c r="BT39" s="2"/>
      <c r="BU39" s="3"/>
      <c r="BV39" s="3"/>
      <c r="BW39" s="3"/>
      <c r="BX39" s="3"/>
    </row>
    <row r="40" spans="1:76" ht="15">
      <c r="A40" s="64" t="s">
        <v>234</v>
      </c>
      <c r="B40" s="65"/>
      <c r="C40" s="65" t="s">
        <v>64</v>
      </c>
      <c r="D40" s="66">
        <v>162.51461795226507</v>
      </c>
      <c r="E40" s="68"/>
      <c r="F40" s="100" t="s">
        <v>767</v>
      </c>
      <c r="G40" s="65"/>
      <c r="H40" s="69" t="s">
        <v>234</v>
      </c>
      <c r="I40" s="70"/>
      <c r="J40" s="70"/>
      <c r="K40" s="69" t="s">
        <v>1955</v>
      </c>
      <c r="L40" s="73">
        <v>25.435030559851334</v>
      </c>
      <c r="M40" s="74">
        <v>5655.705078125</v>
      </c>
      <c r="N40" s="74">
        <v>794.0382080078125</v>
      </c>
      <c r="O40" s="75"/>
      <c r="P40" s="76"/>
      <c r="Q40" s="76"/>
      <c r="R40" s="86"/>
      <c r="S40" s="48">
        <v>0</v>
      </c>
      <c r="T40" s="48">
        <v>2</v>
      </c>
      <c r="U40" s="49">
        <v>2</v>
      </c>
      <c r="V40" s="49">
        <v>0.5</v>
      </c>
      <c r="W40" s="49">
        <v>0</v>
      </c>
      <c r="X40" s="49">
        <v>1.459453</v>
      </c>
      <c r="Y40" s="49">
        <v>0</v>
      </c>
      <c r="Z40" s="49">
        <v>0</v>
      </c>
      <c r="AA40" s="71">
        <v>40</v>
      </c>
      <c r="AB40" s="71"/>
      <c r="AC40" s="72"/>
      <c r="AD40" s="78" t="s">
        <v>1285</v>
      </c>
      <c r="AE40" s="78">
        <v>130</v>
      </c>
      <c r="AF40" s="78">
        <v>188</v>
      </c>
      <c r="AG40" s="78">
        <v>60</v>
      </c>
      <c r="AH40" s="78">
        <v>53</v>
      </c>
      <c r="AI40" s="78"/>
      <c r="AJ40" s="78" t="s">
        <v>1400</v>
      </c>
      <c r="AK40" s="78" t="s">
        <v>1504</v>
      </c>
      <c r="AL40" s="78"/>
      <c r="AM40" s="78"/>
      <c r="AN40" s="80">
        <v>43252.140335648146</v>
      </c>
      <c r="AO40" s="82" t="s">
        <v>1678</v>
      </c>
      <c r="AP40" s="78" t="b">
        <v>0</v>
      </c>
      <c r="AQ40" s="78" t="b">
        <v>0</v>
      </c>
      <c r="AR40" s="78" t="b">
        <v>0</v>
      </c>
      <c r="AS40" s="78" t="s">
        <v>1187</v>
      </c>
      <c r="AT40" s="78">
        <v>0</v>
      </c>
      <c r="AU40" s="82" t="s">
        <v>1751</v>
      </c>
      <c r="AV40" s="78" t="b">
        <v>0</v>
      </c>
      <c r="AW40" s="78" t="s">
        <v>1797</v>
      </c>
      <c r="AX40" s="82" t="s">
        <v>1835</v>
      </c>
      <c r="AY40" s="78" t="s">
        <v>66</v>
      </c>
      <c r="AZ40" s="78" t="str">
        <f>REPLACE(INDEX(GroupVertices[Group],MATCH(Vertices[[#This Row],[Vertex]],GroupVertices[Vertex],0)),1,1,"")</f>
        <v>15</v>
      </c>
      <c r="BA40" s="48" t="s">
        <v>508</v>
      </c>
      <c r="BB40" s="48" t="s">
        <v>508</v>
      </c>
      <c r="BC40" s="48" t="s">
        <v>604</v>
      </c>
      <c r="BD40" s="48" t="s">
        <v>604</v>
      </c>
      <c r="BE40" s="48" t="s">
        <v>644</v>
      </c>
      <c r="BF40" s="48" t="s">
        <v>644</v>
      </c>
      <c r="BG40" s="120" t="s">
        <v>2611</v>
      </c>
      <c r="BH40" s="120" t="s">
        <v>2611</v>
      </c>
      <c r="BI40" s="120" t="s">
        <v>2712</v>
      </c>
      <c r="BJ40" s="120" t="s">
        <v>2712</v>
      </c>
      <c r="BK40" s="120">
        <v>0</v>
      </c>
      <c r="BL40" s="123">
        <v>0</v>
      </c>
      <c r="BM40" s="120">
        <v>0</v>
      </c>
      <c r="BN40" s="123">
        <v>0</v>
      </c>
      <c r="BO40" s="120">
        <v>0</v>
      </c>
      <c r="BP40" s="123">
        <v>0</v>
      </c>
      <c r="BQ40" s="120">
        <v>19</v>
      </c>
      <c r="BR40" s="123">
        <v>100</v>
      </c>
      <c r="BS40" s="120">
        <v>19</v>
      </c>
      <c r="BT40" s="2"/>
      <c r="BU40" s="3"/>
      <c r="BV40" s="3"/>
      <c r="BW40" s="3"/>
      <c r="BX40" s="3"/>
    </row>
    <row r="41" spans="1:76" ht="15">
      <c r="A41" s="64" t="s">
        <v>315</v>
      </c>
      <c r="B41" s="65"/>
      <c r="C41" s="65" t="s">
        <v>64</v>
      </c>
      <c r="D41" s="66">
        <v>297.91724142485003</v>
      </c>
      <c r="E41" s="68"/>
      <c r="F41" s="100" t="s">
        <v>1772</v>
      </c>
      <c r="G41" s="65"/>
      <c r="H41" s="69" t="s">
        <v>315</v>
      </c>
      <c r="I41" s="70"/>
      <c r="J41" s="70"/>
      <c r="K41" s="69" t="s">
        <v>1956</v>
      </c>
      <c r="L41" s="73">
        <v>1</v>
      </c>
      <c r="M41" s="74">
        <v>5655.705078125</v>
      </c>
      <c r="N41" s="74">
        <v>1676.302978515625</v>
      </c>
      <c r="O41" s="75"/>
      <c r="P41" s="76"/>
      <c r="Q41" s="76"/>
      <c r="R41" s="86"/>
      <c r="S41" s="48">
        <v>1</v>
      </c>
      <c r="T41" s="48">
        <v>0</v>
      </c>
      <c r="U41" s="49">
        <v>0</v>
      </c>
      <c r="V41" s="49">
        <v>0.333333</v>
      </c>
      <c r="W41" s="49">
        <v>0</v>
      </c>
      <c r="X41" s="49">
        <v>0.770267</v>
      </c>
      <c r="Y41" s="49">
        <v>0</v>
      </c>
      <c r="Z41" s="49">
        <v>0</v>
      </c>
      <c r="AA41" s="71">
        <v>41</v>
      </c>
      <c r="AB41" s="71"/>
      <c r="AC41" s="72"/>
      <c r="AD41" s="78" t="s">
        <v>1286</v>
      </c>
      <c r="AE41" s="78">
        <v>520</v>
      </c>
      <c r="AF41" s="78">
        <v>49127</v>
      </c>
      <c r="AG41" s="78">
        <v>38763</v>
      </c>
      <c r="AH41" s="78">
        <v>1765</v>
      </c>
      <c r="AI41" s="78"/>
      <c r="AJ41" s="78" t="s">
        <v>1401</v>
      </c>
      <c r="AK41" s="78"/>
      <c r="AL41" s="82" t="s">
        <v>1581</v>
      </c>
      <c r="AM41" s="78"/>
      <c r="AN41" s="80">
        <v>39595.59265046296</v>
      </c>
      <c r="AO41" s="82" t="s">
        <v>1679</v>
      </c>
      <c r="AP41" s="78" t="b">
        <v>0</v>
      </c>
      <c r="AQ41" s="78" t="b">
        <v>0</v>
      </c>
      <c r="AR41" s="78" t="b">
        <v>1</v>
      </c>
      <c r="AS41" s="78" t="s">
        <v>1187</v>
      </c>
      <c r="AT41" s="78">
        <v>1223</v>
      </c>
      <c r="AU41" s="82" t="s">
        <v>1751</v>
      </c>
      <c r="AV41" s="78" t="b">
        <v>1</v>
      </c>
      <c r="AW41" s="78" t="s">
        <v>1797</v>
      </c>
      <c r="AX41" s="82" t="s">
        <v>1836</v>
      </c>
      <c r="AY41" s="78" t="s">
        <v>65</v>
      </c>
      <c r="AZ41" s="78" t="str">
        <f>REPLACE(INDEX(GroupVertices[Group],MATCH(Vertices[[#This Row],[Vertex]],GroupVertices[Vertex],0)),1,1,"")</f>
        <v>15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316</v>
      </c>
      <c r="B42" s="65"/>
      <c r="C42" s="65" t="s">
        <v>64</v>
      </c>
      <c r="D42" s="66">
        <v>1000</v>
      </c>
      <c r="E42" s="68"/>
      <c r="F42" s="100" t="s">
        <v>1773</v>
      </c>
      <c r="G42" s="65"/>
      <c r="H42" s="69" t="s">
        <v>316</v>
      </c>
      <c r="I42" s="70"/>
      <c r="J42" s="70"/>
      <c r="K42" s="69" t="s">
        <v>1957</v>
      </c>
      <c r="L42" s="73">
        <v>1</v>
      </c>
      <c r="M42" s="74">
        <v>6116.99658203125</v>
      </c>
      <c r="N42" s="74">
        <v>1676.302978515625</v>
      </c>
      <c r="O42" s="75"/>
      <c r="P42" s="76"/>
      <c r="Q42" s="76"/>
      <c r="R42" s="86"/>
      <c r="S42" s="48">
        <v>1</v>
      </c>
      <c r="T42" s="48">
        <v>0</v>
      </c>
      <c r="U42" s="49">
        <v>0</v>
      </c>
      <c r="V42" s="49">
        <v>0.333333</v>
      </c>
      <c r="W42" s="49">
        <v>0</v>
      </c>
      <c r="X42" s="49">
        <v>0.770267</v>
      </c>
      <c r="Y42" s="49">
        <v>0</v>
      </c>
      <c r="Z42" s="49">
        <v>0</v>
      </c>
      <c r="AA42" s="71">
        <v>42</v>
      </c>
      <c r="AB42" s="71"/>
      <c r="AC42" s="72"/>
      <c r="AD42" s="78" t="s">
        <v>1287</v>
      </c>
      <c r="AE42" s="78">
        <v>332</v>
      </c>
      <c r="AF42" s="78">
        <v>302883</v>
      </c>
      <c r="AG42" s="78">
        <v>16165</v>
      </c>
      <c r="AH42" s="78">
        <v>52282</v>
      </c>
      <c r="AI42" s="78"/>
      <c r="AJ42" s="78" t="s">
        <v>1402</v>
      </c>
      <c r="AK42" s="78" t="s">
        <v>1483</v>
      </c>
      <c r="AL42" s="82" t="s">
        <v>1582</v>
      </c>
      <c r="AM42" s="78"/>
      <c r="AN42" s="80">
        <v>39155.832824074074</v>
      </c>
      <c r="AO42" s="82" t="s">
        <v>1680</v>
      </c>
      <c r="AP42" s="78" t="b">
        <v>0</v>
      </c>
      <c r="AQ42" s="78" t="b">
        <v>0</v>
      </c>
      <c r="AR42" s="78" t="b">
        <v>1</v>
      </c>
      <c r="AS42" s="78" t="s">
        <v>1187</v>
      </c>
      <c r="AT42" s="78">
        <v>2490</v>
      </c>
      <c r="AU42" s="82" t="s">
        <v>1751</v>
      </c>
      <c r="AV42" s="78" t="b">
        <v>1</v>
      </c>
      <c r="AW42" s="78" t="s">
        <v>1797</v>
      </c>
      <c r="AX42" s="82" t="s">
        <v>1837</v>
      </c>
      <c r="AY42" s="78" t="s">
        <v>65</v>
      </c>
      <c r="AZ42" s="78" t="str">
        <f>REPLACE(INDEX(GroupVertices[Group],MATCH(Vertices[[#This Row],[Vertex]],GroupVertices[Vertex],0)),1,1,"")</f>
        <v>15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235</v>
      </c>
      <c r="B43" s="65"/>
      <c r="C43" s="65" t="s">
        <v>64</v>
      </c>
      <c r="D43" s="66">
        <v>162.4620494517649</v>
      </c>
      <c r="E43" s="68"/>
      <c r="F43" s="100" t="s">
        <v>768</v>
      </c>
      <c r="G43" s="65"/>
      <c r="H43" s="69" t="s">
        <v>235</v>
      </c>
      <c r="I43" s="70"/>
      <c r="J43" s="70"/>
      <c r="K43" s="69" t="s">
        <v>1958</v>
      </c>
      <c r="L43" s="73">
        <v>1</v>
      </c>
      <c r="M43" s="74">
        <v>5216.37353515625</v>
      </c>
      <c r="N43" s="74">
        <v>525.552734375</v>
      </c>
      <c r="O43" s="75"/>
      <c r="P43" s="76"/>
      <c r="Q43" s="76"/>
      <c r="R43" s="86"/>
      <c r="S43" s="48">
        <v>0</v>
      </c>
      <c r="T43" s="48">
        <v>1</v>
      </c>
      <c r="U43" s="49">
        <v>0</v>
      </c>
      <c r="V43" s="49">
        <v>0.111111</v>
      </c>
      <c r="W43" s="49">
        <v>0</v>
      </c>
      <c r="X43" s="49">
        <v>0.521441</v>
      </c>
      <c r="Y43" s="49">
        <v>0</v>
      </c>
      <c r="Z43" s="49">
        <v>0</v>
      </c>
      <c r="AA43" s="71">
        <v>43</v>
      </c>
      <c r="AB43" s="71"/>
      <c r="AC43" s="72"/>
      <c r="AD43" s="78" t="s">
        <v>1288</v>
      </c>
      <c r="AE43" s="78">
        <v>210</v>
      </c>
      <c r="AF43" s="78">
        <v>169</v>
      </c>
      <c r="AG43" s="78">
        <v>7462</v>
      </c>
      <c r="AH43" s="78">
        <v>82</v>
      </c>
      <c r="AI43" s="78"/>
      <c r="AJ43" s="78" t="s">
        <v>1403</v>
      </c>
      <c r="AK43" s="78"/>
      <c r="AL43" s="82" t="s">
        <v>1583</v>
      </c>
      <c r="AM43" s="78"/>
      <c r="AN43" s="80">
        <v>41648.57709490741</v>
      </c>
      <c r="AO43" s="82" t="s">
        <v>1681</v>
      </c>
      <c r="AP43" s="78" t="b">
        <v>1</v>
      </c>
      <c r="AQ43" s="78" t="b">
        <v>0</v>
      </c>
      <c r="AR43" s="78" t="b">
        <v>0</v>
      </c>
      <c r="AS43" s="78" t="s">
        <v>1187</v>
      </c>
      <c r="AT43" s="78">
        <v>139</v>
      </c>
      <c r="AU43" s="82" t="s">
        <v>1751</v>
      </c>
      <c r="AV43" s="78" t="b">
        <v>0</v>
      </c>
      <c r="AW43" s="78" t="s">
        <v>1797</v>
      </c>
      <c r="AX43" s="82" t="s">
        <v>1838</v>
      </c>
      <c r="AY43" s="78" t="s">
        <v>66</v>
      </c>
      <c r="AZ43" s="78" t="str">
        <f>REPLACE(INDEX(GroupVertices[Group],MATCH(Vertices[[#This Row],[Vertex]],GroupVertices[Vertex],0)),1,1,"")</f>
        <v>6</v>
      </c>
      <c r="BA43" s="48"/>
      <c r="BB43" s="48"/>
      <c r="BC43" s="48"/>
      <c r="BD43" s="48"/>
      <c r="BE43" s="48" t="s">
        <v>627</v>
      </c>
      <c r="BF43" s="48" t="s">
        <v>627</v>
      </c>
      <c r="BG43" s="120" t="s">
        <v>2612</v>
      </c>
      <c r="BH43" s="120" t="s">
        <v>2612</v>
      </c>
      <c r="BI43" s="120" t="s">
        <v>2713</v>
      </c>
      <c r="BJ43" s="120" t="s">
        <v>2713</v>
      </c>
      <c r="BK43" s="120">
        <v>1</v>
      </c>
      <c r="BL43" s="123">
        <v>4.166666666666667</v>
      </c>
      <c r="BM43" s="120">
        <v>0</v>
      </c>
      <c r="BN43" s="123">
        <v>0</v>
      </c>
      <c r="BO43" s="120">
        <v>0</v>
      </c>
      <c r="BP43" s="123">
        <v>0</v>
      </c>
      <c r="BQ43" s="120">
        <v>23</v>
      </c>
      <c r="BR43" s="123">
        <v>95.83333333333333</v>
      </c>
      <c r="BS43" s="120">
        <v>24</v>
      </c>
      <c r="BT43" s="2"/>
      <c r="BU43" s="3"/>
      <c r="BV43" s="3"/>
      <c r="BW43" s="3"/>
      <c r="BX43" s="3"/>
    </row>
    <row r="44" spans="1:76" ht="15">
      <c r="A44" s="64" t="s">
        <v>236</v>
      </c>
      <c r="B44" s="65"/>
      <c r="C44" s="65" t="s">
        <v>64</v>
      </c>
      <c r="D44" s="66">
        <v>171.67537085522036</v>
      </c>
      <c r="E44" s="68"/>
      <c r="F44" s="100" t="s">
        <v>769</v>
      </c>
      <c r="G44" s="65"/>
      <c r="H44" s="69" t="s">
        <v>236</v>
      </c>
      <c r="I44" s="70"/>
      <c r="J44" s="70"/>
      <c r="K44" s="69" t="s">
        <v>1959</v>
      </c>
      <c r="L44" s="73">
        <v>1</v>
      </c>
      <c r="M44" s="74">
        <v>8771.052734375</v>
      </c>
      <c r="N44" s="74">
        <v>1832.169677734375</v>
      </c>
      <c r="O44" s="75"/>
      <c r="P44" s="76"/>
      <c r="Q44" s="76"/>
      <c r="R44" s="86"/>
      <c r="S44" s="48">
        <v>0</v>
      </c>
      <c r="T44" s="48">
        <v>1</v>
      </c>
      <c r="U44" s="49">
        <v>0</v>
      </c>
      <c r="V44" s="49">
        <v>1</v>
      </c>
      <c r="W44" s="49">
        <v>0</v>
      </c>
      <c r="X44" s="49">
        <v>0.999996</v>
      </c>
      <c r="Y44" s="49">
        <v>0</v>
      </c>
      <c r="Z44" s="49">
        <v>0</v>
      </c>
      <c r="AA44" s="71">
        <v>44</v>
      </c>
      <c r="AB44" s="71"/>
      <c r="AC44" s="72"/>
      <c r="AD44" s="78" t="s">
        <v>1289</v>
      </c>
      <c r="AE44" s="78">
        <v>936</v>
      </c>
      <c r="AF44" s="78">
        <v>3499</v>
      </c>
      <c r="AG44" s="78">
        <v>1489</v>
      </c>
      <c r="AH44" s="78">
        <v>383</v>
      </c>
      <c r="AI44" s="78"/>
      <c r="AJ44" s="78" t="s">
        <v>1404</v>
      </c>
      <c r="AK44" s="78" t="s">
        <v>1505</v>
      </c>
      <c r="AL44" s="82" t="s">
        <v>1584</v>
      </c>
      <c r="AM44" s="78"/>
      <c r="AN44" s="80">
        <v>41932.77186342593</v>
      </c>
      <c r="AO44" s="82" t="s">
        <v>1682</v>
      </c>
      <c r="AP44" s="78" t="b">
        <v>0</v>
      </c>
      <c r="AQ44" s="78" t="b">
        <v>0</v>
      </c>
      <c r="AR44" s="78" t="b">
        <v>1</v>
      </c>
      <c r="AS44" s="78" t="s">
        <v>1187</v>
      </c>
      <c r="AT44" s="78">
        <v>85</v>
      </c>
      <c r="AU44" s="82" t="s">
        <v>1751</v>
      </c>
      <c r="AV44" s="78" t="b">
        <v>0</v>
      </c>
      <c r="AW44" s="78" t="s">
        <v>1797</v>
      </c>
      <c r="AX44" s="82" t="s">
        <v>1839</v>
      </c>
      <c r="AY44" s="78" t="s">
        <v>66</v>
      </c>
      <c r="AZ44" s="78" t="str">
        <f>REPLACE(INDEX(GroupVertices[Group],MATCH(Vertices[[#This Row],[Vertex]],GroupVertices[Vertex],0)),1,1,"")</f>
        <v>21</v>
      </c>
      <c r="BA44" s="48" t="s">
        <v>509</v>
      </c>
      <c r="BB44" s="48" t="s">
        <v>509</v>
      </c>
      <c r="BC44" s="48" t="s">
        <v>605</v>
      </c>
      <c r="BD44" s="48" t="s">
        <v>605</v>
      </c>
      <c r="BE44" s="48" t="s">
        <v>645</v>
      </c>
      <c r="BF44" s="48" t="s">
        <v>645</v>
      </c>
      <c r="BG44" s="120" t="s">
        <v>2613</v>
      </c>
      <c r="BH44" s="120" t="s">
        <v>2613</v>
      </c>
      <c r="BI44" s="120" t="s">
        <v>2714</v>
      </c>
      <c r="BJ44" s="120" t="s">
        <v>2714</v>
      </c>
      <c r="BK44" s="120">
        <v>0</v>
      </c>
      <c r="BL44" s="123">
        <v>0</v>
      </c>
      <c r="BM44" s="120">
        <v>0</v>
      </c>
      <c r="BN44" s="123">
        <v>0</v>
      </c>
      <c r="BO44" s="120">
        <v>0</v>
      </c>
      <c r="BP44" s="123">
        <v>0</v>
      </c>
      <c r="BQ44" s="120">
        <v>11</v>
      </c>
      <c r="BR44" s="123">
        <v>100</v>
      </c>
      <c r="BS44" s="120">
        <v>11</v>
      </c>
      <c r="BT44" s="2"/>
      <c r="BU44" s="3"/>
      <c r="BV44" s="3"/>
      <c r="BW44" s="3"/>
      <c r="BX44" s="3"/>
    </row>
    <row r="45" spans="1:76" ht="15">
      <c r="A45" s="64" t="s">
        <v>317</v>
      </c>
      <c r="B45" s="65"/>
      <c r="C45" s="65" t="s">
        <v>64</v>
      </c>
      <c r="D45" s="66">
        <v>168.72600130084092</v>
      </c>
      <c r="E45" s="68"/>
      <c r="F45" s="100" t="s">
        <v>1774</v>
      </c>
      <c r="G45" s="65"/>
      <c r="H45" s="69" t="s">
        <v>317</v>
      </c>
      <c r="I45" s="70"/>
      <c r="J45" s="70"/>
      <c r="K45" s="69" t="s">
        <v>1960</v>
      </c>
      <c r="L45" s="73">
        <v>1</v>
      </c>
      <c r="M45" s="74">
        <v>8771.052734375</v>
      </c>
      <c r="N45" s="74">
        <v>2696.7890625</v>
      </c>
      <c r="O45" s="75"/>
      <c r="P45" s="76"/>
      <c r="Q45" s="76"/>
      <c r="R45" s="86"/>
      <c r="S45" s="48">
        <v>1</v>
      </c>
      <c r="T45" s="48">
        <v>0</v>
      </c>
      <c r="U45" s="49">
        <v>0</v>
      </c>
      <c r="V45" s="49">
        <v>1</v>
      </c>
      <c r="W45" s="49">
        <v>0</v>
      </c>
      <c r="X45" s="49">
        <v>0.999996</v>
      </c>
      <c r="Y45" s="49">
        <v>0</v>
      </c>
      <c r="Z45" s="49">
        <v>0</v>
      </c>
      <c r="AA45" s="71">
        <v>45</v>
      </c>
      <c r="AB45" s="71"/>
      <c r="AC45" s="72"/>
      <c r="AD45" s="78" t="s">
        <v>1290</v>
      </c>
      <c r="AE45" s="78">
        <v>313</v>
      </c>
      <c r="AF45" s="78">
        <v>2433</v>
      </c>
      <c r="AG45" s="78">
        <v>3535</v>
      </c>
      <c r="AH45" s="78">
        <v>37</v>
      </c>
      <c r="AI45" s="78"/>
      <c r="AJ45" s="78" t="s">
        <v>1405</v>
      </c>
      <c r="AK45" s="78" t="s">
        <v>1506</v>
      </c>
      <c r="AL45" s="82" t="s">
        <v>1585</v>
      </c>
      <c r="AM45" s="78"/>
      <c r="AN45" s="80">
        <v>42030.56423611111</v>
      </c>
      <c r="AO45" s="82" t="s">
        <v>1683</v>
      </c>
      <c r="AP45" s="78" t="b">
        <v>1</v>
      </c>
      <c r="AQ45" s="78" t="b">
        <v>0</v>
      </c>
      <c r="AR45" s="78" t="b">
        <v>1</v>
      </c>
      <c r="AS45" s="78" t="s">
        <v>1187</v>
      </c>
      <c r="AT45" s="78">
        <v>111</v>
      </c>
      <c r="AU45" s="82" t="s">
        <v>1751</v>
      </c>
      <c r="AV45" s="78" t="b">
        <v>0</v>
      </c>
      <c r="AW45" s="78" t="s">
        <v>1797</v>
      </c>
      <c r="AX45" s="82" t="s">
        <v>1840</v>
      </c>
      <c r="AY45" s="78" t="s">
        <v>65</v>
      </c>
      <c r="AZ45" s="78" t="str">
        <f>REPLACE(INDEX(GroupVertices[Group],MATCH(Vertices[[#This Row],[Vertex]],GroupVertices[Vertex],0)),1,1,"")</f>
        <v>21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237</v>
      </c>
      <c r="B46" s="65"/>
      <c r="C46" s="65" t="s">
        <v>64</v>
      </c>
      <c r="D46" s="66">
        <v>162.84662953437157</v>
      </c>
      <c r="E46" s="68"/>
      <c r="F46" s="100" t="s">
        <v>1775</v>
      </c>
      <c r="G46" s="65"/>
      <c r="H46" s="69" t="s">
        <v>237</v>
      </c>
      <c r="I46" s="70"/>
      <c r="J46" s="70"/>
      <c r="K46" s="69" t="s">
        <v>1961</v>
      </c>
      <c r="L46" s="73">
        <v>7905.732386111907</v>
      </c>
      <c r="M46" s="74">
        <v>4683.33447265625</v>
      </c>
      <c r="N46" s="74">
        <v>8848.12109375</v>
      </c>
      <c r="O46" s="75"/>
      <c r="P46" s="76"/>
      <c r="Q46" s="76"/>
      <c r="R46" s="86"/>
      <c r="S46" s="48">
        <v>1</v>
      </c>
      <c r="T46" s="48">
        <v>5</v>
      </c>
      <c r="U46" s="49">
        <v>647</v>
      </c>
      <c r="V46" s="49">
        <v>0.00813</v>
      </c>
      <c r="W46" s="49">
        <v>0.024636</v>
      </c>
      <c r="X46" s="49">
        <v>1.619884</v>
      </c>
      <c r="Y46" s="49">
        <v>0.1</v>
      </c>
      <c r="Z46" s="49">
        <v>0.2</v>
      </c>
      <c r="AA46" s="71">
        <v>46</v>
      </c>
      <c r="AB46" s="71"/>
      <c r="AC46" s="72"/>
      <c r="AD46" s="78" t="s">
        <v>1291</v>
      </c>
      <c r="AE46" s="78">
        <v>277</v>
      </c>
      <c r="AF46" s="78">
        <v>308</v>
      </c>
      <c r="AG46" s="78">
        <v>866</v>
      </c>
      <c r="AH46" s="78">
        <v>320</v>
      </c>
      <c r="AI46" s="78"/>
      <c r="AJ46" s="78" t="s">
        <v>1406</v>
      </c>
      <c r="AK46" s="78" t="s">
        <v>1507</v>
      </c>
      <c r="AL46" s="82" t="s">
        <v>1586</v>
      </c>
      <c r="AM46" s="78"/>
      <c r="AN46" s="80">
        <v>41282.77724537037</v>
      </c>
      <c r="AO46" s="82" t="s">
        <v>1684</v>
      </c>
      <c r="AP46" s="78" t="b">
        <v>0</v>
      </c>
      <c r="AQ46" s="78" t="b">
        <v>0</v>
      </c>
      <c r="AR46" s="78" t="b">
        <v>0</v>
      </c>
      <c r="AS46" s="78" t="s">
        <v>1187</v>
      </c>
      <c r="AT46" s="78">
        <v>17</v>
      </c>
      <c r="AU46" s="82" t="s">
        <v>1751</v>
      </c>
      <c r="AV46" s="78" t="b">
        <v>0</v>
      </c>
      <c r="AW46" s="78" t="s">
        <v>1797</v>
      </c>
      <c r="AX46" s="82" t="s">
        <v>1841</v>
      </c>
      <c r="AY46" s="78" t="s">
        <v>66</v>
      </c>
      <c r="AZ46" s="78" t="str">
        <f>REPLACE(INDEX(GroupVertices[Group],MATCH(Vertices[[#This Row],[Vertex]],GroupVertices[Vertex],0)),1,1,"")</f>
        <v>4</v>
      </c>
      <c r="BA46" s="48"/>
      <c r="BB46" s="48"/>
      <c r="BC46" s="48"/>
      <c r="BD46" s="48"/>
      <c r="BE46" s="48" t="s">
        <v>646</v>
      </c>
      <c r="BF46" s="48" t="s">
        <v>646</v>
      </c>
      <c r="BG46" s="120" t="s">
        <v>2614</v>
      </c>
      <c r="BH46" s="120" t="s">
        <v>2614</v>
      </c>
      <c r="BI46" s="120" t="s">
        <v>2715</v>
      </c>
      <c r="BJ46" s="120" t="s">
        <v>2715</v>
      </c>
      <c r="BK46" s="120">
        <v>1</v>
      </c>
      <c r="BL46" s="123">
        <v>3.7037037037037037</v>
      </c>
      <c r="BM46" s="120">
        <v>0</v>
      </c>
      <c r="BN46" s="123">
        <v>0</v>
      </c>
      <c r="BO46" s="120">
        <v>0</v>
      </c>
      <c r="BP46" s="123">
        <v>0</v>
      </c>
      <c r="BQ46" s="120">
        <v>26</v>
      </c>
      <c r="BR46" s="123">
        <v>96.29629629629629</v>
      </c>
      <c r="BS46" s="120">
        <v>27</v>
      </c>
      <c r="BT46" s="2"/>
      <c r="BU46" s="3"/>
      <c r="BV46" s="3"/>
      <c r="BW46" s="3"/>
      <c r="BX46" s="3"/>
    </row>
    <row r="47" spans="1:76" ht="15">
      <c r="A47" s="64" t="s">
        <v>318</v>
      </c>
      <c r="B47" s="65"/>
      <c r="C47" s="65" t="s">
        <v>64</v>
      </c>
      <c r="D47" s="66">
        <v>263.76154991564346</v>
      </c>
      <c r="E47" s="68"/>
      <c r="F47" s="100" t="s">
        <v>1776</v>
      </c>
      <c r="G47" s="65"/>
      <c r="H47" s="69" t="s">
        <v>318</v>
      </c>
      <c r="I47" s="70"/>
      <c r="J47" s="70"/>
      <c r="K47" s="69" t="s">
        <v>1962</v>
      </c>
      <c r="L47" s="73">
        <v>1</v>
      </c>
      <c r="M47" s="74">
        <v>5230.14599609375</v>
      </c>
      <c r="N47" s="74">
        <v>8949.408203125</v>
      </c>
      <c r="O47" s="75"/>
      <c r="P47" s="76"/>
      <c r="Q47" s="76"/>
      <c r="R47" s="86"/>
      <c r="S47" s="48">
        <v>1</v>
      </c>
      <c r="T47" s="48">
        <v>0</v>
      </c>
      <c r="U47" s="49">
        <v>0</v>
      </c>
      <c r="V47" s="49">
        <v>0.00625</v>
      </c>
      <c r="W47" s="49">
        <v>0.006043</v>
      </c>
      <c r="X47" s="49">
        <v>0.42538</v>
      </c>
      <c r="Y47" s="49">
        <v>0</v>
      </c>
      <c r="Z47" s="49">
        <v>0</v>
      </c>
      <c r="AA47" s="71">
        <v>47</v>
      </c>
      <c r="AB47" s="71"/>
      <c r="AC47" s="72"/>
      <c r="AD47" s="78" t="s">
        <v>1292</v>
      </c>
      <c r="AE47" s="78">
        <v>144</v>
      </c>
      <c r="AF47" s="78">
        <v>36782</v>
      </c>
      <c r="AG47" s="78">
        <v>1861</v>
      </c>
      <c r="AH47" s="78">
        <v>525</v>
      </c>
      <c r="AI47" s="78"/>
      <c r="AJ47" s="78" t="s">
        <v>1407</v>
      </c>
      <c r="AK47" s="78" t="s">
        <v>1220</v>
      </c>
      <c r="AL47" s="82" t="s">
        <v>1587</v>
      </c>
      <c r="AM47" s="78"/>
      <c r="AN47" s="80">
        <v>42886.589421296296</v>
      </c>
      <c r="AO47" s="82" t="s">
        <v>1685</v>
      </c>
      <c r="AP47" s="78" t="b">
        <v>1</v>
      </c>
      <c r="AQ47" s="78" t="b">
        <v>0</v>
      </c>
      <c r="AR47" s="78" t="b">
        <v>1</v>
      </c>
      <c r="AS47" s="78" t="s">
        <v>1187</v>
      </c>
      <c r="AT47" s="78">
        <v>81</v>
      </c>
      <c r="AU47" s="78"/>
      <c r="AV47" s="78" t="b">
        <v>1</v>
      </c>
      <c r="AW47" s="78" t="s">
        <v>1797</v>
      </c>
      <c r="AX47" s="82" t="s">
        <v>1842</v>
      </c>
      <c r="AY47" s="78" t="s">
        <v>65</v>
      </c>
      <c r="AZ47" s="78" t="str">
        <f>REPLACE(INDEX(GroupVertices[Group],MATCH(Vertices[[#This Row],[Vertex]],GroupVertices[Vertex],0)),1,1,"")</f>
        <v>4</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238</v>
      </c>
      <c r="B48" s="65"/>
      <c r="C48" s="65" t="s">
        <v>64</v>
      </c>
      <c r="D48" s="66">
        <v>162.1300378696584</v>
      </c>
      <c r="E48" s="68"/>
      <c r="F48" s="100" t="s">
        <v>770</v>
      </c>
      <c r="G48" s="65"/>
      <c r="H48" s="69" t="s">
        <v>238</v>
      </c>
      <c r="I48" s="70"/>
      <c r="J48" s="70"/>
      <c r="K48" s="69" t="s">
        <v>1963</v>
      </c>
      <c r="L48" s="73">
        <v>1</v>
      </c>
      <c r="M48" s="74">
        <v>518.4666748046875</v>
      </c>
      <c r="N48" s="74">
        <v>3866.2802734375</v>
      </c>
      <c r="O48" s="75"/>
      <c r="P48" s="76"/>
      <c r="Q48" s="76"/>
      <c r="R48" s="86"/>
      <c r="S48" s="48">
        <v>1</v>
      </c>
      <c r="T48" s="48">
        <v>1</v>
      </c>
      <c r="U48" s="49">
        <v>0</v>
      </c>
      <c r="V48" s="49">
        <v>0</v>
      </c>
      <c r="W48" s="49">
        <v>0</v>
      </c>
      <c r="X48" s="49">
        <v>0.999996</v>
      </c>
      <c r="Y48" s="49">
        <v>0</v>
      </c>
      <c r="Z48" s="49" t="s">
        <v>3110</v>
      </c>
      <c r="AA48" s="71">
        <v>48</v>
      </c>
      <c r="AB48" s="71"/>
      <c r="AC48" s="72"/>
      <c r="AD48" s="78" t="s">
        <v>1293</v>
      </c>
      <c r="AE48" s="78">
        <v>275</v>
      </c>
      <c r="AF48" s="78">
        <v>49</v>
      </c>
      <c r="AG48" s="78">
        <v>180</v>
      </c>
      <c r="AH48" s="78">
        <v>40</v>
      </c>
      <c r="AI48" s="78"/>
      <c r="AJ48" s="78"/>
      <c r="AK48" s="78" t="s">
        <v>1501</v>
      </c>
      <c r="AL48" s="82" t="s">
        <v>1588</v>
      </c>
      <c r="AM48" s="78"/>
      <c r="AN48" s="80">
        <v>42117.75672453704</v>
      </c>
      <c r="AO48" s="82" t="s">
        <v>1686</v>
      </c>
      <c r="AP48" s="78" t="b">
        <v>0</v>
      </c>
      <c r="AQ48" s="78" t="b">
        <v>0</v>
      </c>
      <c r="AR48" s="78" t="b">
        <v>0</v>
      </c>
      <c r="AS48" s="78" t="s">
        <v>1187</v>
      </c>
      <c r="AT48" s="78">
        <v>3</v>
      </c>
      <c r="AU48" s="82" t="s">
        <v>1751</v>
      </c>
      <c r="AV48" s="78" t="b">
        <v>0</v>
      </c>
      <c r="AW48" s="78" t="s">
        <v>1797</v>
      </c>
      <c r="AX48" s="82" t="s">
        <v>1843</v>
      </c>
      <c r="AY48" s="78" t="s">
        <v>66</v>
      </c>
      <c r="AZ48" s="78" t="str">
        <f>REPLACE(INDEX(GroupVertices[Group],MATCH(Vertices[[#This Row],[Vertex]],GroupVertices[Vertex],0)),1,1,"")</f>
        <v>1</v>
      </c>
      <c r="BA48" s="48" t="s">
        <v>510</v>
      </c>
      <c r="BB48" s="48" t="s">
        <v>510</v>
      </c>
      <c r="BC48" s="48" t="s">
        <v>606</v>
      </c>
      <c r="BD48" s="48" t="s">
        <v>606</v>
      </c>
      <c r="BE48" s="48" t="s">
        <v>627</v>
      </c>
      <c r="BF48" s="48" t="s">
        <v>627</v>
      </c>
      <c r="BG48" s="120" t="s">
        <v>2615</v>
      </c>
      <c r="BH48" s="120" t="s">
        <v>2615</v>
      </c>
      <c r="BI48" s="120" t="s">
        <v>2716</v>
      </c>
      <c r="BJ48" s="120" t="s">
        <v>2716</v>
      </c>
      <c r="BK48" s="120">
        <v>3</v>
      </c>
      <c r="BL48" s="123">
        <v>8.571428571428571</v>
      </c>
      <c r="BM48" s="120">
        <v>0</v>
      </c>
      <c r="BN48" s="123">
        <v>0</v>
      </c>
      <c r="BO48" s="120">
        <v>0</v>
      </c>
      <c r="BP48" s="123">
        <v>0</v>
      </c>
      <c r="BQ48" s="120">
        <v>32</v>
      </c>
      <c r="BR48" s="123">
        <v>91.42857142857143</v>
      </c>
      <c r="BS48" s="120">
        <v>35</v>
      </c>
      <c r="BT48" s="2"/>
      <c r="BU48" s="3"/>
      <c r="BV48" s="3"/>
      <c r="BW48" s="3"/>
      <c r="BX48" s="3"/>
    </row>
    <row r="49" spans="1:76" ht="15">
      <c r="A49" s="64" t="s">
        <v>319</v>
      </c>
      <c r="B49" s="65"/>
      <c r="C49" s="65" t="s">
        <v>64</v>
      </c>
      <c r="D49" s="66">
        <v>513.8133062159726</v>
      </c>
      <c r="E49" s="68"/>
      <c r="F49" s="100" t="s">
        <v>1777</v>
      </c>
      <c r="G49" s="65"/>
      <c r="H49" s="69" t="s">
        <v>319</v>
      </c>
      <c r="I49" s="70"/>
      <c r="J49" s="70"/>
      <c r="K49" s="69" t="s">
        <v>1964</v>
      </c>
      <c r="L49" s="73">
        <v>1</v>
      </c>
      <c r="M49" s="74">
        <v>4098.20751953125</v>
      </c>
      <c r="N49" s="74">
        <v>9596.5693359375</v>
      </c>
      <c r="O49" s="75"/>
      <c r="P49" s="76"/>
      <c r="Q49" s="76"/>
      <c r="R49" s="86"/>
      <c r="S49" s="48">
        <v>2</v>
      </c>
      <c r="T49" s="48">
        <v>0</v>
      </c>
      <c r="U49" s="49">
        <v>0</v>
      </c>
      <c r="V49" s="49">
        <v>0.006623</v>
      </c>
      <c r="W49" s="49">
        <v>0.00965</v>
      </c>
      <c r="X49" s="49">
        <v>0.687228</v>
      </c>
      <c r="Y49" s="49">
        <v>1</v>
      </c>
      <c r="Z49" s="49">
        <v>0</v>
      </c>
      <c r="AA49" s="71">
        <v>49</v>
      </c>
      <c r="AB49" s="71"/>
      <c r="AC49" s="72"/>
      <c r="AD49" s="78" t="s">
        <v>1294</v>
      </c>
      <c r="AE49" s="78">
        <v>288</v>
      </c>
      <c r="AF49" s="78">
        <v>127159</v>
      </c>
      <c r="AG49" s="78">
        <v>2968</v>
      </c>
      <c r="AH49" s="78">
        <v>2334</v>
      </c>
      <c r="AI49" s="78"/>
      <c r="AJ49" s="78" t="s">
        <v>1408</v>
      </c>
      <c r="AK49" s="78"/>
      <c r="AL49" s="82" t="s">
        <v>1589</v>
      </c>
      <c r="AM49" s="78"/>
      <c r="AN49" s="80">
        <v>39934.63064814815</v>
      </c>
      <c r="AO49" s="82" t="s">
        <v>1687</v>
      </c>
      <c r="AP49" s="78" t="b">
        <v>0</v>
      </c>
      <c r="AQ49" s="78" t="b">
        <v>0</v>
      </c>
      <c r="AR49" s="78" t="b">
        <v>1</v>
      </c>
      <c r="AS49" s="78" t="s">
        <v>1187</v>
      </c>
      <c r="AT49" s="78">
        <v>990</v>
      </c>
      <c r="AU49" s="82" t="s">
        <v>1755</v>
      </c>
      <c r="AV49" s="78" t="b">
        <v>1</v>
      </c>
      <c r="AW49" s="78" t="s">
        <v>1797</v>
      </c>
      <c r="AX49" s="82" t="s">
        <v>1844</v>
      </c>
      <c r="AY49" s="78" t="s">
        <v>65</v>
      </c>
      <c r="AZ49" s="78" t="str">
        <f>REPLACE(INDEX(GroupVertices[Group],MATCH(Vertices[[#This Row],[Vertex]],GroupVertices[Vertex],0)),1,1,"")</f>
        <v>4</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239</v>
      </c>
      <c r="B50" s="65"/>
      <c r="C50" s="65" t="s">
        <v>64</v>
      </c>
      <c r="D50" s="66">
        <v>164.22724436329779</v>
      </c>
      <c r="E50" s="68"/>
      <c r="F50" s="100" t="s">
        <v>771</v>
      </c>
      <c r="G50" s="65"/>
      <c r="H50" s="69" t="s">
        <v>239</v>
      </c>
      <c r="I50" s="70"/>
      <c r="J50" s="70"/>
      <c r="K50" s="69" t="s">
        <v>1965</v>
      </c>
      <c r="L50" s="73">
        <v>5877.624849644246</v>
      </c>
      <c r="M50" s="74">
        <v>4225.4208984375</v>
      </c>
      <c r="N50" s="74">
        <v>8435.4794921875</v>
      </c>
      <c r="O50" s="75"/>
      <c r="P50" s="76"/>
      <c r="Q50" s="76"/>
      <c r="R50" s="86"/>
      <c r="S50" s="48">
        <v>2</v>
      </c>
      <c r="T50" s="48">
        <v>5</v>
      </c>
      <c r="U50" s="49">
        <v>481</v>
      </c>
      <c r="V50" s="49">
        <v>0.007042</v>
      </c>
      <c r="W50" s="49">
        <v>0.014706</v>
      </c>
      <c r="X50" s="49">
        <v>1.540287</v>
      </c>
      <c r="Y50" s="49">
        <v>0.15</v>
      </c>
      <c r="Z50" s="49">
        <v>0.4</v>
      </c>
      <c r="AA50" s="71">
        <v>50</v>
      </c>
      <c r="AB50" s="71"/>
      <c r="AC50" s="72"/>
      <c r="AD50" s="78" t="s">
        <v>1295</v>
      </c>
      <c r="AE50" s="78">
        <v>585</v>
      </c>
      <c r="AF50" s="78">
        <v>807</v>
      </c>
      <c r="AG50" s="78">
        <v>625</v>
      </c>
      <c r="AH50" s="78">
        <v>329</v>
      </c>
      <c r="AI50" s="78"/>
      <c r="AJ50" s="78" t="s">
        <v>1409</v>
      </c>
      <c r="AK50" s="78" t="s">
        <v>1507</v>
      </c>
      <c r="AL50" s="82" t="s">
        <v>1590</v>
      </c>
      <c r="AM50" s="78"/>
      <c r="AN50" s="80">
        <v>41317.54556712963</v>
      </c>
      <c r="AO50" s="82" t="s">
        <v>1688</v>
      </c>
      <c r="AP50" s="78" t="b">
        <v>1</v>
      </c>
      <c r="AQ50" s="78" t="b">
        <v>0</v>
      </c>
      <c r="AR50" s="78" t="b">
        <v>1</v>
      </c>
      <c r="AS50" s="78" t="s">
        <v>1187</v>
      </c>
      <c r="AT50" s="78">
        <v>12</v>
      </c>
      <c r="AU50" s="82" t="s">
        <v>1751</v>
      </c>
      <c r="AV50" s="78" t="b">
        <v>0</v>
      </c>
      <c r="AW50" s="78" t="s">
        <v>1797</v>
      </c>
      <c r="AX50" s="82" t="s">
        <v>1845</v>
      </c>
      <c r="AY50" s="78" t="s">
        <v>66</v>
      </c>
      <c r="AZ50" s="78" t="str">
        <f>REPLACE(INDEX(GroupVertices[Group],MATCH(Vertices[[#This Row],[Vertex]],GroupVertices[Vertex],0)),1,1,"")</f>
        <v>4</v>
      </c>
      <c r="BA50" s="48"/>
      <c r="BB50" s="48"/>
      <c r="BC50" s="48"/>
      <c r="BD50" s="48"/>
      <c r="BE50" s="48" t="s">
        <v>647</v>
      </c>
      <c r="BF50" s="48" t="s">
        <v>647</v>
      </c>
      <c r="BG50" s="120" t="s">
        <v>2616</v>
      </c>
      <c r="BH50" s="120" t="s">
        <v>2616</v>
      </c>
      <c r="BI50" s="120" t="s">
        <v>2717</v>
      </c>
      <c r="BJ50" s="120" t="s">
        <v>2717</v>
      </c>
      <c r="BK50" s="120">
        <v>1</v>
      </c>
      <c r="BL50" s="123">
        <v>2.380952380952381</v>
      </c>
      <c r="BM50" s="120">
        <v>0</v>
      </c>
      <c r="BN50" s="123">
        <v>0</v>
      </c>
      <c r="BO50" s="120">
        <v>0</v>
      </c>
      <c r="BP50" s="123">
        <v>0</v>
      </c>
      <c r="BQ50" s="120">
        <v>41</v>
      </c>
      <c r="BR50" s="123">
        <v>97.61904761904762</v>
      </c>
      <c r="BS50" s="120">
        <v>42</v>
      </c>
      <c r="BT50" s="2"/>
      <c r="BU50" s="3"/>
      <c r="BV50" s="3"/>
      <c r="BW50" s="3"/>
      <c r="BX50" s="3"/>
    </row>
    <row r="51" spans="1:76" ht="15">
      <c r="A51" s="64" t="s">
        <v>320</v>
      </c>
      <c r="B51" s="65"/>
      <c r="C51" s="65" t="s">
        <v>64</v>
      </c>
      <c r="D51" s="66">
        <v>1000</v>
      </c>
      <c r="E51" s="68"/>
      <c r="F51" s="100" t="s">
        <v>1778</v>
      </c>
      <c r="G51" s="65"/>
      <c r="H51" s="69" t="s">
        <v>320</v>
      </c>
      <c r="I51" s="70"/>
      <c r="J51" s="70"/>
      <c r="K51" s="69" t="s">
        <v>1966</v>
      </c>
      <c r="L51" s="73">
        <v>1</v>
      </c>
      <c r="M51" s="74">
        <v>4528.83740234375</v>
      </c>
      <c r="N51" s="74">
        <v>9506.5791015625</v>
      </c>
      <c r="O51" s="75"/>
      <c r="P51" s="76"/>
      <c r="Q51" s="76"/>
      <c r="R51" s="86"/>
      <c r="S51" s="48">
        <v>2</v>
      </c>
      <c r="T51" s="48">
        <v>0</v>
      </c>
      <c r="U51" s="49">
        <v>0</v>
      </c>
      <c r="V51" s="49">
        <v>0.006623</v>
      </c>
      <c r="W51" s="49">
        <v>0.00965</v>
      </c>
      <c r="X51" s="49">
        <v>0.687228</v>
      </c>
      <c r="Y51" s="49">
        <v>1</v>
      </c>
      <c r="Z51" s="49">
        <v>0</v>
      </c>
      <c r="AA51" s="71">
        <v>51</v>
      </c>
      <c r="AB51" s="71"/>
      <c r="AC51" s="72"/>
      <c r="AD51" s="78" t="s">
        <v>1296</v>
      </c>
      <c r="AE51" s="78">
        <v>2557</v>
      </c>
      <c r="AF51" s="78">
        <v>24263907</v>
      </c>
      <c r="AG51" s="78">
        <v>184724</v>
      </c>
      <c r="AH51" s="78">
        <v>1270</v>
      </c>
      <c r="AI51" s="78"/>
      <c r="AJ51" s="78" t="s">
        <v>1410</v>
      </c>
      <c r="AK51" s="78"/>
      <c r="AL51" s="82" t="s">
        <v>1591</v>
      </c>
      <c r="AM51" s="78"/>
      <c r="AN51" s="80">
        <v>39837.06118055555</v>
      </c>
      <c r="AO51" s="82" t="s">
        <v>1689</v>
      </c>
      <c r="AP51" s="78" t="b">
        <v>0</v>
      </c>
      <c r="AQ51" s="78" t="b">
        <v>0</v>
      </c>
      <c r="AR51" s="78" t="b">
        <v>1</v>
      </c>
      <c r="AS51" s="78" t="s">
        <v>1187</v>
      </c>
      <c r="AT51" s="78">
        <v>49062</v>
      </c>
      <c r="AU51" s="82" t="s">
        <v>1751</v>
      </c>
      <c r="AV51" s="78" t="b">
        <v>1</v>
      </c>
      <c r="AW51" s="78" t="s">
        <v>1797</v>
      </c>
      <c r="AX51" s="82" t="s">
        <v>1846</v>
      </c>
      <c r="AY51" s="78" t="s">
        <v>65</v>
      </c>
      <c r="AZ51" s="78" t="str">
        <f>REPLACE(INDEX(GroupVertices[Group],MATCH(Vertices[[#This Row],[Vertex]],GroupVertices[Vertex],0)),1,1,"")</f>
        <v>4</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250</v>
      </c>
      <c r="B52" s="65"/>
      <c r="C52" s="65" t="s">
        <v>64</v>
      </c>
      <c r="D52" s="66">
        <v>180.4958118865165</v>
      </c>
      <c r="E52" s="68"/>
      <c r="F52" s="100" t="s">
        <v>781</v>
      </c>
      <c r="G52" s="65"/>
      <c r="H52" s="69" t="s">
        <v>250</v>
      </c>
      <c r="I52" s="70"/>
      <c r="J52" s="70"/>
      <c r="K52" s="69" t="s">
        <v>1967</v>
      </c>
      <c r="L52" s="73">
        <v>8471.81059000929</v>
      </c>
      <c r="M52" s="74">
        <v>1771.0052490234375</v>
      </c>
      <c r="N52" s="74">
        <v>2543.03466796875</v>
      </c>
      <c r="O52" s="75"/>
      <c r="P52" s="76"/>
      <c r="Q52" s="76"/>
      <c r="R52" s="86"/>
      <c r="S52" s="48">
        <v>2</v>
      </c>
      <c r="T52" s="48">
        <v>3</v>
      </c>
      <c r="U52" s="49">
        <v>693.333333</v>
      </c>
      <c r="V52" s="49">
        <v>0.009091</v>
      </c>
      <c r="W52" s="49">
        <v>0.060387</v>
      </c>
      <c r="X52" s="49">
        <v>1.234441</v>
      </c>
      <c r="Y52" s="49">
        <v>0.08333333333333333</v>
      </c>
      <c r="Z52" s="49">
        <v>0.25</v>
      </c>
      <c r="AA52" s="71">
        <v>52</v>
      </c>
      <c r="AB52" s="71"/>
      <c r="AC52" s="72"/>
      <c r="AD52" s="78" t="s">
        <v>1297</v>
      </c>
      <c r="AE52" s="78">
        <v>892</v>
      </c>
      <c r="AF52" s="78">
        <v>6687</v>
      </c>
      <c r="AG52" s="78">
        <v>14834</v>
      </c>
      <c r="AH52" s="78">
        <v>759</v>
      </c>
      <c r="AI52" s="78"/>
      <c r="AJ52" s="78" t="s">
        <v>1411</v>
      </c>
      <c r="AK52" s="78" t="s">
        <v>1501</v>
      </c>
      <c r="AL52" s="82" t="s">
        <v>1592</v>
      </c>
      <c r="AM52" s="78"/>
      <c r="AN52" s="80">
        <v>40442.20023148148</v>
      </c>
      <c r="AO52" s="82" t="s">
        <v>1690</v>
      </c>
      <c r="AP52" s="78" t="b">
        <v>0</v>
      </c>
      <c r="AQ52" s="78" t="b">
        <v>0</v>
      </c>
      <c r="AR52" s="78" t="b">
        <v>1</v>
      </c>
      <c r="AS52" s="78" t="s">
        <v>1187</v>
      </c>
      <c r="AT52" s="78">
        <v>369</v>
      </c>
      <c r="AU52" s="82" t="s">
        <v>1751</v>
      </c>
      <c r="AV52" s="78" t="b">
        <v>1</v>
      </c>
      <c r="AW52" s="78" t="s">
        <v>1797</v>
      </c>
      <c r="AX52" s="82" t="s">
        <v>1847</v>
      </c>
      <c r="AY52" s="78" t="s">
        <v>66</v>
      </c>
      <c r="AZ52" s="78" t="str">
        <f>REPLACE(INDEX(GroupVertices[Group],MATCH(Vertices[[#This Row],[Vertex]],GroupVertices[Vertex],0)),1,1,"")</f>
        <v>2</v>
      </c>
      <c r="BA52" s="48" t="s">
        <v>2534</v>
      </c>
      <c r="BB52" s="48" t="s">
        <v>2534</v>
      </c>
      <c r="BC52" s="48" t="s">
        <v>2552</v>
      </c>
      <c r="BD52" s="48" t="s">
        <v>2552</v>
      </c>
      <c r="BE52" s="48" t="s">
        <v>2565</v>
      </c>
      <c r="BF52" s="48" t="s">
        <v>2565</v>
      </c>
      <c r="BG52" s="120" t="s">
        <v>2617</v>
      </c>
      <c r="BH52" s="120" t="s">
        <v>2670</v>
      </c>
      <c r="BI52" s="120" t="s">
        <v>2718</v>
      </c>
      <c r="BJ52" s="120" t="s">
        <v>2718</v>
      </c>
      <c r="BK52" s="120">
        <v>0</v>
      </c>
      <c r="BL52" s="123">
        <v>0</v>
      </c>
      <c r="BM52" s="120">
        <v>1</v>
      </c>
      <c r="BN52" s="123">
        <v>2.127659574468085</v>
      </c>
      <c r="BO52" s="120">
        <v>0</v>
      </c>
      <c r="BP52" s="123">
        <v>0</v>
      </c>
      <c r="BQ52" s="120">
        <v>46</v>
      </c>
      <c r="BR52" s="123">
        <v>97.87234042553192</v>
      </c>
      <c r="BS52" s="120">
        <v>47</v>
      </c>
      <c r="BT52" s="2"/>
      <c r="BU52" s="3"/>
      <c r="BV52" s="3"/>
      <c r="BW52" s="3"/>
      <c r="BX52" s="3"/>
    </row>
    <row r="53" spans="1:76" ht="15">
      <c r="A53" s="64" t="s">
        <v>240</v>
      </c>
      <c r="B53" s="65"/>
      <c r="C53" s="65" t="s">
        <v>64</v>
      </c>
      <c r="D53" s="66">
        <v>162.38734684579092</v>
      </c>
      <c r="E53" s="68"/>
      <c r="F53" s="100" t="s">
        <v>772</v>
      </c>
      <c r="G53" s="65"/>
      <c r="H53" s="69" t="s">
        <v>240</v>
      </c>
      <c r="I53" s="70"/>
      <c r="J53" s="70"/>
      <c r="K53" s="69" t="s">
        <v>1968</v>
      </c>
      <c r="L53" s="73">
        <v>1</v>
      </c>
      <c r="M53" s="74">
        <v>1812.6842041015625</v>
      </c>
      <c r="N53" s="74">
        <v>4917.1552734375</v>
      </c>
      <c r="O53" s="75"/>
      <c r="P53" s="76"/>
      <c r="Q53" s="76"/>
      <c r="R53" s="86"/>
      <c r="S53" s="48">
        <v>1</v>
      </c>
      <c r="T53" s="48">
        <v>1</v>
      </c>
      <c r="U53" s="49">
        <v>0</v>
      </c>
      <c r="V53" s="49">
        <v>0</v>
      </c>
      <c r="W53" s="49">
        <v>0</v>
      </c>
      <c r="X53" s="49">
        <v>0.999996</v>
      </c>
      <c r="Y53" s="49">
        <v>0</v>
      </c>
      <c r="Z53" s="49" t="s">
        <v>3110</v>
      </c>
      <c r="AA53" s="71">
        <v>53</v>
      </c>
      <c r="AB53" s="71"/>
      <c r="AC53" s="72"/>
      <c r="AD53" s="78" t="s">
        <v>1298</v>
      </c>
      <c r="AE53" s="78">
        <v>255</v>
      </c>
      <c r="AF53" s="78">
        <v>142</v>
      </c>
      <c r="AG53" s="78">
        <v>1026</v>
      </c>
      <c r="AH53" s="78">
        <v>852</v>
      </c>
      <c r="AI53" s="78"/>
      <c r="AJ53" s="78" t="s">
        <v>1412</v>
      </c>
      <c r="AK53" s="78" t="s">
        <v>1496</v>
      </c>
      <c r="AL53" s="82" t="s">
        <v>1593</v>
      </c>
      <c r="AM53" s="78"/>
      <c r="AN53" s="80">
        <v>40281.903761574074</v>
      </c>
      <c r="AO53" s="82" t="s">
        <v>1691</v>
      </c>
      <c r="AP53" s="78" t="b">
        <v>0</v>
      </c>
      <c r="AQ53" s="78" t="b">
        <v>0</v>
      </c>
      <c r="AR53" s="78" t="b">
        <v>1</v>
      </c>
      <c r="AS53" s="78" t="s">
        <v>1187</v>
      </c>
      <c r="AT53" s="78">
        <v>4</v>
      </c>
      <c r="AU53" s="82" t="s">
        <v>1755</v>
      </c>
      <c r="AV53" s="78" t="b">
        <v>0</v>
      </c>
      <c r="AW53" s="78" t="s">
        <v>1797</v>
      </c>
      <c r="AX53" s="82" t="s">
        <v>1848</v>
      </c>
      <c r="AY53" s="78" t="s">
        <v>66</v>
      </c>
      <c r="AZ53" s="78" t="str">
        <f>REPLACE(INDEX(GroupVertices[Group],MATCH(Vertices[[#This Row],[Vertex]],GroupVertices[Vertex],0)),1,1,"")</f>
        <v>1</v>
      </c>
      <c r="BA53" s="48" t="s">
        <v>511</v>
      </c>
      <c r="BB53" s="48" t="s">
        <v>511</v>
      </c>
      <c r="BC53" s="48" t="s">
        <v>597</v>
      </c>
      <c r="BD53" s="48" t="s">
        <v>597</v>
      </c>
      <c r="BE53" s="48" t="s">
        <v>648</v>
      </c>
      <c r="BF53" s="48" t="s">
        <v>648</v>
      </c>
      <c r="BG53" s="120" t="s">
        <v>2618</v>
      </c>
      <c r="BH53" s="120" t="s">
        <v>2618</v>
      </c>
      <c r="BI53" s="120" t="s">
        <v>2719</v>
      </c>
      <c r="BJ53" s="120" t="s">
        <v>2719</v>
      </c>
      <c r="BK53" s="120">
        <v>1</v>
      </c>
      <c r="BL53" s="123">
        <v>7.142857142857143</v>
      </c>
      <c r="BM53" s="120">
        <v>0</v>
      </c>
      <c r="BN53" s="123">
        <v>0</v>
      </c>
      <c r="BO53" s="120">
        <v>0</v>
      </c>
      <c r="BP53" s="123">
        <v>0</v>
      </c>
      <c r="BQ53" s="120">
        <v>13</v>
      </c>
      <c r="BR53" s="123">
        <v>92.85714285714286</v>
      </c>
      <c r="BS53" s="120">
        <v>14</v>
      </c>
      <c r="BT53" s="2"/>
      <c r="BU53" s="3"/>
      <c r="BV53" s="3"/>
      <c r="BW53" s="3"/>
      <c r="BX53" s="3"/>
    </row>
    <row r="54" spans="1:76" ht="15">
      <c r="A54" s="64" t="s">
        <v>241</v>
      </c>
      <c r="B54" s="65"/>
      <c r="C54" s="65" t="s">
        <v>64</v>
      </c>
      <c r="D54" s="66">
        <v>168.2860859545498</v>
      </c>
      <c r="E54" s="68"/>
      <c r="F54" s="100" t="s">
        <v>773</v>
      </c>
      <c r="G54" s="65"/>
      <c r="H54" s="69" t="s">
        <v>241</v>
      </c>
      <c r="I54" s="70"/>
      <c r="J54" s="70"/>
      <c r="K54" s="69" t="s">
        <v>1969</v>
      </c>
      <c r="L54" s="73">
        <v>13.217515279925667</v>
      </c>
      <c r="M54" s="74">
        <v>360.8753356933594</v>
      </c>
      <c r="N54" s="74">
        <v>2185.149658203125</v>
      </c>
      <c r="O54" s="75"/>
      <c r="P54" s="76"/>
      <c r="Q54" s="76"/>
      <c r="R54" s="86"/>
      <c r="S54" s="48">
        <v>0</v>
      </c>
      <c r="T54" s="48">
        <v>3</v>
      </c>
      <c r="U54" s="49">
        <v>1</v>
      </c>
      <c r="V54" s="49">
        <v>0.007092</v>
      </c>
      <c r="W54" s="49">
        <v>0.056154</v>
      </c>
      <c r="X54" s="49">
        <v>0.955224</v>
      </c>
      <c r="Y54" s="49">
        <v>0.3333333333333333</v>
      </c>
      <c r="Z54" s="49">
        <v>0</v>
      </c>
      <c r="AA54" s="71">
        <v>54</v>
      </c>
      <c r="AB54" s="71"/>
      <c r="AC54" s="72"/>
      <c r="AD54" s="78" t="s">
        <v>1299</v>
      </c>
      <c r="AE54" s="78">
        <v>1832</v>
      </c>
      <c r="AF54" s="78">
        <v>2274</v>
      </c>
      <c r="AG54" s="78">
        <v>551</v>
      </c>
      <c r="AH54" s="78">
        <v>280</v>
      </c>
      <c r="AI54" s="78"/>
      <c r="AJ54" s="78" t="s">
        <v>1413</v>
      </c>
      <c r="AK54" s="78" t="s">
        <v>1508</v>
      </c>
      <c r="AL54" s="82" t="s">
        <v>1594</v>
      </c>
      <c r="AM54" s="78"/>
      <c r="AN54" s="80">
        <v>40304.84638888889</v>
      </c>
      <c r="AO54" s="82" t="s">
        <v>1692</v>
      </c>
      <c r="AP54" s="78" t="b">
        <v>1</v>
      </c>
      <c r="AQ54" s="78" t="b">
        <v>0</v>
      </c>
      <c r="AR54" s="78" t="b">
        <v>0</v>
      </c>
      <c r="AS54" s="78" t="s">
        <v>1187</v>
      </c>
      <c r="AT54" s="78">
        <v>41</v>
      </c>
      <c r="AU54" s="82" t="s">
        <v>1751</v>
      </c>
      <c r="AV54" s="78" t="b">
        <v>0</v>
      </c>
      <c r="AW54" s="78" t="s">
        <v>1797</v>
      </c>
      <c r="AX54" s="82" t="s">
        <v>1849</v>
      </c>
      <c r="AY54" s="78" t="s">
        <v>66</v>
      </c>
      <c r="AZ54" s="78" t="str">
        <f>REPLACE(INDEX(GroupVertices[Group],MATCH(Vertices[[#This Row],[Vertex]],GroupVertices[Vertex],0)),1,1,"")</f>
        <v>2</v>
      </c>
      <c r="BA54" s="48"/>
      <c r="BB54" s="48"/>
      <c r="BC54" s="48"/>
      <c r="BD54" s="48"/>
      <c r="BE54" s="48"/>
      <c r="BF54" s="48"/>
      <c r="BG54" s="120" t="s">
        <v>2619</v>
      </c>
      <c r="BH54" s="120" t="s">
        <v>2619</v>
      </c>
      <c r="BI54" s="120" t="s">
        <v>2720</v>
      </c>
      <c r="BJ54" s="120" t="s">
        <v>2720</v>
      </c>
      <c r="BK54" s="120">
        <v>1</v>
      </c>
      <c r="BL54" s="123">
        <v>3.8461538461538463</v>
      </c>
      <c r="BM54" s="120">
        <v>0</v>
      </c>
      <c r="BN54" s="123">
        <v>0</v>
      </c>
      <c r="BO54" s="120">
        <v>0</v>
      </c>
      <c r="BP54" s="123">
        <v>0</v>
      </c>
      <c r="BQ54" s="120">
        <v>25</v>
      </c>
      <c r="BR54" s="123">
        <v>96.15384615384616</v>
      </c>
      <c r="BS54" s="120">
        <v>26</v>
      </c>
      <c r="BT54" s="2"/>
      <c r="BU54" s="3"/>
      <c r="BV54" s="3"/>
      <c r="BW54" s="3"/>
      <c r="BX54" s="3"/>
    </row>
    <row r="55" spans="1:76" ht="15">
      <c r="A55" s="64" t="s">
        <v>321</v>
      </c>
      <c r="B55" s="65"/>
      <c r="C55" s="65" t="s">
        <v>64</v>
      </c>
      <c r="D55" s="66">
        <v>164.24384494240311</v>
      </c>
      <c r="E55" s="68"/>
      <c r="F55" s="100" t="s">
        <v>1779</v>
      </c>
      <c r="G55" s="65"/>
      <c r="H55" s="69" t="s">
        <v>321</v>
      </c>
      <c r="I55" s="70"/>
      <c r="J55" s="70"/>
      <c r="K55" s="69" t="s">
        <v>1970</v>
      </c>
      <c r="L55" s="73">
        <v>1</v>
      </c>
      <c r="M55" s="74">
        <v>194.9122772216797</v>
      </c>
      <c r="N55" s="74">
        <v>1648.9482421875</v>
      </c>
      <c r="O55" s="75"/>
      <c r="P55" s="76"/>
      <c r="Q55" s="76"/>
      <c r="R55" s="86"/>
      <c r="S55" s="48">
        <v>2</v>
      </c>
      <c r="T55" s="48">
        <v>0</v>
      </c>
      <c r="U55" s="49">
        <v>0</v>
      </c>
      <c r="V55" s="49">
        <v>0.007042</v>
      </c>
      <c r="W55" s="49">
        <v>0.041466</v>
      </c>
      <c r="X55" s="49">
        <v>0.681531</v>
      </c>
      <c r="Y55" s="49">
        <v>0.5</v>
      </c>
      <c r="Z55" s="49">
        <v>0</v>
      </c>
      <c r="AA55" s="71">
        <v>55</v>
      </c>
      <c r="AB55" s="71"/>
      <c r="AC55" s="72"/>
      <c r="AD55" s="78" t="s">
        <v>1300</v>
      </c>
      <c r="AE55" s="78">
        <v>133</v>
      </c>
      <c r="AF55" s="78">
        <v>813</v>
      </c>
      <c r="AG55" s="78">
        <v>508</v>
      </c>
      <c r="AH55" s="78">
        <v>169</v>
      </c>
      <c r="AI55" s="78"/>
      <c r="AJ55" s="78" t="s">
        <v>1414</v>
      </c>
      <c r="AK55" s="78" t="s">
        <v>1509</v>
      </c>
      <c r="AL55" s="82" t="s">
        <v>1595</v>
      </c>
      <c r="AM55" s="78"/>
      <c r="AN55" s="80">
        <v>40230.12483796296</v>
      </c>
      <c r="AO55" s="82" t="s">
        <v>1693</v>
      </c>
      <c r="AP55" s="78" t="b">
        <v>0</v>
      </c>
      <c r="AQ55" s="78" t="b">
        <v>0</v>
      </c>
      <c r="AR55" s="78" t="b">
        <v>1</v>
      </c>
      <c r="AS55" s="78" t="s">
        <v>1187</v>
      </c>
      <c r="AT55" s="78">
        <v>20</v>
      </c>
      <c r="AU55" s="82" t="s">
        <v>1750</v>
      </c>
      <c r="AV55" s="78" t="b">
        <v>0</v>
      </c>
      <c r="AW55" s="78" t="s">
        <v>1797</v>
      </c>
      <c r="AX55" s="82" t="s">
        <v>1850</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301</v>
      </c>
      <c r="B56" s="65"/>
      <c r="C56" s="65" t="s">
        <v>64</v>
      </c>
      <c r="D56" s="66">
        <v>164.3323813642982</v>
      </c>
      <c r="E56" s="68"/>
      <c r="F56" s="100" t="s">
        <v>826</v>
      </c>
      <c r="G56" s="65"/>
      <c r="H56" s="69" t="s">
        <v>301</v>
      </c>
      <c r="I56" s="70"/>
      <c r="J56" s="70"/>
      <c r="K56" s="69" t="s">
        <v>1971</v>
      </c>
      <c r="L56" s="73">
        <v>196.48024447881068</v>
      </c>
      <c r="M56" s="74">
        <v>990.0662231445312</v>
      </c>
      <c r="N56" s="74">
        <v>2588.3212890625</v>
      </c>
      <c r="O56" s="75"/>
      <c r="P56" s="76"/>
      <c r="Q56" s="76"/>
      <c r="R56" s="86"/>
      <c r="S56" s="48">
        <v>4</v>
      </c>
      <c r="T56" s="48">
        <v>1</v>
      </c>
      <c r="U56" s="49">
        <v>16</v>
      </c>
      <c r="V56" s="49">
        <v>0.007937</v>
      </c>
      <c r="W56" s="49">
        <v>0.07457</v>
      </c>
      <c r="X56" s="49">
        <v>1.198539</v>
      </c>
      <c r="Y56" s="49">
        <v>0.5</v>
      </c>
      <c r="Z56" s="49">
        <v>0</v>
      </c>
      <c r="AA56" s="71">
        <v>56</v>
      </c>
      <c r="AB56" s="71"/>
      <c r="AC56" s="72"/>
      <c r="AD56" s="78" t="s">
        <v>1301</v>
      </c>
      <c r="AE56" s="78">
        <v>337</v>
      </c>
      <c r="AF56" s="78">
        <v>845</v>
      </c>
      <c r="AG56" s="78">
        <v>1036</v>
      </c>
      <c r="AH56" s="78">
        <v>160</v>
      </c>
      <c r="AI56" s="78"/>
      <c r="AJ56" s="78" t="s">
        <v>1415</v>
      </c>
      <c r="AK56" s="78" t="s">
        <v>1510</v>
      </c>
      <c r="AL56" s="82" t="s">
        <v>1596</v>
      </c>
      <c r="AM56" s="78"/>
      <c r="AN56" s="80">
        <v>40220.862962962965</v>
      </c>
      <c r="AO56" s="82" t="s">
        <v>1694</v>
      </c>
      <c r="AP56" s="78" t="b">
        <v>0</v>
      </c>
      <c r="AQ56" s="78" t="b">
        <v>0</v>
      </c>
      <c r="AR56" s="78" t="b">
        <v>1</v>
      </c>
      <c r="AS56" s="78" t="s">
        <v>1187</v>
      </c>
      <c r="AT56" s="78">
        <v>26</v>
      </c>
      <c r="AU56" s="82" t="s">
        <v>1750</v>
      </c>
      <c r="AV56" s="78" t="b">
        <v>0</v>
      </c>
      <c r="AW56" s="78" t="s">
        <v>1797</v>
      </c>
      <c r="AX56" s="82" t="s">
        <v>1851</v>
      </c>
      <c r="AY56" s="78" t="s">
        <v>66</v>
      </c>
      <c r="AZ56" s="78" t="str">
        <f>REPLACE(INDEX(GroupVertices[Group],MATCH(Vertices[[#This Row],[Vertex]],GroupVertices[Vertex],0)),1,1,"")</f>
        <v>2</v>
      </c>
      <c r="BA56" s="48" t="s">
        <v>563</v>
      </c>
      <c r="BB56" s="48" t="s">
        <v>563</v>
      </c>
      <c r="BC56" s="48" t="s">
        <v>624</v>
      </c>
      <c r="BD56" s="48" t="s">
        <v>624</v>
      </c>
      <c r="BE56" s="48" t="s">
        <v>691</v>
      </c>
      <c r="BF56" s="48" t="s">
        <v>691</v>
      </c>
      <c r="BG56" s="120" t="s">
        <v>2620</v>
      </c>
      <c r="BH56" s="120" t="s">
        <v>2620</v>
      </c>
      <c r="BI56" s="120" t="s">
        <v>2721</v>
      </c>
      <c r="BJ56" s="120" t="s">
        <v>2721</v>
      </c>
      <c r="BK56" s="120">
        <v>0</v>
      </c>
      <c r="BL56" s="123">
        <v>0</v>
      </c>
      <c r="BM56" s="120">
        <v>1</v>
      </c>
      <c r="BN56" s="123">
        <v>11.11111111111111</v>
      </c>
      <c r="BO56" s="120">
        <v>0</v>
      </c>
      <c r="BP56" s="123">
        <v>0</v>
      </c>
      <c r="BQ56" s="120">
        <v>8</v>
      </c>
      <c r="BR56" s="123">
        <v>88.88888888888889</v>
      </c>
      <c r="BS56" s="120">
        <v>9</v>
      </c>
      <c r="BT56" s="2"/>
      <c r="BU56" s="3"/>
      <c r="BV56" s="3"/>
      <c r="BW56" s="3"/>
      <c r="BX56" s="3"/>
    </row>
    <row r="57" spans="1:76" ht="15">
      <c r="A57" s="64" t="s">
        <v>300</v>
      </c>
      <c r="B57" s="65"/>
      <c r="C57" s="65" t="s">
        <v>64</v>
      </c>
      <c r="D57" s="66">
        <v>162.65018934829192</v>
      </c>
      <c r="E57" s="68"/>
      <c r="F57" s="100" t="s">
        <v>825</v>
      </c>
      <c r="G57" s="65"/>
      <c r="H57" s="69" t="s">
        <v>300</v>
      </c>
      <c r="I57" s="70"/>
      <c r="J57" s="70"/>
      <c r="K57" s="69" t="s">
        <v>1972</v>
      </c>
      <c r="L57" s="73">
        <v>9999</v>
      </c>
      <c r="M57" s="74">
        <v>1206.5738525390625</v>
      </c>
      <c r="N57" s="74">
        <v>1811.59716796875</v>
      </c>
      <c r="O57" s="75"/>
      <c r="P57" s="76"/>
      <c r="Q57" s="76"/>
      <c r="R57" s="86"/>
      <c r="S57" s="48">
        <v>4</v>
      </c>
      <c r="T57" s="48">
        <v>6</v>
      </c>
      <c r="U57" s="49">
        <v>818.333333</v>
      </c>
      <c r="V57" s="49">
        <v>0.009434</v>
      </c>
      <c r="W57" s="49">
        <v>0.112896</v>
      </c>
      <c r="X57" s="49">
        <v>2.455386</v>
      </c>
      <c r="Y57" s="49">
        <v>0.08928571428571429</v>
      </c>
      <c r="Z57" s="49">
        <v>0.25</v>
      </c>
      <c r="AA57" s="71">
        <v>57</v>
      </c>
      <c r="AB57" s="71"/>
      <c r="AC57" s="72"/>
      <c r="AD57" s="78" t="s">
        <v>1302</v>
      </c>
      <c r="AE57" s="78">
        <v>163</v>
      </c>
      <c r="AF57" s="78">
        <v>237</v>
      </c>
      <c r="AG57" s="78">
        <v>245</v>
      </c>
      <c r="AH57" s="78">
        <v>193</v>
      </c>
      <c r="AI57" s="78"/>
      <c r="AJ57" s="78" t="s">
        <v>1416</v>
      </c>
      <c r="AK57" s="78" t="s">
        <v>1511</v>
      </c>
      <c r="AL57" s="82" t="s">
        <v>1597</v>
      </c>
      <c r="AM57" s="78"/>
      <c r="AN57" s="80">
        <v>42557.84936342593</v>
      </c>
      <c r="AO57" s="82" t="s">
        <v>1695</v>
      </c>
      <c r="AP57" s="78" t="b">
        <v>0</v>
      </c>
      <c r="AQ57" s="78" t="b">
        <v>0</v>
      </c>
      <c r="AR57" s="78" t="b">
        <v>1</v>
      </c>
      <c r="AS57" s="78" t="s">
        <v>1187</v>
      </c>
      <c r="AT57" s="78">
        <v>9</v>
      </c>
      <c r="AU57" s="82" t="s">
        <v>1751</v>
      </c>
      <c r="AV57" s="78" t="b">
        <v>0</v>
      </c>
      <c r="AW57" s="78" t="s">
        <v>1797</v>
      </c>
      <c r="AX57" s="82" t="s">
        <v>1852</v>
      </c>
      <c r="AY57" s="78" t="s">
        <v>66</v>
      </c>
      <c r="AZ57" s="78" t="str">
        <f>REPLACE(INDEX(GroupVertices[Group],MATCH(Vertices[[#This Row],[Vertex]],GroupVertices[Vertex],0)),1,1,"")</f>
        <v>2</v>
      </c>
      <c r="BA57" s="48" t="s">
        <v>2535</v>
      </c>
      <c r="BB57" s="48" t="s">
        <v>2535</v>
      </c>
      <c r="BC57" s="48" t="s">
        <v>2553</v>
      </c>
      <c r="BD57" s="48" t="s">
        <v>2553</v>
      </c>
      <c r="BE57" s="48" t="s">
        <v>2566</v>
      </c>
      <c r="BF57" s="48" t="s">
        <v>2579</v>
      </c>
      <c r="BG57" s="120" t="s">
        <v>2621</v>
      </c>
      <c r="BH57" s="120" t="s">
        <v>2671</v>
      </c>
      <c r="BI57" s="120" t="s">
        <v>2722</v>
      </c>
      <c r="BJ57" s="120" t="s">
        <v>2766</v>
      </c>
      <c r="BK57" s="120">
        <v>1</v>
      </c>
      <c r="BL57" s="123">
        <v>0.6711409395973155</v>
      </c>
      <c r="BM57" s="120">
        <v>0</v>
      </c>
      <c r="BN57" s="123">
        <v>0</v>
      </c>
      <c r="BO57" s="120">
        <v>0</v>
      </c>
      <c r="BP57" s="123">
        <v>0</v>
      </c>
      <c r="BQ57" s="120">
        <v>148</v>
      </c>
      <c r="BR57" s="123">
        <v>99.32885906040268</v>
      </c>
      <c r="BS57" s="120">
        <v>149</v>
      </c>
      <c r="BT57" s="2"/>
      <c r="BU57" s="3"/>
      <c r="BV57" s="3"/>
      <c r="BW57" s="3"/>
      <c r="BX57" s="3"/>
    </row>
    <row r="58" spans="1:76" ht="15">
      <c r="A58" s="64" t="s">
        <v>242</v>
      </c>
      <c r="B58" s="65"/>
      <c r="C58" s="65" t="s">
        <v>64</v>
      </c>
      <c r="D58" s="66">
        <v>162</v>
      </c>
      <c r="E58" s="68"/>
      <c r="F58" s="100" t="s">
        <v>774</v>
      </c>
      <c r="G58" s="65"/>
      <c r="H58" s="69" t="s">
        <v>242</v>
      </c>
      <c r="I58" s="70"/>
      <c r="J58" s="70"/>
      <c r="K58" s="69" t="s">
        <v>1973</v>
      </c>
      <c r="L58" s="73">
        <v>1</v>
      </c>
      <c r="M58" s="74">
        <v>2459.79296875</v>
      </c>
      <c r="N58" s="74">
        <v>4917.1552734375</v>
      </c>
      <c r="O58" s="75"/>
      <c r="P58" s="76"/>
      <c r="Q58" s="76"/>
      <c r="R58" s="86"/>
      <c r="S58" s="48">
        <v>1</v>
      </c>
      <c r="T58" s="48">
        <v>1</v>
      </c>
      <c r="U58" s="49">
        <v>0</v>
      </c>
      <c r="V58" s="49">
        <v>0</v>
      </c>
      <c r="W58" s="49">
        <v>0</v>
      </c>
      <c r="X58" s="49">
        <v>0.999996</v>
      </c>
      <c r="Y58" s="49">
        <v>0</v>
      </c>
      <c r="Z58" s="49" t="s">
        <v>3110</v>
      </c>
      <c r="AA58" s="71">
        <v>58</v>
      </c>
      <c r="AB58" s="71"/>
      <c r="AC58" s="72"/>
      <c r="AD58" s="78" t="s">
        <v>1303</v>
      </c>
      <c r="AE58" s="78">
        <v>19</v>
      </c>
      <c r="AF58" s="78">
        <v>2</v>
      </c>
      <c r="AG58" s="78">
        <v>1</v>
      </c>
      <c r="AH58" s="78">
        <v>0</v>
      </c>
      <c r="AI58" s="78"/>
      <c r="AJ58" s="78" t="s">
        <v>1417</v>
      </c>
      <c r="AK58" s="78" t="s">
        <v>1512</v>
      </c>
      <c r="AL58" s="82" t="s">
        <v>1598</v>
      </c>
      <c r="AM58" s="78"/>
      <c r="AN58" s="80">
        <v>43502.92224537037</v>
      </c>
      <c r="AO58" s="82" t="s">
        <v>1696</v>
      </c>
      <c r="AP58" s="78" t="b">
        <v>0</v>
      </c>
      <c r="AQ58" s="78" t="b">
        <v>0</v>
      </c>
      <c r="AR58" s="78" t="b">
        <v>0</v>
      </c>
      <c r="AS58" s="78" t="s">
        <v>1187</v>
      </c>
      <c r="AT58" s="78">
        <v>0</v>
      </c>
      <c r="AU58" s="82" t="s">
        <v>1751</v>
      </c>
      <c r="AV58" s="78" t="b">
        <v>0</v>
      </c>
      <c r="AW58" s="78" t="s">
        <v>1797</v>
      </c>
      <c r="AX58" s="82" t="s">
        <v>1853</v>
      </c>
      <c r="AY58" s="78" t="s">
        <v>66</v>
      </c>
      <c r="AZ58" s="78" t="str">
        <f>REPLACE(INDEX(GroupVertices[Group],MATCH(Vertices[[#This Row],[Vertex]],GroupVertices[Vertex],0)),1,1,"")</f>
        <v>1</v>
      </c>
      <c r="BA58" s="48"/>
      <c r="BB58" s="48"/>
      <c r="BC58" s="48"/>
      <c r="BD58" s="48"/>
      <c r="BE58" s="48" t="s">
        <v>649</v>
      </c>
      <c r="BF58" s="48" t="s">
        <v>649</v>
      </c>
      <c r="BG58" s="120" t="s">
        <v>2622</v>
      </c>
      <c r="BH58" s="120" t="s">
        <v>2622</v>
      </c>
      <c r="BI58" s="120" t="s">
        <v>2723</v>
      </c>
      <c r="BJ58" s="120" t="s">
        <v>2723</v>
      </c>
      <c r="BK58" s="120">
        <v>2</v>
      </c>
      <c r="BL58" s="123">
        <v>8.695652173913043</v>
      </c>
      <c r="BM58" s="120">
        <v>0</v>
      </c>
      <c r="BN58" s="123">
        <v>0</v>
      </c>
      <c r="BO58" s="120">
        <v>0</v>
      </c>
      <c r="BP58" s="123">
        <v>0</v>
      </c>
      <c r="BQ58" s="120">
        <v>21</v>
      </c>
      <c r="BR58" s="123">
        <v>91.30434782608695</v>
      </c>
      <c r="BS58" s="120">
        <v>23</v>
      </c>
      <c r="BT58" s="2"/>
      <c r="BU58" s="3"/>
      <c r="BV58" s="3"/>
      <c r="BW58" s="3"/>
      <c r="BX58" s="3"/>
    </row>
    <row r="59" spans="1:76" ht="15">
      <c r="A59" s="64" t="s">
        <v>243</v>
      </c>
      <c r="B59" s="65"/>
      <c r="C59" s="65" t="s">
        <v>64</v>
      </c>
      <c r="D59" s="66">
        <v>162.29051013434318</v>
      </c>
      <c r="E59" s="68"/>
      <c r="F59" s="100" t="s">
        <v>775</v>
      </c>
      <c r="G59" s="65"/>
      <c r="H59" s="69" t="s">
        <v>243</v>
      </c>
      <c r="I59" s="70"/>
      <c r="J59" s="70"/>
      <c r="K59" s="69" t="s">
        <v>1974</v>
      </c>
      <c r="L59" s="73">
        <v>1</v>
      </c>
      <c r="M59" s="74">
        <v>3106.90185546875</v>
      </c>
      <c r="N59" s="74">
        <v>4917.1552734375</v>
      </c>
      <c r="O59" s="75"/>
      <c r="P59" s="76"/>
      <c r="Q59" s="76"/>
      <c r="R59" s="86"/>
      <c r="S59" s="48">
        <v>1</v>
      </c>
      <c r="T59" s="48">
        <v>1</v>
      </c>
      <c r="U59" s="49">
        <v>0</v>
      </c>
      <c r="V59" s="49">
        <v>0</v>
      </c>
      <c r="W59" s="49">
        <v>0</v>
      </c>
      <c r="X59" s="49">
        <v>0.999996</v>
      </c>
      <c r="Y59" s="49">
        <v>0</v>
      </c>
      <c r="Z59" s="49" t="s">
        <v>3110</v>
      </c>
      <c r="AA59" s="71">
        <v>59</v>
      </c>
      <c r="AB59" s="71"/>
      <c r="AC59" s="72"/>
      <c r="AD59" s="78" t="s">
        <v>1304</v>
      </c>
      <c r="AE59" s="78">
        <v>434</v>
      </c>
      <c r="AF59" s="78">
        <v>107</v>
      </c>
      <c r="AG59" s="78">
        <v>209</v>
      </c>
      <c r="AH59" s="78">
        <v>348</v>
      </c>
      <c r="AI59" s="78"/>
      <c r="AJ59" s="78" t="s">
        <v>1418</v>
      </c>
      <c r="AK59" s="78" t="s">
        <v>1513</v>
      </c>
      <c r="AL59" s="82" t="s">
        <v>1599</v>
      </c>
      <c r="AM59" s="78"/>
      <c r="AN59" s="80">
        <v>43363.074525462966</v>
      </c>
      <c r="AO59" s="82" t="s">
        <v>1697</v>
      </c>
      <c r="AP59" s="78" t="b">
        <v>1</v>
      </c>
      <c r="AQ59" s="78" t="b">
        <v>0</v>
      </c>
      <c r="AR59" s="78" t="b">
        <v>0</v>
      </c>
      <c r="AS59" s="78" t="s">
        <v>1187</v>
      </c>
      <c r="AT59" s="78">
        <v>1</v>
      </c>
      <c r="AU59" s="78"/>
      <c r="AV59" s="78" t="b">
        <v>0</v>
      </c>
      <c r="AW59" s="78" t="s">
        <v>1797</v>
      </c>
      <c r="AX59" s="82" t="s">
        <v>1854</v>
      </c>
      <c r="AY59" s="78" t="s">
        <v>66</v>
      </c>
      <c r="AZ59" s="78" t="str">
        <f>REPLACE(INDEX(GroupVertices[Group],MATCH(Vertices[[#This Row],[Vertex]],GroupVertices[Vertex],0)),1,1,"")</f>
        <v>1</v>
      </c>
      <c r="BA59" s="48" t="s">
        <v>512</v>
      </c>
      <c r="BB59" s="48" t="s">
        <v>512</v>
      </c>
      <c r="BC59" s="48" t="s">
        <v>597</v>
      </c>
      <c r="BD59" s="48" t="s">
        <v>597</v>
      </c>
      <c r="BE59" s="48" t="s">
        <v>650</v>
      </c>
      <c r="BF59" s="48" t="s">
        <v>650</v>
      </c>
      <c r="BG59" s="120" t="s">
        <v>2623</v>
      </c>
      <c r="BH59" s="120" t="s">
        <v>2623</v>
      </c>
      <c r="BI59" s="120" t="s">
        <v>2724</v>
      </c>
      <c r="BJ59" s="120" t="s">
        <v>2724</v>
      </c>
      <c r="BK59" s="120">
        <v>1</v>
      </c>
      <c r="BL59" s="123">
        <v>2.5</v>
      </c>
      <c r="BM59" s="120">
        <v>0</v>
      </c>
      <c r="BN59" s="123">
        <v>0</v>
      </c>
      <c r="BO59" s="120">
        <v>0</v>
      </c>
      <c r="BP59" s="123">
        <v>0</v>
      </c>
      <c r="BQ59" s="120">
        <v>39</v>
      </c>
      <c r="BR59" s="123">
        <v>97.5</v>
      </c>
      <c r="BS59" s="120">
        <v>40</v>
      </c>
      <c r="BT59" s="2"/>
      <c r="BU59" s="3"/>
      <c r="BV59" s="3"/>
      <c r="BW59" s="3"/>
      <c r="BX59" s="3"/>
    </row>
    <row r="60" spans="1:76" ht="15">
      <c r="A60" s="64" t="s">
        <v>244</v>
      </c>
      <c r="B60" s="65"/>
      <c r="C60" s="65" t="s">
        <v>64</v>
      </c>
      <c r="D60" s="66">
        <v>166.5734595435171</v>
      </c>
      <c r="E60" s="68"/>
      <c r="F60" s="100" t="s">
        <v>776</v>
      </c>
      <c r="G60" s="65"/>
      <c r="H60" s="69" t="s">
        <v>244</v>
      </c>
      <c r="I60" s="70"/>
      <c r="J60" s="70"/>
      <c r="K60" s="69" t="s">
        <v>1975</v>
      </c>
      <c r="L60" s="73">
        <v>1</v>
      </c>
      <c r="M60" s="74">
        <v>8849.017578125</v>
      </c>
      <c r="N60" s="74">
        <v>7058.11767578125</v>
      </c>
      <c r="O60" s="75"/>
      <c r="P60" s="76"/>
      <c r="Q60" s="76"/>
      <c r="R60" s="86"/>
      <c r="S60" s="48">
        <v>1</v>
      </c>
      <c r="T60" s="48">
        <v>1</v>
      </c>
      <c r="U60" s="49">
        <v>0</v>
      </c>
      <c r="V60" s="49">
        <v>0.5</v>
      </c>
      <c r="W60" s="49">
        <v>0</v>
      </c>
      <c r="X60" s="49">
        <v>0.999996</v>
      </c>
      <c r="Y60" s="49">
        <v>0.5</v>
      </c>
      <c r="Z60" s="49">
        <v>0</v>
      </c>
      <c r="AA60" s="71">
        <v>60</v>
      </c>
      <c r="AB60" s="71"/>
      <c r="AC60" s="72"/>
      <c r="AD60" s="78" t="s">
        <v>1305</v>
      </c>
      <c r="AE60" s="78">
        <v>2464</v>
      </c>
      <c r="AF60" s="78">
        <v>1655</v>
      </c>
      <c r="AG60" s="78">
        <v>2847</v>
      </c>
      <c r="AH60" s="78">
        <v>39</v>
      </c>
      <c r="AI60" s="78"/>
      <c r="AJ60" s="78" t="s">
        <v>1419</v>
      </c>
      <c r="AK60" s="78" t="s">
        <v>1514</v>
      </c>
      <c r="AL60" s="82" t="s">
        <v>1600</v>
      </c>
      <c r="AM60" s="78"/>
      <c r="AN60" s="80">
        <v>41204.166863425926</v>
      </c>
      <c r="AO60" s="82" t="s">
        <v>1698</v>
      </c>
      <c r="AP60" s="78" t="b">
        <v>1</v>
      </c>
      <c r="AQ60" s="78" t="b">
        <v>0</v>
      </c>
      <c r="AR60" s="78" t="b">
        <v>0</v>
      </c>
      <c r="AS60" s="78" t="s">
        <v>1187</v>
      </c>
      <c r="AT60" s="78">
        <v>117</v>
      </c>
      <c r="AU60" s="82" t="s">
        <v>1751</v>
      </c>
      <c r="AV60" s="78" t="b">
        <v>0</v>
      </c>
      <c r="AW60" s="78" t="s">
        <v>1797</v>
      </c>
      <c r="AX60" s="82" t="s">
        <v>1855</v>
      </c>
      <c r="AY60" s="78" t="s">
        <v>66</v>
      </c>
      <c r="AZ60" s="78" t="str">
        <f>REPLACE(INDEX(GroupVertices[Group],MATCH(Vertices[[#This Row],[Vertex]],GroupVertices[Vertex],0)),1,1,"")</f>
        <v>14</v>
      </c>
      <c r="BA60" s="48"/>
      <c r="BB60" s="48"/>
      <c r="BC60" s="48"/>
      <c r="BD60" s="48"/>
      <c r="BE60" s="48" t="s">
        <v>651</v>
      </c>
      <c r="BF60" s="48" t="s">
        <v>651</v>
      </c>
      <c r="BG60" s="120" t="s">
        <v>2330</v>
      </c>
      <c r="BH60" s="120" t="s">
        <v>2672</v>
      </c>
      <c r="BI60" s="120" t="s">
        <v>2449</v>
      </c>
      <c r="BJ60" s="120" t="s">
        <v>2767</v>
      </c>
      <c r="BK60" s="120">
        <v>0</v>
      </c>
      <c r="BL60" s="123">
        <v>0</v>
      </c>
      <c r="BM60" s="120">
        <v>0</v>
      </c>
      <c r="BN60" s="123">
        <v>0</v>
      </c>
      <c r="BO60" s="120">
        <v>0</v>
      </c>
      <c r="BP60" s="123">
        <v>0</v>
      </c>
      <c r="BQ60" s="120">
        <v>45</v>
      </c>
      <c r="BR60" s="123">
        <v>100</v>
      </c>
      <c r="BS60" s="120">
        <v>45</v>
      </c>
      <c r="BT60" s="2"/>
      <c r="BU60" s="3"/>
      <c r="BV60" s="3"/>
      <c r="BW60" s="3"/>
      <c r="BX60" s="3"/>
    </row>
    <row r="61" spans="1:76" ht="15">
      <c r="A61" s="64" t="s">
        <v>322</v>
      </c>
      <c r="B61" s="65"/>
      <c r="C61" s="65" t="s">
        <v>64</v>
      </c>
      <c r="D61" s="66">
        <v>162.28497660797476</v>
      </c>
      <c r="E61" s="68"/>
      <c r="F61" s="100" t="s">
        <v>1780</v>
      </c>
      <c r="G61" s="65"/>
      <c r="H61" s="69" t="s">
        <v>322</v>
      </c>
      <c r="I61" s="70"/>
      <c r="J61" s="70"/>
      <c r="K61" s="69" t="s">
        <v>1976</v>
      </c>
      <c r="L61" s="73">
        <v>1</v>
      </c>
      <c r="M61" s="74">
        <v>9804.087890625</v>
      </c>
      <c r="N61" s="74">
        <v>6496.41748046875</v>
      </c>
      <c r="O61" s="75"/>
      <c r="P61" s="76"/>
      <c r="Q61" s="76"/>
      <c r="R61" s="86"/>
      <c r="S61" s="48">
        <v>2</v>
      </c>
      <c r="T61" s="48">
        <v>0</v>
      </c>
      <c r="U61" s="49">
        <v>0</v>
      </c>
      <c r="V61" s="49">
        <v>0.5</v>
      </c>
      <c r="W61" s="49">
        <v>0</v>
      </c>
      <c r="X61" s="49">
        <v>0.999996</v>
      </c>
      <c r="Y61" s="49">
        <v>0.5</v>
      </c>
      <c r="Z61" s="49">
        <v>0</v>
      </c>
      <c r="AA61" s="71">
        <v>61</v>
      </c>
      <c r="AB61" s="71"/>
      <c r="AC61" s="72"/>
      <c r="AD61" s="78" t="s">
        <v>1306</v>
      </c>
      <c r="AE61" s="78">
        <v>218</v>
      </c>
      <c r="AF61" s="78">
        <v>105</v>
      </c>
      <c r="AG61" s="78">
        <v>633</v>
      </c>
      <c r="AH61" s="78">
        <v>17</v>
      </c>
      <c r="AI61" s="78"/>
      <c r="AJ61" s="78"/>
      <c r="AK61" s="78" t="s">
        <v>1515</v>
      </c>
      <c r="AL61" s="82" t="s">
        <v>1601</v>
      </c>
      <c r="AM61" s="78"/>
      <c r="AN61" s="80">
        <v>41981.87534722222</v>
      </c>
      <c r="AO61" s="78"/>
      <c r="AP61" s="78" t="b">
        <v>1</v>
      </c>
      <c r="AQ61" s="78" t="b">
        <v>0</v>
      </c>
      <c r="AR61" s="78" t="b">
        <v>0</v>
      </c>
      <c r="AS61" s="78" t="s">
        <v>1187</v>
      </c>
      <c r="AT61" s="78">
        <v>10</v>
      </c>
      <c r="AU61" s="82" t="s">
        <v>1751</v>
      </c>
      <c r="AV61" s="78" t="b">
        <v>0</v>
      </c>
      <c r="AW61" s="78" t="s">
        <v>1797</v>
      </c>
      <c r="AX61" s="82" t="s">
        <v>1856</v>
      </c>
      <c r="AY61" s="78" t="s">
        <v>65</v>
      </c>
      <c r="AZ61" s="78" t="str">
        <f>REPLACE(INDEX(GroupVertices[Group],MATCH(Vertices[[#This Row],[Vertex]],GroupVertices[Vertex],0)),1,1,"")</f>
        <v>14</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245</v>
      </c>
      <c r="B62" s="65"/>
      <c r="C62" s="65" t="s">
        <v>64</v>
      </c>
      <c r="D62" s="66">
        <v>168.0841122421017</v>
      </c>
      <c r="E62" s="68"/>
      <c r="F62" s="100" t="s">
        <v>777</v>
      </c>
      <c r="G62" s="65"/>
      <c r="H62" s="69" t="s">
        <v>245</v>
      </c>
      <c r="I62" s="70"/>
      <c r="J62" s="70"/>
      <c r="K62" s="69" t="s">
        <v>1977</v>
      </c>
      <c r="L62" s="73">
        <v>1</v>
      </c>
      <c r="M62" s="74">
        <v>9041.826171875</v>
      </c>
      <c r="N62" s="74">
        <v>5364.16943359375</v>
      </c>
      <c r="O62" s="75"/>
      <c r="P62" s="76"/>
      <c r="Q62" s="76"/>
      <c r="R62" s="86"/>
      <c r="S62" s="48">
        <v>0</v>
      </c>
      <c r="T62" s="48">
        <v>2</v>
      </c>
      <c r="U62" s="49">
        <v>0</v>
      </c>
      <c r="V62" s="49">
        <v>0.5</v>
      </c>
      <c r="W62" s="49">
        <v>0</v>
      </c>
      <c r="X62" s="49">
        <v>0.999996</v>
      </c>
      <c r="Y62" s="49">
        <v>0.5</v>
      </c>
      <c r="Z62" s="49">
        <v>0</v>
      </c>
      <c r="AA62" s="71">
        <v>62</v>
      </c>
      <c r="AB62" s="71"/>
      <c r="AC62" s="72"/>
      <c r="AD62" s="78" t="s">
        <v>1307</v>
      </c>
      <c r="AE62" s="78">
        <v>2754</v>
      </c>
      <c r="AF62" s="78">
        <v>2201</v>
      </c>
      <c r="AG62" s="78">
        <v>4120</v>
      </c>
      <c r="AH62" s="78">
        <v>25</v>
      </c>
      <c r="AI62" s="78"/>
      <c r="AJ62" s="78" t="s">
        <v>1420</v>
      </c>
      <c r="AK62" s="78" t="s">
        <v>1516</v>
      </c>
      <c r="AL62" s="82" t="s">
        <v>1602</v>
      </c>
      <c r="AM62" s="78"/>
      <c r="AN62" s="80">
        <v>40840.69357638889</v>
      </c>
      <c r="AO62" s="78"/>
      <c r="AP62" s="78" t="b">
        <v>0</v>
      </c>
      <c r="AQ62" s="78" t="b">
        <v>0</v>
      </c>
      <c r="AR62" s="78" t="b">
        <v>0</v>
      </c>
      <c r="AS62" s="78" t="s">
        <v>1187</v>
      </c>
      <c r="AT62" s="78">
        <v>156</v>
      </c>
      <c r="AU62" s="82" t="s">
        <v>1750</v>
      </c>
      <c r="AV62" s="78" t="b">
        <v>0</v>
      </c>
      <c r="AW62" s="78" t="s">
        <v>1797</v>
      </c>
      <c r="AX62" s="82" t="s">
        <v>1857</v>
      </c>
      <c r="AY62" s="78" t="s">
        <v>66</v>
      </c>
      <c r="AZ62" s="78" t="str">
        <f>REPLACE(INDEX(GroupVertices[Group],MATCH(Vertices[[#This Row],[Vertex]],GroupVertices[Vertex],0)),1,1,"")</f>
        <v>14</v>
      </c>
      <c r="BA62" s="48"/>
      <c r="BB62" s="48"/>
      <c r="BC62" s="48"/>
      <c r="BD62" s="48"/>
      <c r="BE62" s="48" t="s">
        <v>651</v>
      </c>
      <c r="BF62" s="48" t="s">
        <v>651</v>
      </c>
      <c r="BG62" s="120" t="s">
        <v>2624</v>
      </c>
      <c r="BH62" s="120" t="s">
        <v>2624</v>
      </c>
      <c r="BI62" s="120" t="s">
        <v>2725</v>
      </c>
      <c r="BJ62" s="120" t="s">
        <v>2725</v>
      </c>
      <c r="BK62" s="120">
        <v>0</v>
      </c>
      <c r="BL62" s="123">
        <v>0</v>
      </c>
      <c r="BM62" s="120">
        <v>0</v>
      </c>
      <c r="BN62" s="123">
        <v>0</v>
      </c>
      <c r="BO62" s="120">
        <v>0</v>
      </c>
      <c r="BP62" s="123">
        <v>0</v>
      </c>
      <c r="BQ62" s="120">
        <v>18</v>
      </c>
      <c r="BR62" s="123">
        <v>100</v>
      </c>
      <c r="BS62" s="120">
        <v>18</v>
      </c>
      <c r="BT62" s="2"/>
      <c r="BU62" s="3"/>
      <c r="BV62" s="3"/>
      <c r="BW62" s="3"/>
      <c r="BX62" s="3"/>
    </row>
    <row r="63" spans="1:76" ht="15">
      <c r="A63" s="64" t="s">
        <v>246</v>
      </c>
      <c r="B63" s="65"/>
      <c r="C63" s="65" t="s">
        <v>64</v>
      </c>
      <c r="D63" s="66">
        <v>162.08853642189507</v>
      </c>
      <c r="E63" s="68"/>
      <c r="F63" s="100" t="s">
        <v>778</v>
      </c>
      <c r="G63" s="65"/>
      <c r="H63" s="69" t="s">
        <v>246</v>
      </c>
      <c r="I63" s="70"/>
      <c r="J63" s="70"/>
      <c r="K63" s="69" t="s">
        <v>1978</v>
      </c>
      <c r="L63" s="73">
        <v>1</v>
      </c>
      <c r="M63" s="74">
        <v>5230.14599609375</v>
      </c>
      <c r="N63" s="74">
        <v>4376.22509765625</v>
      </c>
      <c r="O63" s="75"/>
      <c r="P63" s="76"/>
      <c r="Q63" s="76"/>
      <c r="R63" s="86"/>
      <c r="S63" s="48">
        <v>0</v>
      </c>
      <c r="T63" s="48">
        <v>1</v>
      </c>
      <c r="U63" s="49">
        <v>0</v>
      </c>
      <c r="V63" s="49">
        <v>0.071429</v>
      </c>
      <c r="W63" s="49">
        <v>0</v>
      </c>
      <c r="X63" s="49">
        <v>0.569035</v>
      </c>
      <c r="Y63" s="49">
        <v>0</v>
      </c>
      <c r="Z63" s="49">
        <v>0</v>
      </c>
      <c r="AA63" s="71">
        <v>63</v>
      </c>
      <c r="AB63" s="71"/>
      <c r="AC63" s="72"/>
      <c r="AD63" s="78" t="s">
        <v>1308</v>
      </c>
      <c r="AE63" s="78">
        <v>37</v>
      </c>
      <c r="AF63" s="78">
        <v>34</v>
      </c>
      <c r="AG63" s="78">
        <v>139</v>
      </c>
      <c r="AH63" s="78">
        <v>68</v>
      </c>
      <c r="AI63" s="78"/>
      <c r="AJ63" s="78"/>
      <c r="AK63" s="78"/>
      <c r="AL63" s="78"/>
      <c r="AM63" s="78"/>
      <c r="AN63" s="80">
        <v>43382.16564814815</v>
      </c>
      <c r="AO63" s="82" t="s">
        <v>1699</v>
      </c>
      <c r="AP63" s="78" t="b">
        <v>1</v>
      </c>
      <c r="AQ63" s="78" t="b">
        <v>0</v>
      </c>
      <c r="AR63" s="78" t="b">
        <v>0</v>
      </c>
      <c r="AS63" s="78" t="s">
        <v>1187</v>
      </c>
      <c r="AT63" s="78">
        <v>1</v>
      </c>
      <c r="AU63" s="78"/>
      <c r="AV63" s="78" t="b">
        <v>0</v>
      </c>
      <c r="AW63" s="78" t="s">
        <v>1797</v>
      </c>
      <c r="AX63" s="82" t="s">
        <v>1858</v>
      </c>
      <c r="AY63" s="78" t="s">
        <v>66</v>
      </c>
      <c r="AZ63" s="78" t="str">
        <f>REPLACE(INDEX(GroupVertices[Group],MATCH(Vertices[[#This Row],[Vertex]],GroupVertices[Vertex],0)),1,1,"")</f>
        <v>3</v>
      </c>
      <c r="BA63" s="48"/>
      <c r="BB63" s="48"/>
      <c r="BC63" s="48"/>
      <c r="BD63" s="48"/>
      <c r="BE63" s="48" t="s">
        <v>652</v>
      </c>
      <c r="BF63" s="48" t="s">
        <v>652</v>
      </c>
      <c r="BG63" s="120" t="s">
        <v>2625</v>
      </c>
      <c r="BH63" s="120" t="s">
        <v>2625</v>
      </c>
      <c r="BI63" s="120" t="s">
        <v>2726</v>
      </c>
      <c r="BJ63" s="120" t="s">
        <v>2726</v>
      </c>
      <c r="BK63" s="120">
        <v>1</v>
      </c>
      <c r="BL63" s="123">
        <v>4.761904761904762</v>
      </c>
      <c r="BM63" s="120">
        <v>0</v>
      </c>
      <c r="BN63" s="123">
        <v>0</v>
      </c>
      <c r="BO63" s="120">
        <v>0</v>
      </c>
      <c r="BP63" s="123">
        <v>0</v>
      </c>
      <c r="BQ63" s="120">
        <v>20</v>
      </c>
      <c r="BR63" s="123">
        <v>95.23809523809524</v>
      </c>
      <c r="BS63" s="120">
        <v>21</v>
      </c>
      <c r="BT63" s="2"/>
      <c r="BU63" s="3"/>
      <c r="BV63" s="3"/>
      <c r="BW63" s="3"/>
      <c r="BX63" s="3"/>
    </row>
    <row r="64" spans="1:76" ht="15">
      <c r="A64" s="64" t="s">
        <v>248</v>
      </c>
      <c r="B64" s="65"/>
      <c r="C64" s="65" t="s">
        <v>64</v>
      </c>
      <c r="D64" s="66">
        <v>162.57271997913372</v>
      </c>
      <c r="E64" s="68"/>
      <c r="F64" s="100" t="s">
        <v>780</v>
      </c>
      <c r="G64" s="65"/>
      <c r="H64" s="69" t="s">
        <v>248</v>
      </c>
      <c r="I64" s="70"/>
      <c r="J64" s="70"/>
      <c r="K64" s="69" t="s">
        <v>1979</v>
      </c>
      <c r="L64" s="73">
        <v>1</v>
      </c>
      <c r="M64" s="74">
        <v>4063.831298828125</v>
      </c>
      <c r="N64" s="74">
        <v>352.9058837890625</v>
      </c>
      <c r="O64" s="75"/>
      <c r="P64" s="76"/>
      <c r="Q64" s="76"/>
      <c r="R64" s="86"/>
      <c r="S64" s="48">
        <v>0</v>
      </c>
      <c r="T64" s="48">
        <v>1</v>
      </c>
      <c r="U64" s="49">
        <v>0</v>
      </c>
      <c r="V64" s="49">
        <v>0.111111</v>
      </c>
      <c r="W64" s="49">
        <v>0</v>
      </c>
      <c r="X64" s="49">
        <v>0.521441</v>
      </c>
      <c r="Y64" s="49">
        <v>0</v>
      </c>
      <c r="Z64" s="49">
        <v>0</v>
      </c>
      <c r="AA64" s="71">
        <v>64</v>
      </c>
      <c r="AB64" s="71"/>
      <c r="AC64" s="72"/>
      <c r="AD64" s="78" t="s">
        <v>1309</v>
      </c>
      <c r="AE64" s="78">
        <v>36</v>
      </c>
      <c r="AF64" s="78">
        <v>209</v>
      </c>
      <c r="AG64" s="78">
        <v>8515</v>
      </c>
      <c r="AH64" s="78">
        <v>26</v>
      </c>
      <c r="AI64" s="78"/>
      <c r="AJ64" s="78" t="s">
        <v>1421</v>
      </c>
      <c r="AK64" s="78" t="s">
        <v>1517</v>
      </c>
      <c r="AL64" s="82" t="s">
        <v>1603</v>
      </c>
      <c r="AM64" s="78"/>
      <c r="AN64" s="80">
        <v>43366.720405092594</v>
      </c>
      <c r="AO64" s="82" t="s">
        <v>1700</v>
      </c>
      <c r="AP64" s="78" t="b">
        <v>1</v>
      </c>
      <c r="AQ64" s="78" t="b">
        <v>0</v>
      </c>
      <c r="AR64" s="78" t="b">
        <v>0</v>
      </c>
      <c r="AS64" s="78" t="s">
        <v>1187</v>
      </c>
      <c r="AT64" s="78">
        <v>13</v>
      </c>
      <c r="AU64" s="78"/>
      <c r="AV64" s="78" t="b">
        <v>0</v>
      </c>
      <c r="AW64" s="78" t="s">
        <v>1797</v>
      </c>
      <c r="AX64" s="82" t="s">
        <v>1859</v>
      </c>
      <c r="AY64" s="78" t="s">
        <v>66</v>
      </c>
      <c r="AZ64" s="78" t="str">
        <f>REPLACE(INDEX(GroupVertices[Group],MATCH(Vertices[[#This Row],[Vertex]],GroupVertices[Vertex],0)),1,1,"")</f>
        <v>6</v>
      </c>
      <c r="BA64" s="48"/>
      <c r="BB64" s="48"/>
      <c r="BC64" s="48"/>
      <c r="BD64" s="48"/>
      <c r="BE64" s="48" t="s">
        <v>627</v>
      </c>
      <c r="BF64" s="48" t="s">
        <v>627</v>
      </c>
      <c r="BG64" s="120" t="s">
        <v>2626</v>
      </c>
      <c r="BH64" s="120" t="s">
        <v>2626</v>
      </c>
      <c r="BI64" s="120" t="s">
        <v>2727</v>
      </c>
      <c r="BJ64" s="120" t="s">
        <v>2727</v>
      </c>
      <c r="BK64" s="120">
        <v>0</v>
      </c>
      <c r="BL64" s="123">
        <v>0</v>
      </c>
      <c r="BM64" s="120">
        <v>0</v>
      </c>
      <c r="BN64" s="123">
        <v>0</v>
      </c>
      <c r="BO64" s="120">
        <v>0</v>
      </c>
      <c r="BP64" s="123">
        <v>0</v>
      </c>
      <c r="BQ64" s="120">
        <v>21</v>
      </c>
      <c r="BR64" s="123">
        <v>100</v>
      </c>
      <c r="BS64" s="120">
        <v>21</v>
      </c>
      <c r="BT64" s="2"/>
      <c r="BU64" s="3"/>
      <c r="BV64" s="3"/>
      <c r="BW64" s="3"/>
      <c r="BX64" s="3"/>
    </row>
    <row r="65" spans="1:76" ht="15">
      <c r="A65" s="64" t="s">
        <v>249</v>
      </c>
      <c r="B65" s="65"/>
      <c r="C65" s="65" t="s">
        <v>64</v>
      </c>
      <c r="D65" s="66">
        <v>162.8908977453191</v>
      </c>
      <c r="E65" s="68"/>
      <c r="F65" s="100" t="s">
        <v>1781</v>
      </c>
      <c r="G65" s="65"/>
      <c r="H65" s="69" t="s">
        <v>249</v>
      </c>
      <c r="I65" s="70"/>
      <c r="J65" s="70"/>
      <c r="K65" s="69" t="s">
        <v>1980</v>
      </c>
      <c r="L65" s="73">
        <v>261.64032189924245</v>
      </c>
      <c r="M65" s="74">
        <v>2963.7109375</v>
      </c>
      <c r="N65" s="74">
        <v>1467.2706298828125</v>
      </c>
      <c r="O65" s="75"/>
      <c r="P65" s="76"/>
      <c r="Q65" s="76"/>
      <c r="R65" s="86"/>
      <c r="S65" s="48">
        <v>1</v>
      </c>
      <c r="T65" s="48">
        <v>1</v>
      </c>
      <c r="U65" s="49">
        <v>21.333333</v>
      </c>
      <c r="V65" s="49">
        <v>0.007299</v>
      </c>
      <c r="W65" s="49">
        <v>0.0302</v>
      </c>
      <c r="X65" s="49">
        <v>0.721445</v>
      </c>
      <c r="Y65" s="49">
        <v>0</v>
      </c>
      <c r="Z65" s="49">
        <v>0</v>
      </c>
      <c r="AA65" s="71">
        <v>65</v>
      </c>
      <c r="AB65" s="71"/>
      <c r="AC65" s="72"/>
      <c r="AD65" s="78" t="s">
        <v>1310</v>
      </c>
      <c r="AE65" s="78">
        <v>1129</v>
      </c>
      <c r="AF65" s="78">
        <v>324</v>
      </c>
      <c r="AG65" s="78">
        <v>981</v>
      </c>
      <c r="AH65" s="78">
        <v>55</v>
      </c>
      <c r="AI65" s="78"/>
      <c r="AJ65" s="78" t="s">
        <v>1422</v>
      </c>
      <c r="AK65" s="78" t="s">
        <v>1518</v>
      </c>
      <c r="AL65" s="78"/>
      <c r="AM65" s="78"/>
      <c r="AN65" s="80">
        <v>43028.53834490741</v>
      </c>
      <c r="AO65" s="82" t="s">
        <v>1701</v>
      </c>
      <c r="AP65" s="78" t="b">
        <v>0</v>
      </c>
      <c r="AQ65" s="78" t="b">
        <v>0</v>
      </c>
      <c r="AR65" s="78" t="b">
        <v>1</v>
      </c>
      <c r="AS65" s="78" t="s">
        <v>1187</v>
      </c>
      <c r="AT65" s="78">
        <v>1</v>
      </c>
      <c r="AU65" s="82" t="s">
        <v>1751</v>
      </c>
      <c r="AV65" s="78" t="b">
        <v>0</v>
      </c>
      <c r="AW65" s="78" t="s">
        <v>1797</v>
      </c>
      <c r="AX65" s="82" t="s">
        <v>1860</v>
      </c>
      <c r="AY65" s="78" t="s">
        <v>66</v>
      </c>
      <c r="AZ65" s="78" t="str">
        <f>REPLACE(INDEX(GroupVertices[Group],MATCH(Vertices[[#This Row],[Vertex]],GroupVertices[Vertex],0)),1,1,"")</f>
        <v>2</v>
      </c>
      <c r="BA65" s="48" t="s">
        <v>514</v>
      </c>
      <c r="BB65" s="48" t="s">
        <v>514</v>
      </c>
      <c r="BC65" s="48" t="s">
        <v>600</v>
      </c>
      <c r="BD65" s="48" t="s">
        <v>600</v>
      </c>
      <c r="BE65" s="48" t="s">
        <v>653</v>
      </c>
      <c r="BF65" s="48" t="s">
        <v>653</v>
      </c>
      <c r="BG65" s="120" t="s">
        <v>2627</v>
      </c>
      <c r="BH65" s="120" t="s">
        <v>2627</v>
      </c>
      <c r="BI65" s="120" t="s">
        <v>2728</v>
      </c>
      <c r="BJ65" s="120" t="s">
        <v>2728</v>
      </c>
      <c r="BK65" s="120">
        <v>0</v>
      </c>
      <c r="BL65" s="123">
        <v>0</v>
      </c>
      <c r="BM65" s="120">
        <v>1</v>
      </c>
      <c r="BN65" s="123">
        <v>5</v>
      </c>
      <c r="BO65" s="120">
        <v>0</v>
      </c>
      <c r="BP65" s="123">
        <v>0</v>
      </c>
      <c r="BQ65" s="120">
        <v>19</v>
      </c>
      <c r="BR65" s="123">
        <v>95</v>
      </c>
      <c r="BS65" s="120">
        <v>20</v>
      </c>
      <c r="BT65" s="2"/>
      <c r="BU65" s="3"/>
      <c r="BV65" s="3"/>
      <c r="BW65" s="3"/>
      <c r="BX65" s="3"/>
    </row>
    <row r="66" spans="1:76" ht="15">
      <c r="A66" s="64" t="s">
        <v>251</v>
      </c>
      <c r="B66" s="65"/>
      <c r="C66" s="65" t="s">
        <v>64</v>
      </c>
      <c r="D66" s="66">
        <v>167.44498994654666</v>
      </c>
      <c r="E66" s="68"/>
      <c r="F66" s="100" t="s">
        <v>782</v>
      </c>
      <c r="G66" s="65"/>
      <c r="H66" s="69" t="s">
        <v>251</v>
      </c>
      <c r="I66" s="70"/>
      <c r="J66" s="70"/>
      <c r="K66" s="69" t="s">
        <v>1981</v>
      </c>
      <c r="L66" s="73">
        <v>261.64032189924245</v>
      </c>
      <c r="M66" s="74">
        <v>2663.489990234375</v>
      </c>
      <c r="N66" s="74">
        <v>1777.9674072265625</v>
      </c>
      <c r="O66" s="75"/>
      <c r="P66" s="76"/>
      <c r="Q66" s="76"/>
      <c r="R66" s="86"/>
      <c r="S66" s="48">
        <v>2</v>
      </c>
      <c r="T66" s="48">
        <v>2</v>
      </c>
      <c r="U66" s="49">
        <v>21.333333</v>
      </c>
      <c r="V66" s="49">
        <v>0.007299</v>
      </c>
      <c r="W66" s="49">
        <v>0.040015</v>
      </c>
      <c r="X66" s="49">
        <v>1.006666</v>
      </c>
      <c r="Y66" s="49">
        <v>0</v>
      </c>
      <c r="Z66" s="49">
        <v>0</v>
      </c>
      <c r="AA66" s="71">
        <v>66</v>
      </c>
      <c r="AB66" s="71"/>
      <c r="AC66" s="72"/>
      <c r="AD66" s="78" t="s">
        <v>1311</v>
      </c>
      <c r="AE66" s="78">
        <v>562</v>
      </c>
      <c r="AF66" s="78">
        <v>1970</v>
      </c>
      <c r="AG66" s="78">
        <v>14340</v>
      </c>
      <c r="AH66" s="78">
        <v>728</v>
      </c>
      <c r="AI66" s="78"/>
      <c r="AJ66" s="78" t="s">
        <v>1423</v>
      </c>
      <c r="AK66" s="78"/>
      <c r="AL66" s="82" t="s">
        <v>1604</v>
      </c>
      <c r="AM66" s="78"/>
      <c r="AN66" s="80">
        <v>41290.92003472222</v>
      </c>
      <c r="AO66" s="82" t="s">
        <v>1702</v>
      </c>
      <c r="AP66" s="78" t="b">
        <v>0</v>
      </c>
      <c r="AQ66" s="78" t="b">
        <v>0</v>
      </c>
      <c r="AR66" s="78" t="b">
        <v>0</v>
      </c>
      <c r="AS66" s="78" t="s">
        <v>1187</v>
      </c>
      <c r="AT66" s="78">
        <v>256</v>
      </c>
      <c r="AU66" s="82" t="s">
        <v>1750</v>
      </c>
      <c r="AV66" s="78" t="b">
        <v>0</v>
      </c>
      <c r="AW66" s="78" t="s">
        <v>1797</v>
      </c>
      <c r="AX66" s="82" t="s">
        <v>1861</v>
      </c>
      <c r="AY66" s="78" t="s">
        <v>66</v>
      </c>
      <c r="AZ66" s="78" t="str">
        <f>REPLACE(INDEX(GroupVertices[Group],MATCH(Vertices[[#This Row],[Vertex]],GroupVertices[Vertex],0)),1,1,"")</f>
        <v>2</v>
      </c>
      <c r="BA66" s="48" t="s">
        <v>2536</v>
      </c>
      <c r="BB66" s="48" t="s">
        <v>2536</v>
      </c>
      <c r="BC66" s="48" t="s">
        <v>2554</v>
      </c>
      <c r="BD66" s="48" t="s">
        <v>2554</v>
      </c>
      <c r="BE66" s="48" t="s">
        <v>2567</v>
      </c>
      <c r="BF66" s="48" t="s">
        <v>2580</v>
      </c>
      <c r="BG66" s="120" t="s">
        <v>2628</v>
      </c>
      <c r="BH66" s="120" t="s">
        <v>2673</v>
      </c>
      <c r="BI66" s="120" t="s">
        <v>2729</v>
      </c>
      <c r="BJ66" s="120" t="s">
        <v>2729</v>
      </c>
      <c r="BK66" s="120">
        <v>0</v>
      </c>
      <c r="BL66" s="123">
        <v>0</v>
      </c>
      <c r="BM66" s="120">
        <v>0</v>
      </c>
      <c r="BN66" s="123">
        <v>0</v>
      </c>
      <c r="BO66" s="120">
        <v>0</v>
      </c>
      <c r="BP66" s="123">
        <v>0</v>
      </c>
      <c r="BQ66" s="120">
        <v>27</v>
      </c>
      <c r="BR66" s="123">
        <v>100</v>
      </c>
      <c r="BS66" s="120">
        <v>27</v>
      </c>
      <c r="BT66" s="2"/>
      <c r="BU66" s="3"/>
      <c r="BV66" s="3"/>
      <c r="BW66" s="3"/>
      <c r="BX66" s="3"/>
    </row>
    <row r="67" spans="1:76" ht="15">
      <c r="A67" s="64" t="s">
        <v>252</v>
      </c>
      <c r="B67" s="65"/>
      <c r="C67" s="65" t="s">
        <v>64</v>
      </c>
      <c r="D67" s="66">
        <v>162.0940699482635</v>
      </c>
      <c r="E67" s="68"/>
      <c r="F67" s="100" t="s">
        <v>783</v>
      </c>
      <c r="G67" s="65"/>
      <c r="H67" s="69" t="s">
        <v>252</v>
      </c>
      <c r="I67" s="70"/>
      <c r="J67" s="70"/>
      <c r="K67" s="69" t="s">
        <v>1982</v>
      </c>
      <c r="L67" s="73">
        <v>1</v>
      </c>
      <c r="M67" s="74">
        <v>5425.05859375</v>
      </c>
      <c r="N67" s="74">
        <v>8147.439453125</v>
      </c>
      <c r="O67" s="75"/>
      <c r="P67" s="76"/>
      <c r="Q67" s="76"/>
      <c r="R67" s="86"/>
      <c r="S67" s="48">
        <v>0</v>
      </c>
      <c r="T67" s="48">
        <v>1</v>
      </c>
      <c r="U67" s="49">
        <v>0</v>
      </c>
      <c r="V67" s="49">
        <v>0.005848</v>
      </c>
      <c r="W67" s="49">
        <v>0.012098</v>
      </c>
      <c r="X67" s="49">
        <v>0.488765</v>
      </c>
      <c r="Y67" s="49">
        <v>0</v>
      </c>
      <c r="Z67" s="49">
        <v>0</v>
      </c>
      <c r="AA67" s="71">
        <v>67</v>
      </c>
      <c r="AB67" s="71"/>
      <c r="AC67" s="72"/>
      <c r="AD67" s="78" t="s">
        <v>1312</v>
      </c>
      <c r="AE67" s="78">
        <v>254</v>
      </c>
      <c r="AF67" s="78">
        <v>36</v>
      </c>
      <c r="AG67" s="78">
        <v>270</v>
      </c>
      <c r="AH67" s="78">
        <v>186</v>
      </c>
      <c r="AI67" s="78"/>
      <c r="AJ67" s="78"/>
      <c r="AK67" s="78"/>
      <c r="AL67" s="78"/>
      <c r="AM67" s="78"/>
      <c r="AN67" s="80">
        <v>41377.909212962964</v>
      </c>
      <c r="AO67" s="78"/>
      <c r="AP67" s="78" t="b">
        <v>1</v>
      </c>
      <c r="AQ67" s="78" t="b">
        <v>0</v>
      </c>
      <c r="AR67" s="78" t="b">
        <v>0</v>
      </c>
      <c r="AS67" s="78" t="s">
        <v>1187</v>
      </c>
      <c r="AT67" s="78">
        <v>0</v>
      </c>
      <c r="AU67" s="82" t="s">
        <v>1751</v>
      </c>
      <c r="AV67" s="78" t="b">
        <v>0</v>
      </c>
      <c r="AW67" s="78" t="s">
        <v>1797</v>
      </c>
      <c r="AX67" s="82" t="s">
        <v>1862</v>
      </c>
      <c r="AY67" s="78" t="s">
        <v>66</v>
      </c>
      <c r="AZ67" s="78" t="str">
        <f>REPLACE(INDEX(GroupVertices[Group],MATCH(Vertices[[#This Row],[Vertex]],GroupVertices[Vertex],0)),1,1,"")</f>
        <v>5</v>
      </c>
      <c r="BA67" s="48"/>
      <c r="BB67" s="48"/>
      <c r="BC67" s="48"/>
      <c r="BD67" s="48"/>
      <c r="BE67" s="48" t="s">
        <v>655</v>
      </c>
      <c r="BF67" s="48" t="s">
        <v>655</v>
      </c>
      <c r="BG67" s="120" t="s">
        <v>2629</v>
      </c>
      <c r="BH67" s="120" t="s">
        <v>2629</v>
      </c>
      <c r="BI67" s="120" t="s">
        <v>2730</v>
      </c>
      <c r="BJ67" s="120" t="s">
        <v>2730</v>
      </c>
      <c r="BK67" s="120">
        <v>0</v>
      </c>
      <c r="BL67" s="123">
        <v>0</v>
      </c>
      <c r="BM67" s="120">
        <v>0</v>
      </c>
      <c r="BN67" s="123">
        <v>0</v>
      </c>
      <c r="BO67" s="120">
        <v>0</v>
      </c>
      <c r="BP67" s="123">
        <v>0</v>
      </c>
      <c r="BQ67" s="120">
        <v>19</v>
      </c>
      <c r="BR67" s="123">
        <v>100</v>
      </c>
      <c r="BS67" s="120">
        <v>19</v>
      </c>
      <c r="BT67" s="2"/>
      <c r="BU67" s="3"/>
      <c r="BV67" s="3"/>
      <c r="BW67" s="3"/>
      <c r="BX67" s="3"/>
    </row>
    <row r="68" spans="1:76" ht="15">
      <c r="A68" s="64" t="s">
        <v>294</v>
      </c>
      <c r="B68" s="65"/>
      <c r="C68" s="65" t="s">
        <v>64</v>
      </c>
      <c r="D68" s="66">
        <v>162.83279571845048</v>
      </c>
      <c r="E68" s="68"/>
      <c r="F68" s="100" t="s">
        <v>1782</v>
      </c>
      <c r="G68" s="65"/>
      <c r="H68" s="69" t="s">
        <v>294</v>
      </c>
      <c r="I68" s="70"/>
      <c r="J68" s="70"/>
      <c r="K68" s="69" t="s">
        <v>1983</v>
      </c>
      <c r="L68" s="73">
        <v>3470.7743394988897</v>
      </c>
      <c r="M68" s="74">
        <v>6218.4677734375</v>
      </c>
      <c r="N68" s="74">
        <v>8614.119140625</v>
      </c>
      <c r="O68" s="75"/>
      <c r="P68" s="76"/>
      <c r="Q68" s="76"/>
      <c r="R68" s="86"/>
      <c r="S68" s="48">
        <v>4</v>
      </c>
      <c r="T68" s="48">
        <v>4</v>
      </c>
      <c r="U68" s="49">
        <v>284</v>
      </c>
      <c r="V68" s="49">
        <v>0.007463</v>
      </c>
      <c r="W68" s="49">
        <v>0.049323</v>
      </c>
      <c r="X68" s="49">
        <v>2.391287</v>
      </c>
      <c r="Y68" s="49">
        <v>0.03333333333333333</v>
      </c>
      <c r="Z68" s="49">
        <v>0.3333333333333333</v>
      </c>
      <c r="AA68" s="71">
        <v>68</v>
      </c>
      <c r="AB68" s="71"/>
      <c r="AC68" s="72"/>
      <c r="AD68" s="78" t="s">
        <v>1313</v>
      </c>
      <c r="AE68" s="78">
        <v>14</v>
      </c>
      <c r="AF68" s="78">
        <v>303</v>
      </c>
      <c r="AG68" s="78">
        <v>749</v>
      </c>
      <c r="AH68" s="78">
        <v>268</v>
      </c>
      <c r="AI68" s="78"/>
      <c r="AJ68" s="78" t="s">
        <v>1424</v>
      </c>
      <c r="AK68" s="78"/>
      <c r="AL68" s="82" t="s">
        <v>1605</v>
      </c>
      <c r="AM68" s="78"/>
      <c r="AN68" s="80">
        <v>43011.04230324074</v>
      </c>
      <c r="AO68" s="82" t="s">
        <v>1703</v>
      </c>
      <c r="AP68" s="78" t="b">
        <v>1</v>
      </c>
      <c r="AQ68" s="78" t="b">
        <v>0</v>
      </c>
      <c r="AR68" s="78" t="b">
        <v>0</v>
      </c>
      <c r="AS68" s="78" t="s">
        <v>1187</v>
      </c>
      <c r="AT68" s="78">
        <v>6</v>
      </c>
      <c r="AU68" s="78"/>
      <c r="AV68" s="78" t="b">
        <v>0</v>
      </c>
      <c r="AW68" s="78" t="s">
        <v>1797</v>
      </c>
      <c r="AX68" s="82" t="s">
        <v>1863</v>
      </c>
      <c r="AY68" s="78" t="s">
        <v>66</v>
      </c>
      <c r="AZ68" s="78" t="str">
        <f>REPLACE(INDEX(GroupVertices[Group],MATCH(Vertices[[#This Row],[Vertex]],GroupVertices[Vertex],0)),1,1,"")</f>
        <v>5</v>
      </c>
      <c r="BA68" s="48" t="s">
        <v>2152</v>
      </c>
      <c r="BB68" s="48" t="s">
        <v>2152</v>
      </c>
      <c r="BC68" s="48" t="s">
        <v>623</v>
      </c>
      <c r="BD68" s="48" t="s">
        <v>623</v>
      </c>
      <c r="BE68" s="48" t="s">
        <v>2568</v>
      </c>
      <c r="BF68" s="48" t="s">
        <v>2581</v>
      </c>
      <c r="BG68" s="120" t="s">
        <v>2630</v>
      </c>
      <c r="BH68" s="120" t="s">
        <v>2674</v>
      </c>
      <c r="BI68" s="120" t="s">
        <v>2731</v>
      </c>
      <c r="BJ68" s="120" t="s">
        <v>2768</v>
      </c>
      <c r="BK68" s="120">
        <v>0</v>
      </c>
      <c r="BL68" s="123">
        <v>0</v>
      </c>
      <c r="BM68" s="120">
        <v>0</v>
      </c>
      <c r="BN68" s="123">
        <v>0</v>
      </c>
      <c r="BO68" s="120">
        <v>0</v>
      </c>
      <c r="BP68" s="123">
        <v>0</v>
      </c>
      <c r="BQ68" s="120">
        <v>156</v>
      </c>
      <c r="BR68" s="123">
        <v>100</v>
      </c>
      <c r="BS68" s="120">
        <v>156</v>
      </c>
      <c r="BT68" s="2"/>
      <c r="BU68" s="3"/>
      <c r="BV68" s="3"/>
      <c r="BW68" s="3"/>
      <c r="BX68" s="3"/>
    </row>
    <row r="69" spans="1:76" ht="15">
      <c r="A69" s="64" t="s">
        <v>253</v>
      </c>
      <c r="B69" s="65"/>
      <c r="C69" s="65" t="s">
        <v>64</v>
      </c>
      <c r="D69" s="66">
        <v>163.76796167471713</v>
      </c>
      <c r="E69" s="68"/>
      <c r="F69" s="100" t="s">
        <v>784</v>
      </c>
      <c r="G69" s="65"/>
      <c r="H69" s="69" t="s">
        <v>253</v>
      </c>
      <c r="I69" s="70"/>
      <c r="J69" s="70"/>
      <c r="K69" s="69" t="s">
        <v>1984</v>
      </c>
      <c r="L69" s="73">
        <v>1</v>
      </c>
      <c r="M69" s="74">
        <v>6289.5791015625</v>
      </c>
      <c r="N69" s="74">
        <v>7411.0234375</v>
      </c>
      <c r="O69" s="75"/>
      <c r="P69" s="76"/>
      <c r="Q69" s="76"/>
      <c r="R69" s="86"/>
      <c r="S69" s="48">
        <v>0</v>
      </c>
      <c r="T69" s="48">
        <v>1</v>
      </c>
      <c r="U69" s="49">
        <v>0</v>
      </c>
      <c r="V69" s="49">
        <v>0.005848</v>
      </c>
      <c r="W69" s="49">
        <v>0.012098</v>
      </c>
      <c r="X69" s="49">
        <v>0.488765</v>
      </c>
      <c r="Y69" s="49">
        <v>0</v>
      </c>
      <c r="Z69" s="49">
        <v>0</v>
      </c>
      <c r="AA69" s="71">
        <v>69</v>
      </c>
      <c r="AB69" s="71"/>
      <c r="AC69" s="72"/>
      <c r="AD69" s="78" t="s">
        <v>1314</v>
      </c>
      <c r="AE69" s="78">
        <v>2848</v>
      </c>
      <c r="AF69" s="78">
        <v>641</v>
      </c>
      <c r="AG69" s="78">
        <v>5005</v>
      </c>
      <c r="AH69" s="78">
        <v>5612</v>
      </c>
      <c r="AI69" s="78"/>
      <c r="AJ69" s="78" t="s">
        <v>1425</v>
      </c>
      <c r="AK69" s="78" t="s">
        <v>1519</v>
      </c>
      <c r="AL69" s="82" t="s">
        <v>1606</v>
      </c>
      <c r="AM69" s="78"/>
      <c r="AN69" s="80">
        <v>43115.96365740741</v>
      </c>
      <c r="AO69" s="82" t="s">
        <v>1704</v>
      </c>
      <c r="AP69" s="78" t="b">
        <v>0</v>
      </c>
      <c r="AQ69" s="78" t="b">
        <v>0</v>
      </c>
      <c r="AR69" s="78" t="b">
        <v>0</v>
      </c>
      <c r="AS69" s="78" t="s">
        <v>1187</v>
      </c>
      <c r="AT69" s="78">
        <v>3</v>
      </c>
      <c r="AU69" s="82" t="s">
        <v>1751</v>
      </c>
      <c r="AV69" s="78" t="b">
        <v>0</v>
      </c>
      <c r="AW69" s="78" t="s">
        <v>1797</v>
      </c>
      <c r="AX69" s="82" t="s">
        <v>1864</v>
      </c>
      <c r="AY69" s="78" t="s">
        <v>66</v>
      </c>
      <c r="AZ69" s="78" t="str">
        <f>REPLACE(INDEX(GroupVertices[Group],MATCH(Vertices[[#This Row],[Vertex]],GroupVertices[Vertex],0)),1,1,"")</f>
        <v>5</v>
      </c>
      <c r="BA69" s="48"/>
      <c r="BB69" s="48"/>
      <c r="BC69" s="48"/>
      <c r="BD69" s="48"/>
      <c r="BE69" s="48" t="s">
        <v>655</v>
      </c>
      <c r="BF69" s="48" t="s">
        <v>655</v>
      </c>
      <c r="BG69" s="120" t="s">
        <v>2629</v>
      </c>
      <c r="BH69" s="120" t="s">
        <v>2629</v>
      </c>
      <c r="BI69" s="120" t="s">
        <v>2730</v>
      </c>
      <c r="BJ69" s="120" t="s">
        <v>2730</v>
      </c>
      <c r="BK69" s="120">
        <v>0</v>
      </c>
      <c r="BL69" s="123">
        <v>0</v>
      </c>
      <c r="BM69" s="120">
        <v>0</v>
      </c>
      <c r="BN69" s="123">
        <v>0</v>
      </c>
      <c r="BO69" s="120">
        <v>0</v>
      </c>
      <c r="BP69" s="123">
        <v>0</v>
      </c>
      <c r="BQ69" s="120">
        <v>19</v>
      </c>
      <c r="BR69" s="123">
        <v>100</v>
      </c>
      <c r="BS69" s="120">
        <v>19</v>
      </c>
      <c r="BT69" s="2"/>
      <c r="BU69" s="3"/>
      <c r="BV69" s="3"/>
      <c r="BW69" s="3"/>
      <c r="BX69" s="3"/>
    </row>
    <row r="70" spans="1:76" ht="15">
      <c r="A70" s="64" t="s">
        <v>254</v>
      </c>
      <c r="B70" s="65"/>
      <c r="C70" s="65" t="s">
        <v>64</v>
      </c>
      <c r="D70" s="66">
        <v>163.79839606974357</v>
      </c>
      <c r="E70" s="68"/>
      <c r="F70" s="100" t="s">
        <v>785</v>
      </c>
      <c r="G70" s="65"/>
      <c r="H70" s="69" t="s">
        <v>254</v>
      </c>
      <c r="I70" s="70"/>
      <c r="J70" s="70"/>
      <c r="K70" s="69" t="s">
        <v>1985</v>
      </c>
      <c r="L70" s="73">
        <v>1</v>
      </c>
      <c r="M70" s="74">
        <v>4478.095703125</v>
      </c>
      <c r="N70" s="74">
        <v>2987.9365234375</v>
      </c>
      <c r="O70" s="75"/>
      <c r="P70" s="76"/>
      <c r="Q70" s="76"/>
      <c r="R70" s="86"/>
      <c r="S70" s="48">
        <v>0</v>
      </c>
      <c r="T70" s="48">
        <v>1</v>
      </c>
      <c r="U70" s="49">
        <v>0</v>
      </c>
      <c r="V70" s="49">
        <v>0.071429</v>
      </c>
      <c r="W70" s="49">
        <v>0</v>
      </c>
      <c r="X70" s="49">
        <v>0.569035</v>
      </c>
      <c r="Y70" s="49">
        <v>0</v>
      </c>
      <c r="Z70" s="49">
        <v>0</v>
      </c>
      <c r="AA70" s="71">
        <v>70</v>
      </c>
      <c r="AB70" s="71"/>
      <c r="AC70" s="72"/>
      <c r="AD70" s="78" t="s">
        <v>1315</v>
      </c>
      <c r="AE70" s="78">
        <v>994</v>
      </c>
      <c r="AF70" s="78">
        <v>652</v>
      </c>
      <c r="AG70" s="78">
        <v>228</v>
      </c>
      <c r="AH70" s="78">
        <v>78</v>
      </c>
      <c r="AI70" s="78"/>
      <c r="AJ70" s="78" t="s">
        <v>1426</v>
      </c>
      <c r="AK70" s="78" t="s">
        <v>1520</v>
      </c>
      <c r="AL70" s="82" t="s">
        <v>1607</v>
      </c>
      <c r="AM70" s="78"/>
      <c r="AN70" s="80">
        <v>39903.01074074074</v>
      </c>
      <c r="AO70" s="78"/>
      <c r="AP70" s="78" t="b">
        <v>1</v>
      </c>
      <c r="AQ70" s="78" t="b">
        <v>0</v>
      </c>
      <c r="AR70" s="78" t="b">
        <v>1</v>
      </c>
      <c r="AS70" s="78" t="s">
        <v>1187</v>
      </c>
      <c r="AT70" s="78">
        <v>15</v>
      </c>
      <c r="AU70" s="82" t="s">
        <v>1751</v>
      </c>
      <c r="AV70" s="78" t="b">
        <v>0</v>
      </c>
      <c r="AW70" s="78" t="s">
        <v>1797</v>
      </c>
      <c r="AX70" s="82" t="s">
        <v>1865</v>
      </c>
      <c r="AY70" s="78" t="s">
        <v>66</v>
      </c>
      <c r="AZ70" s="78" t="str">
        <f>REPLACE(INDEX(GroupVertices[Group],MATCH(Vertices[[#This Row],[Vertex]],GroupVertices[Vertex],0)),1,1,"")</f>
        <v>3</v>
      </c>
      <c r="BA70" s="48"/>
      <c r="BB70" s="48"/>
      <c r="BC70" s="48"/>
      <c r="BD70" s="48"/>
      <c r="BE70" s="48"/>
      <c r="BF70" s="48"/>
      <c r="BG70" s="120" t="s">
        <v>2631</v>
      </c>
      <c r="BH70" s="120" t="s">
        <v>2631</v>
      </c>
      <c r="BI70" s="120" t="s">
        <v>2732</v>
      </c>
      <c r="BJ70" s="120" t="s">
        <v>2732</v>
      </c>
      <c r="BK70" s="120">
        <v>0</v>
      </c>
      <c r="BL70" s="123">
        <v>0</v>
      </c>
      <c r="BM70" s="120">
        <v>0</v>
      </c>
      <c r="BN70" s="123">
        <v>0</v>
      </c>
      <c r="BO70" s="120">
        <v>0</v>
      </c>
      <c r="BP70" s="123">
        <v>0</v>
      </c>
      <c r="BQ70" s="120">
        <v>23</v>
      </c>
      <c r="BR70" s="123">
        <v>100</v>
      </c>
      <c r="BS70" s="120">
        <v>23</v>
      </c>
      <c r="BT70" s="2"/>
      <c r="BU70" s="3"/>
      <c r="BV70" s="3"/>
      <c r="BW70" s="3"/>
      <c r="BX70" s="3"/>
    </row>
    <row r="71" spans="1:76" ht="15">
      <c r="A71" s="64" t="s">
        <v>255</v>
      </c>
      <c r="B71" s="65"/>
      <c r="C71" s="65" t="s">
        <v>64</v>
      </c>
      <c r="D71" s="66">
        <v>166.4572554897798</v>
      </c>
      <c r="E71" s="68"/>
      <c r="F71" s="100" t="s">
        <v>786</v>
      </c>
      <c r="G71" s="65"/>
      <c r="H71" s="69" t="s">
        <v>255</v>
      </c>
      <c r="I71" s="70"/>
      <c r="J71" s="70"/>
      <c r="K71" s="69" t="s">
        <v>1986</v>
      </c>
      <c r="L71" s="73">
        <v>1</v>
      </c>
      <c r="M71" s="74">
        <v>3106.90185546875</v>
      </c>
      <c r="N71" s="74">
        <v>7018.90576171875</v>
      </c>
      <c r="O71" s="75"/>
      <c r="P71" s="76"/>
      <c r="Q71" s="76"/>
      <c r="R71" s="86"/>
      <c r="S71" s="48">
        <v>1</v>
      </c>
      <c r="T71" s="48">
        <v>1</v>
      </c>
      <c r="U71" s="49">
        <v>0</v>
      </c>
      <c r="V71" s="49">
        <v>0</v>
      </c>
      <c r="W71" s="49">
        <v>0</v>
      </c>
      <c r="X71" s="49">
        <v>0.999996</v>
      </c>
      <c r="Y71" s="49">
        <v>0</v>
      </c>
      <c r="Z71" s="49" t="s">
        <v>3110</v>
      </c>
      <c r="AA71" s="71">
        <v>71</v>
      </c>
      <c r="AB71" s="71"/>
      <c r="AC71" s="72"/>
      <c r="AD71" s="78" t="s">
        <v>1316</v>
      </c>
      <c r="AE71" s="78">
        <v>529</v>
      </c>
      <c r="AF71" s="78">
        <v>1613</v>
      </c>
      <c r="AG71" s="78">
        <v>1101</v>
      </c>
      <c r="AH71" s="78">
        <v>75</v>
      </c>
      <c r="AI71" s="78"/>
      <c r="AJ71" s="78" t="s">
        <v>1427</v>
      </c>
      <c r="AK71" s="78" t="s">
        <v>1506</v>
      </c>
      <c r="AL71" s="82" t="s">
        <v>1608</v>
      </c>
      <c r="AM71" s="78"/>
      <c r="AN71" s="80">
        <v>40729.651655092595</v>
      </c>
      <c r="AO71" s="82" t="s">
        <v>1705</v>
      </c>
      <c r="AP71" s="78" t="b">
        <v>0</v>
      </c>
      <c r="AQ71" s="78" t="b">
        <v>0</v>
      </c>
      <c r="AR71" s="78" t="b">
        <v>0</v>
      </c>
      <c r="AS71" s="78" t="s">
        <v>1187</v>
      </c>
      <c r="AT71" s="78">
        <v>34</v>
      </c>
      <c r="AU71" s="82" t="s">
        <v>1755</v>
      </c>
      <c r="AV71" s="78" t="b">
        <v>0</v>
      </c>
      <c r="AW71" s="78" t="s">
        <v>1797</v>
      </c>
      <c r="AX71" s="82" t="s">
        <v>1866</v>
      </c>
      <c r="AY71" s="78" t="s">
        <v>66</v>
      </c>
      <c r="AZ71" s="78" t="str">
        <f>REPLACE(INDEX(GroupVertices[Group],MATCH(Vertices[[#This Row],[Vertex]],GroupVertices[Vertex],0)),1,1,"")</f>
        <v>1</v>
      </c>
      <c r="BA71" s="48" t="s">
        <v>517</v>
      </c>
      <c r="BB71" s="48" t="s">
        <v>517</v>
      </c>
      <c r="BC71" s="48" t="s">
        <v>593</v>
      </c>
      <c r="BD71" s="48" t="s">
        <v>593</v>
      </c>
      <c r="BE71" s="48" t="s">
        <v>656</v>
      </c>
      <c r="BF71" s="48" t="s">
        <v>656</v>
      </c>
      <c r="BG71" s="120" t="s">
        <v>2632</v>
      </c>
      <c r="BH71" s="120" t="s">
        <v>2632</v>
      </c>
      <c r="BI71" s="120" t="s">
        <v>2733</v>
      </c>
      <c r="BJ71" s="120" t="s">
        <v>2733</v>
      </c>
      <c r="BK71" s="120">
        <v>0</v>
      </c>
      <c r="BL71" s="123">
        <v>0</v>
      </c>
      <c r="BM71" s="120">
        <v>0</v>
      </c>
      <c r="BN71" s="123">
        <v>0</v>
      </c>
      <c r="BO71" s="120">
        <v>0</v>
      </c>
      <c r="BP71" s="123">
        <v>0</v>
      </c>
      <c r="BQ71" s="120">
        <v>22</v>
      </c>
      <c r="BR71" s="123">
        <v>100</v>
      </c>
      <c r="BS71" s="120">
        <v>22</v>
      </c>
      <c r="BT71" s="2"/>
      <c r="BU71" s="3"/>
      <c r="BV71" s="3"/>
      <c r="BW71" s="3"/>
      <c r="BX71" s="3"/>
    </row>
    <row r="72" spans="1:76" ht="15">
      <c r="A72" s="64" t="s">
        <v>256</v>
      </c>
      <c r="B72" s="65"/>
      <c r="C72" s="65" t="s">
        <v>64</v>
      </c>
      <c r="D72" s="66">
        <v>162.1079037641846</v>
      </c>
      <c r="E72" s="68"/>
      <c r="F72" s="100" t="s">
        <v>787</v>
      </c>
      <c r="G72" s="65"/>
      <c r="H72" s="69" t="s">
        <v>256</v>
      </c>
      <c r="I72" s="70"/>
      <c r="J72" s="70"/>
      <c r="K72" s="69" t="s">
        <v>1987</v>
      </c>
      <c r="L72" s="73">
        <v>1</v>
      </c>
      <c r="M72" s="74">
        <v>3106.90185546875</v>
      </c>
      <c r="N72" s="74">
        <v>9120.65625</v>
      </c>
      <c r="O72" s="75"/>
      <c r="P72" s="76"/>
      <c r="Q72" s="76"/>
      <c r="R72" s="86"/>
      <c r="S72" s="48">
        <v>1</v>
      </c>
      <c r="T72" s="48">
        <v>1</v>
      </c>
      <c r="U72" s="49">
        <v>0</v>
      </c>
      <c r="V72" s="49">
        <v>0</v>
      </c>
      <c r="W72" s="49">
        <v>0</v>
      </c>
      <c r="X72" s="49">
        <v>0.999996</v>
      </c>
      <c r="Y72" s="49">
        <v>0</v>
      </c>
      <c r="Z72" s="49" t="s">
        <v>3110</v>
      </c>
      <c r="AA72" s="71">
        <v>72</v>
      </c>
      <c r="AB72" s="71"/>
      <c r="AC72" s="72"/>
      <c r="AD72" s="78" t="s">
        <v>1317</v>
      </c>
      <c r="AE72" s="78">
        <v>44</v>
      </c>
      <c r="AF72" s="78">
        <v>41</v>
      </c>
      <c r="AG72" s="78">
        <v>358</v>
      </c>
      <c r="AH72" s="78">
        <v>20</v>
      </c>
      <c r="AI72" s="78"/>
      <c r="AJ72" s="78"/>
      <c r="AK72" s="78"/>
      <c r="AL72" s="78"/>
      <c r="AM72" s="78"/>
      <c r="AN72" s="80">
        <v>41395.54709490741</v>
      </c>
      <c r="AO72" s="78"/>
      <c r="AP72" s="78" t="b">
        <v>1</v>
      </c>
      <c r="AQ72" s="78" t="b">
        <v>0</v>
      </c>
      <c r="AR72" s="78" t="b">
        <v>0</v>
      </c>
      <c r="AS72" s="78" t="s">
        <v>1187</v>
      </c>
      <c r="AT72" s="78">
        <v>1</v>
      </c>
      <c r="AU72" s="82" t="s">
        <v>1751</v>
      </c>
      <c r="AV72" s="78" t="b">
        <v>0</v>
      </c>
      <c r="AW72" s="78" t="s">
        <v>1797</v>
      </c>
      <c r="AX72" s="82" t="s">
        <v>1867</v>
      </c>
      <c r="AY72" s="78" t="s">
        <v>66</v>
      </c>
      <c r="AZ72" s="78" t="str">
        <f>REPLACE(INDEX(GroupVertices[Group],MATCH(Vertices[[#This Row],[Vertex]],GroupVertices[Vertex],0)),1,1,"")</f>
        <v>1</v>
      </c>
      <c r="BA72" s="48" t="s">
        <v>518</v>
      </c>
      <c r="BB72" s="48" t="s">
        <v>518</v>
      </c>
      <c r="BC72" s="48" t="s">
        <v>593</v>
      </c>
      <c r="BD72" s="48" t="s">
        <v>593</v>
      </c>
      <c r="BE72" s="48" t="s">
        <v>630</v>
      </c>
      <c r="BF72" s="48" t="s">
        <v>630</v>
      </c>
      <c r="BG72" s="120" t="s">
        <v>2593</v>
      </c>
      <c r="BH72" s="120" t="s">
        <v>2593</v>
      </c>
      <c r="BI72" s="120" t="s">
        <v>2692</v>
      </c>
      <c r="BJ72" s="120" t="s">
        <v>2692</v>
      </c>
      <c r="BK72" s="120">
        <v>1</v>
      </c>
      <c r="BL72" s="123">
        <v>6.666666666666667</v>
      </c>
      <c r="BM72" s="120">
        <v>0</v>
      </c>
      <c r="BN72" s="123">
        <v>0</v>
      </c>
      <c r="BO72" s="120">
        <v>0</v>
      </c>
      <c r="BP72" s="123">
        <v>0</v>
      </c>
      <c r="BQ72" s="120">
        <v>14</v>
      </c>
      <c r="BR72" s="123">
        <v>93.33333333333333</v>
      </c>
      <c r="BS72" s="120">
        <v>15</v>
      </c>
      <c r="BT72" s="2"/>
      <c r="BU72" s="3"/>
      <c r="BV72" s="3"/>
      <c r="BW72" s="3"/>
      <c r="BX72" s="3"/>
    </row>
    <row r="73" spans="1:76" ht="15">
      <c r="A73" s="64" t="s">
        <v>257</v>
      </c>
      <c r="B73" s="65"/>
      <c r="C73" s="65" t="s">
        <v>64</v>
      </c>
      <c r="D73" s="66">
        <v>162.03043439502642</v>
      </c>
      <c r="E73" s="68"/>
      <c r="F73" s="100" t="s">
        <v>788</v>
      </c>
      <c r="G73" s="65"/>
      <c r="H73" s="69" t="s">
        <v>257</v>
      </c>
      <c r="I73" s="70"/>
      <c r="J73" s="70"/>
      <c r="K73" s="69" t="s">
        <v>1988</v>
      </c>
      <c r="L73" s="73">
        <v>1</v>
      </c>
      <c r="M73" s="74">
        <v>518.4666748046875</v>
      </c>
      <c r="N73" s="74">
        <v>8069.78125</v>
      </c>
      <c r="O73" s="75"/>
      <c r="P73" s="76"/>
      <c r="Q73" s="76"/>
      <c r="R73" s="86"/>
      <c r="S73" s="48">
        <v>1</v>
      </c>
      <c r="T73" s="48">
        <v>1</v>
      </c>
      <c r="U73" s="49">
        <v>0</v>
      </c>
      <c r="V73" s="49">
        <v>0</v>
      </c>
      <c r="W73" s="49">
        <v>0</v>
      </c>
      <c r="X73" s="49">
        <v>0.999996</v>
      </c>
      <c r="Y73" s="49">
        <v>0</v>
      </c>
      <c r="Z73" s="49" t="s">
        <v>3110</v>
      </c>
      <c r="AA73" s="71">
        <v>73</v>
      </c>
      <c r="AB73" s="71"/>
      <c r="AC73" s="72"/>
      <c r="AD73" s="78" t="s">
        <v>1318</v>
      </c>
      <c r="AE73" s="78">
        <v>11</v>
      </c>
      <c r="AF73" s="78">
        <v>13</v>
      </c>
      <c r="AG73" s="78">
        <v>979</v>
      </c>
      <c r="AH73" s="78">
        <v>22</v>
      </c>
      <c r="AI73" s="78"/>
      <c r="AJ73" s="78" t="s">
        <v>1428</v>
      </c>
      <c r="AK73" s="78" t="s">
        <v>1521</v>
      </c>
      <c r="AL73" s="78"/>
      <c r="AM73" s="78"/>
      <c r="AN73" s="80">
        <v>43138.088483796295</v>
      </c>
      <c r="AO73" s="78"/>
      <c r="AP73" s="78" t="b">
        <v>1</v>
      </c>
      <c r="AQ73" s="78" t="b">
        <v>0</v>
      </c>
      <c r="AR73" s="78" t="b">
        <v>0</v>
      </c>
      <c r="AS73" s="78" t="s">
        <v>1187</v>
      </c>
      <c r="AT73" s="78">
        <v>0</v>
      </c>
      <c r="AU73" s="78"/>
      <c r="AV73" s="78" t="b">
        <v>0</v>
      </c>
      <c r="AW73" s="78" t="s">
        <v>1797</v>
      </c>
      <c r="AX73" s="82" t="s">
        <v>1868</v>
      </c>
      <c r="AY73" s="78" t="s">
        <v>66</v>
      </c>
      <c r="AZ73" s="78" t="str">
        <f>REPLACE(INDEX(GroupVertices[Group],MATCH(Vertices[[#This Row],[Vertex]],GroupVertices[Vertex],0)),1,1,"")</f>
        <v>1</v>
      </c>
      <c r="BA73" s="48" t="s">
        <v>2537</v>
      </c>
      <c r="BB73" s="48" t="s">
        <v>2537</v>
      </c>
      <c r="BC73" s="48" t="s">
        <v>608</v>
      </c>
      <c r="BD73" s="48" t="s">
        <v>608</v>
      </c>
      <c r="BE73" s="48" t="s">
        <v>627</v>
      </c>
      <c r="BF73" s="48" t="s">
        <v>627</v>
      </c>
      <c r="BG73" s="120" t="s">
        <v>2633</v>
      </c>
      <c r="BH73" s="120" t="s">
        <v>2675</v>
      </c>
      <c r="BI73" s="120" t="s">
        <v>2436</v>
      </c>
      <c r="BJ73" s="120" t="s">
        <v>2769</v>
      </c>
      <c r="BK73" s="120">
        <v>16</v>
      </c>
      <c r="BL73" s="123">
        <v>6.374501992031872</v>
      </c>
      <c r="BM73" s="120">
        <v>0</v>
      </c>
      <c r="BN73" s="123">
        <v>0</v>
      </c>
      <c r="BO73" s="120">
        <v>0</v>
      </c>
      <c r="BP73" s="123">
        <v>0</v>
      </c>
      <c r="BQ73" s="120">
        <v>235</v>
      </c>
      <c r="BR73" s="123">
        <v>93.62549800796813</v>
      </c>
      <c r="BS73" s="120">
        <v>251</v>
      </c>
      <c r="BT73" s="2"/>
      <c r="BU73" s="3"/>
      <c r="BV73" s="3"/>
      <c r="BW73" s="3"/>
      <c r="BX73" s="3"/>
    </row>
    <row r="74" spans="1:76" ht="15">
      <c r="A74" s="64" t="s">
        <v>258</v>
      </c>
      <c r="B74" s="65"/>
      <c r="C74" s="65" t="s">
        <v>64</v>
      </c>
      <c r="D74" s="66">
        <v>163.70155935829584</v>
      </c>
      <c r="E74" s="68"/>
      <c r="F74" s="100" t="s">
        <v>789</v>
      </c>
      <c r="G74" s="65"/>
      <c r="H74" s="69" t="s">
        <v>258</v>
      </c>
      <c r="I74" s="70"/>
      <c r="J74" s="70"/>
      <c r="K74" s="69" t="s">
        <v>1989</v>
      </c>
      <c r="L74" s="73">
        <v>1</v>
      </c>
      <c r="M74" s="74">
        <v>1165.5753173828125</v>
      </c>
      <c r="N74" s="74">
        <v>8069.78125</v>
      </c>
      <c r="O74" s="75"/>
      <c r="P74" s="76"/>
      <c r="Q74" s="76"/>
      <c r="R74" s="86"/>
      <c r="S74" s="48">
        <v>1</v>
      </c>
      <c r="T74" s="48">
        <v>1</v>
      </c>
      <c r="U74" s="49">
        <v>0</v>
      </c>
      <c r="V74" s="49">
        <v>0</v>
      </c>
      <c r="W74" s="49">
        <v>0</v>
      </c>
      <c r="X74" s="49">
        <v>0.999996</v>
      </c>
      <c r="Y74" s="49">
        <v>0</v>
      </c>
      <c r="Z74" s="49" t="s">
        <v>3110</v>
      </c>
      <c r="AA74" s="71">
        <v>74</v>
      </c>
      <c r="AB74" s="71"/>
      <c r="AC74" s="72"/>
      <c r="AD74" s="78" t="s">
        <v>1319</v>
      </c>
      <c r="AE74" s="78">
        <v>2258</v>
      </c>
      <c r="AF74" s="78">
        <v>617</v>
      </c>
      <c r="AG74" s="78">
        <v>3709</v>
      </c>
      <c r="AH74" s="78">
        <v>1576</v>
      </c>
      <c r="AI74" s="78"/>
      <c r="AJ74" s="78" t="s">
        <v>1429</v>
      </c>
      <c r="AK74" s="78" t="s">
        <v>1501</v>
      </c>
      <c r="AL74" s="82" t="s">
        <v>1609</v>
      </c>
      <c r="AM74" s="78"/>
      <c r="AN74" s="80">
        <v>42137.77722222222</v>
      </c>
      <c r="AO74" s="82" t="s">
        <v>1706</v>
      </c>
      <c r="AP74" s="78" t="b">
        <v>0</v>
      </c>
      <c r="AQ74" s="78" t="b">
        <v>0</v>
      </c>
      <c r="AR74" s="78" t="b">
        <v>1</v>
      </c>
      <c r="AS74" s="78" t="s">
        <v>1187</v>
      </c>
      <c r="AT74" s="78">
        <v>4</v>
      </c>
      <c r="AU74" s="82" t="s">
        <v>1751</v>
      </c>
      <c r="AV74" s="78" t="b">
        <v>0</v>
      </c>
      <c r="AW74" s="78" t="s">
        <v>1797</v>
      </c>
      <c r="AX74" s="82" t="s">
        <v>1869</v>
      </c>
      <c r="AY74" s="78" t="s">
        <v>66</v>
      </c>
      <c r="AZ74" s="78" t="str">
        <f>REPLACE(INDEX(GroupVertices[Group],MATCH(Vertices[[#This Row],[Vertex]],GroupVertices[Vertex],0)),1,1,"")</f>
        <v>1</v>
      </c>
      <c r="BA74" s="48" t="s">
        <v>522</v>
      </c>
      <c r="BB74" s="48" t="s">
        <v>522</v>
      </c>
      <c r="BC74" s="48" t="s">
        <v>609</v>
      </c>
      <c r="BD74" s="48" t="s">
        <v>609</v>
      </c>
      <c r="BE74" s="48" t="s">
        <v>657</v>
      </c>
      <c r="BF74" s="48" t="s">
        <v>657</v>
      </c>
      <c r="BG74" s="120" t="s">
        <v>2634</v>
      </c>
      <c r="BH74" s="120" t="s">
        <v>2634</v>
      </c>
      <c r="BI74" s="120" t="s">
        <v>2734</v>
      </c>
      <c r="BJ74" s="120" t="s">
        <v>2734</v>
      </c>
      <c r="BK74" s="120">
        <v>0</v>
      </c>
      <c r="BL74" s="123">
        <v>0</v>
      </c>
      <c r="BM74" s="120">
        <v>1</v>
      </c>
      <c r="BN74" s="123">
        <v>11.11111111111111</v>
      </c>
      <c r="BO74" s="120">
        <v>0</v>
      </c>
      <c r="BP74" s="123">
        <v>0</v>
      </c>
      <c r="BQ74" s="120">
        <v>8</v>
      </c>
      <c r="BR74" s="123">
        <v>88.88888888888889</v>
      </c>
      <c r="BS74" s="120">
        <v>9</v>
      </c>
      <c r="BT74" s="2"/>
      <c r="BU74" s="3"/>
      <c r="BV74" s="3"/>
      <c r="BW74" s="3"/>
      <c r="BX74" s="3"/>
    </row>
    <row r="75" spans="1:76" ht="15">
      <c r="A75" s="64" t="s">
        <v>259</v>
      </c>
      <c r="B75" s="65"/>
      <c r="C75" s="65" t="s">
        <v>64</v>
      </c>
      <c r="D75" s="66">
        <v>162.03596792139487</v>
      </c>
      <c r="E75" s="68"/>
      <c r="F75" s="100" t="s">
        <v>790</v>
      </c>
      <c r="G75" s="65"/>
      <c r="H75" s="69" t="s">
        <v>259</v>
      </c>
      <c r="I75" s="70"/>
      <c r="J75" s="70"/>
      <c r="K75" s="69" t="s">
        <v>1990</v>
      </c>
      <c r="L75" s="73">
        <v>1</v>
      </c>
      <c r="M75" s="74">
        <v>5655.705078125</v>
      </c>
      <c r="N75" s="74">
        <v>6440.5322265625</v>
      </c>
      <c r="O75" s="75"/>
      <c r="P75" s="76"/>
      <c r="Q75" s="76"/>
      <c r="R75" s="86"/>
      <c r="S75" s="48">
        <v>0</v>
      </c>
      <c r="T75" s="48">
        <v>1</v>
      </c>
      <c r="U75" s="49">
        <v>0</v>
      </c>
      <c r="V75" s="49">
        <v>0.005376</v>
      </c>
      <c r="W75" s="49">
        <v>0.009329</v>
      </c>
      <c r="X75" s="49">
        <v>0.497484</v>
      </c>
      <c r="Y75" s="49">
        <v>0</v>
      </c>
      <c r="Z75" s="49">
        <v>0</v>
      </c>
      <c r="AA75" s="71">
        <v>75</v>
      </c>
      <c r="AB75" s="71"/>
      <c r="AC75" s="72"/>
      <c r="AD75" s="78" t="s">
        <v>1320</v>
      </c>
      <c r="AE75" s="78">
        <v>20</v>
      </c>
      <c r="AF75" s="78">
        <v>15</v>
      </c>
      <c r="AG75" s="78">
        <v>13</v>
      </c>
      <c r="AH75" s="78">
        <v>0</v>
      </c>
      <c r="AI75" s="78"/>
      <c r="AJ75" s="78" t="s">
        <v>1430</v>
      </c>
      <c r="AK75" s="78" t="s">
        <v>1512</v>
      </c>
      <c r="AL75" s="82" t="s">
        <v>1610</v>
      </c>
      <c r="AM75" s="78"/>
      <c r="AN75" s="80">
        <v>42422.80663194445</v>
      </c>
      <c r="AO75" s="82" t="s">
        <v>1707</v>
      </c>
      <c r="AP75" s="78" t="b">
        <v>0</v>
      </c>
      <c r="AQ75" s="78" t="b">
        <v>0</v>
      </c>
      <c r="AR75" s="78" t="b">
        <v>0</v>
      </c>
      <c r="AS75" s="78" t="s">
        <v>1187</v>
      </c>
      <c r="AT75" s="78">
        <v>0</v>
      </c>
      <c r="AU75" s="82" t="s">
        <v>1751</v>
      </c>
      <c r="AV75" s="78" t="b">
        <v>0</v>
      </c>
      <c r="AW75" s="78" t="s">
        <v>1797</v>
      </c>
      <c r="AX75" s="82" t="s">
        <v>1870</v>
      </c>
      <c r="AY75" s="78" t="s">
        <v>66</v>
      </c>
      <c r="AZ75" s="78" t="str">
        <f>REPLACE(INDEX(GroupVertices[Group],MATCH(Vertices[[#This Row],[Vertex]],GroupVertices[Vertex],0)),1,1,"")</f>
        <v>8</v>
      </c>
      <c r="BA75" s="48"/>
      <c r="BB75" s="48"/>
      <c r="BC75" s="48"/>
      <c r="BD75" s="48"/>
      <c r="BE75" s="48" t="s">
        <v>637</v>
      </c>
      <c r="BF75" s="48" t="s">
        <v>637</v>
      </c>
      <c r="BG75" s="120" t="s">
        <v>2635</v>
      </c>
      <c r="BH75" s="120" t="s">
        <v>2635</v>
      </c>
      <c r="BI75" s="120" t="s">
        <v>2735</v>
      </c>
      <c r="BJ75" s="120" t="s">
        <v>2735</v>
      </c>
      <c r="BK75" s="120">
        <v>0</v>
      </c>
      <c r="BL75" s="123">
        <v>0</v>
      </c>
      <c r="BM75" s="120">
        <v>0</v>
      </c>
      <c r="BN75" s="123">
        <v>0</v>
      </c>
      <c r="BO75" s="120">
        <v>0</v>
      </c>
      <c r="BP75" s="123">
        <v>0</v>
      </c>
      <c r="BQ75" s="120">
        <v>12</v>
      </c>
      <c r="BR75" s="123">
        <v>100</v>
      </c>
      <c r="BS75" s="120">
        <v>12</v>
      </c>
      <c r="BT75" s="2"/>
      <c r="BU75" s="3"/>
      <c r="BV75" s="3"/>
      <c r="BW75" s="3"/>
      <c r="BX75" s="3"/>
    </row>
    <row r="76" spans="1:76" ht="15">
      <c r="A76" s="64" t="s">
        <v>260</v>
      </c>
      <c r="B76" s="65"/>
      <c r="C76" s="65" t="s">
        <v>64</v>
      </c>
      <c r="D76" s="66">
        <v>213.85467559866746</v>
      </c>
      <c r="E76" s="68"/>
      <c r="F76" s="100" t="s">
        <v>791</v>
      </c>
      <c r="G76" s="65"/>
      <c r="H76" s="69" t="s">
        <v>260</v>
      </c>
      <c r="I76" s="70"/>
      <c r="J76" s="70"/>
      <c r="K76" s="69" t="s">
        <v>1991</v>
      </c>
      <c r="L76" s="73">
        <v>1</v>
      </c>
      <c r="M76" s="74">
        <v>7749.38720703125</v>
      </c>
      <c r="N76" s="74">
        <v>4628.94873046875</v>
      </c>
      <c r="O76" s="75"/>
      <c r="P76" s="76"/>
      <c r="Q76" s="76"/>
      <c r="R76" s="86"/>
      <c r="S76" s="48">
        <v>0</v>
      </c>
      <c r="T76" s="48">
        <v>1</v>
      </c>
      <c r="U76" s="49">
        <v>0</v>
      </c>
      <c r="V76" s="49">
        <v>0.333333</v>
      </c>
      <c r="W76" s="49">
        <v>0</v>
      </c>
      <c r="X76" s="49">
        <v>0.770267</v>
      </c>
      <c r="Y76" s="49">
        <v>0</v>
      </c>
      <c r="Z76" s="49">
        <v>0</v>
      </c>
      <c r="AA76" s="71">
        <v>76</v>
      </c>
      <c r="AB76" s="71"/>
      <c r="AC76" s="72"/>
      <c r="AD76" s="78" t="s">
        <v>1321</v>
      </c>
      <c r="AE76" s="78">
        <v>9016</v>
      </c>
      <c r="AF76" s="78">
        <v>18744</v>
      </c>
      <c r="AG76" s="78">
        <v>19065</v>
      </c>
      <c r="AH76" s="78">
        <v>2698</v>
      </c>
      <c r="AI76" s="78"/>
      <c r="AJ76" s="78" t="s">
        <v>1431</v>
      </c>
      <c r="AK76" s="78" t="s">
        <v>1522</v>
      </c>
      <c r="AL76" s="82" t="s">
        <v>1611</v>
      </c>
      <c r="AM76" s="78"/>
      <c r="AN76" s="80">
        <v>40653.29075231482</v>
      </c>
      <c r="AO76" s="82" t="s">
        <v>1708</v>
      </c>
      <c r="AP76" s="78" t="b">
        <v>0</v>
      </c>
      <c r="AQ76" s="78" t="b">
        <v>0</v>
      </c>
      <c r="AR76" s="78" t="b">
        <v>0</v>
      </c>
      <c r="AS76" s="78" t="s">
        <v>1187</v>
      </c>
      <c r="AT76" s="78">
        <v>550</v>
      </c>
      <c r="AU76" s="82" t="s">
        <v>1751</v>
      </c>
      <c r="AV76" s="78" t="b">
        <v>0</v>
      </c>
      <c r="AW76" s="78" t="s">
        <v>1797</v>
      </c>
      <c r="AX76" s="82" t="s">
        <v>1871</v>
      </c>
      <c r="AY76" s="78" t="s">
        <v>66</v>
      </c>
      <c r="AZ76" s="78" t="str">
        <f>REPLACE(INDEX(GroupVertices[Group],MATCH(Vertices[[#This Row],[Vertex]],GroupVertices[Vertex],0)),1,1,"")</f>
        <v>13</v>
      </c>
      <c r="BA76" s="48" t="s">
        <v>523</v>
      </c>
      <c r="BB76" s="48" t="s">
        <v>523</v>
      </c>
      <c r="BC76" s="48" t="s">
        <v>610</v>
      </c>
      <c r="BD76" s="48" t="s">
        <v>610</v>
      </c>
      <c r="BE76" s="48" t="s">
        <v>658</v>
      </c>
      <c r="BF76" s="48" t="s">
        <v>658</v>
      </c>
      <c r="BG76" s="120" t="s">
        <v>2329</v>
      </c>
      <c r="BH76" s="120" t="s">
        <v>2329</v>
      </c>
      <c r="BI76" s="120" t="s">
        <v>2736</v>
      </c>
      <c r="BJ76" s="120" t="s">
        <v>2736</v>
      </c>
      <c r="BK76" s="120">
        <v>0</v>
      </c>
      <c r="BL76" s="123">
        <v>0</v>
      </c>
      <c r="BM76" s="120">
        <v>0</v>
      </c>
      <c r="BN76" s="123">
        <v>0</v>
      </c>
      <c r="BO76" s="120">
        <v>0</v>
      </c>
      <c r="BP76" s="123">
        <v>0</v>
      </c>
      <c r="BQ76" s="120">
        <v>16</v>
      </c>
      <c r="BR76" s="123">
        <v>100</v>
      </c>
      <c r="BS76" s="120">
        <v>16</v>
      </c>
      <c r="BT76" s="2"/>
      <c r="BU76" s="3"/>
      <c r="BV76" s="3"/>
      <c r="BW76" s="3"/>
      <c r="BX76" s="3"/>
    </row>
    <row r="77" spans="1:76" ht="15">
      <c r="A77" s="64" t="s">
        <v>323</v>
      </c>
      <c r="B77" s="65"/>
      <c r="C77" s="65" t="s">
        <v>64</v>
      </c>
      <c r="D77" s="66">
        <v>182.46298051049752</v>
      </c>
      <c r="E77" s="68"/>
      <c r="F77" s="100" t="s">
        <v>1783</v>
      </c>
      <c r="G77" s="65"/>
      <c r="H77" s="69" t="s">
        <v>323</v>
      </c>
      <c r="I77" s="70"/>
      <c r="J77" s="70"/>
      <c r="K77" s="69" t="s">
        <v>1992</v>
      </c>
      <c r="L77" s="73">
        <v>25.435030559851334</v>
      </c>
      <c r="M77" s="74">
        <v>7749.38720703125</v>
      </c>
      <c r="N77" s="74">
        <v>3864.3193359375</v>
      </c>
      <c r="O77" s="75"/>
      <c r="P77" s="76"/>
      <c r="Q77" s="76"/>
      <c r="R77" s="86"/>
      <c r="S77" s="48">
        <v>2</v>
      </c>
      <c r="T77" s="48">
        <v>0</v>
      </c>
      <c r="U77" s="49">
        <v>2</v>
      </c>
      <c r="V77" s="49">
        <v>0.5</v>
      </c>
      <c r="W77" s="49">
        <v>0</v>
      </c>
      <c r="X77" s="49">
        <v>1.459453</v>
      </c>
      <c r="Y77" s="49">
        <v>0</v>
      </c>
      <c r="Z77" s="49">
        <v>0</v>
      </c>
      <c r="AA77" s="71">
        <v>77</v>
      </c>
      <c r="AB77" s="71"/>
      <c r="AC77" s="72"/>
      <c r="AD77" s="78" t="s">
        <v>1322</v>
      </c>
      <c r="AE77" s="78">
        <v>6420</v>
      </c>
      <c r="AF77" s="78">
        <v>7398</v>
      </c>
      <c r="AG77" s="78">
        <v>7128</v>
      </c>
      <c r="AH77" s="78">
        <v>1064</v>
      </c>
      <c r="AI77" s="78"/>
      <c r="AJ77" s="78" t="s">
        <v>1432</v>
      </c>
      <c r="AK77" s="78" t="s">
        <v>1523</v>
      </c>
      <c r="AL77" s="82" t="s">
        <v>1612</v>
      </c>
      <c r="AM77" s="78"/>
      <c r="AN77" s="80">
        <v>39833.89424768519</v>
      </c>
      <c r="AO77" s="82" t="s">
        <v>1709</v>
      </c>
      <c r="AP77" s="78" t="b">
        <v>0</v>
      </c>
      <c r="AQ77" s="78" t="b">
        <v>0</v>
      </c>
      <c r="AR77" s="78" t="b">
        <v>1</v>
      </c>
      <c r="AS77" s="78" t="s">
        <v>1187</v>
      </c>
      <c r="AT77" s="78">
        <v>377</v>
      </c>
      <c r="AU77" s="82" t="s">
        <v>1751</v>
      </c>
      <c r="AV77" s="78" t="b">
        <v>0</v>
      </c>
      <c r="AW77" s="78" t="s">
        <v>1797</v>
      </c>
      <c r="AX77" s="82" t="s">
        <v>1872</v>
      </c>
      <c r="AY77" s="78" t="s">
        <v>65</v>
      </c>
      <c r="AZ77" s="78" t="str">
        <f>REPLACE(INDEX(GroupVertices[Group],MATCH(Vertices[[#This Row],[Vertex]],GroupVertices[Vertex],0)),1,1,"")</f>
        <v>13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261</v>
      </c>
      <c r="B78" s="65"/>
      <c r="C78" s="65" t="s">
        <v>64</v>
      </c>
      <c r="D78" s="66">
        <v>162.53951882092306</v>
      </c>
      <c r="E78" s="68"/>
      <c r="F78" s="100" t="s">
        <v>792</v>
      </c>
      <c r="G78" s="65"/>
      <c r="H78" s="69" t="s">
        <v>261</v>
      </c>
      <c r="I78" s="70"/>
      <c r="J78" s="70"/>
      <c r="K78" s="69" t="s">
        <v>1993</v>
      </c>
      <c r="L78" s="73">
        <v>1</v>
      </c>
      <c r="M78" s="74">
        <v>8278.8994140625</v>
      </c>
      <c r="N78" s="74">
        <v>4628.94873046875</v>
      </c>
      <c r="O78" s="75"/>
      <c r="P78" s="76"/>
      <c r="Q78" s="76"/>
      <c r="R78" s="86"/>
      <c r="S78" s="48">
        <v>0</v>
      </c>
      <c r="T78" s="48">
        <v>1</v>
      </c>
      <c r="U78" s="49">
        <v>0</v>
      </c>
      <c r="V78" s="49">
        <v>0.333333</v>
      </c>
      <c r="W78" s="49">
        <v>0</v>
      </c>
      <c r="X78" s="49">
        <v>0.770267</v>
      </c>
      <c r="Y78" s="49">
        <v>0</v>
      </c>
      <c r="Z78" s="49">
        <v>0</v>
      </c>
      <c r="AA78" s="71">
        <v>78</v>
      </c>
      <c r="AB78" s="71"/>
      <c r="AC78" s="72"/>
      <c r="AD78" s="78" t="s">
        <v>1323</v>
      </c>
      <c r="AE78" s="78">
        <v>199</v>
      </c>
      <c r="AF78" s="78">
        <v>197</v>
      </c>
      <c r="AG78" s="78">
        <v>228</v>
      </c>
      <c r="AH78" s="78">
        <v>379</v>
      </c>
      <c r="AI78" s="78"/>
      <c r="AJ78" s="78" t="s">
        <v>1433</v>
      </c>
      <c r="AK78" s="78" t="s">
        <v>1522</v>
      </c>
      <c r="AL78" s="82" t="s">
        <v>1611</v>
      </c>
      <c r="AM78" s="78"/>
      <c r="AN78" s="80">
        <v>43279.55222222222</v>
      </c>
      <c r="AO78" s="82" t="s">
        <v>1710</v>
      </c>
      <c r="AP78" s="78" t="b">
        <v>1</v>
      </c>
      <c r="AQ78" s="78" t="b">
        <v>0</v>
      </c>
      <c r="AR78" s="78" t="b">
        <v>0</v>
      </c>
      <c r="AS78" s="78" t="s">
        <v>1187</v>
      </c>
      <c r="AT78" s="78">
        <v>3</v>
      </c>
      <c r="AU78" s="78"/>
      <c r="AV78" s="78" t="b">
        <v>0</v>
      </c>
      <c r="AW78" s="78" t="s">
        <v>1797</v>
      </c>
      <c r="AX78" s="82" t="s">
        <v>1873</v>
      </c>
      <c r="AY78" s="78" t="s">
        <v>66</v>
      </c>
      <c r="AZ78" s="78" t="str">
        <f>REPLACE(INDEX(GroupVertices[Group],MATCH(Vertices[[#This Row],[Vertex]],GroupVertices[Vertex],0)),1,1,"")</f>
        <v>13</v>
      </c>
      <c r="BA78" s="48" t="s">
        <v>523</v>
      </c>
      <c r="BB78" s="48" t="s">
        <v>523</v>
      </c>
      <c r="BC78" s="48" t="s">
        <v>610</v>
      </c>
      <c r="BD78" s="48" t="s">
        <v>610</v>
      </c>
      <c r="BE78" s="48" t="s">
        <v>658</v>
      </c>
      <c r="BF78" s="48" t="s">
        <v>658</v>
      </c>
      <c r="BG78" s="120" t="s">
        <v>2329</v>
      </c>
      <c r="BH78" s="120" t="s">
        <v>2329</v>
      </c>
      <c r="BI78" s="120" t="s">
        <v>2736</v>
      </c>
      <c r="BJ78" s="120" t="s">
        <v>2736</v>
      </c>
      <c r="BK78" s="120">
        <v>0</v>
      </c>
      <c r="BL78" s="123">
        <v>0</v>
      </c>
      <c r="BM78" s="120">
        <v>0</v>
      </c>
      <c r="BN78" s="123">
        <v>0</v>
      </c>
      <c r="BO78" s="120">
        <v>0</v>
      </c>
      <c r="BP78" s="123">
        <v>0</v>
      </c>
      <c r="BQ78" s="120">
        <v>16</v>
      </c>
      <c r="BR78" s="123">
        <v>100</v>
      </c>
      <c r="BS78" s="120">
        <v>16</v>
      </c>
      <c r="BT78" s="2"/>
      <c r="BU78" s="3"/>
      <c r="BV78" s="3"/>
      <c r="BW78" s="3"/>
      <c r="BX78" s="3"/>
    </row>
    <row r="79" spans="1:76" ht="15">
      <c r="A79" s="64" t="s">
        <v>262</v>
      </c>
      <c r="B79" s="65"/>
      <c r="C79" s="65" t="s">
        <v>64</v>
      </c>
      <c r="D79" s="66">
        <v>162.62528847963392</v>
      </c>
      <c r="E79" s="68"/>
      <c r="F79" s="100" t="s">
        <v>1784</v>
      </c>
      <c r="G79" s="65"/>
      <c r="H79" s="69" t="s">
        <v>262</v>
      </c>
      <c r="I79" s="70"/>
      <c r="J79" s="70"/>
      <c r="K79" s="69" t="s">
        <v>1994</v>
      </c>
      <c r="L79" s="73">
        <v>1332.7091655118977</v>
      </c>
      <c r="M79" s="74">
        <v>7759.4423828125</v>
      </c>
      <c r="N79" s="74">
        <v>8477.9375</v>
      </c>
      <c r="O79" s="75"/>
      <c r="P79" s="76"/>
      <c r="Q79" s="76"/>
      <c r="R79" s="86"/>
      <c r="S79" s="48">
        <v>1</v>
      </c>
      <c r="T79" s="48">
        <v>4</v>
      </c>
      <c r="U79" s="49">
        <v>109</v>
      </c>
      <c r="V79" s="49">
        <v>0.004405</v>
      </c>
      <c r="W79" s="49">
        <v>0.001173</v>
      </c>
      <c r="X79" s="49">
        <v>1.462381</v>
      </c>
      <c r="Y79" s="49">
        <v>0.16666666666666666</v>
      </c>
      <c r="Z79" s="49">
        <v>0.25</v>
      </c>
      <c r="AA79" s="71">
        <v>79</v>
      </c>
      <c r="AB79" s="71"/>
      <c r="AC79" s="72"/>
      <c r="AD79" s="78" t="s">
        <v>1324</v>
      </c>
      <c r="AE79" s="78">
        <v>146</v>
      </c>
      <c r="AF79" s="78">
        <v>228</v>
      </c>
      <c r="AG79" s="78">
        <v>591</v>
      </c>
      <c r="AH79" s="78">
        <v>192</v>
      </c>
      <c r="AI79" s="78"/>
      <c r="AJ79" s="78" t="s">
        <v>1434</v>
      </c>
      <c r="AK79" s="78" t="s">
        <v>1506</v>
      </c>
      <c r="AL79" s="82" t="s">
        <v>1613</v>
      </c>
      <c r="AM79" s="78"/>
      <c r="AN79" s="80">
        <v>42671.97741898148</v>
      </c>
      <c r="AO79" s="82" t="s">
        <v>1711</v>
      </c>
      <c r="AP79" s="78" t="b">
        <v>1</v>
      </c>
      <c r="AQ79" s="78" t="b">
        <v>0</v>
      </c>
      <c r="AR79" s="78" t="b">
        <v>0</v>
      </c>
      <c r="AS79" s="78" t="s">
        <v>1187</v>
      </c>
      <c r="AT79" s="78">
        <v>4</v>
      </c>
      <c r="AU79" s="78"/>
      <c r="AV79" s="78" t="b">
        <v>0</v>
      </c>
      <c r="AW79" s="78" t="s">
        <v>1797</v>
      </c>
      <c r="AX79" s="82" t="s">
        <v>1874</v>
      </c>
      <c r="AY79" s="78" t="s">
        <v>66</v>
      </c>
      <c r="AZ79" s="78" t="str">
        <f>REPLACE(INDEX(GroupVertices[Group],MATCH(Vertices[[#This Row],[Vertex]],GroupVertices[Vertex],0)),1,1,"")</f>
        <v>7</v>
      </c>
      <c r="BA79" s="48" t="s">
        <v>524</v>
      </c>
      <c r="BB79" s="48" t="s">
        <v>524</v>
      </c>
      <c r="BC79" s="48" t="s">
        <v>611</v>
      </c>
      <c r="BD79" s="48" t="s">
        <v>611</v>
      </c>
      <c r="BE79" s="48" t="s">
        <v>659</v>
      </c>
      <c r="BF79" s="48" t="s">
        <v>659</v>
      </c>
      <c r="BG79" s="120" t="s">
        <v>2323</v>
      </c>
      <c r="BH79" s="120" t="s">
        <v>2323</v>
      </c>
      <c r="BI79" s="120" t="s">
        <v>2442</v>
      </c>
      <c r="BJ79" s="120" t="s">
        <v>2442</v>
      </c>
      <c r="BK79" s="120">
        <v>0</v>
      </c>
      <c r="BL79" s="123">
        <v>0</v>
      </c>
      <c r="BM79" s="120">
        <v>0</v>
      </c>
      <c r="BN79" s="123">
        <v>0</v>
      </c>
      <c r="BO79" s="120">
        <v>0</v>
      </c>
      <c r="BP79" s="123">
        <v>0</v>
      </c>
      <c r="BQ79" s="120">
        <v>31</v>
      </c>
      <c r="BR79" s="123">
        <v>100</v>
      </c>
      <c r="BS79" s="120">
        <v>31</v>
      </c>
      <c r="BT79" s="2"/>
      <c r="BU79" s="3"/>
      <c r="BV79" s="3"/>
      <c r="BW79" s="3"/>
      <c r="BX79" s="3"/>
    </row>
    <row r="80" spans="1:76" ht="15">
      <c r="A80" s="64" t="s">
        <v>324</v>
      </c>
      <c r="B80" s="65"/>
      <c r="C80" s="65" t="s">
        <v>64</v>
      </c>
      <c r="D80" s="66">
        <v>162.77192692839762</v>
      </c>
      <c r="E80" s="68"/>
      <c r="F80" s="100" t="s">
        <v>1785</v>
      </c>
      <c r="G80" s="65"/>
      <c r="H80" s="69" t="s">
        <v>324</v>
      </c>
      <c r="I80" s="70"/>
      <c r="J80" s="70"/>
      <c r="K80" s="69" t="s">
        <v>1995</v>
      </c>
      <c r="L80" s="73">
        <v>1</v>
      </c>
      <c r="M80" s="74">
        <v>7443.18603515625</v>
      </c>
      <c r="N80" s="74">
        <v>9646.09375</v>
      </c>
      <c r="O80" s="75"/>
      <c r="P80" s="76"/>
      <c r="Q80" s="76"/>
      <c r="R80" s="86"/>
      <c r="S80" s="48">
        <v>1</v>
      </c>
      <c r="T80" s="48">
        <v>0</v>
      </c>
      <c r="U80" s="49">
        <v>0</v>
      </c>
      <c r="V80" s="49">
        <v>0.003788</v>
      </c>
      <c r="W80" s="49">
        <v>0.000288</v>
      </c>
      <c r="X80" s="49">
        <v>0.460756</v>
      </c>
      <c r="Y80" s="49">
        <v>0</v>
      </c>
      <c r="Z80" s="49">
        <v>0</v>
      </c>
      <c r="AA80" s="71">
        <v>80</v>
      </c>
      <c r="AB80" s="71"/>
      <c r="AC80" s="72"/>
      <c r="AD80" s="78" t="s">
        <v>1325</v>
      </c>
      <c r="AE80" s="78">
        <v>281</v>
      </c>
      <c r="AF80" s="78">
        <v>281</v>
      </c>
      <c r="AG80" s="78">
        <v>420</v>
      </c>
      <c r="AH80" s="78">
        <v>5</v>
      </c>
      <c r="AI80" s="78"/>
      <c r="AJ80" s="78" t="s">
        <v>1435</v>
      </c>
      <c r="AK80" s="78" t="s">
        <v>1482</v>
      </c>
      <c r="AL80" s="82" t="s">
        <v>1614</v>
      </c>
      <c r="AM80" s="78"/>
      <c r="AN80" s="80">
        <v>40960.8966087963</v>
      </c>
      <c r="AO80" s="78"/>
      <c r="AP80" s="78" t="b">
        <v>0</v>
      </c>
      <c r="AQ80" s="78" t="b">
        <v>0</v>
      </c>
      <c r="AR80" s="78" t="b">
        <v>1</v>
      </c>
      <c r="AS80" s="78" t="s">
        <v>1187</v>
      </c>
      <c r="AT80" s="78">
        <v>11</v>
      </c>
      <c r="AU80" s="82" t="s">
        <v>1756</v>
      </c>
      <c r="AV80" s="78" t="b">
        <v>0</v>
      </c>
      <c r="AW80" s="78" t="s">
        <v>1797</v>
      </c>
      <c r="AX80" s="82" t="s">
        <v>1875</v>
      </c>
      <c r="AY80" s="78" t="s">
        <v>65</v>
      </c>
      <c r="AZ80" s="78" t="str">
        <f>REPLACE(INDEX(GroupVertices[Group],MATCH(Vertices[[#This Row],[Vertex]],GroupVertices[Vertex],0)),1,1,"")</f>
        <v>7</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263</v>
      </c>
      <c r="B81" s="65"/>
      <c r="C81" s="65" t="s">
        <v>64</v>
      </c>
      <c r="D81" s="66">
        <v>165.99797280119915</v>
      </c>
      <c r="E81" s="68"/>
      <c r="F81" s="100" t="s">
        <v>1786</v>
      </c>
      <c r="G81" s="65"/>
      <c r="H81" s="69" t="s">
        <v>263</v>
      </c>
      <c r="I81" s="70"/>
      <c r="J81" s="70"/>
      <c r="K81" s="69" t="s">
        <v>1996</v>
      </c>
      <c r="L81" s="73">
        <v>1</v>
      </c>
      <c r="M81" s="74">
        <v>8819.7802734375</v>
      </c>
      <c r="N81" s="74">
        <v>699.9299926757812</v>
      </c>
      <c r="O81" s="75"/>
      <c r="P81" s="76"/>
      <c r="Q81" s="76"/>
      <c r="R81" s="86"/>
      <c r="S81" s="48">
        <v>2</v>
      </c>
      <c r="T81" s="48">
        <v>1</v>
      </c>
      <c r="U81" s="49">
        <v>0</v>
      </c>
      <c r="V81" s="49">
        <v>1</v>
      </c>
      <c r="W81" s="49">
        <v>0</v>
      </c>
      <c r="X81" s="49">
        <v>1.29824</v>
      </c>
      <c r="Y81" s="49">
        <v>0</v>
      </c>
      <c r="Z81" s="49">
        <v>0</v>
      </c>
      <c r="AA81" s="71">
        <v>81</v>
      </c>
      <c r="AB81" s="71"/>
      <c r="AC81" s="72"/>
      <c r="AD81" s="78" t="s">
        <v>1326</v>
      </c>
      <c r="AE81" s="78">
        <v>1130</v>
      </c>
      <c r="AF81" s="78">
        <v>1447</v>
      </c>
      <c r="AG81" s="78">
        <v>1241</v>
      </c>
      <c r="AH81" s="78">
        <v>652</v>
      </c>
      <c r="AI81" s="78"/>
      <c r="AJ81" s="78" t="s">
        <v>1436</v>
      </c>
      <c r="AK81" s="78" t="s">
        <v>1524</v>
      </c>
      <c r="AL81" s="82" t="s">
        <v>1615</v>
      </c>
      <c r="AM81" s="78"/>
      <c r="AN81" s="80">
        <v>41863.736666666664</v>
      </c>
      <c r="AO81" s="82" t="s">
        <v>1712</v>
      </c>
      <c r="AP81" s="78" t="b">
        <v>0</v>
      </c>
      <c r="AQ81" s="78" t="b">
        <v>0</v>
      </c>
      <c r="AR81" s="78" t="b">
        <v>1</v>
      </c>
      <c r="AS81" s="78" t="s">
        <v>1187</v>
      </c>
      <c r="AT81" s="78">
        <v>42</v>
      </c>
      <c r="AU81" s="82" t="s">
        <v>1751</v>
      </c>
      <c r="AV81" s="78" t="b">
        <v>0</v>
      </c>
      <c r="AW81" s="78" t="s">
        <v>1797</v>
      </c>
      <c r="AX81" s="82" t="s">
        <v>1876</v>
      </c>
      <c r="AY81" s="78" t="s">
        <v>66</v>
      </c>
      <c r="AZ81" s="78" t="str">
        <f>REPLACE(INDEX(GroupVertices[Group],MATCH(Vertices[[#This Row],[Vertex]],GroupVertices[Vertex],0)),1,1,"")</f>
        <v>20</v>
      </c>
      <c r="BA81" s="48" t="s">
        <v>525</v>
      </c>
      <c r="BB81" s="48" t="s">
        <v>525</v>
      </c>
      <c r="BC81" s="48" t="s">
        <v>612</v>
      </c>
      <c r="BD81" s="48" t="s">
        <v>612</v>
      </c>
      <c r="BE81" s="48" t="s">
        <v>660</v>
      </c>
      <c r="BF81" s="48" t="s">
        <v>660</v>
      </c>
      <c r="BG81" s="120" t="s">
        <v>2636</v>
      </c>
      <c r="BH81" s="120" t="s">
        <v>2636</v>
      </c>
      <c r="BI81" s="120" t="s">
        <v>2453</v>
      </c>
      <c r="BJ81" s="120" t="s">
        <v>2453</v>
      </c>
      <c r="BK81" s="120">
        <v>1</v>
      </c>
      <c r="BL81" s="123">
        <v>2.5641025641025643</v>
      </c>
      <c r="BM81" s="120">
        <v>0</v>
      </c>
      <c r="BN81" s="123">
        <v>0</v>
      </c>
      <c r="BO81" s="120">
        <v>0</v>
      </c>
      <c r="BP81" s="123">
        <v>0</v>
      </c>
      <c r="BQ81" s="120">
        <v>38</v>
      </c>
      <c r="BR81" s="123">
        <v>97.43589743589743</v>
      </c>
      <c r="BS81" s="120">
        <v>39</v>
      </c>
      <c r="BT81" s="2"/>
      <c r="BU81" s="3"/>
      <c r="BV81" s="3"/>
      <c r="BW81" s="3"/>
      <c r="BX81" s="3"/>
    </row>
    <row r="82" spans="1:76" ht="15">
      <c r="A82" s="64" t="s">
        <v>264</v>
      </c>
      <c r="B82" s="65"/>
      <c r="C82" s="65" t="s">
        <v>64</v>
      </c>
      <c r="D82" s="66">
        <v>162.3292448189223</v>
      </c>
      <c r="E82" s="68"/>
      <c r="F82" s="100" t="s">
        <v>793</v>
      </c>
      <c r="G82" s="65"/>
      <c r="H82" s="69" t="s">
        <v>264</v>
      </c>
      <c r="I82" s="70"/>
      <c r="J82" s="70"/>
      <c r="K82" s="69" t="s">
        <v>1997</v>
      </c>
      <c r="L82" s="73">
        <v>1</v>
      </c>
      <c r="M82" s="74">
        <v>9475.9853515625</v>
      </c>
      <c r="N82" s="74">
        <v>699.9299926757812</v>
      </c>
      <c r="O82" s="75"/>
      <c r="P82" s="76"/>
      <c r="Q82" s="76"/>
      <c r="R82" s="86"/>
      <c r="S82" s="48">
        <v>0</v>
      </c>
      <c r="T82" s="48">
        <v>1</v>
      </c>
      <c r="U82" s="49">
        <v>0</v>
      </c>
      <c r="V82" s="49">
        <v>1</v>
      </c>
      <c r="W82" s="49">
        <v>0</v>
      </c>
      <c r="X82" s="49">
        <v>0.701752</v>
      </c>
      <c r="Y82" s="49">
        <v>0</v>
      </c>
      <c r="Z82" s="49">
        <v>0</v>
      </c>
      <c r="AA82" s="71">
        <v>82</v>
      </c>
      <c r="AB82" s="71"/>
      <c r="AC82" s="72"/>
      <c r="AD82" s="78" t="s">
        <v>1327</v>
      </c>
      <c r="AE82" s="78">
        <v>167</v>
      </c>
      <c r="AF82" s="78">
        <v>121</v>
      </c>
      <c r="AG82" s="78">
        <v>355</v>
      </c>
      <c r="AH82" s="78">
        <v>26</v>
      </c>
      <c r="AI82" s="78"/>
      <c r="AJ82" s="78" t="s">
        <v>1437</v>
      </c>
      <c r="AK82" s="78" t="s">
        <v>1502</v>
      </c>
      <c r="AL82" s="82" t="s">
        <v>1616</v>
      </c>
      <c r="AM82" s="78"/>
      <c r="AN82" s="80">
        <v>42586.69295138889</v>
      </c>
      <c r="AO82" s="82" t="s">
        <v>1713</v>
      </c>
      <c r="AP82" s="78" t="b">
        <v>0</v>
      </c>
      <c r="AQ82" s="78" t="b">
        <v>0</v>
      </c>
      <c r="AR82" s="78" t="b">
        <v>0</v>
      </c>
      <c r="AS82" s="78" t="s">
        <v>1187</v>
      </c>
      <c r="AT82" s="78">
        <v>4</v>
      </c>
      <c r="AU82" s="82" t="s">
        <v>1751</v>
      </c>
      <c r="AV82" s="78" t="b">
        <v>0</v>
      </c>
      <c r="AW82" s="78" t="s">
        <v>1797</v>
      </c>
      <c r="AX82" s="82" t="s">
        <v>1877</v>
      </c>
      <c r="AY82" s="78" t="s">
        <v>66</v>
      </c>
      <c r="AZ82" s="78" t="str">
        <f>REPLACE(INDEX(GroupVertices[Group],MATCH(Vertices[[#This Row],[Vertex]],GroupVertices[Vertex],0)),1,1,"")</f>
        <v>20</v>
      </c>
      <c r="BA82" s="48"/>
      <c r="BB82" s="48"/>
      <c r="BC82" s="48"/>
      <c r="BD82" s="48"/>
      <c r="BE82" s="48" t="s">
        <v>660</v>
      </c>
      <c r="BF82" s="48" t="s">
        <v>660</v>
      </c>
      <c r="BG82" s="120" t="s">
        <v>2637</v>
      </c>
      <c r="BH82" s="120" t="s">
        <v>2637</v>
      </c>
      <c r="BI82" s="120" t="s">
        <v>2737</v>
      </c>
      <c r="BJ82" s="120" t="s">
        <v>2737</v>
      </c>
      <c r="BK82" s="120">
        <v>0</v>
      </c>
      <c r="BL82" s="123">
        <v>0</v>
      </c>
      <c r="BM82" s="120">
        <v>0</v>
      </c>
      <c r="BN82" s="123">
        <v>0</v>
      </c>
      <c r="BO82" s="120">
        <v>0</v>
      </c>
      <c r="BP82" s="123">
        <v>0</v>
      </c>
      <c r="BQ82" s="120">
        <v>22</v>
      </c>
      <c r="BR82" s="123">
        <v>100</v>
      </c>
      <c r="BS82" s="120">
        <v>22</v>
      </c>
      <c r="BT82" s="2"/>
      <c r="BU82" s="3"/>
      <c r="BV82" s="3"/>
      <c r="BW82" s="3"/>
      <c r="BX82" s="3"/>
    </row>
    <row r="83" spans="1:76" ht="15">
      <c r="A83" s="64" t="s">
        <v>325</v>
      </c>
      <c r="B83" s="65"/>
      <c r="C83" s="65" t="s">
        <v>64</v>
      </c>
      <c r="D83" s="66">
        <v>186.98663831669865</v>
      </c>
      <c r="E83" s="68"/>
      <c r="F83" s="100" t="s">
        <v>1787</v>
      </c>
      <c r="G83" s="65"/>
      <c r="H83" s="69" t="s">
        <v>325</v>
      </c>
      <c r="I83" s="70"/>
      <c r="J83" s="70"/>
      <c r="K83" s="69" t="s">
        <v>1998</v>
      </c>
      <c r="L83" s="73">
        <v>1</v>
      </c>
      <c r="M83" s="74">
        <v>8582.6376953125</v>
      </c>
      <c r="N83" s="74">
        <v>8249.4375</v>
      </c>
      <c r="O83" s="75"/>
      <c r="P83" s="76"/>
      <c r="Q83" s="76"/>
      <c r="R83" s="86"/>
      <c r="S83" s="48">
        <v>2</v>
      </c>
      <c r="T83" s="48">
        <v>0</v>
      </c>
      <c r="U83" s="49">
        <v>0</v>
      </c>
      <c r="V83" s="49">
        <v>0.003802</v>
      </c>
      <c r="W83" s="49">
        <v>0.000562</v>
      </c>
      <c r="X83" s="49">
        <v>0.765761</v>
      </c>
      <c r="Y83" s="49">
        <v>1</v>
      </c>
      <c r="Z83" s="49">
        <v>0</v>
      </c>
      <c r="AA83" s="71">
        <v>83</v>
      </c>
      <c r="AB83" s="71"/>
      <c r="AC83" s="72"/>
      <c r="AD83" s="78" t="s">
        <v>1328</v>
      </c>
      <c r="AE83" s="78">
        <v>709</v>
      </c>
      <c r="AF83" s="78">
        <v>9033</v>
      </c>
      <c r="AG83" s="78">
        <v>7689</v>
      </c>
      <c r="AH83" s="78">
        <v>1478</v>
      </c>
      <c r="AI83" s="78"/>
      <c r="AJ83" s="78" t="s">
        <v>1438</v>
      </c>
      <c r="AK83" s="78" t="s">
        <v>1525</v>
      </c>
      <c r="AL83" s="82" t="s">
        <v>1617</v>
      </c>
      <c r="AM83" s="78"/>
      <c r="AN83" s="80">
        <v>39902.951585648145</v>
      </c>
      <c r="AO83" s="82" t="s">
        <v>1714</v>
      </c>
      <c r="AP83" s="78" t="b">
        <v>0</v>
      </c>
      <c r="AQ83" s="78" t="b">
        <v>0</v>
      </c>
      <c r="AR83" s="78" t="b">
        <v>0</v>
      </c>
      <c r="AS83" s="78" t="s">
        <v>1187</v>
      </c>
      <c r="AT83" s="78">
        <v>381</v>
      </c>
      <c r="AU83" s="82" t="s">
        <v>1756</v>
      </c>
      <c r="AV83" s="78" t="b">
        <v>1</v>
      </c>
      <c r="AW83" s="78" t="s">
        <v>1797</v>
      </c>
      <c r="AX83" s="82" t="s">
        <v>1878</v>
      </c>
      <c r="AY83" s="78" t="s">
        <v>65</v>
      </c>
      <c r="AZ83" s="78" t="str">
        <f>REPLACE(INDEX(GroupVertices[Group],MATCH(Vertices[[#This Row],[Vertex]],GroupVertices[Vertex],0)),1,1,"")</f>
        <v>7</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265</v>
      </c>
      <c r="B84" s="65"/>
      <c r="C84" s="65" t="s">
        <v>64</v>
      </c>
      <c r="D84" s="66">
        <v>171.90777896269492</v>
      </c>
      <c r="E84" s="68"/>
      <c r="F84" s="100" t="s">
        <v>794</v>
      </c>
      <c r="G84" s="65"/>
      <c r="H84" s="69" t="s">
        <v>265</v>
      </c>
      <c r="I84" s="70"/>
      <c r="J84" s="70"/>
      <c r="K84" s="69" t="s">
        <v>1999</v>
      </c>
      <c r="L84" s="73">
        <v>428.61303479739837</v>
      </c>
      <c r="M84" s="74">
        <v>8028.02734375</v>
      </c>
      <c r="N84" s="74">
        <v>7411.0234375</v>
      </c>
      <c r="O84" s="75"/>
      <c r="P84" s="76"/>
      <c r="Q84" s="76"/>
      <c r="R84" s="86"/>
      <c r="S84" s="48">
        <v>1</v>
      </c>
      <c r="T84" s="48">
        <v>3</v>
      </c>
      <c r="U84" s="49">
        <v>35</v>
      </c>
      <c r="V84" s="49">
        <v>0.004386</v>
      </c>
      <c r="W84" s="49">
        <v>0.001116</v>
      </c>
      <c r="X84" s="49">
        <v>1.07649</v>
      </c>
      <c r="Y84" s="49">
        <v>0.3333333333333333</v>
      </c>
      <c r="Z84" s="49">
        <v>0.3333333333333333</v>
      </c>
      <c r="AA84" s="71">
        <v>84</v>
      </c>
      <c r="AB84" s="71"/>
      <c r="AC84" s="72"/>
      <c r="AD84" s="78" t="s">
        <v>1329</v>
      </c>
      <c r="AE84" s="78">
        <v>458</v>
      </c>
      <c r="AF84" s="78">
        <v>3583</v>
      </c>
      <c r="AG84" s="78">
        <v>5063</v>
      </c>
      <c r="AH84" s="78">
        <v>399</v>
      </c>
      <c r="AI84" s="78"/>
      <c r="AJ84" s="78" t="s">
        <v>1439</v>
      </c>
      <c r="AK84" s="78" t="s">
        <v>1526</v>
      </c>
      <c r="AL84" s="82" t="s">
        <v>1618</v>
      </c>
      <c r="AM84" s="78"/>
      <c r="AN84" s="80">
        <v>39940.65959490741</v>
      </c>
      <c r="AO84" s="82" t="s">
        <v>1715</v>
      </c>
      <c r="AP84" s="78" t="b">
        <v>0</v>
      </c>
      <c r="AQ84" s="78" t="b">
        <v>0</v>
      </c>
      <c r="AR84" s="78" t="b">
        <v>1</v>
      </c>
      <c r="AS84" s="78" t="s">
        <v>1187</v>
      </c>
      <c r="AT84" s="78">
        <v>181</v>
      </c>
      <c r="AU84" s="82" t="s">
        <v>1750</v>
      </c>
      <c r="AV84" s="78" t="b">
        <v>0</v>
      </c>
      <c r="AW84" s="78" t="s">
        <v>1797</v>
      </c>
      <c r="AX84" s="82" t="s">
        <v>1879</v>
      </c>
      <c r="AY84" s="78" t="s">
        <v>66</v>
      </c>
      <c r="AZ84" s="78" t="str">
        <f>REPLACE(INDEX(GroupVertices[Group],MATCH(Vertices[[#This Row],[Vertex]],GroupVertices[Vertex],0)),1,1,"")</f>
        <v>7</v>
      </c>
      <c r="BA84" s="48"/>
      <c r="BB84" s="48"/>
      <c r="BC84" s="48"/>
      <c r="BD84" s="48"/>
      <c r="BE84" s="48"/>
      <c r="BF84" s="48"/>
      <c r="BG84" s="120" t="s">
        <v>2638</v>
      </c>
      <c r="BH84" s="120" t="s">
        <v>2638</v>
      </c>
      <c r="BI84" s="120" t="s">
        <v>2738</v>
      </c>
      <c r="BJ84" s="120" t="s">
        <v>2738</v>
      </c>
      <c r="BK84" s="120">
        <v>0</v>
      </c>
      <c r="BL84" s="123">
        <v>0</v>
      </c>
      <c r="BM84" s="120">
        <v>0</v>
      </c>
      <c r="BN84" s="123">
        <v>0</v>
      </c>
      <c r="BO84" s="120">
        <v>0</v>
      </c>
      <c r="BP84" s="123">
        <v>0</v>
      </c>
      <c r="BQ84" s="120">
        <v>20</v>
      </c>
      <c r="BR84" s="123">
        <v>100</v>
      </c>
      <c r="BS84" s="120">
        <v>20</v>
      </c>
      <c r="BT84" s="2"/>
      <c r="BU84" s="3"/>
      <c r="BV84" s="3"/>
      <c r="BW84" s="3"/>
      <c r="BX84" s="3"/>
    </row>
    <row r="85" spans="1:76" ht="15">
      <c r="A85" s="64" t="s">
        <v>326</v>
      </c>
      <c r="B85" s="65"/>
      <c r="C85" s="65" t="s">
        <v>64</v>
      </c>
      <c r="D85" s="66">
        <v>162.46758297813332</v>
      </c>
      <c r="E85" s="68"/>
      <c r="F85" s="100" t="s">
        <v>1788</v>
      </c>
      <c r="G85" s="65"/>
      <c r="H85" s="69" t="s">
        <v>326</v>
      </c>
      <c r="I85" s="70"/>
      <c r="J85" s="70"/>
      <c r="K85" s="69" t="s">
        <v>2000</v>
      </c>
      <c r="L85" s="73">
        <v>3324.1641561397814</v>
      </c>
      <c r="M85" s="74">
        <v>7250.73681640625</v>
      </c>
      <c r="N85" s="74">
        <v>7439.572265625</v>
      </c>
      <c r="O85" s="75"/>
      <c r="P85" s="76"/>
      <c r="Q85" s="76"/>
      <c r="R85" s="86"/>
      <c r="S85" s="48">
        <v>3</v>
      </c>
      <c r="T85" s="48">
        <v>0</v>
      </c>
      <c r="U85" s="49">
        <v>272</v>
      </c>
      <c r="V85" s="49">
        <v>0.005128</v>
      </c>
      <c r="W85" s="49">
        <v>0.002816</v>
      </c>
      <c r="X85" s="49">
        <v>1.024538</v>
      </c>
      <c r="Y85" s="49">
        <v>0.3333333333333333</v>
      </c>
      <c r="Z85" s="49">
        <v>0</v>
      </c>
      <c r="AA85" s="71">
        <v>85</v>
      </c>
      <c r="AB85" s="71"/>
      <c r="AC85" s="72"/>
      <c r="AD85" s="78" t="s">
        <v>1330</v>
      </c>
      <c r="AE85" s="78">
        <v>373</v>
      </c>
      <c r="AF85" s="78">
        <v>171</v>
      </c>
      <c r="AG85" s="78">
        <v>38</v>
      </c>
      <c r="AH85" s="78">
        <v>37</v>
      </c>
      <c r="AI85" s="78"/>
      <c r="AJ85" s="78" t="s">
        <v>1440</v>
      </c>
      <c r="AK85" s="78" t="s">
        <v>1527</v>
      </c>
      <c r="AL85" s="82" t="s">
        <v>1619</v>
      </c>
      <c r="AM85" s="78"/>
      <c r="AN85" s="80">
        <v>41892.631944444445</v>
      </c>
      <c r="AO85" s="82" t="s">
        <v>1716</v>
      </c>
      <c r="AP85" s="78" t="b">
        <v>0</v>
      </c>
      <c r="AQ85" s="78" t="b">
        <v>0</v>
      </c>
      <c r="AR85" s="78" t="b">
        <v>0</v>
      </c>
      <c r="AS85" s="78" t="s">
        <v>1187</v>
      </c>
      <c r="AT85" s="78">
        <v>2</v>
      </c>
      <c r="AU85" s="82" t="s">
        <v>1751</v>
      </c>
      <c r="AV85" s="78" t="b">
        <v>0</v>
      </c>
      <c r="AW85" s="78" t="s">
        <v>1797</v>
      </c>
      <c r="AX85" s="82" t="s">
        <v>1880</v>
      </c>
      <c r="AY85" s="78" t="s">
        <v>65</v>
      </c>
      <c r="AZ85" s="78" t="str">
        <f>REPLACE(INDEX(GroupVertices[Group],MATCH(Vertices[[#This Row],[Vertex]],GroupVertices[Vertex],0)),1,1,"")</f>
        <v>7</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266</v>
      </c>
      <c r="B86" s="65"/>
      <c r="C86" s="65" t="s">
        <v>64</v>
      </c>
      <c r="D86" s="66">
        <v>165.4861216121183</v>
      </c>
      <c r="E86" s="68"/>
      <c r="F86" s="100" t="s">
        <v>795</v>
      </c>
      <c r="G86" s="65"/>
      <c r="H86" s="69" t="s">
        <v>266</v>
      </c>
      <c r="I86" s="70"/>
      <c r="J86" s="70"/>
      <c r="K86" s="69" t="s">
        <v>2001</v>
      </c>
      <c r="L86" s="73">
        <v>1</v>
      </c>
      <c r="M86" s="74">
        <v>8738.5673828125</v>
      </c>
      <c r="N86" s="74">
        <v>5011.263671875</v>
      </c>
      <c r="O86" s="75"/>
      <c r="P86" s="76"/>
      <c r="Q86" s="76"/>
      <c r="R86" s="86"/>
      <c r="S86" s="48">
        <v>1</v>
      </c>
      <c r="T86" s="48">
        <v>2</v>
      </c>
      <c r="U86" s="49">
        <v>0</v>
      </c>
      <c r="V86" s="49">
        <v>0.5</v>
      </c>
      <c r="W86" s="49">
        <v>0</v>
      </c>
      <c r="X86" s="49">
        <v>0.875909</v>
      </c>
      <c r="Y86" s="49">
        <v>0.5</v>
      </c>
      <c r="Z86" s="49">
        <v>0.5</v>
      </c>
      <c r="AA86" s="71">
        <v>86</v>
      </c>
      <c r="AB86" s="71"/>
      <c r="AC86" s="72"/>
      <c r="AD86" s="78" t="s">
        <v>1331</v>
      </c>
      <c r="AE86" s="78">
        <v>714</v>
      </c>
      <c r="AF86" s="78">
        <v>1262</v>
      </c>
      <c r="AG86" s="78">
        <v>4305</v>
      </c>
      <c r="AH86" s="78">
        <v>1045</v>
      </c>
      <c r="AI86" s="78"/>
      <c r="AJ86" s="78" t="s">
        <v>1441</v>
      </c>
      <c r="AK86" s="78" t="s">
        <v>1485</v>
      </c>
      <c r="AL86" s="82" t="s">
        <v>1620</v>
      </c>
      <c r="AM86" s="78"/>
      <c r="AN86" s="80">
        <v>41878.42564814815</v>
      </c>
      <c r="AO86" s="82" t="s">
        <v>1717</v>
      </c>
      <c r="AP86" s="78" t="b">
        <v>0</v>
      </c>
      <c r="AQ86" s="78" t="b">
        <v>0</v>
      </c>
      <c r="AR86" s="78" t="b">
        <v>0</v>
      </c>
      <c r="AS86" s="78" t="s">
        <v>1188</v>
      </c>
      <c r="AT86" s="78">
        <v>52</v>
      </c>
      <c r="AU86" s="82" t="s">
        <v>1757</v>
      </c>
      <c r="AV86" s="78" t="b">
        <v>0</v>
      </c>
      <c r="AW86" s="78" t="s">
        <v>1797</v>
      </c>
      <c r="AX86" s="82" t="s">
        <v>1881</v>
      </c>
      <c r="AY86" s="78" t="s">
        <v>66</v>
      </c>
      <c r="AZ86" s="78" t="str">
        <f>REPLACE(INDEX(GroupVertices[Group],MATCH(Vertices[[#This Row],[Vertex]],GroupVertices[Vertex],0)),1,1,"")</f>
        <v>12</v>
      </c>
      <c r="BA86" s="48" t="s">
        <v>526</v>
      </c>
      <c r="BB86" s="48" t="s">
        <v>526</v>
      </c>
      <c r="BC86" s="48" t="s">
        <v>593</v>
      </c>
      <c r="BD86" s="48" t="s">
        <v>593</v>
      </c>
      <c r="BE86" s="48" t="s">
        <v>661</v>
      </c>
      <c r="BF86" s="48" t="s">
        <v>661</v>
      </c>
      <c r="BG86" s="120" t="s">
        <v>2639</v>
      </c>
      <c r="BH86" s="120" t="s">
        <v>2676</v>
      </c>
      <c r="BI86" s="120" t="s">
        <v>2739</v>
      </c>
      <c r="BJ86" s="120" t="s">
        <v>2770</v>
      </c>
      <c r="BK86" s="120">
        <v>0</v>
      </c>
      <c r="BL86" s="123">
        <v>0</v>
      </c>
      <c r="BM86" s="120">
        <v>0</v>
      </c>
      <c r="BN86" s="123">
        <v>0</v>
      </c>
      <c r="BO86" s="120">
        <v>0</v>
      </c>
      <c r="BP86" s="123">
        <v>0</v>
      </c>
      <c r="BQ86" s="120">
        <v>49</v>
      </c>
      <c r="BR86" s="123">
        <v>100</v>
      </c>
      <c r="BS86" s="120">
        <v>49</v>
      </c>
      <c r="BT86" s="2"/>
      <c r="BU86" s="3"/>
      <c r="BV86" s="3"/>
      <c r="BW86" s="3"/>
      <c r="BX86" s="3"/>
    </row>
    <row r="87" spans="1:76" ht="15">
      <c r="A87" s="64" t="s">
        <v>327</v>
      </c>
      <c r="B87" s="65"/>
      <c r="C87" s="65" t="s">
        <v>64</v>
      </c>
      <c r="D87" s="66">
        <v>168.8449721177624</v>
      </c>
      <c r="E87" s="68"/>
      <c r="F87" s="100" t="s">
        <v>1789</v>
      </c>
      <c r="G87" s="65"/>
      <c r="H87" s="69" t="s">
        <v>327</v>
      </c>
      <c r="I87" s="70"/>
      <c r="J87" s="70"/>
      <c r="K87" s="69" t="s">
        <v>2002</v>
      </c>
      <c r="L87" s="73">
        <v>1</v>
      </c>
      <c r="M87" s="74">
        <v>9804.087890625</v>
      </c>
      <c r="N87" s="74">
        <v>4504.17333984375</v>
      </c>
      <c r="O87" s="75"/>
      <c r="P87" s="76"/>
      <c r="Q87" s="76"/>
      <c r="R87" s="86"/>
      <c r="S87" s="48">
        <v>2</v>
      </c>
      <c r="T87" s="48">
        <v>0</v>
      </c>
      <c r="U87" s="49">
        <v>0</v>
      </c>
      <c r="V87" s="49">
        <v>0.5</v>
      </c>
      <c r="W87" s="49">
        <v>0</v>
      </c>
      <c r="X87" s="49">
        <v>0.875909</v>
      </c>
      <c r="Y87" s="49">
        <v>1</v>
      </c>
      <c r="Z87" s="49">
        <v>0</v>
      </c>
      <c r="AA87" s="71">
        <v>87</v>
      </c>
      <c r="AB87" s="71"/>
      <c r="AC87" s="72"/>
      <c r="AD87" s="78" t="s">
        <v>1332</v>
      </c>
      <c r="AE87" s="78">
        <v>223</v>
      </c>
      <c r="AF87" s="78">
        <v>2476</v>
      </c>
      <c r="AG87" s="78">
        <v>1491</v>
      </c>
      <c r="AH87" s="78">
        <v>164</v>
      </c>
      <c r="AI87" s="78"/>
      <c r="AJ87" s="78" t="s">
        <v>1442</v>
      </c>
      <c r="AK87" s="78"/>
      <c r="AL87" s="82" t="s">
        <v>1621</v>
      </c>
      <c r="AM87" s="78"/>
      <c r="AN87" s="80">
        <v>40878.242627314816</v>
      </c>
      <c r="AO87" s="82" t="s">
        <v>1718</v>
      </c>
      <c r="AP87" s="78" t="b">
        <v>0</v>
      </c>
      <c r="AQ87" s="78" t="b">
        <v>0</v>
      </c>
      <c r="AR87" s="78" t="b">
        <v>0</v>
      </c>
      <c r="AS87" s="78" t="s">
        <v>1187</v>
      </c>
      <c r="AT87" s="78">
        <v>100</v>
      </c>
      <c r="AU87" s="82" t="s">
        <v>1751</v>
      </c>
      <c r="AV87" s="78" t="b">
        <v>0</v>
      </c>
      <c r="AW87" s="78" t="s">
        <v>1797</v>
      </c>
      <c r="AX87" s="82" t="s">
        <v>1882</v>
      </c>
      <c r="AY87" s="78" t="s">
        <v>65</v>
      </c>
      <c r="AZ87" s="78" t="str">
        <f>REPLACE(INDEX(GroupVertices[Group],MATCH(Vertices[[#This Row],[Vertex]],GroupVertices[Vertex],0)),1,1,"")</f>
        <v>12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267</v>
      </c>
      <c r="B88" s="65"/>
      <c r="C88" s="65" t="s">
        <v>64</v>
      </c>
      <c r="D88" s="66">
        <v>162.26837602886943</v>
      </c>
      <c r="E88" s="68"/>
      <c r="F88" s="100" t="s">
        <v>796</v>
      </c>
      <c r="G88" s="65"/>
      <c r="H88" s="69" t="s">
        <v>267</v>
      </c>
      <c r="I88" s="70"/>
      <c r="J88" s="70"/>
      <c r="K88" s="69" t="s">
        <v>2003</v>
      </c>
      <c r="L88" s="73">
        <v>1</v>
      </c>
      <c r="M88" s="74">
        <v>8953.6728515625</v>
      </c>
      <c r="N88" s="74">
        <v>3482.004638671875</v>
      </c>
      <c r="O88" s="75"/>
      <c r="P88" s="76"/>
      <c r="Q88" s="76"/>
      <c r="R88" s="86"/>
      <c r="S88" s="48">
        <v>2</v>
      </c>
      <c r="T88" s="48">
        <v>3</v>
      </c>
      <c r="U88" s="49">
        <v>0</v>
      </c>
      <c r="V88" s="49">
        <v>0.5</v>
      </c>
      <c r="W88" s="49">
        <v>0</v>
      </c>
      <c r="X88" s="49">
        <v>1.24817</v>
      </c>
      <c r="Y88" s="49">
        <v>0.5</v>
      </c>
      <c r="Z88" s="49">
        <v>0.5</v>
      </c>
      <c r="AA88" s="71">
        <v>88</v>
      </c>
      <c r="AB88" s="71"/>
      <c r="AC88" s="72"/>
      <c r="AD88" s="78" t="s">
        <v>1333</v>
      </c>
      <c r="AE88" s="78">
        <v>259</v>
      </c>
      <c r="AF88" s="78">
        <v>99</v>
      </c>
      <c r="AG88" s="78">
        <v>242</v>
      </c>
      <c r="AH88" s="78">
        <v>173</v>
      </c>
      <c r="AI88" s="78"/>
      <c r="AJ88" s="78" t="s">
        <v>1443</v>
      </c>
      <c r="AK88" s="78" t="s">
        <v>1528</v>
      </c>
      <c r="AL88" s="78"/>
      <c r="AM88" s="78"/>
      <c r="AN88" s="80">
        <v>41137.59701388889</v>
      </c>
      <c r="AO88" s="82" t="s">
        <v>1719</v>
      </c>
      <c r="AP88" s="78" t="b">
        <v>1</v>
      </c>
      <c r="AQ88" s="78" t="b">
        <v>0</v>
      </c>
      <c r="AR88" s="78" t="b">
        <v>0</v>
      </c>
      <c r="AS88" s="78" t="s">
        <v>1188</v>
      </c>
      <c r="AT88" s="78">
        <v>3</v>
      </c>
      <c r="AU88" s="82" t="s">
        <v>1751</v>
      </c>
      <c r="AV88" s="78" t="b">
        <v>0</v>
      </c>
      <c r="AW88" s="78" t="s">
        <v>1797</v>
      </c>
      <c r="AX88" s="82" t="s">
        <v>1883</v>
      </c>
      <c r="AY88" s="78" t="s">
        <v>66</v>
      </c>
      <c r="AZ88" s="78" t="str">
        <f>REPLACE(INDEX(GroupVertices[Group],MATCH(Vertices[[#This Row],[Vertex]],GroupVertices[Vertex],0)),1,1,"")</f>
        <v>12</v>
      </c>
      <c r="BA88" s="48"/>
      <c r="BB88" s="48"/>
      <c r="BC88" s="48"/>
      <c r="BD88" s="48"/>
      <c r="BE88" s="48" t="s">
        <v>662</v>
      </c>
      <c r="BF88" s="48" t="s">
        <v>662</v>
      </c>
      <c r="BG88" s="120" t="s">
        <v>2640</v>
      </c>
      <c r="BH88" s="120" t="s">
        <v>2677</v>
      </c>
      <c r="BI88" s="120" t="s">
        <v>2740</v>
      </c>
      <c r="BJ88" s="120" t="s">
        <v>2771</v>
      </c>
      <c r="BK88" s="120">
        <v>0</v>
      </c>
      <c r="BL88" s="123">
        <v>0</v>
      </c>
      <c r="BM88" s="120">
        <v>0</v>
      </c>
      <c r="BN88" s="123">
        <v>0</v>
      </c>
      <c r="BO88" s="120">
        <v>0</v>
      </c>
      <c r="BP88" s="123">
        <v>0</v>
      </c>
      <c r="BQ88" s="120">
        <v>55</v>
      </c>
      <c r="BR88" s="123">
        <v>100</v>
      </c>
      <c r="BS88" s="120">
        <v>55</v>
      </c>
      <c r="BT88" s="2"/>
      <c r="BU88" s="3"/>
      <c r="BV88" s="3"/>
      <c r="BW88" s="3"/>
      <c r="BX88" s="3"/>
    </row>
    <row r="89" spans="1:76" ht="15">
      <c r="A89" s="64" t="s">
        <v>268</v>
      </c>
      <c r="B89" s="65"/>
      <c r="C89" s="65" t="s">
        <v>64</v>
      </c>
      <c r="D89" s="66">
        <v>162.8632301134769</v>
      </c>
      <c r="E89" s="68"/>
      <c r="F89" s="100" t="s">
        <v>797</v>
      </c>
      <c r="G89" s="65"/>
      <c r="H89" s="69" t="s">
        <v>268</v>
      </c>
      <c r="I89" s="70"/>
      <c r="J89" s="70"/>
      <c r="K89" s="69" t="s">
        <v>2004</v>
      </c>
      <c r="L89" s="73">
        <v>1</v>
      </c>
      <c r="M89" s="74">
        <v>2459.79296875</v>
      </c>
      <c r="N89" s="74">
        <v>9120.65625</v>
      </c>
      <c r="O89" s="75"/>
      <c r="P89" s="76"/>
      <c r="Q89" s="76"/>
      <c r="R89" s="86"/>
      <c r="S89" s="48">
        <v>1</v>
      </c>
      <c r="T89" s="48">
        <v>1</v>
      </c>
      <c r="U89" s="49">
        <v>0</v>
      </c>
      <c r="V89" s="49">
        <v>0</v>
      </c>
      <c r="W89" s="49">
        <v>0</v>
      </c>
      <c r="X89" s="49">
        <v>0.999996</v>
      </c>
      <c r="Y89" s="49">
        <v>0</v>
      </c>
      <c r="Z89" s="49" t="s">
        <v>3110</v>
      </c>
      <c r="AA89" s="71">
        <v>89</v>
      </c>
      <c r="AB89" s="71"/>
      <c r="AC89" s="72"/>
      <c r="AD89" s="78" t="s">
        <v>1334</v>
      </c>
      <c r="AE89" s="78">
        <v>222</v>
      </c>
      <c r="AF89" s="78">
        <v>314</v>
      </c>
      <c r="AG89" s="78">
        <v>1164</v>
      </c>
      <c r="AH89" s="78">
        <v>1660</v>
      </c>
      <c r="AI89" s="78"/>
      <c r="AJ89" s="78" t="s">
        <v>1444</v>
      </c>
      <c r="AK89" s="78" t="s">
        <v>1529</v>
      </c>
      <c r="AL89" s="82" t="s">
        <v>1622</v>
      </c>
      <c r="AM89" s="78"/>
      <c r="AN89" s="80">
        <v>42615.30300925926</v>
      </c>
      <c r="AO89" s="82" t="s">
        <v>1720</v>
      </c>
      <c r="AP89" s="78" t="b">
        <v>1</v>
      </c>
      <c r="AQ89" s="78" t="b">
        <v>0</v>
      </c>
      <c r="AR89" s="78" t="b">
        <v>0</v>
      </c>
      <c r="AS89" s="78" t="s">
        <v>1749</v>
      </c>
      <c r="AT89" s="78">
        <v>4</v>
      </c>
      <c r="AU89" s="78"/>
      <c r="AV89" s="78" t="b">
        <v>0</v>
      </c>
      <c r="AW89" s="78" t="s">
        <v>1797</v>
      </c>
      <c r="AX89" s="82" t="s">
        <v>1884</v>
      </c>
      <c r="AY89" s="78" t="s">
        <v>66</v>
      </c>
      <c r="AZ89" s="78" t="str">
        <f>REPLACE(INDEX(GroupVertices[Group],MATCH(Vertices[[#This Row],[Vertex]],GroupVertices[Vertex],0)),1,1,"")</f>
        <v>1</v>
      </c>
      <c r="BA89" s="48" t="s">
        <v>2538</v>
      </c>
      <c r="BB89" s="48" t="s">
        <v>2538</v>
      </c>
      <c r="BC89" s="48" t="s">
        <v>593</v>
      </c>
      <c r="BD89" s="48" t="s">
        <v>593</v>
      </c>
      <c r="BE89" s="48" t="s">
        <v>627</v>
      </c>
      <c r="BF89" s="48" t="s">
        <v>627</v>
      </c>
      <c r="BG89" s="120" t="s">
        <v>2641</v>
      </c>
      <c r="BH89" s="120" t="s">
        <v>2678</v>
      </c>
      <c r="BI89" s="120" t="s">
        <v>2741</v>
      </c>
      <c r="BJ89" s="120" t="s">
        <v>2741</v>
      </c>
      <c r="BK89" s="120">
        <v>3</v>
      </c>
      <c r="BL89" s="123">
        <v>7.317073170731708</v>
      </c>
      <c r="BM89" s="120">
        <v>1</v>
      </c>
      <c r="BN89" s="123">
        <v>2.4390243902439024</v>
      </c>
      <c r="BO89" s="120">
        <v>0</v>
      </c>
      <c r="BP89" s="123">
        <v>0</v>
      </c>
      <c r="BQ89" s="120">
        <v>37</v>
      </c>
      <c r="BR89" s="123">
        <v>90.2439024390244</v>
      </c>
      <c r="BS89" s="120">
        <v>41</v>
      </c>
      <c r="BT89" s="2"/>
      <c r="BU89" s="3"/>
      <c r="BV89" s="3"/>
      <c r="BW89" s="3"/>
      <c r="BX89" s="3"/>
    </row>
    <row r="90" spans="1:76" ht="15">
      <c r="A90" s="64" t="s">
        <v>269</v>
      </c>
      <c r="B90" s="65"/>
      <c r="C90" s="65" t="s">
        <v>64</v>
      </c>
      <c r="D90" s="66">
        <v>172.49433275774973</v>
      </c>
      <c r="E90" s="68"/>
      <c r="F90" s="100" t="s">
        <v>798</v>
      </c>
      <c r="G90" s="65"/>
      <c r="H90" s="69" t="s">
        <v>269</v>
      </c>
      <c r="I90" s="70"/>
      <c r="J90" s="70"/>
      <c r="K90" s="69" t="s">
        <v>2005</v>
      </c>
      <c r="L90" s="73">
        <v>1</v>
      </c>
      <c r="M90" s="74">
        <v>518.4666748046875</v>
      </c>
      <c r="N90" s="74">
        <v>9120.65625</v>
      </c>
      <c r="O90" s="75"/>
      <c r="P90" s="76"/>
      <c r="Q90" s="76"/>
      <c r="R90" s="86"/>
      <c r="S90" s="48">
        <v>1</v>
      </c>
      <c r="T90" s="48">
        <v>1</v>
      </c>
      <c r="U90" s="49">
        <v>0</v>
      </c>
      <c r="V90" s="49">
        <v>0</v>
      </c>
      <c r="W90" s="49">
        <v>0</v>
      </c>
      <c r="X90" s="49">
        <v>0.999996</v>
      </c>
      <c r="Y90" s="49">
        <v>0</v>
      </c>
      <c r="Z90" s="49" t="s">
        <v>3110</v>
      </c>
      <c r="AA90" s="71">
        <v>90</v>
      </c>
      <c r="AB90" s="71"/>
      <c r="AC90" s="72"/>
      <c r="AD90" s="78" t="s">
        <v>1335</v>
      </c>
      <c r="AE90" s="78">
        <v>611</v>
      </c>
      <c r="AF90" s="78">
        <v>3795</v>
      </c>
      <c r="AG90" s="78">
        <v>2262</v>
      </c>
      <c r="AH90" s="78">
        <v>496</v>
      </c>
      <c r="AI90" s="78"/>
      <c r="AJ90" s="78" t="s">
        <v>1445</v>
      </c>
      <c r="AK90" s="78" t="s">
        <v>1506</v>
      </c>
      <c r="AL90" s="82" t="s">
        <v>1623</v>
      </c>
      <c r="AM90" s="78"/>
      <c r="AN90" s="80">
        <v>41744.25886574074</v>
      </c>
      <c r="AO90" s="82" t="s">
        <v>1721</v>
      </c>
      <c r="AP90" s="78" t="b">
        <v>0</v>
      </c>
      <c r="AQ90" s="78" t="b">
        <v>0</v>
      </c>
      <c r="AR90" s="78" t="b">
        <v>0</v>
      </c>
      <c r="AS90" s="78" t="s">
        <v>1187</v>
      </c>
      <c r="AT90" s="78">
        <v>145</v>
      </c>
      <c r="AU90" s="82" t="s">
        <v>1751</v>
      </c>
      <c r="AV90" s="78" t="b">
        <v>1</v>
      </c>
      <c r="AW90" s="78" t="s">
        <v>1797</v>
      </c>
      <c r="AX90" s="82" t="s">
        <v>1885</v>
      </c>
      <c r="AY90" s="78" t="s">
        <v>66</v>
      </c>
      <c r="AZ90" s="78" t="str">
        <f>REPLACE(INDEX(GroupVertices[Group],MATCH(Vertices[[#This Row],[Vertex]],GroupVertices[Vertex],0)),1,1,"")</f>
        <v>1</v>
      </c>
      <c r="BA90" s="48" t="s">
        <v>529</v>
      </c>
      <c r="BB90" s="48" t="s">
        <v>529</v>
      </c>
      <c r="BC90" s="48" t="s">
        <v>593</v>
      </c>
      <c r="BD90" s="48" t="s">
        <v>593</v>
      </c>
      <c r="BE90" s="48" t="s">
        <v>663</v>
      </c>
      <c r="BF90" s="48" t="s">
        <v>663</v>
      </c>
      <c r="BG90" s="120" t="s">
        <v>2642</v>
      </c>
      <c r="BH90" s="120" t="s">
        <v>2642</v>
      </c>
      <c r="BI90" s="120" t="s">
        <v>2742</v>
      </c>
      <c r="BJ90" s="120" t="s">
        <v>2742</v>
      </c>
      <c r="BK90" s="120">
        <v>0</v>
      </c>
      <c r="BL90" s="123">
        <v>0</v>
      </c>
      <c r="BM90" s="120">
        <v>0</v>
      </c>
      <c r="BN90" s="123">
        <v>0</v>
      </c>
      <c r="BO90" s="120">
        <v>0</v>
      </c>
      <c r="BP90" s="123">
        <v>0</v>
      </c>
      <c r="BQ90" s="120">
        <v>15</v>
      </c>
      <c r="BR90" s="123">
        <v>100</v>
      </c>
      <c r="BS90" s="120">
        <v>15</v>
      </c>
      <c r="BT90" s="2"/>
      <c r="BU90" s="3"/>
      <c r="BV90" s="3"/>
      <c r="BW90" s="3"/>
      <c r="BX90" s="3"/>
    </row>
    <row r="91" spans="1:76" ht="15">
      <c r="A91" s="64" t="s">
        <v>270</v>
      </c>
      <c r="B91" s="65"/>
      <c r="C91" s="65" t="s">
        <v>64</v>
      </c>
      <c r="D91" s="66">
        <v>164.05017151950767</v>
      </c>
      <c r="E91" s="68"/>
      <c r="F91" s="100" t="s">
        <v>799</v>
      </c>
      <c r="G91" s="65"/>
      <c r="H91" s="69" t="s">
        <v>270</v>
      </c>
      <c r="I91" s="70"/>
      <c r="J91" s="70"/>
      <c r="K91" s="69" t="s">
        <v>2006</v>
      </c>
      <c r="L91" s="73">
        <v>1</v>
      </c>
      <c r="M91" s="74">
        <v>1165.5753173828125</v>
      </c>
      <c r="N91" s="74">
        <v>9120.65625</v>
      </c>
      <c r="O91" s="75"/>
      <c r="P91" s="76"/>
      <c r="Q91" s="76"/>
      <c r="R91" s="86"/>
      <c r="S91" s="48">
        <v>1</v>
      </c>
      <c r="T91" s="48">
        <v>1</v>
      </c>
      <c r="U91" s="49">
        <v>0</v>
      </c>
      <c r="V91" s="49">
        <v>0</v>
      </c>
      <c r="W91" s="49">
        <v>0</v>
      </c>
      <c r="X91" s="49">
        <v>0.999996</v>
      </c>
      <c r="Y91" s="49">
        <v>0</v>
      </c>
      <c r="Z91" s="49" t="s">
        <v>3110</v>
      </c>
      <c r="AA91" s="71">
        <v>91</v>
      </c>
      <c r="AB91" s="71"/>
      <c r="AC91" s="72"/>
      <c r="AD91" s="78" t="s">
        <v>1336</v>
      </c>
      <c r="AE91" s="78">
        <v>161</v>
      </c>
      <c r="AF91" s="78">
        <v>743</v>
      </c>
      <c r="AG91" s="78">
        <v>606</v>
      </c>
      <c r="AH91" s="78">
        <v>372</v>
      </c>
      <c r="AI91" s="78"/>
      <c r="AJ91" s="78" t="s">
        <v>1446</v>
      </c>
      <c r="AK91" s="78" t="s">
        <v>1530</v>
      </c>
      <c r="AL91" s="82" t="s">
        <v>1624</v>
      </c>
      <c r="AM91" s="78"/>
      <c r="AN91" s="80">
        <v>40388.73548611111</v>
      </c>
      <c r="AO91" s="82" t="s">
        <v>1722</v>
      </c>
      <c r="AP91" s="78" t="b">
        <v>1</v>
      </c>
      <c r="AQ91" s="78" t="b">
        <v>0</v>
      </c>
      <c r="AR91" s="78" t="b">
        <v>0</v>
      </c>
      <c r="AS91" s="78" t="s">
        <v>1187</v>
      </c>
      <c r="AT91" s="78">
        <v>11</v>
      </c>
      <c r="AU91" s="82" t="s">
        <v>1751</v>
      </c>
      <c r="AV91" s="78" t="b">
        <v>0</v>
      </c>
      <c r="AW91" s="78" t="s">
        <v>1797</v>
      </c>
      <c r="AX91" s="82" t="s">
        <v>1886</v>
      </c>
      <c r="AY91" s="78" t="s">
        <v>66</v>
      </c>
      <c r="AZ91" s="78" t="str">
        <f>REPLACE(INDEX(GroupVertices[Group],MATCH(Vertices[[#This Row],[Vertex]],GroupVertices[Vertex],0)),1,1,"")</f>
        <v>1</v>
      </c>
      <c r="BA91" s="48" t="s">
        <v>2539</v>
      </c>
      <c r="BB91" s="48" t="s">
        <v>2539</v>
      </c>
      <c r="BC91" s="48" t="s">
        <v>2175</v>
      </c>
      <c r="BD91" s="48" t="s">
        <v>2175</v>
      </c>
      <c r="BE91" s="48" t="s">
        <v>2569</v>
      </c>
      <c r="BF91" s="48" t="s">
        <v>2582</v>
      </c>
      <c r="BG91" s="120" t="s">
        <v>2643</v>
      </c>
      <c r="BH91" s="120" t="s">
        <v>2679</v>
      </c>
      <c r="BI91" s="120" t="s">
        <v>2743</v>
      </c>
      <c r="BJ91" s="120" t="s">
        <v>2772</v>
      </c>
      <c r="BK91" s="120">
        <v>0</v>
      </c>
      <c r="BL91" s="123">
        <v>0</v>
      </c>
      <c r="BM91" s="120">
        <v>1</v>
      </c>
      <c r="BN91" s="123">
        <v>2.272727272727273</v>
      </c>
      <c r="BO91" s="120">
        <v>0</v>
      </c>
      <c r="BP91" s="123">
        <v>0</v>
      </c>
      <c r="BQ91" s="120">
        <v>43</v>
      </c>
      <c r="BR91" s="123">
        <v>97.72727272727273</v>
      </c>
      <c r="BS91" s="120">
        <v>44</v>
      </c>
      <c r="BT91" s="2"/>
      <c r="BU91" s="3"/>
      <c r="BV91" s="3"/>
      <c r="BW91" s="3"/>
      <c r="BX91" s="3"/>
    </row>
    <row r="92" spans="1:76" ht="15">
      <c r="A92" s="64" t="s">
        <v>271</v>
      </c>
      <c r="B92" s="65"/>
      <c r="C92" s="65" t="s">
        <v>64</v>
      </c>
      <c r="D92" s="66">
        <v>163.5798217781901</v>
      </c>
      <c r="E92" s="68"/>
      <c r="F92" s="100" t="s">
        <v>800</v>
      </c>
      <c r="G92" s="65"/>
      <c r="H92" s="69" t="s">
        <v>271</v>
      </c>
      <c r="I92" s="70"/>
      <c r="J92" s="70"/>
      <c r="K92" s="69" t="s">
        <v>2007</v>
      </c>
      <c r="L92" s="73">
        <v>25.435030559851334</v>
      </c>
      <c r="M92" s="74">
        <v>6916.1376953125</v>
      </c>
      <c r="N92" s="74">
        <v>3217.3251953125</v>
      </c>
      <c r="O92" s="75"/>
      <c r="P92" s="76"/>
      <c r="Q92" s="76"/>
      <c r="R92" s="86"/>
      <c r="S92" s="48">
        <v>1</v>
      </c>
      <c r="T92" s="48">
        <v>1</v>
      </c>
      <c r="U92" s="49">
        <v>2</v>
      </c>
      <c r="V92" s="49">
        <v>0.5</v>
      </c>
      <c r="W92" s="49">
        <v>0</v>
      </c>
      <c r="X92" s="49">
        <v>1.459453</v>
      </c>
      <c r="Y92" s="49">
        <v>0</v>
      </c>
      <c r="Z92" s="49">
        <v>0</v>
      </c>
      <c r="AA92" s="71">
        <v>92</v>
      </c>
      <c r="AB92" s="71"/>
      <c r="AC92" s="72"/>
      <c r="AD92" s="78" t="s">
        <v>1337</v>
      </c>
      <c r="AE92" s="78">
        <v>1285</v>
      </c>
      <c r="AF92" s="78">
        <v>573</v>
      </c>
      <c r="AG92" s="78">
        <v>11706</v>
      </c>
      <c r="AH92" s="78">
        <v>2</v>
      </c>
      <c r="AI92" s="78"/>
      <c r="AJ92" s="78" t="s">
        <v>1447</v>
      </c>
      <c r="AK92" s="78" t="s">
        <v>1531</v>
      </c>
      <c r="AL92" s="82" t="s">
        <v>1625</v>
      </c>
      <c r="AM92" s="78"/>
      <c r="AN92" s="80">
        <v>41461.82800925926</v>
      </c>
      <c r="AO92" s="82" t="s">
        <v>1723</v>
      </c>
      <c r="AP92" s="78" t="b">
        <v>1</v>
      </c>
      <c r="AQ92" s="78" t="b">
        <v>0</v>
      </c>
      <c r="AR92" s="78" t="b">
        <v>0</v>
      </c>
      <c r="AS92" s="78" t="s">
        <v>1187</v>
      </c>
      <c r="AT92" s="78">
        <v>269</v>
      </c>
      <c r="AU92" s="82" t="s">
        <v>1751</v>
      </c>
      <c r="AV92" s="78" t="b">
        <v>0</v>
      </c>
      <c r="AW92" s="78" t="s">
        <v>1797</v>
      </c>
      <c r="AX92" s="82" t="s">
        <v>1887</v>
      </c>
      <c r="AY92" s="78" t="s">
        <v>66</v>
      </c>
      <c r="AZ92" s="78" t="str">
        <f>REPLACE(INDEX(GroupVertices[Group],MATCH(Vertices[[#This Row],[Vertex]],GroupVertices[Vertex],0)),1,1,"")</f>
        <v>11</v>
      </c>
      <c r="BA92" s="48" t="s">
        <v>2540</v>
      </c>
      <c r="BB92" s="48" t="s">
        <v>2540</v>
      </c>
      <c r="BC92" s="48" t="s">
        <v>614</v>
      </c>
      <c r="BD92" s="48" t="s">
        <v>614</v>
      </c>
      <c r="BE92" s="48" t="s">
        <v>666</v>
      </c>
      <c r="BF92" s="48" t="s">
        <v>666</v>
      </c>
      <c r="BG92" s="120" t="s">
        <v>2644</v>
      </c>
      <c r="BH92" s="120" t="s">
        <v>2644</v>
      </c>
      <c r="BI92" s="120" t="s">
        <v>2744</v>
      </c>
      <c r="BJ92" s="120" t="s">
        <v>2744</v>
      </c>
      <c r="BK92" s="120">
        <v>0</v>
      </c>
      <c r="BL92" s="123">
        <v>0</v>
      </c>
      <c r="BM92" s="120">
        <v>0</v>
      </c>
      <c r="BN92" s="123">
        <v>0</v>
      </c>
      <c r="BO92" s="120">
        <v>0</v>
      </c>
      <c r="BP92" s="123">
        <v>0</v>
      </c>
      <c r="BQ92" s="120">
        <v>18</v>
      </c>
      <c r="BR92" s="123">
        <v>100</v>
      </c>
      <c r="BS92" s="120">
        <v>18</v>
      </c>
      <c r="BT92" s="2"/>
      <c r="BU92" s="3"/>
      <c r="BV92" s="3"/>
      <c r="BW92" s="3"/>
      <c r="BX92" s="3"/>
    </row>
    <row r="93" spans="1:76" ht="15">
      <c r="A93" s="64" t="s">
        <v>328</v>
      </c>
      <c r="B93" s="65"/>
      <c r="C93" s="65" t="s">
        <v>64</v>
      </c>
      <c r="D93" s="66">
        <v>163.7236934637696</v>
      </c>
      <c r="E93" s="68"/>
      <c r="F93" s="100" t="s">
        <v>1790</v>
      </c>
      <c r="G93" s="65"/>
      <c r="H93" s="69" t="s">
        <v>328</v>
      </c>
      <c r="I93" s="70"/>
      <c r="J93" s="70"/>
      <c r="K93" s="69" t="s">
        <v>2008</v>
      </c>
      <c r="L93" s="73">
        <v>1</v>
      </c>
      <c r="M93" s="74">
        <v>6916.1376953125</v>
      </c>
      <c r="N93" s="74">
        <v>4652.47607421875</v>
      </c>
      <c r="O93" s="75"/>
      <c r="P93" s="76"/>
      <c r="Q93" s="76"/>
      <c r="R93" s="86"/>
      <c r="S93" s="48">
        <v>1</v>
      </c>
      <c r="T93" s="48">
        <v>0</v>
      </c>
      <c r="U93" s="49">
        <v>0</v>
      </c>
      <c r="V93" s="49">
        <v>0.333333</v>
      </c>
      <c r="W93" s="49">
        <v>0</v>
      </c>
      <c r="X93" s="49">
        <v>0.770267</v>
      </c>
      <c r="Y93" s="49">
        <v>0</v>
      </c>
      <c r="Z93" s="49">
        <v>0</v>
      </c>
      <c r="AA93" s="71">
        <v>93</v>
      </c>
      <c r="AB93" s="71"/>
      <c r="AC93" s="72"/>
      <c r="AD93" s="78" t="s">
        <v>1337</v>
      </c>
      <c r="AE93" s="78">
        <v>1341</v>
      </c>
      <c r="AF93" s="78">
        <v>625</v>
      </c>
      <c r="AG93" s="78">
        <v>14010</v>
      </c>
      <c r="AH93" s="78">
        <v>0</v>
      </c>
      <c r="AI93" s="78"/>
      <c r="AJ93" s="78" t="s">
        <v>1448</v>
      </c>
      <c r="AK93" s="78" t="s">
        <v>1531</v>
      </c>
      <c r="AL93" s="82" t="s">
        <v>1626</v>
      </c>
      <c r="AM93" s="78"/>
      <c r="AN93" s="80">
        <v>41461.82528935185</v>
      </c>
      <c r="AO93" s="82" t="s">
        <v>1724</v>
      </c>
      <c r="AP93" s="78" t="b">
        <v>1</v>
      </c>
      <c r="AQ93" s="78" t="b">
        <v>0</v>
      </c>
      <c r="AR93" s="78" t="b">
        <v>0</v>
      </c>
      <c r="AS93" s="78" t="s">
        <v>1187</v>
      </c>
      <c r="AT93" s="78">
        <v>327</v>
      </c>
      <c r="AU93" s="82" t="s">
        <v>1751</v>
      </c>
      <c r="AV93" s="78" t="b">
        <v>0</v>
      </c>
      <c r="AW93" s="78" t="s">
        <v>1797</v>
      </c>
      <c r="AX93" s="82" t="s">
        <v>1888</v>
      </c>
      <c r="AY93" s="78" t="s">
        <v>65</v>
      </c>
      <c r="AZ93" s="78" t="str">
        <f>REPLACE(INDEX(GroupVertices[Group],MATCH(Vertices[[#This Row],[Vertex]],GroupVertices[Vertex],0)),1,1,"")</f>
        <v>11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272</v>
      </c>
      <c r="B94" s="65"/>
      <c r="C94" s="65" t="s">
        <v>64</v>
      </c>
      <c r="D94" s="66">
        <v>166.88887054651826</v>
      </c>
      <c r="E94" s="68"/>
      <c r="F94" s="100" t="s">
        <v>801</v>
      </c>
      <c r="G94" s="65"/>
      <c r="H94" s="69" t="s">
        <v>272</v>
      </c>
      <c r="I94" s="70"/>
      <c r="J94" s="70"/>
      <c r="K94" s="69" t="s">
        <v>2009</v>
      </c>
      <c r="L94" s="73">
        <v>1</v>
      </c>
      <c r="M94" s="74">
        <v>6916.1376953125</v>
      </c>
      <c r="N94" s="74">
        <v>2146.84423828125</v>
      </c>
      <c r="O94" s="75"/>
      <c r="P94" s="76"/>
      <c r="Q94" s="76"/>
      <c r="R94" s="86"/>
      <c r="S94" s="48">
        <v>0</v>
      </c>
      <c r="T94" s="48">
        <v>1</v>
      </c>
      <c r="U94" s="49">
        <v>0</v>
      </c>
      <c r="V94" s="49">
        <v>0.005319</v>
      </c>
      <c r="W94" s="49">
        <v>0.008444</v>
      </c>
      <c r="X94" s="49">
        <v>0.490476</v>
      </c>
      <c r="Y94" s="49">
        <v>0</v>
      </c>
      <c r="Z94" s="49">
        <v>0</v>
      </c>
      <c r="AA94" s="71">
        <v>94</v>
      </c>
      <c r="AB94" s="71"/>
      <c r="AC94" s="72"/>
      <c r="AD94" s="78" t="s">
        <v>1338</v>
      </c>
      <c r="AE94" s="78">
        <v>4998</v>
      </c>
      <c r="AF94" s="78">
        <v>1769</v>
      </c>
      <c r="AG94" s="78">
        <v>17733</v>
      </c>
      <c r="AH94" s="78">
        <v>23192</v>
      </c>
      <c r="AI94" s="78"/>
      <c r="AJ94" s="78" t="s">
        <v>1449</v>
      </c>
      <c r="AK94" s="78" t="s">
        <v>1532</v>
      </c>
      <c r="AL94" s="82" t="s">
        <v>1627</v>
      </c>
      <c r="AM94" s="78"/>
      <c r="AN94" s="80">
        <v>39888.91474537037</v>
      </c>
      <c r="AO94" s="82" t="s">
        <v>1725</v>
      </c>
      <c r="AP94" s="78" t="b">
        <v>0</v>
      </c>
      <c r="AQ94" s="78" t="b">
        <v>0</v>
      </c>
      <c r="AR94" s="78" t="b">
        <v>1</v>
      </c>
      <c r="AS94" s="78" t="s">
        <v>1187</v>
      </c>
      <c r="AT94" s="78">
        <v>29</v>
      </c>
      <c r="AU94" s="82" t="s">
        <v>1751</v>
      </c>
      <c r="AV94" s="78" t="b">
        <v>0</v>
      </c>
      <c r="AW94" s="78" t="s">
        <v>1797</v>
      </c>
      <c r="AX94" s="82" t="s">
        <v>1889</v>
      </c>
      <c r="AY94" s="78" t="s">
        <v>66</v>
      </c>
      <c r="AZ94" s="78" t="str">
        <f>REPLACE(INDEX(GroupVertices[Group],MATCH(Vertices[[#This Row],[Vertex]],GroupVertices[Vertex],0)),1,1,"")</f>
        <v>10</v>
      </c>
      <c r="BA94" s="48"/>
      <c r="BB94" s="48"/>
      <c r="BC94" s="48"/>
      <c r="BD94" s="48"/>
      <c r="BE94" s="48" t="s">
        <v>2570</v>
      </c>
      <c r="BF94" s="48" t="s">
        <v>2583</v>
      </c>
      <c r="BG94" s="120" t="s">
        <v>2645</v>
      </c>
      <c r="BH94" s="120" t="s">
        <v>2680</v>
      </c>
      <c r="BI94" s="120" t="s">
        <v>2745</v>
      </c>
      <c r="BJ94" s="120" t="s">
        <v>2773</v>
      </c>
      <c r="BK94" s="120">
        <v>0</v>
      </c>
      <c r="BL94" s="123">
        <v>0</v>
      </c>
      <c r="BM94" s="120">
        <v>3</v>
      </c>
      <c r="BN94" s="123">
        <v>9.375</v>
      </c>
      <c r="BO94" s="120">
        <v>0</v>
      </c>
      <c r="BP94" s="123">
        <v>0</v>
      </c>
      <c r="BQ94" s="120">
        <v>29</v>
      </c>
      <c r="BR94" s="123">
        <v>90.625</v>
      </c>
      <c r="BS94" s="120">
        <v>32</v>
      </c>
      <c r="BT94" s="2"/>
      <c r="BU94" s="3"/>
      <c r="BV94" s="3"/>
      <c r="BW94" s="3"/>
      <c r="BX94" s="3"/>
    </row>
    <row r="95" spans="1:76" ht="15">
      <c r="A95" s="64" t="s">
        <v>289</v>
      </c>
      <c r="B95" s="65"/>
      <c r="C95" s="65" t="s">
        <v>64</v>
      </c>
      <c r="D95" s="66">
        <v>162.66678992739722</v>
      </c>
      <c r="E95" s="68"/>
      <c r="F95" s="100" t="s">
        <v>815</v>
      </c>
      <c r="G95" s="65"/>
      <c r="H95" s="69" t="s">
        <v>289</v>
      </c>
      <c r="I95" s="70"/>
      <c r="J95" s="70"/>
      <c r="K95" s="69" t="s">
        <v>2010</v>
      </c>
      <c r="L95" s="73">
        <v>1784.7572308691474</v>
      </c>
      <c r="M95" s="74">
        <v>6916.1376953125</v>
      </c>
      <c r="N95" s="74">
        <v>711.6935424804688</v>
      </c>
      <c r="O95" s="75"/>
      <c r="P95" s="76"/>
      <c r="Q95" s="76"/>
      <c r="R95" s="86"/>
      <c r="S95" s="48">
        <v>4</v>
      </c>
      <c r="T95" s="48">
        <v>1</v>
      </c>
      <c r="U95" s="49">
        <v>146</v>
      </c>
      <c r="V95" s="49">
        <v>0.006623</v>
      </c>
      <c r="W95" s="49">
        <v>0.034426</v>
      </c>
      <c r="X95" s="49">
        <v>1.602243</v>
      </c>
      <c r="Y95" s="49">
        <v>0</v>
      </c>
      <c r="Z95" s="49">
        <v>0</v>
      </c>
      <c r="AA95" s="71">
        <v>95</v>
      </c>
      <c r="AB95" s="71"/>
      <c r="AC95" s="72"/>
      <c r="AD95" s="78" t="s">
        <v>1339</v>
      </c>
      <c r="AE95" s="78">
        <v>228</v>
      </c>
      <c r="AF95" s="78">
        <v>243</v>
      </c>
      <c r="AG95" s="78">
        <v>271</v>
      </c>
      <c r="AH95" s="78">
        <v>124</v>
      </c>
      <c r="AI95" s="78"/>
      <c r="AJ95" s="78" t="s">
        <v>1450</v>
      </c>
      <c r="AK95" s="78" t="s">
        <v>1533</v>
      </c>
      <c r="AL95" s="82" t="s">
        <v>1628</v>
      </c>
      <c r="AM95" s="78"/>
      <c r="AN95" s="80">
        <v>41385.44196759259</v>
      </c>
      <c r="AO95" s="82" t="s">
        <v>1726</v>
      </c>
      <c r="AP95" s="78" t="b">
        <v>0</v>
      </c>
      <c r="AQ95" s="78" t="b">
        <v>0</v>
      </c>
      <c r="AR95" s="78" t="b">
        <v>1</v>
      </c>
      <c r="AS95" s="78" t="s">
        <v>1187</v>
      </c>
      <c r="AT95" s="78">
        <v>7</v>
      </c>
      <c r="AU95" s="82" t="s">
        <v>1751</v>
      </c>
      <c r="AV95" s="78" t="b">
        <v>0</v>
      </c>
      <c r="AW95" s="78" t="s">
        <v>1797</v>
      </c>
      <c r="AX95" s="82" t="s">
        <v>1890</v>
      </c>
      <c r="AY95" s="78" t="s">
        <v>66</v>
      </c>
      <c r="AZ95" s="78" t="str">
        <f>REPLACE(INDEX(GroupVertices[Group],MATCH(Vertices[[#This Row],[Vertex]],GroupVertices[Vertex],0)),1,1,"")</f>
        <v>10</v>
      </c>
      <c r="BA95" s="48" t="s">
        <v>2541</v>
      </c>
      <c r="BB95" s="48" t="s">
        <v>2541</v>
      </c>
      <c r="BC95" s="48" t="s">
        <v>2176</v>
      </c>
      <c r="BD95" s="48" t="s">
        <v>2561</v>
      </c>
      <c r="BE95" s="48" t="s">
        <v>2571</v>
      </c>
      <c r="BF95" s="48" t="s">
        <v>2584</v>
      </c>
      <c r="BG95" s="120" t="s">
        <v>2646</v>
      </c>
      <c r="BH95" s="120" t="s">
        <v>2681</v>
      </c>
      <c r="BI95" s="120" t="s">
        <v>2445</v>
      </c>
      <c r="BJ95" s="120" t="s">
        <v>2774</v>
      </c>
      <c r="BK95" s="120">
        <v>0</v>
      </c>
      <c r="BL95" s="123">
        <v>0</v>
      </c>
      <c r="BM95" s="120">
        <v>3</v>
      </c>
      <c r="BN95" s="123">
        <v>6.25</v>
      </c>
      <c r="BO95" s="120">
        <v>0</v>
      </c>
      <c r="BP95" s="123">
        <v>0</v>
      </c>
      <c r="BQ95" s="120">
        <v>45</v>
      </c>
      <c r="BR95" s="123">
        <v>93.75</v>
      </c>
      <c r="BS95" s="120">
        <v>48</v>
      </c>
      <c r="BT95" s="2"/>
      <c r="BU95" s="3"/>
      <c r="BV95" s="3"/>
      <c r="BW95" s="3"/>
      <c r="BX95" s="3"/>
    </row>
    <row r="96" spans="1:76" ht="15">
      <c r="A96" s="64" t="s">
        <v>273</v>
      </c>
      <c r="B96" s="65"/>
      <c r="C96" s="65" t="s">
        <v>64</v>
      </c>
      <c r="D96" s="66">
        <v>168.87540651278886</v>
      </c>
      <c r="E96" s="68"/>
      <c r="F96" s="100" t="s">
        <v>1791</v>
      </c>
      <c r="G96" s="65"/>
      <c r="H96" s="69" t="s">
        <v>273</v>
      </c>
      <c r="I96" s="70"/>
      <c r="J96" s="70"/>
      <c r="K96" s="69" t="s">
        <v>2011</v>
      </c>
      <c r="L96" s="73">
        <v>1</v>
      </c>
      <c r="M96" s="74">
        <v>1812.6842041015625</v>
      </c>
      <c r="N96" s="74">
        <v>9120.65625</v>
      </c>
      <c r="O96" s="75"/>
      <c r="P96" s="76"/>
      <c r="Q96" s="76"/>
      <c r="R96" s="86"/>
      <c r="S96" s="48">
        <v>1</v>
      </c>
      <c r="T96" s="48">
        <v>1</v>
      </c>
      <c r="U96" s="49">
        <v>0</v>
      </c>
      <c r="V96" s="49">
        <v>0</v>
      </c>
      <c r="W96" s="49">
        <v>0</v>
      </c>
      <c r="X96" s="49">
        <v>0.999996</v>
      </c>
      <c r="Y96" s="49">
        <v>0</v>
      </c>
      <c r="Z96" s="49" t="s">
        <v>3110</v>
      </c>
      <c r="AA96" s="71">
        <v>96</v>
      </c>
      <c r="AB96" s="71"/>
      <c r="AC96" s="72"/>
      <c r="AD96" s="78" t="s">
        <v>1340</v>
      </c>
      <c r="AE96" s="78">
        <v>1413</v>
      </c>
      <c r="AF96" s="78">
        <v>2487</v>
      </c>
      <c r="AG96" s="78">
        <v>6902</v>
      </c>
      <c r="AH96" s="78">
        <v>928</v>
      </c>
      <c r="AI96" s="78"/>
      <c r="AJ96" s="78" t="s">
        <v>1451</v>
      </c>
      <c r="AK96" s="78" t="s">
        <v>1534</v>
      </c>
      <c r="AL96" s="82" t="s">
        <v>1629</v>
      </c>
      <c r="AM96" s="78"/>
      <c r="AN96" s="80">
        <v>40456.71513888889</v>
      </c>
      <c r="AO96" s="82" t="s">
        <v>1727</v>
      </c>
      <c r="AP96" s="78" t="b">
        <v>0</v>
      </c>
      <c r="AQ96" s="78" t="b">
        <v>0</v>
      </c>
      <c r="AR96" s="78" t="b">
        <v>1</v>
      </c>
      <c r="AS96" s="78" t="s">
        <v>1187</v>
      </c>
      <c r="AT96" s="78">
        <v>80</v>
      </c>
      <c r="AU96" s="82" t="s">
        <v>1754</v>
      </c>
      <c r="AV96" s="78" t="b">
        <v>0</v>
      </c>
      <c r="AW96" s="78" t="s">
        <v>1797</v>
      </c>
      <c r="AX96" s="82" t="s">
        <v>1891</v>
      </c>
      <c r="AY96" s="78" t="s">
        <v>66</v>
      </c>
      <c r="AZ96" s="78" t="str">
        <f>REPLACE(INDEX(GroupVertices[Group],MATCH(Vertices[[#This Row],[Vertex]],GroupVertices[Vertex],0)),1,1,"")</f>
        <v>1</v>
      </c>
      <c r="BA96" s="48" t="s">
        <v>534</v>
      </c>
      <c r="BB96" s="48" t="s">
        <v>534</v>
      </c>
      <c r="BC96" s="48" t="s">
        <v>615</v>
      </c>
      <c r="BD96" s="48" t="s">
        <v>615</v>
      </c>
      <c r="BE96" s="48" t="s">
        <v>669</v>
      </c>
      <c r="BF96" s="48" t="s">
        <v>669</v>
      </c>
      <c r="BG96" s="120" t="s">
        <v>2647</v>
      </c>
      <c r="BH96" s="120" t="s">
        <v>2647</v>
      </c>
      <c r="BI96" s="120" t="s">
        <v>2746</v>
      </c>
      <c r="BJ96" s="120" t="s">
        <v>2746</v>
      </c>
      <c r="BK96" s="120">
        <v>1</v>
      </c>
      <c r="BL96" s="123">
        <v>3.3333333333333335</v>
      </c>
      <c r="BM96" s="120">
        <v>0</v>
      </c>
      <c r="BN96" s="123">
        <v>0</v>
      </c>
      <c r="BO96" s="120">
        <v>0</v>
      </c>
      <c r="BP96" s="123">
        <v>0</v>
      </c>
      <c r="BQ96" s="120">
        <v>29</v>
      </c>
      <c r="BR96" s="123">
        <v>96.66666666666667</v>
      </c>
      <c r="BS96" s="120">
        <v>30</v>
      </c>
      <c r="BT96" s="2"/>
      <c r="BU96" s="3"/>
      <c r="BV96" s="3"/>
      <c r="BW96" s="3"/>
      <c r="BX96" s="3"/>
    </row>
    <row r="97" spans="1:76" ht="15">
      <c r="A97" s="64" t="s">
        <v>274</v>
      </c>
      <c r="B97" s="65"/>
      <c r="C97" s="65" t="s">
        <v>64</v>
      </c>
      <c r="D97" s="66">
        <v>162.27390955523788</v>
      </c>
      <c r="E97" s="68"/>
      <c r="F97" s="100" t="s">
        <v>802</v>
      </c>
      <c r="G97" s="65"/>
      <c r="H97" s="69" t="s">
        <v>274</v>
      </c>
      <c r="I97" s="70"/>
      <c r="J97" s="70"/>
      <c r="K97" s="69" t="s">
        <v>2012</v>
      </c>
      <c r="L97" s="73">
        <v>1</v>
      </c>
      <c r="M97" s="74">
        <v>9547.453125</v>
      </c>
      <c r="N97" s="74">
        <v>9087.326171875</v>
      </c>
      <c r="O97" s="75"/>
      <c r="P97" s="76"/>
      <c r="Q97" s="76"/>
      <c r="R97" s="86"/>
      <c r="S97" s="48">
        <v>0</v>
      </c>
      <c r="T97" s="48">
        <v>1</v>
      </c>
      <c r="U97" s="49">
        <v>0</v>
      </c>
      <c r="V97" s="49">
        <v>0.2</v>
      </c>
      <c r="W97" s="49">
        <v>0</v>
      </c>
      <c r="X97" s="49">
        <v>0.610685</v>
      </c>
      <c r="Y97" s="49">
        <v>0</v>
      </c>
      <c r="Z97" s="49">
        <v>0</v>
      </c>
      <c r="AA97" s="71">
        <v>97</v>
      </c>
      <c r="AB97" s="71"/>
      <c r="AC97" s="72"/>
      <c r="AD97" s="78" t="s">
        <v>1341</v>
      </c>
      <c r="AE97" s="78">
        <v>45</v>
      </c>
      <c r="AF97" s="78">
        <v>101</v>
      </c>
      <c r="AG97" s="78">
        <v>398</v>
      </c>
      <c r="AH97" s="78">
        <v>16</v>
      </c>
      <c r="AI97" s="78"/>
      <c r="AJ97" s="78"/>
      <c r="AK97" s="78" t="s">
        <v>1535</v>
      </c>
      <c r="AL97" s="78"/>
      <c r="AM97" s="78"/>
      <c r="AN97" s="80">
        <v>41523.56806712963</v>
      </c>
      <c r="AO97" s="78"/>
      <c r="AP97" s="78" t="b">
        <v>1</v>
      </c>
      <c r="AQ97" s="78" t="b">
        <v>0</v>
      </c>
      <c r="AR97" s="78" t="b">
        <v>0</v>
      </c>
      <c r="AS97" s="78" t="s">
        <v>1187</v>
      </c>
      <c r="AT97" s="78">
        <v>0</v>
      </c>
      <c r="AU97" s="82" t="s">
        <v>1751</v>
      </c>
      <c r="AV97" s="78" t="b">
        <v>0</v>
      </c>
      <c r="AW97" s="78" t="s">
        <v>1797</v>
      </c>
      <c r="AX97" s="82" t="s">
        <v>1892</v>
      </c>
      <c r="AY97" s="78" t="s">
        <v>66</v>
      </c>
      <c r="AZ97" s="78" t="str">
        <f>REPLACE(INDEX(GroupVertices[Group],MATCH(Vertices[[#This Row],[Vertex]],GroupVertices[Vertex],0)),1,1,"")</f>
        <v>9</v>
      </c>
      <c r="BA97" s="48"/>
      <c r="BB97" s="48"/>
      <c r="BC97" s="48"/>
      <c r="BD97" s="48"/>
      <c r="BE97" s="48" t="s">
        <v>670</v>
      </c>
      <c r="BF97" s="48" t="s">
        <v>670</v>
      </c>
      <c r="BG97" s="120" t="s">
        <v>2648</v>
      </c>
      <c r="BH97" s="120" t="s">
        <v>2648</v>
      </c>
      <c r="BI97" s="120" t="s">
        <v>2747</v>
      </c>
      <c r="BJ97" s="120" t="s">
        <v>2747</v>
      </c>
      <c r="BK97" s="120">
        <v>1</v>
      </c>
      <c r="BL97" s="123">
        <v>4.761904761904762</v>
      </c>
      <c r="BM97" s="120">
        <v>0</v>
      </c>
      <c r="BN97" s="123">
        <v>0</v>
      </c>
      <c r="BO97" s="120">
        <v>0</v>
      </c>
      <c r="BP97" s="123">
        <v>0</v>
      </c>
      <c r="BQ97" s="120">
        <v>20</v>
      </c>
      <c r="BR97" s="123">
        <v>95.23809523809524</v>
      </c>
      <c r="BS97" s="120">
        <v>21</v>
      </c>
      <c r="BT97" s="2"/>
      <c r="BU97" s="3"/>
      <c r="BV97" s="3"/>
      <c r="BW97" s="3"/>
      <c r="BX97" s="3"/>
    </row>
    <row r="98" spans="1:76" ht="15">
      <c r="A98" s="64" t="s">
        <v>283</v>
      </c>
      <c r="B98" s="65"/>
      <c r="C98" s="65" t="s">
        <v>64</v>
      </c>
      <c r="D98" s="66">
        <v>163.2450434328994</v>
      </c>
      <c r="E98" s="68"/>
      <c r="F98" s="100" t="s">
        <v>1792</v>
      </c>
      <c r="G98" s="65"/>
      <c r="H98" s="69" t="s">
        <v>283</v>
      </c>
      <c r="I98" s="70"/>
      <c r="J98" s="70"/>
      <c r="K98" s="69" t="s">
        <v>2013</v>
      </c>
      <c r="L98" s="73">
        <v>74.30509167955401</v>
      </c>
      <c r="M98" s="74">
        <v>9547.453125</v>
      </c>
      <c r="N98" s="74">
        <v>7969.791015625</v>
      </c>
      <c r="O98" s="75"/>
      <c r="P98" s="76"/>
      <c r="Q98" s="76"/>
      <c r="R98" s="86"/>
      <c r="S98" s="48">
        <v>4</v>
      </c>
      <c r="T98" s="48">
        <v>1</v>
      </c>
      <c r="U98" s="49">
        <v>6</v>
      </c>
      <c r="V98" s="49">
        <v>0.333333</v>
      </c>
      <c r="W98" s="49">
        <v>0</v>
      </c>
      <c r="X98" s="49">
        <v>2.167929</v>
      </c>
      <c r="Y98" s="49">
        <v>0</v>
      </c>
      <c r="Z98" s="49">
        <v>0</v>
      </c>
      <c r="AA98" s="71">
        <v>98</v>
      </c>
      <c r="AB98" s="71"/>
      <c r="AC98" s="72"/>
      <c r="AD98" s="78" t="s">
        <v>1342</v>
      </c>
      <c r="AE98" s="78">
        <v>143</v>
      </c>
      <c r="AF98" s="78">
        <v>452</v>
      </c>
      <c r="AG98" s="78">
        <v>791</v>
      </c>
      <c r="AH98" s="78">
        <v>189</v>
      </c>
      <c r="AI98" s="78"/>
      <c r="AJ98" s="78" t="s">
        <v>1452</v>
      </c>
      <c r="AK98" s="78" t="s">
        <v>1536</v>
      </c>
      <c r="AL98" s="82" t="s">
        <v>1630</v>
      </c>
      <c r="AM98" s="78"/>
      <c r="AN98" s="80">
        <v>41747.50326388889</v>
      </c>
      <c r="AO98" s="82" t="s">
        <v>1728</v>
      </c>
      <c r="AP98" s="78" t="b">
        <v>1</v>
      </c>
      <c r="AQ98" s="78" t="b">
        <v>0</v>
      </c>
      <c r="AR98" s="78" t="b">
        <v>0</v>
      </c>
      <c r="AS98" s="78" t="s">
        <v>1187</v>
      </c>
      <c r="AT98" s="78">
        <v>7</v>
      </c>
      <c r="AU98" s="82" t="s">
        <v>1751</v>
      </c>
      <c r="AV98" s="78" t="b">
        <v>0</v>
      </c>
      <c r="AW98" s="78" t="s">
        <v>1797</v>
      </c>
      <c r="AX98" s="82" t="s">
        <v>1893</v>
      </c>
      <c r="AY98" s="78" t="s">
        <v>66</v>
      </c>
      <c r="AZ98" s="78" t="str">
        <f>REPLACE(INDEX(GroupVertices[Group],MATCH(Vertices[[#This Row],[Vertex]],GroupVertices[Vertex],0)),1,1,"")</f>
        <v>9</v>
      </c>
      <c r="BA98" s="48" t="s">
        <v>542</v>
      </c>
      <c r="BB98" s="48" t="s">
        <v>542</v>
      </c>
      <c r="BC98" s="48" t="s">
        <v>618</v>
      </c>
      <c r="BD98" s="48" t="s">
        <v>618</v>
      </c>
      <c r="BE98" s="48" t="s">
        <v>674</v>
      </c>
      <c r="BF98" s="48" t="s">
        <v>674</v>
      </c>
      <c r="BG98" s="120" t="s">
        <v>2649</v>
      </c>
      <c r="BH98" s="120" t="s">
        <v>2649</v>
      </c>
      <c r="BI98" s="120" t="s">
        <v>2444</v>
      </c>
      <c r="BJ98" s="120" t="s">
        <v>2444</v>
      </c>
      <c r="BK98" s="120">
        <v>1</v>
      </c>
      <c r="BL98" s="123">
        <v>4.545454545454546</v>
      </c>
      <c r="BM98" s="120">
        <v>0</v>
      </c>
      <c r="BN98" s="123">
        <v>0</v>
      </c>
      <c r="BO98" s="120">
        <v>0</v>
      </c>
      <c r="BP98" s="123">
        <v>0</v>
      </c>
      <c r="BQ98" s="120">
        <v>21</v>
      </c>
      <c r="BR98" s="123">
        <v>95.45454545454545</v>
      </c>
      <c r="BS98" s="120">
        <v>22</v>
      </c>
      <c r="BT98" s="2"/>
      <c r="BU98" s="3"/>
      <c r="BV98" s="3"/>
      <c r="BW98" s="3"/>
      <c r="BX98" s="3"/>
    </row>
    <row r="99" spans="1:76" ht="15">
      <c r="A99" s="64" t="s">
        <v>275</v>
      </c>
      <c r="B99" s="65"/>
      <c r="C99" s="65" t="s">
        <v>64</v>
      </c>
      <c r="D99" s="66">
        <v>172.69077294382942</v>
      </c>
      <c r="E99" s="68"/>
      <c r="F99" s="100" t="s">
        <v>803</v>
      </c>
      <c r="G99" s="65"/>
      <c r="H99" s="69" t="s">
        <v>275</v>
      </c>
      <c r="I99" s="70"/>
      <c r="J99" s="70"/>
      <c r="K99" s="69" t="s">
        <v>2014</v>
      </c>
      <c r="L99" s="73">
        <v>1</v>
      </c>
      <c r="M99" s="74">
        <v>9524.7138671875</v>
      </c>
      <c r="N99" s="74">
        <v>2696.7890625</v>
      </c>
      <c r="O99" s="75"/>
      <c r="P99" s="76"/>
      <c r="Q99" s="76"/>
      <c r="R99" s="86"/>
      <c r="S99" s="48">
        <v>2</v>
      </c>
      <c r="T99" s="48">
        <v>1</v>
      </c>
      <c r="U99" s="49">
        <v>0</v>
      </c>
      <c r="V99" s="49">
        <v>1</v>
      </c>
      <c r="W99" s="49">
        <v>0</v>
      </c>
      <c r="X99" s="49">
        <v>1.29824</v>
      </c>
      <c r="Y99" s="49">
        <v>0</v>
      </c>
      <c r="Z99" s="49">
        <v>0</v>
      </c>
      <c r="AA99" s="71">
        <v>99</v>
      </c>
      <c r="AB99" s="71"/>
      <c r="AC99" s="72"/>
      <c r="AD99" s="78" t="s">
        <v>1343</v>
      </c>
      <c r="AE99" s="78">
        <v>4649</v>
      </c>
      <c r="AF99" s="78">
        <v>3866</v>
      </c>
      <c r="AG99" s="78">
        <v>9418</v>
      </c>
      <c r="AH99" s="78">
        <v>1302</v>
      </c>
      <c r="AI99" s="78"/>
      <c r="AJ99" s="78" t="s">
        <v>1453</v>
      </c>
      <c r="AK99" s="78" t="s">
        <v>1537</v>
      </c>
      <c r="AL99" s="82" t="s">
        <v>1631</v>
      </c>
      <c r="AM99" s="78"/>
      <c r="AN99" s="80">
        <v>40283.83053240741</v>
      </c>
      <c r="AO99" s="82" t="s">
        <v>1729</v>
      </c>
      <c r="AP99" s="78" t="b">
        <v>0</v>
      </c>
      <c r="AQ99" s="78" t="b">
        <v>0</v>
      </c>
      <c r="AR99" s="78" t="b">
        <v>1</v>
      </c>
      <c r="AS99" s="78" t="s">
        <v>1187</v>
      </c>
      <c r="AT99" s="78">
        <v>207</v>
      </c>
      <c r="AU99" s="82" t="s">
        <v>1755</v>
      </c>
      <c r="AV99" s="78" t="b">
        <v>0</v>
      </c>
      <c r="AW99" s="78" t="s">
        <v>1797</v>
      </c>
      <c r="AX99" s="82" t="s">
        <v>1894</v>
      </c>
      <c r="AY99" s="78" t="s">
        <v>66</v>
      </c>
      <c r="AZ99" s="78" t="str">
        <f>REPLACE(INDEX(GroupVertices[Group],MATCH(Vertices[[#This Row],[Vertex]],GroupVertices[Vertex],0)),1,1,"")</f>
        <v>19</v>
      </c>
      <c r="BA99" s="48" t="s">
        <v>535</v>
      </c>
      <c r="BB99" s="48" t="s">
        <v>535</v>
      </c>
      <c r="BC99" s="48" t="s">
        <v>597</v>
      </c>
      <c r="BD99" s="48" t="s">
        <v>597</v>
      </c>
      <c r="BE99" s="48" t="s">
        <v>649</v>
      </c>
      <c r="BF99" s="48" t="s">
        <v>649</v>
      </c>
      <c r="BG99" s="120" t="s">
        <v>2333</v>
      </c>
      <c r="BH99" s="120" t="s">
        <v>2333</v>
      </c>
      <c r="BI99" s="120" t="s">
        <v>2452</v>
      </c>
      <c r="BJ99" s="120" t="s">
        <v>2452</v>
      </c>
      <c r="BK99" s="120">
        <v>0</v>
      </c>
      <c r="BL99" s="123">
        <v>0</v>
      </c>
      <c r="BM99" s="120">
        <v>0</v>
      </c>
      <c r="BN99" s="123">
        <v>0</v>
      </c>
      <c r="BO99" s="120">
        <v>0</v>
      </c>
      <c r="BP99" s="123">
        <v>0</v>
      </c>
      <c r="BQ99" s="120">
        <v>7</v>
      </c>
      <c r="BR99" s="123">
        <v>100</v>
      </c>
      <c r="BS99" s="120">
        <v>7</v>
      </c>
      <c r="BT99" s="2"/>
      <c r="BU99" s="3"/>
      <c r="BV99" s="3"/>
      <c r="BW99" s="3"/>
      <c r="BX99" s="3"/>
    </row>
    <row r="100" spans="1:76" ht="15">
      <c r="A100" s="64" t="s">
        <v>276</v>
      </c>
      <c r="B100" s="65"/>
      <c r="C100" s="65" t="s">
        <v>64</v>
      </c>
      <c r="D100" s="66">
        <v>203.62041858023449</v>
      </c>
      <c r="E100" s="68"/>
      <c r="F100" s="100" t="s">
        <v>804</v>
      </c>
      <c r="G100" s="65"/>
      <c r="H100" s="69" t="s">
        <v>276</v>
      </c>
      <c r="I100" s="70"/>
      <c r="J100" s="70"/>
      <c r="K100" s="69" t="s">
        <v>2015</v>
      </c>
      <c r="L100" s="73">
        <v>1</v>
      </c>
      <c r="M100" s="74">
        <v>9524.7138671875</v>
      </c>
      <c r="N100" s="74">
        <v>1832.169677734375</v>
      </c>
      <c r="O100" s="75"/>
      <c r="P100" s="76"/>
      <c r="Q100" s="76"/>
      <c r="R100" s="86"/>
      <c r="S100" s="48">
        <v>0</v>
      </c>
      <c r="T100" s="48">
        <v>1</v>
      </c>
      <c r="U100" s="49">
        <v>0</v>
      </c>
      <c r="V100" s="49">
        <v>1</v>
      </c>
      <c r="W100" s="49">
        <v>0</v>
      </c>
      <c r="X100" s="49">
        <v>0.701752</v>
      </c>
      <c r="Y100" s="49">
        <v>0</v>
      </c>
      <c r="Z100" s="49">
        <v>0</v>
      </c>
      <c r="AA100" s="71">
        <v>100</v>
      </c>
      <c r="AB100" s="71"/>
      <c r="AC100" s="72"/>
      <c r="AD100" s="78" t="s">
        <v>1344</v>
      </c>
      <c r="AE100" s="78">
        <v>13858</v>
      </c>
      <c r="AF100" s="78">
        <v>15045</v>
      </c>
      <c r="AG100" s="78">
        <v>349226</v>
      </c>
      <c r="AH100" s="78">
        <v>52313</v>
      </c>
      <c r="AI100" s="78"/>
      <c r="AJ100" s="78" t="s">
        <v>1454</v>
      </c>
      <c r="AK100" s="78" t="s">
        <v>1538</v>
      </c>
      <c r="AL100" s="82" t="s">
        <v>1632</v>
      </c>
      <c r="AM100" s="78"/>
      <c r="AN100" s="80">
        <v>41515.84039351852</v>
      </c>
      <c r="AO100" s="78"/>
      <c r="AP100" s="78" t="b">
        <v>1</v>
      </c>
      <c r="AQ100" s="78" t="b">
        <v>0</v>
      </c>
      <c r="AR100" s="78" t="b">
        <v>1</v>
      </c>
      <c r="AS100" s="78" t="s">
        <v>1187</v>
      </c>
      <c r="AT100" s="78">
        <v>6834</v>
      </c>
      <c r="AU100" s="82" t="s">
        <v>1751</v>
      </c>
      <c r="AV100" s="78" t="b">
        <v>0</v>
      </c>
      <c r="AW100" s="78" t="s">
        <v>1797</v>
      </c>
      <c r="AX100" s="82" t="s">
        <v>1895</v>
      </c>
      <c r="AY100" s="78" t="s">
        <v>66</v>
      </c>
      <c r="AZ100" s="78" t="str">
        <f>REPLACE(INDEX(GroupVertices[Group],MATCH(Vertices[[#This Row],[Vertex]],GroupVertices[Vertex],0)),1,1,"")</f>
        <v>19</v>
      </c>
      <c r="BA100" s="48" t="s">
        <v>535</v>
      </c>
      <c r="BB100" s="48" t="s">
        <v>535</v>
      </c>
      <c r="BC100" s="48" t="s">
        <v>597</v>
      </c>
      <c r="BD100" s="48" t="s">
        <v>597</v>
      </c>
      <c r="BE100" s="48" t="s">
        <v>649</v>
      </c>
      <c r="BF100" s="48" t="s">
        <v>649</v>
      </c>
      <c r="BG100" s="120" t="s">
        <v>2650</v>
      </c>
      <c r="BH100" s="120" t="s">
        <v>2650</v>
      </c>
      <c r="BI100" s="120" t="s">
        <v>2748</v>
      </c>
      <c r="BJ100" s="120" t="s">
        <v>2748</v>
      </c>
      <c r="BK100" s="120">
        <v>0</v>
      </c>
      <c r="BL100" s="123">
        <v>0</v>
      </c>
      <c r="BM100" s="120">
        <v>0</v>
      </c>
      <c r="BN100" s="123">
        <v>0</v>
      </c>
      <c r="BO100" s="120">
        <v>0</v>
      </c>
      <c r="BP100" s="123">
        <v>0</v>
      </c>
      <c r="BQ100" s="120">
        <v>9</v>
      </c>
      <c r="BR100" s="123">
        <v>100</v>
      </c>
      <c r="BS100" s="120">
        <v>9</v>
      </c>
      <c r="BT100" s="2"/>
      <c r="BU100" s="3"/>
      <c r="BV100" s="3"/>
      <c r="BW100" s="3"/>
      <c r="BX100" s="3"/>
    </row>
    <row r="101" spans="1:76" ht="15">
      <c r="A101" s="64" t="s">
        <v>277</v>
      </c>
      <c r="B101" s="65"/>
      <c r="C101" s="65" t="s">
        <v>64</v>
      </c>
      <c r="D101" s="66">
        <v>162.55058587365994</v>
      </c>
      <c r="E101" s="68"/>
      <c r="F101" s="100" t="s">
        <v>805</v>
      </c>
      <c r="G101" s="65"/>
      <c r="H101" s="69" t="s">
        <v>277</v>
      </c>
      <c r="I101" s="70"/>
      <c r="J101" s="70"/>
      <c r="K101" s="69" t="s">
        <v>2016</v>
      </c>
      <c r="L101" s="73">
        <v>1</v>
      </c>
      <c r="M101" s="74">
        <v>1165.5753173828125</v>
      </c>
      <c r="N101" s="74">
        <v>7018.90576171875</v>
      </c>
      <c r="O101" s="75"/>
      <c r="P101" s="76"/>
      <c r="Q101" s="76"/>
      <c r="R101" s="86"/>
      <c r="S101" s="48">
        <v>1</v>
      </c>
      <c r="T101" s="48">
        <v>1</v>
      </c>
      <c r="U101" s="49">
        <v>0</v>
      </c>
      <c r="V101" s="49">
        <v>0</v>
      </c>
      <c r="W101" s="49">
        <v>0</v>
      </c>
      <c r="X101" s="49">
        <v>0.999996</v>
      </c>
      <c r="Y101" s="49">
        <v>0</v>
      </c>
      <c r="Z101" s="49" t="s">
        <v>3110</v>
      </c>
      <c r="AA101" s="71">
        <v>101</v>
      </c>
      <c r="AB101" s="71"/>
      <c r="AC101" s="72"/>
      <c r="AD101" s="78" t="s">
        <v>1345</v>
      </c>
      <c r="AE101" s="78">
        <v>335</v>
      </c>
      <c r="AF101" s="78">
        <v>201</v>
      </c>
      <c r="AG101" s="78">
        <v>255</v>
      </c>
      <c r="AH101" s="78">
        <v>67</v>
      </c>
      <c r="AI101" s="78"/>
      <c r="AJ101" s="78" t="s">
        <v>1455</v>
      </c>
      <c r="AK101" s="78" t="s">
        <v>1539</v>
      </c>
      <c r="AL101" s="82" t="s">
        <v>1633</v>
      </c>
      <c r="AM101" s="78"/>
      <c r="AN101" s="80">
        <v>40337.753912037035</v>
      </c>
      <c r="AO101" s="78"/>
      <c r="AP101" s="78" t="b">
        <v>0</v>
      </c>
      <c r="AQ101" s="78" t="b">
        <v>0</v>
      </c>
      <c r="AR101" s="78" t="b">
        <v>0</v>
      </c>
      <c r="AS101" s="78" t="s">
        <v>1187</v>
      </c>
      <c r="AT101" s="78">
        <v>6</v>
      </c>
      <c r="AU101" s="82" t="s">
        <v>1751</v>
      </c>
      <c r="AV101" s="78" t="b">
        <v>0</v>
      </c>
      <c r="AW101" s="78" t="s">
        <v>1797</v>
      </c>
      <c r="AX101" s="82" t="s">
        <v>1896</v>
      </c>
      <c r="AY101" s="78" t="s">
        <v>66</v>
      </c>
      <c r="AZ101" s="78" t="str">
        <f>REPLACE(INDEX(GroupVertices[Group],MATCH(Vertices[[#This Row],[Vertex]],GroupVertices[Vertex],0)),1,1,"")</f>
        <v>1</v>
      </c>
      <c r="BA101" s="48" t="s">
        <v>536</v>
      </c>
      <c r="BB101" s="48" t="s">
        <v>536</v>
      </c>
      <c r="BC101" s="48" t="s">
        <v>597</v>
      </c>
      <c r="BD101" s="48" t="s">
        <v>597</v>
      </c>
      <c r="BE101" s="48" t="s">
        <v>627</v>
      </c>
      <c r="BF101" s="48" t="s">
        <v>627</v>
      </c>
      <c r="BG101" s="120" t="s">
        <v>627</v>
      </c>
      <c r="BH101" s="120" t="s">
        <v>627</v>
      </c>
      <c r="BI101" s="120" t="s">
        <v>1185</v>
      </c>
      <c r="BJ101" s="120" t="s">
        <v>1185</v>
      </c>
      <c r="BK101" s="120">
        <v>0</v>
      </c>
      <c r="BL101" s="123">
        <v>0</v>
      </c>
      <c r="BM101" s="120">
        <v>0</v>
      </c>
      <c r="BN101" s="123">
        <v>0</v>
      </c>
      <c r="BO101" s="120">
        <v>0</v>
      </c>
      <c r="BP101" s="123">
        <v>0</v>
      </c>
      <c r="BQ101" s="120">
        <v>1</v>
      </c>
      <c r="BR101" s="123">
        <v>100</v>
      </c>
      <c r="BS101" s="120">
        <v>1</v>
      </c>
      <c r="BT101" s="2"/>
      <c r="BU101" s="3"/>
      <c r="BV101" s="3"/>
      <c r="BW101" s="3"/>
      <c r="BX101" s="3"/>
    </row>
    <row r="102" spans="1:76" ht="15">
      <c r="A102" s="64" t="s">
        <v>278</v>
      </c>
      <c r="B102" s="65"/>
      <c r="C102" s="65" t="s">
        <v>64</v>
      </c>
      <c r="D102" s="66">
        <v>167.77700152865316</v>
      </c>
      <c r="E102" s="68"/>
      <c r="F102" s="100" t="s">
        <v>806</v>
      </c>
      <c r="G102" s="65"/>
      <c r="H102" s="69" t="s">
        <v>278</v>
      </c>
      <c r="I102" s="70"/>
      <c r="J102" s="70"/>
      <c r="K102" s="69" t="s">
        <v>2017</v>
      </c>
      <c r="L102" s="73">
        <v>1</v>
      </c>
      <c r="M102" s="74">
        <v>1812.6842041015625</v>
      </c>
      <c r="N102" s="74">
        <v>7018.90576171875</v>
      </c>
      <c r="O102" s="75"/>
      <c r="P102" s="76"/>
      <c r="Q102" s="76"/>
      <c r="R102" s="86"/>
      <c r="S102" s="48">
        <v>1</v>
      </c>
      <c r="T102" s="48">
        <v>1</v>
      </c>
      <c r="U102" s="49">
        <v>0</v>
      </c>
      <c r="V102" s="49">
        <v>0</v>
      </c>
      <c r="W102" s="49">
        <v>0</v>
      </c>
      <c r="X102" s="49">
        <v>0.999996</v>
      </c>
      <c r="Y102" s="49">
        <v>0</v>
      </c>
      <c r="Z102" s="49" t="s">
        <v>3110</v>
      </c>
      <c r="AA102" s="71">
        <v>102</v>
      </c>
      <c r="AB102" s="71"/>
      <c r="AC102" s="72"/>
      <c r="AD102" s="78" t="s">
        <v>1346</v>
      </c>
      <c r="AE102" s="78">
        <v>4919</v>
      </c>
      <c r="AF102" s="78">
        <v>2090</v>
      </c>
      <c r="AG102" s="78">
        <v>3424</v>
      </c>
      <c r="AH102" s="78">
        <v>3450</v>
      </c>
      <c r="AI102" s="78"/>
      <c r="AJ102" s="78" t="s">
        <v>1456</v>
      </c>
      <c r="AK102" s="78" t="s">
        <v>1540</v>
      </c>
      <c r="AL102" s="82" t="s">
        <v>1634</v>
      </c>
      <c r="AM102" s="78"/>
      <c r="AN102" s="80">
        <v>42249.74091435185</v>
      </c>
      <c r="AO102" s="82" t="s">
        <v>1730</v>
      </c>
      <c r="AP102" s="78" t="b">
        <v>0</v>
      </c>
      <c r="AQ102" s="78" t="b">
        <v>0</v>
      </c>
      <c r="AR102" s="78" t="b">
        <v>0</v>
      </c>
      <c r="AS102" s="78" t="s">
        <v>1187</v>
      </c>
      <c r="AT102" s="78">
        <v>100</v>
      </c>
      <c r="AU102" s="82" t="s">
        <v>1751</v>
      </c>
      <c r="AV102" s="78" t="b">
        <v>0</v>
      </c>
      <c r="AW102" s="78" t="s">
        <v>1797</v>
      </c>
      <c r="AX102" s="82" t="s">
        <v>1897</v>
      </c>
      <c r="AY102" s="78" t="s">
        <v>66</v>
      </c>
      <c r="AZ102" s="78" t="str">
        <f>REPLACE(INDEX(GroupVertices[Group],MATCH(Vertices[[#This Row],[Vertex]],GroupVertices[Vertex],0)),1,1,"")</f>
        <v>1</v>
      </c>
      <c r="BA102" s="48" t="s">
        <v>2542</v>
      </c>
      <c r="BB102" s="48" t="s">
        <v>2542</v>
      </c>
      <c r="BC102" s="48" t="s">
        <v>2555</v>
      </c>
      <c r="BD102" s="48" t="s">
        <v>2555</v>
      </c>
      <c r="BE102" s="48" t="s">
        <v>671</v>
      </c>
      <c r="BF102" s="48" t="s">
        <v>671</v>
      </c>
      <c r="BG102" s="120" t="s">
        <v>2651</v>
      </c>
      <c r="BH102" s="120" t="s">
        <v>2682</v>
      </c>
      <c r="BI102" s="120" t="s">
        <v>2749</v>
      </c>
      <c r="BJ102" s="120" t="s">
        <v>2775</v>
      </c>
      <c r="BK102" s="120">
        <v>1</v>
      </c>
      <c r="BL102" s="123">
        <v>1.9607843137254901</v>
      </c>
      <c r="BM102" s="120">
        <v>0</v>
      </c>
      <c r="BN102" s="123">
        <v>0</v>
      </c>
      <c r="BO102" s="120">
        <v>0</v>
      </c>
      <c r="BP102" s="123">
        <v>0</v>
      </c>
      <c r="BQ102" s="120">
        <v>50</v>
      </c>
      <c r="BR102" s="123">
        <v>98.03921568627452</v>
      </c>
      <c r="BS102" s="120">
        <v>51</v>
      </c>
      <c r="BT102" s="2"/>
      <c r="BU102" s="3"/>
      <c r="BV102" s="3"/>
      <c r="BW102" s="3"/>
      <c r="BX102" s="3"/>
    </row>
    <row r="103" spans="1:76" ht="15">
      <c r="A103" s="64" t="s">
        <v>279</v>
      </c>
      <c r="B103" s="65"/>
      <c r="C103" s="65" t="s">
        <v>64</v>
      </c>
      <c r="D103" s="66">
        <v>162.56718645276527</v>
      </c>
      <c r="E103" s="68"/>
      <c r="F103" s="100" t="s">
        <v>1793</v>
      </c>
      <c r="G103" s="65"/>
      <c r="H103" s="69" t="s">
        <v>279</v>
      </c>
      <c r="I103" s="70"/>
      <c r="J103" s="70"/>
      <c r="K103" s="69" t="s">
        <v>2018</v>
      </c>
      <c r="L103" s="73">
        <v>1</v>
      </c>
      <c r="M103" s="74">
        <v>2459.79296875</v>
      </c>
      <c r="N103" s="74">
        <v>7018.90576171875</v>
      </c>
      <c r="O103" s="75"/>
      <c r="P103" s="76"/>
      <c r="Q103" s="76"/>
      <c r="R103" s="86"/>
      <c r="S103" s="48">
        <v>1</v>
      </c>
      <c r="T103" s="48">
        <v>1</v>
      </c>
      <c r="U103" s="49">
        <v>0</v>
      </c>
      <c r="V103" s="49">
        <v>0</v>
      </c>
      <c r="W103" s="49">
        <v>0</v>
      </c>
      <c r="X103" s="49">
        <v>0.999996</v>
      </c>
      <c r="Y103" s="49">
        <v>0</v>
      </c>
      <c r="Z103" s="49" t="s">
        <v>3110</v>
      </c>
      <c r="AA103" s="71">
        <v>103</v>
      </c>
      <c r="AB103" s="71"/>
      <c r="AC103" s="72"/>
      <c r="AD103" s="78" t="s">
        <v>1347</v>
      </c>
      <c r="AE103" s="78">
        <v>369</v>
      </c>
      <c r="AF103" s="78">
        <v>207</v>
      </c>
      <c r="AG103" s="78">
        <v>601</v>
      </c>
      <c r="AH103" s="78">
        <v>40</v>
      </c>
      <c r="AI103" s="78"/>
      <c r="AJ103" s="78" t="s">
        <v>1457</v>
      </c>
      <c r="AK103" s="78" t="s">
        <v>1501</v>
      </c>
      <c r="AL103" s="78"/>
      <c r="AM103" s="78"/>
      <c r="AN103" s="80">
        <v>42690.89585648148</v>
      </c>
      <c r="AO103" s="82" t="s">
        <v>1731</v>
      </c>
      <c r="AP103" s="78" t="b">
        <v>0</v>
      </c>
      <c r="AQ103" s="78" t="b">
        <v>0</v>
      </c>
      <c r="AR103" s="78" t="b">
        <v>0</v>
      </c>
      <c r="AS103" s="78" t="s">
        <v>1187</v>
      </c>
      <c r="AT103" s="78">
        <v>3</v>
      </c>
      <c r="AU103" s="82" t="s">
        <v>1751</v>
      </c>
      <c r="AV103" s="78" t="b">
        <v>0</v>
      </c>
      <c r="AW103" s="78" t="s">
        <v>1797</v>
      </c>
      <c r="AX103" s="82" t="s">
        <v>1898</v>
      </c>
      <c r="AY103" s="78" t="s">
        <v>66</v>
      </c>
      <c r="AZ103" s="78" t="str">
        <f>REPLACE(INDEX(GroupVertices[Group],MATCH(Vertices[[#This Row],[Vertex]],GroupVertices[Vertex],0)),1,1,"")</f>
        <v>1</v>
      </c>
      <c r="BA103" s="48" t="s">
        <v>539</v>
      </c>
      <c r="BB103" s="48" t="s">
        <v>539</v>
      </c>
      <c r="BC103" s="48" t="s">
        <v>617</v>
      </c>
      <c r="BD103" s="48" t="s">
        <v>617</v>
      </c>
      <c r="BE103" s="48" t="s">
        <v>672</v>
      </c>
      <c r="BF103" s="48" t="s">
        <v>672</v>
      </c>
      <c r="BG103" s="120" t="s">
        <v>2652</v>
      </c>
      <c r="BH103" s="120" t="s">
        <v>2652</v>
      </c>
      <c r="BI103" s="120" t="s">
        <v>2750</v>
      </c>
      <c r="BJ103" s="120" t="s">
        <v>2750</v>
      </c>
      <c r="BK103" s="120">
        <v>1</v>
      </c>
      <c r="BL103" s="123">
        <v>2.5641025641025643</v>
      </c>
      <c r="BM103" s="120">
        <v>2</v>
      </c>
      <c r="BN103" s="123">
        <v>5.128205128205129</v>
      </c>
      <c r="BO103" s="120">
        <v>0</v>
      </c>
      <c r="BP103" s="123">
        <v>0</v>
      </c>
      <c r="BQ103" s="120">
        <v>36</v>
      </c>
      <c r="BR103" s="123">
        <v>92.3076923076923</v>
      </c>
      <c r="BS103" s="120">
        <v>39</v>
      </c>
      <c r="BT103" s="2"/>
      <c r="BU103" s="3"/>
      <c r="BV103" s="3"/>
      <c r="BW103" s="3"/>
      <c r="BX103" s="3"/>
    </row>
    <row r="104" spans="1:76" ht="15">
      <c r="A104" s="64" t="s">
        <v>280</v>
      </c>
      <c r="B104" s="65"/>
      <c r="C104" s="65" t="s">
        <v>64</v>
      </c>
      <c r="D104" s="66">
        <v>164.5703229981412</v>
      </c>
      <c r="E104" s="68"/>
      <c r="F104" s="100" t="s">
        <v>807</v>
      </c>
      <c r="G104" s="65"/>
      <c r="H104" s="69" t="s">
        <v>280</v>
      </c>
      <c r="I104" s="70"/>
      <c r="J104" s="70"/>
      <c r="K104" s="69" t="s">
        <v>2019</v>
      </c>
      <c r="L104" s="73">
        <v>1</v>
      </c>
      <c r="M104" s="74">
        <v>6916.1376953125</v>
      </c>
      <c r="N104" s="74">
        <v>3934.900634765625</v>
      </c>
      <c r="O104" s="75"/>
      <c r="P104" s="76"/>
      <c r="Q104" s="76"/>
      <c r="R104" s="86"/>
      <c r="S104" s="48">
        <v>0</v>
      </c>
      <c r="T104" s="48">
        <v>1</v>
      </c>
      <c r="U104" s="49">
        <v>0</v>
      </c>
      <c r="V104" s="49">
        <v>0.333333</v>
      </c>
      <c r="W104" s="49">
        <v>0</v>
      </c>
      <c r="X104" s="49">
        <v>0.770267</v>
      </c>
      <c r="Y104" s="49">
        <v>0</v>
      </c>
      <c r="Z104" s="49">
        <v>0</v>
      </c>
      <c r="AA104" s="71">
        <v>104</v>
      </c>
      <c r="AB104" s="71"/>
      <c r="AC104" s="72"/>
      <c r="AD104" s="78" t="s">
        <v>1337</v>
      </c>
      <c r="AE104" s="78">
        <v>1851</v>
      </c>
      <c r="AF104" s="78">
        <v>931</v>
      </c>
      <c r="AG104" s="78">
        <v>13138</v>
      </c>
      <c r="AH104" s="78">
        <v>1</v>
      </c>
      <c r="AI104" s="78"/>
      <c r="AJ104" s="78" t="s">
        <v>1458</v>
      </c>
      <c r="AK104" s="78" t="s">
        <v>1531</v>
      </c>
      <c r="AL104" s="82" t="s">
        <v>1625</v>
      </c>
      <c r="AM104" s="78"/>
      <c r="AN104" s="80">
        <v>41461.82653935185</v>
      </c>
      <c r="AO104" s="82" t="s">
        <v>1732</v>
      </c>
      <c r="AP104" s="78" t="b">
        <v>1</v>
      </c>
      <c r="AQ104" s="78" t="b">
        <v>0</v>
      </c>
      <c r="AR104" s="78" t="b">
        <v>0</v>
      </c>
      <c r="AS104" s="78" t="s">
        <v>1187</v>
      </c>
      <c r="AT104" s="78">
        <v>333</v>
      </c>
      <c r="AU104" s="82" t="s">
        <v>1751</v>
      </c>
      <c r="AV104" s="78" t="b">
        <v>0</v>
      </c>
      <c r="AW104" s="78" t="s">
        <v>1797</v>
      </c>
      <c r="AX104" s="82" t="s">
        <v>1899</v>
      </c>
      <c r="AY104" s="78" t="s">
        <v>66</v>
      </c>
      <c r="AZ104" s="78" t="str">
        <f>REPLACE(INDEX(GroupVertices[Group],MATCH(Vertices[[#This Row],[Vertex]],GroupVertices[Vertex],0)),1,1,"")</f>
        <v>11</v>
      </c>
      <c r="BA104" s="48" t="s">
        <v>540</v>
      </c>
      <c r="BB104" s="48" t="s">
        <v>540</v>
      </c>
      <c r="BC104" s="48" t="s">
        <v>614</v>
      </c>
      <c r="BD104" s="48" t="s">
        <v>614</v>
      </c>
      <c r="BE104" s="48" t="s">
        <v>673</v>
      </c>
      <c r="BF104" s="48" t="s">
        <v>673</v>
      </c>
      <c r="BG104" s="120" t="s">
        <v>2653</v>
      </c>
      <c r="BH104" s="120" t="s">
        <v>2653</v>
      </c>
      <c r="BI104" s="120" t="s">
        <v>2751</v>
      </c>
      <c r="BJ104" s="120" t="s">
        <v>2751</v>
      </c>
      <c r="BK104" s="120">
        <v>0</v>
      </c>
      <c r="BL104" s="123">
        <v>0</v>
      </c>
      <c r="BM104" s="120">
        <v>0</v>
      </c>
      <c r="BN104" s="123">
        <v>0</v>
      </c>
      <c r="BO104" s="120">
        <v>0</v>
      </c>
      <c r="BP104" s="123">
        <v>0</v>
      </c>
      <c r="BQ104" s="120">
        <v>9</v>
      </c>
      <c r="BR104" s="123">
        <v>100</v>
      </c>
      <c r="BS104" s="120">
        <v>9</v>
      </c>
      <c r="BT104" s="2"/>
      <c r="BU104" s="3"/>
      <c r="BV104" s="3"/>
      <c r="BW104" s="3"/>
      <c r="BX104" s="3"/>
    </row>
    <row r="105" spans="1:76" ht="15">
      <c r="A105" s="64" t="s">
        <v>281</v>
      </c>
      <c r="B105" s="65"/>
      <c r="C105" s="65" t="s">
        <v>64</v>
      </c>
      <c r="D105" s="66">
        <v>162.06916907960553</v>
      </c>
      <c r="E105" s="68"/>
      <c r="F105" s="100" t="s">
        <v>808</v>
      </c>
      <c r="G105" s="65"/>
      <c r="H105" s="69" t="s">
        <v>281</v>
      </c>
      <c r="I105" s="70"/>
      <c r="J105" s="70"/>
      <c r="K105" s="69" t="s">
        <v>2020</v>
      </c>
      <c r="L105" s="73">
        <v>1</v>
      </c>
      <c r="M105" s="74">
        <v>9034.1845703125</v>
      </c>
      <c r="N105" s="74">
        <v>9087.326171875</v>
      </c>
      <c r="O105" s="75"/>
      <c r="P105" s="76"/>
      <c r="Q105" s="76"/>
      <c r="R105" s="86"/>
      <c r="S105" s="48">
        <v>0</v>
      </c>
      <c r="T105" s="48">
        <v>1</v>
      </c>
      <c r="U105" s="49">
        <v>0</v>
      </c>
      <c r="V105" s="49">
        <v>0.2</v>
      </c>
      <c r="W105" s="49">
        <v>0</v>
      </c>
      <c r="X105" s="49">
        <v>0.610685</v>
      </c>
      <c r="Y105" s="49">
        <v>0</v>
      </c>
      <c r="Z105" s="49">
        <v>0</v>
      </c>
      <c r="AA105" s="71">
        <v>105</v>
      </c>
      <c r="AB105" s="71"/>
      <c r="AC105" s="72"/>
      <c r="AD105" s="78" t="s">
        <v>1348</v>
      </c>
      <c r="AE105" s="78">
        <v>34</v>
      </c>
      <c r="AF105" s="78">
        <v>27</v>
      </c>
      <c r="AG105" s="78">
        <v>58</v>
      </c>
      <c r="AH105" s="78">
        <v>185</v>
      </c>
      <c r="AI105" s="78"/>
      <c r="AJ105" s="78"/>
      <c r="AK105" s="78" t="s">
        <v>1541</v>
      </c>
      <c r="AL105" s="78"/>
      <c r="AM105" s="78"/>
      <c r="AN105" s="80">
        <v>42951.27614583333</v>
      </c>
      <c r="AO105" s="82" t="s">
        <v>1733</v>
      </c>
      <c r="AP105" s="78" t="b">
        <v>1</v>
      </c>
      <c r="AQ105" s="78" t="b">
        <v>0</v>
      </c>
      <c r="AR105" s="78" t="b">
        <v>0</v>
      </c>
      <c r="AS105" s="78" t="s">
        <v>1187</v>
      </c>
      <c r="AT105" s="78">
        <v>0</v>
      </c>
      <c r="AU105" s="78"/>
      <c r="AV105" s="78" t="b">
        <v>0</v>
      </c>
      <c r="AW105" s="78" t="s">
        <v>1797</v>
      </c>
      <c r="AX105" s="82" t="s">
        <v>1900</v>
      </c>
      <c r="AY105" s="78" t="s">
        <v>66</v>
      </c>
      <c r="AZ105" s="78" t="str">
        <f>REPLACE(INDEX(GroupVertices[Group],MATCH(Vertices[[#This Row],[Vertex]],GroupVertices[Vertex],0)),1,1,"")</f>
        <v>9</v>
      </c>
      <c r="BA105" s="48"/>
      <c r="BB105" s="48"/>
      <c r="BC105" s="48"/>
      <c r="BD105" s="48"/>
      <c r="BE105" s="48" t="s">
        <v>670</v>
      </c>
      <c r="BF105" s="48" t="s">
        <v>670</v>
      </c>
      <c r="BG105" s="120" t="s">
        <v>2648</v>
      </c>
      <c r="BH105" s="120" t="s">
        <v>2648</v>
      </c>
      <c r="BI105" s="120" t="s">
        <v>2747</v>
      </c>
      <c r="BJ105" s="120" t="s">
        <v>2747</v>
      </c>
      <c r="BK105" s="120">
        <v>1</v>
      </c>
      <c r="BL105" s="123">
        <v>4.761904761904762</v>
      </c>
      <c r="BM105" s="120">
        <v>0</v>
      </c>
      <c r="BN105" s="123">
        <v>0</v>
      </c>
      <c r="BO105" s="120">
        <v>0</v>
      </c>
      <c r="BP105" s="123">
        <v>0</v>
      </c>
      <c r="BQ105" s="120">
        <v>20</v>
      </c>
      <c r="BR105" s="123">
        <v>95.23809523809524</v>
      </c>
      <c r="BS105" s="120">
        <v>21</v>
      </c>
      <c r="BT105" s="2"/>
      <c r="BU105" s="3"/>
      <c r="BV105" s="3"/>
      <c r="BW105" s="3"/>
      <c r="BX105" s="3"/>
    </row>
    <row r="106" spans="1:76" ht="15">
      <c r="A106" s="64" t="s">
        <v>284</v>
      </c>
      <c r="B106" s="65"/>
      <c r="C106" s="65" t="s">
        <v>64</v>
      </c>
      <c r="D106" s="66">
        <v>162.0774693691582</v>
      </c>
      <c r="E106" s="68"/>
      <c r="F106" s="100" t="s">
        <v>810</v>
      </c>
      <c r="G106" s="65"/>
      <c r="H106" s="69" t="s">
        <v>284</v>
      </c>
      <c r="I106" s="70"/>
      <c r="J106" s="70"/>
      <c r="K106" s="69" t="s">
        <v>2021</v>
      </c>
      <c r="L106" s="73">
        <v>1</v>
      </c>
      <c r="M106" s="74">
        <v>9034.1845703125</v>
      </c>
      <c r="N106" s="74">
        <v>7969.791015625</v>
      </c>
      <c r="O106" s="75"/>
      <c r="P106" s="76"/>
      <c r="Q106" s="76"/>
      <c r="R106" s="86"/>
      <c r="S106" s="48">
        <v>0</v>
      </c>
      <c r="T106" s="48">
        <v>1</v>
      </c>
      <c r="U106" s="49">
        <v>0</v>
      </c>
      <c r="V106" s="49">
        <v>0.2</v>
      </c>
      <c r="W106" s="49">
        <v>0</v>
      </c>
      <c r="X106" s="49">
        <v>0.610685</v>
      </c>
      <c r="Y106" s="49">
        <v>0</v>
      </c>
      <c r="Z106" s="49">
        <v>0</v>
      </c>
      <c r="AA106" s="71">
        <v>106</v>
      </c>
      <c r="AB106" s="71"/>
      <c r="AC106" s="72"/>
      <c r="AD106" s="78" t="s">
        <v>1349</v>
      </c>
      <c r="AE106" s="78">
        <v>23</v>
      </c>
      <c r="AF106" s="78">
        <v>30</v>
      </c>
      <c r="AG106" s="78">
        <v>82</v>
      </c>
      <c r="AH106" s="78">
        <v>102</v>
      </c>
      <c r="AI106" s="78"/>
      <c r="AJ106" s="78"/>
      <c r="AK106" s="78" t="s">
        <v>1535</v>
      </c>
      <c r="AL106" s="78"/>
      <c r="AM106" s="78"/>
      <c r="AN106" s="80">
        <v>40026.31085648148</v>
      </c>
      <c r="AO106" s="78"/>
      <c r="AP106" s="78" t="b">
        <v>1</v>
      </c>
      <c r="AQ106" s="78" t="b">
        <v>0</v>
      </c>
      <c r="AR106" s="78" t="b">
        <v>0</v>
      </c>
      <c r="AS106" s="78" t="s">
        <v>1187</v>
      </c>
      <c r="AT106" s="78">
        <v>0</v>
      </c>
      <c r="AU106" s="82" t="s">
        <v>1751</v>
      </c>
      <c r="AV106" s="78" t="b">
        <v>0</v>
      </c>
      <c r="AW106" s="78" t="s">
        <v>1797</v>
      </c>
      <c r="AX106" s="82" t="s">
        <v>1901</v>
      </c>
      <c r="AY106" s="78" t="s">
        <v>66</v>
      </c>
      <c r="AZ106" s="78" t="str">
        <f>REPLACE(INDEX(GroupVertices[Group],MATCH(Vertices[[#This Row],[Vertex]],GroupVertices[Vertex],0)),1,1,"")</f>
        <v>9</v>
      </c>
      <c r="BA106" s="48"/>
      <c r="BB106" s="48"/>
      <c r="BC106" s="48"/>
      <c r="BD106" s="48"/>
      <c r="BE106" s="48" t="s">
        <v>670</v>
      </c>
      <c r="BF106" s="48" t="s">
        <v>670</v>
      </c>
      <c r="BG106" s="120" t="s">
        <v>2648</v>
      </c>
      <c r="BH106" s="120" t="s">
        <v>2648</v>
      </c>
      <c r="BI106" s="120" t="s">
        <v>2747</v>
      </c>
      <c r="BJ106" s="120" t="s">
        <v>2747</v>
      </c>
      <c r="BK106" s="120">
        <v>1</v>
      </c>
      <c r="BL106" s="123">
        <v>4.761904761904762</v>
      </c>
      <c r="BM106" s="120">
        <v>0</v>
      </c>
      <c r="BN106" s="123">
        <v>0</v>
      </c>
      <c r="BO106" s="120">
        <v>0</v>
      </c>
      <c r="BP106" s="123">
        <v>0</v>
      </c>
      <c r="BQ106" s="120">
        <v>20</v>
      </c>
      <c r="BR106" s="123">
        <v>95.23809523809524</v>
      </c>
      <c r="BS106" s="120">
        <v>21</v>
      </c>
      <c r="BT106" s="2"/>
      <c r="BU106" s="3"/>
      <c r="BV106" s="3"/>
      <c r="BW106" s="3"/>
      <c r="BX106" s="3"/>
    </row>
    <row r="107" spans="1:76" ht="15">
      <c r="A107" s="64" t="s">
        <v>285</v>
      </c>
      <c r="B107" s="65"/>
      <c r="C107" s="65" t="s">
        <v>64</v>
      </c>
      <c r="D107" s="66">
        <v>168.68173308989338</v>
      </c>
      <c r="E107" s="68"/>
      <c r="F107" s="100" t="s">
        <v>811</v>
      </c>
      <c r="G107" s="65"/>
      <c r="H107" s="69" t="s">
        <v>285</v>
      </c>
      <c r="I107" s="70"/>
      <c r="J107" s="70"/>
      <c r="K107" s="69" t="s">
        <v>2022</v>
      </c>
      <c r="L107" s="73">
        <v>1</v>
      </c>
      <c r="M107" s="74">
        <v>5655.705078125</v>
      </c>
      <c r="N107" s="74">
        <v>5205.36181640625</v>
      </c>
      <c r="O107" s="75"/>
      <c r="P107" s="76"/>
      <c r="Q107" s="76"/>
      <c r="R107" s="86"/>
      <c r="S107" s="48">
        <v>0</v>
      </c>
      <c r="T107" s="48">
        <v>1</v>
      </c>
      <c r="U107" s="49">
        <v>0</v>
      </c>
      <c r="V107" s="49">
        <v>0.005376</v>
      </c>
      <c r="W107" s="49">
        <v>0.009329</v>
      </c>
      <c r="X107" s="49">
        <v>0.497484</v>
      </c>
      <c r="Y107" s="49">
        <v>0</v>
      </c>
      <c r="Z107" s="49">
        <v>0</v>
      </c>
      <c r="AA107" s="71">
        <v>107</v>
      </c>
      <c r="AB107" s="71"/>
      <c r="AC107" s="72"/>
      <c r="AD107" s="78" t="s">
        <v>1350</v>
      </c>
      <c r="AE107" s="78">
        <v>5000</v>
      </c>
      <c r="AF107" s="78">
        <v>2417</v>
      </c>
      <c r="AG107" s="78">
        <v>15578</v>
      </c>
      <c r="AH107" s="78">
        <v>10605</v>
      </c>
      <c r="AI107" s="78"/>
      <c r="AJ107" s="78" t="s">
        <v>1459</v>
      </c>
      <c r="AK107" s="78" t="s">
        <v>1542</v>
      </c>
      <c r="AL107" s="78"/>
      <c r="AM107" s="78"/>
      <c r="AN107" s="80">
        <v>42692.461875</v>
      </c>
      <c r="AO107" s="82" t="s">
        <v>1734</v>
      </c>
      <c r="AP107" s="78" t="b">
        <v>0</v>
      </c>
      <c r="AQ107" s="78" t="b">
        <v>0</v>
      </c>
      <c r="AR107" s="78" t="b">
        <v>0</v>
      </c>
      <c r="AS107" s="78" t="s">
        <v>1749</v>
      </c>
      <c r="AT107" s="78">
        <v>71</v>
      </c>
      <c r="AU107" s="82" t="s">
        <v>1751</v>
      </c>
      <c r="AV107" s="78" t="b">
        <v>0</v>
      </c>
      <c r="AW107" s="78" t="s">
        <v>1797</v>
      </c>
      <c r="AX107" s="82" t="s">
        <v>1902</v>
      </c>
      <c r="AY107" s="78" t="s">
        <v>66</v>
      </c>
      <c r="AZ107" s="78" t="str">
        <f>REPLACE(INDEX(GroupVertices[Group],MATCH(Vertices[[#This Row],[Vertex]],GroupVertices[Vertex],0)),1,1,"")</f>
        <v>8</v>
      </c>
      <c r="BA107" s="48"/>
      <c r="BB107" s="48"/>
      <c r="BC107" s="48"/>
      <c r="BD107" s="48"/>
      <c r="BE107" s="48" t="s">
        <v>637</v>
      </c>
      <c r="BF107" s="48" t="s">
        <v>637</v>
      </c>
      <c r="BG107" s="120" t="s">
        <v>2606</v>
      </c>
      <c r="BH107" s="120" t="s">
        <v>2606</v>
      </c>
      <c r="BI107" s="120" t="s">
        <v>2752</v>
      </c>
      <c r="BJ107" s="120" t="s">
        <v>2752</v>
      </c>
      <c r="BK107" s="120">
        <v>0</v>
      </c>
      <c r="BL107" s="123">
        <v>0</v>
      </c>
      <c r="BM107" s="120">
        <v>0</v>
      </c>
      <c r="BN107" s="123">
        <v>0</v>
      </c>
      <c r="BO107" s="120">
        <v>0</v>
      </c>
      <c r="BP107" s="123">
        <v>0</v>
      </c>
      <c r="BQ107" s="120">
        <v>14</v>
      </c>
      <c r="BR107" s="123">
        <v>100</v>
      </c>
      <c r="BS107" s="120">
        <v>14</v>
      </c>
      <c r="BT107" s="2"/>
      <c r="BU107" s="3"/>
      <c r="BV107" s="3"/>
      <c r="BW107" s="3"/>
      <c r="BX107" s="3"/>
    </row>
    <row r="108" spans="1:76" ht="15">
      <c r="A108" s="64" t="s">
        <v>286</v>
      </c>
      <c r="B108" s="65"/>
      <c r="C108" s="65" t="s">
        <v>64</v>
      </c>
      <c r="D108" s="66">
        <v>173.4543995826744</v>
      </c>
      <c r="E108" s="68"/>
      <c r="F108" s="100" t="s">
        <v>812</v>
      </c>
      <c r="G108" s="65"/>
      <c r="H108" s="69" t="s">
        <v>286</v>
      </c>
      <c r="I108" s="70"/>
      <c r="J108" s="70"/>
      <c r="K108" s="69" t="s">
        <v>2023</v>
      </c>
      <c r="L108" s="73">
        <v>7596.222003092962</v>
      </c>
      <c r="M108" s="74">
        <v>1955.0093994140625</v>
      </c>
      <c r="N108" s="74">
        <v>1215.949951171875</v>
      </c>
      <c r="O108" s="75"/>
      <c r="P108" s="76"/>
      <c r="Q108" s="76"/>
      <c r="R108" s="86"/>
      <c r="S108" s="48">
        <v>0</v>
      </c>
      <c r="T108" s="48">
        <v>8</v>
      </c>
      <c r="U108" s="49">
        <v>621.666667</v>
      </c>
      <c r="V108" s="49">
        <v>0.008475</v>
      </c>
      <c r="W108" s="49">
        <v>0.089034</v>
      </c>
      <c r="X108" s="49">
        <v>2.616069</v>
      </c>
      <c r="Y108" s="49">
        <v>0.017857142857142856</v>
      </c>
      <c r="Z108" s="49">
        <v>0</v>
      </c>
      <c r="AA108" s="71">
        <v>108</v>
      </c>
      <c r="AB108" s="71"/>
      <c r="AC108" s="72"/>
      <c r="AD108" s="78" t="s">
        <v>1351</v>
      </c>
      <c r="AE108" s="78">
        <v>3349</v>
      </c>
      <c r="AF108" s="78">
        <v>4142</v>
      </c>
      <c r="AG108" s="78">
        <v>127737</v>
      </c>
      <c r="AH108" s="78">
        <v>20</v>
      </c>
      <c r="AI108" s="78"/>
      <c r="AJ108" s="78" t="s">
        <v>1460</v>
      </c>
      <c r="AK108" s="78"/>
      <c r="AL108" s="82" t="s">
        <v>1635</v>
      </c>
      <c r="AM108" s="78"/>
      <c r="AN108" s="80">
        <v>42714.47175925926</v>
      </c>
      <c r="AO108" s="82" t="s">
        <v>1735</v>
      </c>
      <c r="AP108" s="78" t="b">
        <v>0</v>
      </c>
      <c r="AQ108" s="78" t="b">
        <v>0</v>
      </c>
      <c r="AR108" s="78" t="b">
        <v>0</v>
      </c>
      <c r="AS108" s="78" t="s">
        <v>1187</v>
      </c>
      <c r="AT108" s="78">
        <v>1069</v>
      </c>
      <c r="AU108" s="82" t="s">
        <v>1751</v>
      </c>
      <c r="AV108" s="78" t="b">
        <v>0</v>
      </c>
      <c r="AW108" s="78" t="s">
        <v>1797</v>
      </c>
      <c r="AX108" s="82" t="s">
        <v>1903</v>
      </c>
      <c r="AY108" s="78" t="s">
        <v>66</v>
      </c>
      <c r="AZ108" s="78" t="str">
        <f>REPLACE(INDEX(GroupVertices[Group],MATCH(Vertices[[#This Row],[Vertex]],GroupVertices[Vertex],0)),1,1,"")</f>
        <v>2</v>
      </c>
      <c r="BA108" s="48" t="s">
        <v>514</v>
      </c>
      <c r="BB108" s="48" t="s">
        <v>514</v>
      </c>
      <c r="BC108" s="48" t="s">
        <v>600</v>
      </c>
      <c r="BD108" s="48" t="s">
        <v>600</v>
      </c>
      <c r="BE108" s="48" t="s">
        <v>2572</v>
      </c>
      <c r="BF108" s="48" t="s">
        <v>2585</v>
      </c>
      <c r="BG108" s="120" t="s">
        <v>2654</v>
      </c>
      <c r="BH108" s="120" t="s">
        <v>2683</v>
      </c>
      <c r="BI108" s="120" t="s">
        <v>2753</v>
      </c>
      <c r="BJ108" s="120" t="s">
        <v>2776</v>
      </c>
      <c r="BK108" s="120">
        <v>1</v>
      </c>
      <c r="BL108" s="123">
        <v>0.49504950495049505</v>
      </c>
      <c r="BM108" s="120">
        <v>3</v>
      </c>
      <c r="BN108" s="123">
        <v>1.4851485148514851</v>
      </c>
      <c r="BO108" s="120">
        <v>0</v>
      </c>
      <c r="BP108" s="123">
        <v>0</v>
      </c>
      <c r="BQ108" s="120">
        <v>198</v>
      </c>
      <c r="BR108" s="123">
        <v>98.01980198019803</v>
      </c>
      <c r="BS108" s="120">
        <v>202</v>
      </c>
      <c r="BT108" s="2"/>
      <c r="BU108" s="3"/>
      <c r="BV108" s="3"/>
      <c r="BW108" s="3"/>
      <c r="BX108" s="3"/>
    </row>
    <row r="109" spans="1:76" ht="15">
      <c r="A109" s="64" t="s">
        <v>287</v>
      </c>
      <c r="B109" s="65"/>
      <c r="C109" s="65" t="s">
        <v>64</v>
      </c>
      <c r="D109" s="66">
        <v>162.76639340202917</v>
      </c>
      <c r="E109" s="68"/>
      <c r="F109" s="100" t="s">
        <v>813</v>
      </c>
      <c r="G109" s="65"/>
      <c r="H109" s="69" t="s">
        <v>287</v>
      </c>
      <c r="I109" s="70"/>
      <c r="J109" s="70"/>
      <c r="K109" s="69" t="s">
        <v>2024</v>
      </c>
      <c r="L109" s="73">
        <v>1</v>
      </c>
      <c r="M109" s="74">
        <v>1695.6103515625</v>
      </c>
      <c r="N109" s="74">
        <v>352.9058837890625</v>
      </c>
      <c r="O109" s="75"/>
      <c r="P109" s="76"/>
      <c r="Q109" s="76"/>
      <c r="R109" s="86"/>
      <c r="S109" s="48">
        <v>2</v>
      </c>
      <c r="T109" s="48">
        <v>1</v>
      </c>
      <c r="U109" s="49">
        <v>0</v>
      </c>
      <c r="V109" s="49">
        <v>0.006452</v>
      </c>
      <c r="W109" s="49">
        <v>0.028937</v>
      </c>
      <c r="X109" s="49">
        <v>0.744273</v>
      </c>
      <c r="Y109" s="49">
        <v>0</v>
      </c>
      <c r="Z109" s="49">
        <v>0</v>
      </c>
      <c r="AA109" s="71">
        <v>109</v>
      </c>
      <c r="AB109" s="71"/>
      <c r="AC109" s="72"/>
      <c r="AD109" s="78" t="s">
        <v>1352</v>
      </c>
      <c r="AE109" s="78">
        <v>387</v>
      </c>
      <c r="AF109" s="78">
        <v>279</v>
      </c>
      <c r="AG109" s="78">
        <v>792</v>
      </c>
      <c r="AH109" s="78">
        <v>461</v>
      </c>
      <c r="AI109" s="78"/>
      <c r="AJ109" s="78" t="s">
        <v>1461</v>
      </c>
      <c r="AK109" s="78" t="s">
        <v>1543</v>
      </c>
      <c r="AL109" s="82" t="s">
        <v>1636</v>
      </c>
      <c r="AM109" s="78"/>
      <c r="AN109" s="80">
        <v>41981.92652777778</v>
      </c>
      <c r="AO109" s="82" t="s">
        <v>1736</v>
      </c>
      <c r="AP109" s="78" t="b">
        <v>0</v>
      </c>
      <c r="AQ109" s="78" t="b">
        <v>0</v>
      </c>
      <c r="AR109" s="78" t="b">
        <v>0</v>
      </c>
      <c r="AS109" s="78" t="s">
        <v>1187</v>
      </c>
      <c r="AT109" s="78">
        <v>43</v>
      </c>
      <c r="AU109" s="82" t="s">
        <v>1751</v>
      </c>
      <c r="AV109" s="78" t="b">
        <v>0</v>
      </c>
      <c r="AW109" s="78" t="s">
        <v>1797</v>
      </c>
      <c r="AX109" s="82" t="s">
        <v>1904</v>
      </c>
      <c r="AY109" s="78" t="s">
        <v>66</v>
      </c>
      <c r="AZ109" s="78" t="str">
        <f>REPLACE(INDEX(GroupVertices[Group],MATCH(Vertices[[#This Row],[Vertex]],GroupVertices[Vertex],0)),1,1,"")</f>
        <v>2</v>
      </c>
      <c r="BA109" s="48" t="s">
        <v>544</v>
      </c>
      <c r="BB109" s="48" t="s">
        <v>544</v>
      </c>
      <c r="BC109" s="48" t="s">
        <v>593</v>
      </c>
      <c r="BD109" s="48" t="s">
        <v>593</v>
      </c>
      <c r="BE109" s="48"/>
      <c r="BF109" s="48"/>
      <c r="BG109" s="120" t="s">
        <v>2655</v>
      </c>
      <c r="BH109" s="120" t="s">
        <v>2655</v>
      </c>
      <c r="BI109" s="120" t="s">
        <v>2754</v>
      </c>
      <c r="BJ109" s="120" t="s">
        <v>2754</v>
      </c>
      <c r="BK109" s="120">
        <v>1</v>
      </c>
      <c r="BL109" s="123">
        <v>5.555555555555555</v>
      </c>
      <c r="BM109" s="120">
        <v>2</v>
      </c>
      <c r="BN109" s="123">
        <v>11.11111111111111</v>
      </c>
      <c r="BO109" s="120">
        <v>0</v>
      </c>
      <c r="BP109" s="123">
        <v>0</v>
      </c>
      <c r="BQ109" s="120">
        <v>15</v>
      </c>
      <c r="BR109" s="123">
        <v>83.33333333333333</v>
      </c>
      <c r="BS109" s="120">
        <v>18</v>
      </c>
      <c r="BT109" s="2"/>
      <c r="BU109" s="3"/>
      <c r="BV109" s="3"/>
      <c r="BW109" s="3"/>
      <c r="BX109" s="3"/>
    </row>
    <row r="110" spans="1:76" ht="15">
      <c r="A110" s="64" t="s">
        <v>288</v>
      </c>
      <c r="B110" s="65"/>
      <c r="C110" s="65" t="s">
        <v>64</v>
      </c>
      <c r="D110" s="66">
        <v>162.51185118908086</v>
      </c>
      <c r="E110" s="68"/>
      <c r="F110" s="100" t="s">
        <v>814</v>
      </c>
      <c r="G110" s="65"/>
      <c r="H110" s="69" t="s">
        <v>288</v>
      </c>
      <c r="I110" s="70"/>
      <c r="J110" s="70"/>
      <c r="K110" s="69" t="s">
        <v>2025</v>
      </c>
      <c r="L110" s="73">
        <v>1</v>
      </c>
      <c r="M110" s="74">
        <v>2507.307861328125</v>
      </c>
      <c r="N110" s="74">
        <v>492.6710205078125</v>
      </c>
      <c r="O110" s="75"/>
      <c r="P110" s="76"/>
      <c r="Q110" s="76"/>
      <c r="R110" s="86"/>
      <c r="S110" s="48">
        <v>2</v>
      </c>
      <c r="T110" s="48">
        <v>1</v>
      </c>
      <c r="U110" s="49">
        <v>0</v>
      </c>
      <c r="V110" s="49">
        <v>0.006452</v>
      </c>
      <c r="W110" s="49">
        <v>0.028937</v>
      </c>
      <c r="X110" s="49">
        <v>0.744273</v>
      </c>
      <c r="Y110" s="49">
        <v>0</v>
      </c>
      <c r="Z110" s="49">
        <v>0</v>
      </c>
      <c r="AA110" s="71">
        <v>110</v>
      </c>
      <c r="AB110" s="71"/>
      <c r="AC110" s="72"/>
      <c r="AD110" s="78" t="s">
        <v>1353</v>
      </c>
      <c r="AE110" s="78">
        <v>1022</v>
      </c>
      <c r="AF110" s="78">
        <v>187</v>
      </c>
      <c r="AG110" s="78">
        <v>261</v>
      </c>
      <c r="AH110" s="78">
        <v>577</v>
      </c>
      <c r="AI110" s="78"/>
      <c r="AJ110" s="78" t="s">
        <v>1462</v>
      </c>
      <c r="AK110" s="78" t="s">
        <v>1476</v>
      </c>
      <c r="AL110" s="78"/>
      <c r="AM110" s="78"/>
      <c r="AN110" s="80">
        <v>39993.12049768519</v>
      </c>
      <c r="AO110" s="78"/>
      <c r="AP110" s="78" t="b">
        <v>1</v>
      </c>
      <c r="AQ110" s="78" t="b">
        <v>0</v>
      </c>
      <c r="AR110" s="78" t="b">
        <v>0</v>
      </c>
      <c r="AS110" s="78" t="s">
        <v>1187</v>
      </c>
      <c r="AT110" s="78">
        <v>7</v>
      </c>
      <c r="AU110" s="82" t="s">
        <v>1751</v>
      </c>
      <c r="AV110" s="78" t="b">
        <v>0</v>
      </c>
      <c r="AW110" s="78" t="s">
        <v>1797</v>
      </c>
      <c r="AX110" s="82" t="s">
        <v>1905</v>
      </c>
      <c r="AY110" s="78" t="s">
        <v>66</v>
      </c>
      <c r="AZ110" s="78" t="str">
        <f>REPLACE(INDEX(GroupVertices[Group],MATCH(Vertices[[#This Row],[Vertex]],GroupVertices[Vertex],0)),1,1,"")</f>
        <v>2</v>
      </c>
      <c r="BA110" s="48" t="s">
        <v>545</v>
      </c>
      <c r="BB110" s="48" t="s">
        <v>545</v>
      </c>
      <c r="BC110" s="48" t="s">
        <v>593</v>
      </c>
      <c r="BD110" s="48" t="s">
        <v>593</v>
      </c>
      <c r="BE110" s="48" t="s">
        <v>676</v>
      </c>
      <c r="BF110" s="48" t="s">
        <v>676</v>
      </c>
      <c r="BG110" s="120" t="s">
        <v>2656</v>
      </c>
      <c r="BH110" s="120" t="s">
        <v>2656</v>
      </c>
      <c r="BI110" s="120" t="s">
        <v>2755</v>
      </c>
      <c r="BJ110" s="120" t="s">
        <v>2755</v>
      </c>
      <c r="BK110" s="120">
        <v>0</v>
      </c>
      <c r="BL110" s="123">
        <v>0</v>
      </c>
      <c r="BM110" s="120">
        <v>0</v>
      </c>
      <c r="BN110" s="123">
        <v>0</v>
      </c>
      <c r="BO110" s="120">
        <v>0</v>
      </c>
      <c r="BP110" s="123">
        <v>0</v>
      </c>
      <c r="BQ110" s="120">
        <v>22</v>
      </c>
      <c r="BR110" s="123">
        <v>100</v>
      </c>
      <c r="BS110" s="120">
        <v>22</v>
      </c>
      <c r="BT110" s="2"/>
      <c r="BU110" s="3"/>
      <c r="BV110" s="3"/>
      <c r="BW110" s="3"/>
      <c r="BX110" s="3"/>
    </row>
    <row r="111" spans="1:76" ht="15">
      <c r="A111" s="64" t="s">
        <v>329</v>
      </c>
      <c r="B111" s="65"/>
      <c r="C111" s="65" t="s">
        <v>64</v>
      </c>
      <c r="D111" s="66">
        <v>178.72508344861512</v>
      </c>
      <c r="E111" s="68"/>
      <c r="F111" s="100" t="s">
        <v>1794</v>
      </c>
      <c r="G111" s="65"/>
      <c r="H111" s="69" t="s">
        <v>329</v>
      </c>
      <c r="I111" s="70"/>
      <c r="J111" s="70"/>
      <c r="K111" s="69" t="s">
        <v>2026</v>
      </c>
      <c r="L111" s="73">
        <v>1</v>
      </c>
      <c r="M111" s="74">
        <v>1140.590087890625</v>
      </c>
      <c r="N111" s="74">
        <v>1109.596435546875</v>
      </c>
      <c r="O111" s="75"/>
      <c r="P111" s="76"/>
      <c r="Q111" s="76"/>
      <c r="R111" s="86"/>
      <c r="S111" s="48">
        <v>2</v>
      </c>
      <c r="T111" s="48">
        <v>0</v>
      </c>
      <c r="U111" s="49">
        <v>0</v>
      </c>
      <c r="V111" s="49">
        <v>0.007634</v>
      </c>
      <c r="W111" s="49">
        <v>0.049531</v>
      </c>
      <c r="X111" s="49">
        <v>0.688842</v>
      </c>
      <c r="Y111" s="49">
        <v>0.5</v>
      </c>
      <c r="Z111" s="49">
        <v>0</v>
      </c>
      <c r="AA111" s="71">
        <v>111</v>
      </c>
      <c r="AB111" s="71"/>
      <c r="AC111" s="72"/>
      <c r="AD111" s="78" t="s">
        <v>1354</v>
      </c>
      <c r="AE111" s="78">
        <v>449</v>
      </c>
      <c r="AF111" s="78">
        <v>6047</v>
      </c>
      <c r="AG111" s="78">
        <v>3582</v>
      </c>
      <c r="AH111" s="78">
        <v>1060</v>
      </c>
      <c r="AI111" s="78"/>
      <c r="AJ111" s="78" t="s">
        <v>1463</v>
      </c>
      <c r="AK111" s="78"/>
      <c r="AL111" s="82" t="s">
        <v>1637</v>
      </c>
      <c r="AM111" s="78"/>
      <c r="AN111" s="80">
        <v>39687.73297453704</v>
      </c>
      <c r="AO111" s="82" t="s">
        <v>1737</v>
      </c>
      <c r="AP111" s="78" t="b">
        <v>0</v>
      </c>
      <c r="AQ111" s="78" t="b">
        <v>0</v>
      </c>
      <c r="AR111" s="78" t="b">
        <v>0</v>
      </c>
      <c r="AS111" s="78" t="s">
        <v>1187</v>
      </c>
      <c r="AT111" s="78">
        <v>215</v>
      </c>
      <c r="AU111" s="82" t="s">
        <v>1751</v>
      </c>
      <c r="AV111" s="78" t="b">
        <v>1</v>
      </c>
      <c r="AW111" s="78" t="s">
        <v>1797</v>
      </c>
      <c r="AX111" s="82" t="s">
        <v>1906</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290</v>
      </c>
      <c r="B112" s="65"/>
      <c r="C112" s="65" t="s">
        <v>64</v>
      </c>
      <c r="D112" s="66">
        <v>164.2134105473767</v>
      </c>
      <c r="E112" s="68"/>
      <c r="F112" s="100" t="s">
        <v>816</v>
      </c>
      <c r="G112" s="65"/>
      <c r="H112" s="69" t="s">
        <v>290</v>
      </c>
      <c r="I112" s="70"/>
      <c r="J112" s="70"/>
      <c r="K112" s="69" t="s">
        <v>2027</v>
      </c>
      <c r="L112" s="73">
        <v>1</v>
      </c>
      <c r="M112" s="74">
        <v>6916.1376953125</v>
      </c>
      <c r="N112" s="74">
        <v>1429.268798828125</v>
      </c>
      <c r="O112" s="75"/>
      <c r="P112" s="76"/>
      <c r="Q112" s="76"/>
      <c r="R112" s="86"/>
      <c r="S112" s="48">
        <v>0</v>
      </c>
      <c r="T112" s="48">
        <v>1</v>
      </c>
      <c r="U112" s="49">
        <v>0</v>
      </c>
      <c r="V112" s="49">
        <v>0.005319</v>
      </c>
      <c r="W112" s="49">
        <v>0.008444</v>
      </c>
      <c r="X112" s="49">
        <v>0.490476</v>
      </c>
      <c r="Y112" s="49">
        <v>0</v>
      </c>
      <c r="Z112" s="49">
        <v>0</v>
      </c>
      <c r="AA112" s="71">
        <v>112</v>
      </c>
      <c r="AB112" s="71"/>
      <c r="AC112" s="72"/>
      <c r="AD112" s="78" t="s">
        <v>1355</v>
      </c>
      <c r="AE112" s="78">
        <v>498</v>
      </c>
      <c r="AF112" s="78">
        <v>802</v>
      </c>
      <c r="AG112" s="78">
        <v>205253</v>
      </c>
      <c r="AH112" s="78">
        <v>17045</v>
      </c>
      <c r="AI112" s="78"/>
      <c r="AJ112" s="78" t="s">
        <v>1464</v>
      </c>
      <c r="AK112" s="78" t="s">
        <v>1544</v>
      </c>
      <c r="AL112" s="82" t="s">
        <v>1638</v>
      </c>
      <c r="AM112" s="78"/>
      <c r="AN112" s="80">
        <v>39805.75266203703</v>
      </c>
      <c r="AO112" s="82" t="s">
        <v>1738</v>
      </c>
      <c r="AP112" s="78" t="b">
        <v>0</v>
      </c>
      <c r="AQ112" s="78" t="b">
        <v>0</v>
      </c>
      <c r="AR112" s="78" t="b">
        <v>0</v>
      </c>
      <c r="AS112" s="78" t="s">
        <v>1187</v>
      </c>
      <c r="AT112" s="78">
        <v>222</v>
      </c>
      <c r="AU112" s="82" t="s">
        <v>1753</v>
      </c>
      <c r="AV112" s="78" t="b">
        <v>0</v>
      </c>
      <c r="AW112" s="78" t="s">
        <v>1797</v>
      </c>
      <c r="AX112" s="82" t="s">
        <v>1907</v>
      </c>
      <c r="AY112" s="78" t="s">
        <v>66</v>
      </c>
      <c r="AZ112" s="78" t="str">
        <f>REPLACE(INDEX(GroupVertices[Group],MATCH(Vertices[[#This Row],[Vertex]],GroupVertices[Vertex],0)),1,1,"")</f>
        <v>10</v>
      </c>
      <c r="BA112" s="48"/>
      <c r="BB112" s="48"/>
      <c r="BC112" s="48"/>
      <c r="BD112" s="48"/>
      <c r="BE112" s="48" t="s">
        <v>678</v>
      </c>
      <c r="BF112" s="48" t="s">
        <v>678</v>
      </c>
      <c r="BG112" s="120" t="s">
        <v>2657</v>
      </c>
      <c r="BH112" s="120" t="s">
        <v>2657</v>
      </c>
      <c r="BI112" s="120" t="s">
        <v>2756</v>
      </c>
      <c r="BJ112" s="120" t="s">
        <v>2756</v>
      </c>
      <c r="BK112" s="120">
        <v>0</v>
      </c>
      <c r="BL112" s="123">
        <v>0</v>
      </c>
      <c r="BM112" s="120">
        <v>0</v>
      </c>
      <c r="BN112" s="123">
        <v>0</v>
      </c>
      <c r="BO112" s="120">
        <v>0</v>
      </c>
      <c r="BP112" s="123">
        <v>0</v>
      </c>
      <c r="BQ112" s="120">
        <v>19</v>
      </c>
      <c r="BR112" s="123">
        <v>100</v>
      </c>
      <c r="BS112" s="120">
        <v>19</v>
      </c>
      <c r="BT112" s="2"/>
      <c r="BU112" s="3"/>
      <c r="BV112" s="3"/>
      <c r="BW112" s="3"/>
      <c r="BX112" s="3"/>
    </row>
    <row r="113" spans="1:76" ht="15">
      <c r="A113" s="64" t="s">
        <v>291</v>
      </c>
      <c r="B113" s="65"/>
      <c r="C113" s="65" t="s">
        <v>64</v>
      </c>
      <c r="D113" s="66">
        <v>162.92963242989822</v>
      </c>
      <c r="E113" s="68"/>
      <c r="F113" s="100" t="s">
        <v>817</v>
      </c>
      <c r="G113" s="65"/>
      <c r="H113" s="69" t="s">
        <v>291</v>
      </c>
      <c r="I113" s="70"/>
      <c r="J113" s="70"/>
      <c r="K113" s="69" t="s">
        <v>2028</v>
      </c>
      <c r="L113" s="73">
        <v>1</v>
      </c>
      <c r="M113" s="74">
        <v>518.4666748046875</v>
      </c>
      <c r="N113" s="74">
        <v>7018.90576171875</v>
      </c>
      <c r="O113" s="75"/>
      <c r="P113" s="76"/>
      <c r="Q113" s="76"/>
      <c r="R113" s="86"/>
      <c r="S113" s="48">
        <v>1</v>
      </c>
      <c r="T113" s="48">
        <v>1</v>
      </c>
      <c r="U113" s="49">
        <v>0</v>
      </c>
      <c r="V113" s="49">
        <v>0</v>
      </c>
      <c r="W113" s="49">
        <v>0</v>
      </c>
      <c r="X113" s="49">
        <v>0.999996</v>
      </c>
      <c r="Y113" s="49">
        <v>0</v>
      </c>
      <c r="Z113" s="49" t="s">
        <v>3110</v>
      </c>
      <c r="AA113" s="71">
        <v>113</v>
      </c>
      <c r="AB113" s="71"/>
      <c r="AC113" s="72"/>
      <c r="AD113" s="78" t="s">
        <v>1356</v>
      </c>
      <c r="AE113" s="78">
        <v>363</v>
      </c>
      <c r="AF113" s="78">
        <v>338</v>
      </c>
      <c r="AG113" s="78">
        <v>431</v>
      </c>
      <c r="AH113" s="78">
        <v>38</v>
      </c>
      <c r="AI113" s="78"/>
      <c r="AJ113" s="78" t="s">
        <v>1465</v>
      </c>
      <c r="AK113" s="78" t="s">
        <v>1545</v>
      </c>
      <c r="AL113" s="82" t="s">
        <v>1639</v>
      </c>
      <c r="AM113" s="78"/>
      <c r="AN113" s="80">
        <v>42075.475625</v>
      </c>
      <c r="AO113" s="82" t="s">
        <v>1739</v>
      </c>
      <c r="AP113" s="78" t="b">
        <v>1</v>
      </c>
      <c r="AQ113" s="78" t="b">
        <v>0</v>
      </c>
      <c r="AR113" s="78" t="b">
        <v>0</v>
      </c>
      <c r="AS113" s="78" t="s">
        <v>1749</v>
      </c>
      <c r="AT113" s="78">
        <v>18</v>
      </c>
      <c r="AU113" s="82" t="s">
        <v>1751</v>
      </c>
      <c r="AV113" s="78" t="b">
        <v>0</v>
      </c>
      <c r="AW113" s="78" t="s">
        <v>1797</v>
      </c>
      <c r="AX113" s="82" t="s">
        <v>1908</v>
      </c>
      <c r="AY113" s="78" t="s">
        <v>66</v>
      </c>
      <c r="AZ113" s="78" t="str">
        <f>REPLACE(INDEX(GroupVertices[Group],MATCH(Vertices[[#This Row],[Vertex]],GroupVertices[Vertex],0)),1,1,"")</f>
        <v>1</v>
      </c>
      <c r="BA113" s="48" t="s">
        <v>549</v>
      </c>
      <c r="BB113" s="48" t="s">
        <v>549</v>
      </c>
      <c r="BC113" s="48" t="s">
        <v>621</v>
      </c>
      <c r="BD113" s="48" t="s">
        <v>621</v>
      </c>
      <c r="BE113" s="48" t="s">
        <v>681</v>
      </c>
      <c r="BF113" s="48" t="s">
        <v>681</v>
      </c>
      <c r="BG113" s="120" t="s">
        <v>2658</v>
      </c>
      <c r="BH113" s="120" t="s">
        <v>2658</v>
      </c>
      <c r="BI113" s="120" t="s">
        <v>2757</v>
      </c>
      <c r="BJ113" s="120" t="s">
        <v>2757</v>
      </c>
      <c r="BK113" s="120">
        <v>0</v>
      </c>
      <c r="BL113" s="123">
        <v>0</v>
      </c>
      <c r="BM113" s="120">
        <v>0</v>
      </c>
      <c r="BN113" s="123">
        <v>0</v>
      </c>
      <c r="BO113" s="120">
        <v>0</v>
      </c>
      <c r="BP113" s="123">
        <v>0</v>
      </c>
      <c r="BQ113" s="120">
        <v>30</v>
      </c>
      <c r="BR113" s="123">
        <v>100</v>
      </c>
      <c r="BS113" s="120">
        <v>30</v>
      </c>
      <c r="BT113" s="2"/>
      <c r="BU113" s="3"/>
      <c r="BV113" s="3"/>
      <c r="BW113" s="3"/>
      <c r="BX113" s="3"/>
    </row>
    <row r="114" spans="1:76" ht="15">
      <c r="A114" s="64" t="s">
        <v>292</v>
      </c>
      <c r="B114" s="65"/>
      <c r="C114" s="65" t="s">
        <v>64</v>
      </c>
      <c r="D114" s="66">
        <v>169.86867449592415</v>
      </c>
      <c r="E114" s="68"/>
      <c r="F114" s="100" t="s">
        <v>818</v>
      </c>
      <c r="G114" s="65"/>
      <c r="H114" s="69" t="s">
        <v>292</v>
      </c>
      <c r="I114" s="70"/>
      <c r="J114" s="70"/>
      <c r="K114" s="69" t="s">
        <v>2029</v>
      </c>
      <c r="L114" s="73">
        <v>1</v>
      </c>
      <c r="M114" s="74">
        <v>1812.6842041015625</v>
      </c>
      <c r="N114" s="74">
        <v>8069.78125</v>
      </c>
      <c r="O114" s="75"/>
      <c r="P114" s="76"/>
      <c r="Q114" s="76"/>
      <c r="R114" s="86"/>
      <c r="S114" s="48">
        <v>1</v>
      </c>
      <c r="T114" s="48">
        <v>1</v>
      </c>
      <c r="U114" s="49">
        <v>0</v>
      </c>
      <c r="V114" s="49">
        <v>0</v>
      </c>
      <c r="W114" s="49">
        <v>0</v>
      </c>
      <c r="X114" s="49">
        <v>0.999996</v>
      </c>
      <c r="Y114" s="49">
        <v>0</v>
      </c>
      <c r="Z114" s="49" t="s">
        <v>3110</v>
      </c>
      <c r="AA114" s="71">
        <v>114</v>
      </c>
      <c r="AB114" s="71"/>
      <c r="AC114" s="72"/>
      <c r="AD114" s="78" t="s">
        <v>1357</v>
      </c>
      <c r="AE114" s="78">
        <v>905</v>
      </c>
      <c r="AF114" s="78">
        <v>2846</v>
      </c>
      <c r="AG114" s="78">
        <v>3485</v>
      </c>
      <c r="AH114" s="78">
        <v>173</v>
      </c>
      <c r="AI114" s="78"/>
      <c r="AJ114" s="78" t="s">
        <v>1466</v>
      </c>
      <c r="AK114" s="78" t="s">
        <v>1499</v>
      </c>
      <c r="AL114" s="82" t="s">
        <v>1640</v>
      </c>
      <c r="AM114" s="78"/>
      <c r="AN114" s="80">
        <v>40679.83204861111</v>
      </c>
      <c r="AO114" s="82" t="s">
        <v>1740</v>
      </c>
      <c r="AP114" s="78" t="b">
        <v>0</v>
      </c>
      <c r="AQ114" s="78" t="b">
        <v>0</v>
      </c>
      <c r="AR114" s="78" t="b">
        <v>1</v>
      </c>
      <c r="AS114" s="78" t="s">
        <v>1187</v>
      </c>
      <c r="AT114" s="78">
        <v>108</v>
      </c>
      <c r="AU114" s="82" t="s">
        <v>1751</v>
      </c>
      <c r="AV114" s="78" t="b">
        <v>0</v>
      </c>
      <c r="AW114" s="78" t="s">
        <v>1797</v>
      </c>
      <c r="AX114" s="82" t="s">
        <v>1909</v>
      </c>
      <c r="AY114" s="78" t="s">
        <v>66</v>
      </c>
      <c r="AZ114" s="78" t="str">
        <f>REPLACE(INDEX(GroupVertices[Group],MATCH(Vertices[[#This Row],[Vertex]],GroupVertices[Vertex],0)),1,1,"")</f>
        <v>1</v>
      </c>
      <c r="BA114" s="48" t="s">
        <v>550</v>
      </c>
      <c r="BB114" s="48" t="s">
        <v>550</v>
      </c>
      <c r="BC114" s="48" t="s">
        <v>593</v>
      </c>
      <c r="BD114" s="48" t="s">
        <v>593</v>
      </c>
      <c r="BE114" s="48" t="s">
        <v>627</v>
      </c>
      <c r="BF114" s="48" t="s">
        <v>627</v>
      </c>
      <c r="BG114" s="120" t="s">
        <v>2659</v>
      </c>
      <c r="BH114" s="120" t="s">
        <v>2659</v>
      </c>
      <c r="BI114" s="120" t="s">
        <v>2758</v>
      </c>
      <c r="BJ114" s="120" t="s">
        <v>2758</v>
      </c>
      <c r="BK114" s="120">
        <v>0</v>
      </c>
      <c r="BL114" s="123">
        <v>0</v>
      </c>
      <c r="BM114" s="120">
        <v>1</v>
      </c>
      <c r="BN114" s="123">
        <v>5.882352941176471</v>
      </c>
      <c r="BO114" s="120">
        <v>0</v>
      </c>
      <c r="BP114" s="123">
        <v>0</v>
      </c>
      <c r="BQ114" s="120">
        <v>16</v>
      </c>
      <c r="BR114" s="123">
        <v>94.11764705882354</v>
      </c>
      <c r="BS114" s="120">
        <v>17</v>
      </c>
      <c r="BT114" s="2"/>
      <c r="BU114" s="3"/>
      <c r="BV114" s="3"/>
      <c r="BW114" s="3"/>
      <c r="BX114" s="3"/>
    </row>
    <row r="115" spans="1:76" ht="15">
      <c r="A115" s="64" t="s">
        <v>293</v>
      </c>
      <c r="B115" s="65"/>
      <c r="C115" s="65" t="s">
        <v>64</v>
      </c>
      <c r="D115" s="66">
        <v>162.15493873831636</v>
      </c>
      <c r="E115" s="68"/>
      <c r="F115" s="100" t="s">
        <v>819</v>
      </c>
      <c r="G115" s="65"/>
      <c r="H115" s="69" t="s">
        <v>293</v>
      </c>
      <c r="I115" s="70"/>
      <c r="J115" s="70"/>
      <c r="K115" s="69" t="s">
        <v>2030</v>
      </c>
      <c r="L115" s="73">
        <v>1</v>
      </c>
      <c r="M115" s="74">
        <v>7055.82470703125</v>
      </c>
      <c r="N115" s="74">
        <v>8337.2431640625</v>
      </c>
      <c r="O115" s="75"/>
      <c r="P115" s="76"/>
      <c r="Q115" s="76"/>
      <c r="R115" s="86"/>
      <c r="S115" s="48">
        <v>1</v>
      </c>
      <c r="T115" s="48">
        <v>1</v>
      </c>
      <c r="U115" s="49">
        <v>0</v>
      </c>
      <c r="V115" s="49">
        <v>0.005848</v>
      </c>
      <c r="W115" s="49">
        <v>0.012098</v>
      </c>
      <c r="X115" s="49">
        <v>0.488765</v>
      </c>
      <c r="Y115" s="49">
        <v>0</v>
      </c>
      <c r="Z115" s="49">
        <v>1</v>
      </c>
      <c r="AA115" s="71">
        <v>115</v>
      </c>
      <c r="AB115" s="71"/>
      <c r="AC115" s="72"/>
      <c r="AD115" s="78" t="s">
        <v>1358</v>
      </c>
      <c r="AE115" s="78">
        <v>158</v>
      </c>
      <c r="AF115" s="78">
        <v>58</v>
      </c>
      <c r="AG115" s="78">
        <v>268</v>
      </c>
      <c r="AH115" s="78">
        <v>900</v>
      </c>
      <c r="AI115" s="78"/>
      <c r="AJ115" s="78"/>
      <c r="AK115" s="78"/>
      <c r="AL115" s="78"/>
      <c r="AM115" s="78"/>
      <c r="AN115" s="80">
        <v>42371.64996527778</v>
      </c>
      <c r="AO115" s="82" t="s">
        <v>1741</v>
      </c>
      <c r="AP115" s="78" t="b">
        <v>1</v>
      </c>
      <c r="AQ115" s="78" t="b">
        <v>0</v>
      </c>
      <c r="AR115" s="78" t="b">
        <v>0</v>
      </c>
      <c r="AS115" s="78" t="s">
        <v>1187</v>
      </c>
      <c r="AT115" s="78">
        <v>12</v>
      </c>
      <c r="AU115" s="78"/>
      <c r="AV115" s="78" t="b">
        <v>0</v>
      </c>
      <c r="AW115" s="78" t="s">
        <v>1797</v>
      </c>
      <c r="AX115" s="82" t="s">
        <v>1910</v>
      </c>
      <c r="AY115" s="78" t="s">
        <v>66</v>
      </c>
      <c r="AZ115" s="78" t="str">
        <f>REPLACE(INDEX(GroupVertices[Group],MATCH(Vertices[[#This Row],[Vertex]],GroupVertices[Vertex],0)),1,1,"")</f>
        <v>5</v>
      </c>
      <c r="BA115" s="48"/>
      <c r="BB115" s="48"/>
      <c r="BC115" s="48"/>
      <c r="BD115" s="48"/>
      <c r="BE115" s="48" t="s">
        <v>655</v>
      </c>
      <c r="BF115" s="48" t="s">
        <v>655</v>
      </c>
      <c r="BG115" s="120" t="s">
        <v>2629</v>
      </c>
      <c r="BH115" s="120" t="s">
        <v>2629</v>
      </c>
      <c r="BI115" s="120" t="s">
        <v>2730</v>
      </c>
      <c r="BJ115" s="120" t="s">
        <v>2730</v>
      </c>
      <c r="BK115" s="120">
        <v>0</v>
      </c>
      <c r="BL115" s="123">
        <v>0</v>
      </c>
      <c r="BM115" s="120">
        <v>0</v>
      </c>
      <c r="BN115" s="123">
        <v>0</v>
      </c>
      <c r="BO115" s="120">
        <v>0</v>
      </c>
      <c r="BP115" s="123">
        <v>0</v>
      </c>
      <c r="BQ115" s="120">
        <v>19</v>
      </c>
      <c r="BR115" s="123">
        <v>100</v>
      </c>
      <c r="BS115" s="120">
        <v>19</v>
      </c>
      <c r="BT115" s="2"/>
      <c r="BU115" s="3"/>
      <c r="BV115" s="3"/>
      <c r="BW115" s="3"/>
      <c r="BX115" s="3"/>
    </row>
    <row r="116" spans="1:76" ht="15">
      <c r="A116" s="64" t="s">
        <v>330</v>
      </c>
      <c r="B116" s="65"/>
      <c r="C116" s="65" t="s">
        <v>64</v>
      </c>
      <c r="D116" s="66">
        <v>162.52568500500198</v>
      </c>
      <c r="E116" s="68"/>
      <c r="F116" s="100" t="s">
        <v>1795</v>
      </c>
      <c r="G116" s="65"/>
      <c r="H116" s="69" t="s">
        <v>330</v>
      </c>
      <c r="I116" s="70"/>
      <c r="J116" s="70"/>
      <c r="K116" s="69" t="s">
        <v>2031</v>
      </c>
      <c r="L116" s="73">
        <v>1</v>
      </c>
      <c r="M116" s="74">
        <v>6664.8759765625</v>
      </c>
      <c r="N116" s="74">
        <v>9646.09375</v>
      </c>
      <c r="O116" s="75"/>
      <c r="P116" s="76"/>
      <c r="Q116" s="76"/>
      <c r="R116" s="86"/>
      <c r="S116" s="48">
        <v>1</v>
      </c>
      <c r="T116" s="48">
        <v>0</v>
      </c>
      <c r="U116" s="49">
        <v>0</v>
      </c>
      <c r="V116" s="49">
        <v>0.005848</v>
      </c>
      <c r="W116" s="49">
        <v>0.012098</v>
      </c>
      <c r="X116" s="49">
        <v>0.488765</v>
      </c>
      <c r="Y116" s="49">
        <v>0</v>
      </c>
      <c r="Z116" s="49">
        <v>0</v>
      </c>
      <c r="AA116" s="71">
        <v>116</v>
      </c>
      <c r="AB116" s="71"/>
      <c r="AC116" s="72"/>
      <c r="AD116" s="78" t="s">
        <v>1359</v>
      </c>
      <c r="AE116" s="78">
        <v>104</v>
      </c>
      <c r="AF116" s="78">
        <v>192</v>
      </c>
      <c r="AG116" s="78">
        <v>83</v>
      </c>
      <c r="AH116" s="78">
        <v>3</v>
      </c>
      <c r="AI116" s="78"/>
      <c r="AJ116" s="78" t="s">
        <v>1467</v>
      </c>
      <c r="AK116" s="78" t="s">
        <v>1546</v>
      </c>
      <c r="AL116" s="82" t="s">
        <v>1641</v>
      </c>
      <c r="AM116" s="78"/>
      <c r="AN116" s="80">
        <v>40452.82545138889</v>
      </c>
      <c r="AO116" s="78"/>
      <c r="AP116" s="78" t="b">
        <v>1</v>
      </c>
      <c r="AQ116" s="78" t="b">
        <v>0</v>
      </c>
      <c r="AR116" s="78" t="b">
        <v>0</v>
      </c>
      <c r="AS116" s="78" t="s">
        <v>1187</v>
      </c>
      <c r="AT116" s="78">
        <v>5</v>
      </c>
      <c r="AU116" s="82" t="s">
        <v>1751</v>
      </c>
      <c r="AV116" s="78" t="b">
        <v>0</v>
      </c>
      <c r="AW116" s="78" t="s">
        <v>1797</v>
      </c>
      <c r="AX116" s="82" t="s">
        <v>1911</v>
      </c>
      <c r="AY116" s="78" t="s">
        <v>65</v>
      </c>
      <c r="AZ116" s="78" t="str">
        <f>REPLACE(INDEX(GroupVertices[Group],MATCH(Vertices[[#This Row],[Vertex]],GroupVertices[Vertex],0)),1,1,"")</f>
        <v>5</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296</v>
      </c>
      <c r="B117" s="65"/>
      <c r="C117" s="65" t="s">
        <v>64</v>
      </c>
      <c r="D117" s="66">
        <v>289.799558242346</v>
      </c>
      <c r="E117" s="68"/>
      <c r="F117" s="100" t="s">
        <v>820</v>
      </c>
      <c r="G117" s="65"/>
      <c r="H117" s="69" t="s">
        <v>296</v>
      </c>
      <c r="I117" s="70"/>
      <c r="J117" s="70"/>
      <c r="K117" s="69" t="s">
        <v>2032</v>
      </c>
      <c r="L117" s="73">
        <v>1</v>
      </c>
      <c r="M117" s="74">
        <v>5230.14599609375</v>
      </c>
      <c r="N117" s="74">
        <v>2180.96875</v>
      </c>
      <c r="O117" s="75"/>
      <c r="P117" s="76"/>
      <c r="Q117" s="76"/>
      <c r="R117" s="86"/>
      <c r="S117" s="48">
        <v>2</v>
      </c>
      <c r="T117" s="48">
        <v>1</v>
      </c>
      <c r="U117" s="49">
        <v>0</v>
      </c>
      <c r="V117" s="49">
        <v>0.125</v>
      </c>
      <c r="W117" s="49">
        <v>0</v>
      </c>
      <c r="X117" s="49">
        <v>0.906854</v>
      </c>
      <c r="Y117" s="49">
        <v>0.5</v>
      </c>
      <c r="Z117" s="49">
        <v>0.5</v>
      </c>
      <c r="AA117" s="71">
        <v>117</v>
      </c>
      <c r="AB117" s="71"/>
      <c r="AC117" s="72"/>
      <c r="AD117" s="78" t="s">
        <v>1360</v>
      </c>
      <c r="AE117" s="78">
        <v>25549</v>
      </c>
      <c r="AF117" s="78">
        <v>46193</v>
      </c>
      <c r="AG117" s="78">
        <v>23459</v>
      </c>
      <c r="AH117" s="78">
        <v>1417</v>
      </c>
      <c r="AI117" s="78"/>
      <c r="AJ117" s="78" t="s">
        <v>1468</v>
      </c>
      <c r="AK117" s="78" t="s">
        <v>1524</v>
      </c>
      <c r="AL117" s="82" t="s">
        <v>1642</v>
      </c>
      <c r="AM117" s="78"/>
      <c r="AN117" s="80">
        <v>39881.50310185185</v>
      </c>
      <c r="AO117" s="82" t="s">
        <v>1742</v>
      </c>
      <c r="AP117" s="78" t="b">
        <v>0</v>
      </c>
      <c r="AQ117" s="78" t="b">
        <v>0</v>
      </c>
      <c r="AR117" s="78" t="b">
        <v>1</v>
      </c>
      <c r="AS117" s="78" t="s">
        <v>1187</v>
      </c>
      <c r="AT117" s="78">
        <v>882</v>
      </c>
      <c r="AU117" s="82" t="s">
        <v>1751</v>
      </c>
      <c r="AV117" s="78" t="b">
        <v>1</v>
      </c>
      <c r="AW117" s="78" t="s">
        <v>1797</v>
      </c>
      <c r="AX117" s="82" t="s">
        <v>1912</v>
      </c>
      <c r="AY117" s="78" t="s">
        <v>66</v>
      </c>
      <c r="AZ117" s="78" t="str">
        <f>REPLACE(INDEX(GroupVertices[Group],MATCH(Vertices[[#This Row],[Vertex]],GroupVertices[Vertex],0)),1,1,"")</f>
        <v>6</v>
      </c>
      <c r="BA117" s="48"/>
      <c r="BB117" s="48"/>
      <c r="BC117" s="48"/>
      <c r="BD117" s="48"/>
      <c r="BE117" s="48"/>
      <c r="BF117" s="48"/>
      <c r="BG117" s="120" t="s">
        <v>2660</v>
      </c>
      <c r="BH117" s="120" t="s">
        <v>2660</v>
      </c>
      <c r="BI117" s="120" t="s">
        <v>2759</v>
      </c>
      <c r="BJ117" s="120" t="s">
        <v>2759</v>
      </c>
      <c r="BK117" s="120">
        <v>3</v>
      </c>
      <c r="BL117" s="123">
        <v>14.285714285714286</v>
      </c>
      <c r="BM117" s="120">
        <v>0</v>
      </c>
      <c r="BN117" s="123">
        <v>0</v>
      </c>
      <c r="BO117" s="120">
        <v>0</v>
      </c>
      <c r="BP117" s="123">
        <v>0</v>
      </c>
      <c r="BQ117" s="120">
        <v>18</v>
      </c>
      <c r="BR117" s="123">
        <v>85.71428571428571</v>
      </c>
      <c r="BS117" s="120">
        <v>21</v>
      </c>
      <c r="BT117" s="2"/>
      <c r="BU117" s="3"/>
      <c r="BV117" s="3"/>
      <c r="BW117" s="3"/>
      <c r="BX117" s="3"/>
    </row>
    <row r="118" spans="1:76" ht="15">
      <c r="A118" s="64" t="s">
        <v>297</v>
      </c>
      <c r="B118" s="65"/>
      <c r="C118" s="65" t="s">
        <v>64</v>
      </c>
      <c r="D118" s="66">
        <v>163.4304165662422</v>
      </c>
      <c r="E118" s="68"/>
      <c r="F118" s="100" t="s">
        <v>821</v>
      </c>
      <c r="G118" s="65"/>
      <c r="H118" s="69" t="s">
        <v>297</v>
      </c>
      <c r="I118" s="70"/>
      <c r="J118" s="70"/>
      <c r="K118" s="69" t="s">
        <v>2033</v>
      </c>
      <c r="L118" s="73">
        <v>1</v>
      </c>
      <c r="M118" s="74">
        <v>4676.40625</v>
      </c>
      <c r="N118" s="74">
        <v>2635.030517578125</v>
      </c>
      <c r="O118" s="75"/>
      <c r="P118" s="76"/>
      <c r="Q118" s="76"/>
      <c r="R118" s="86"/>
      <c r="S118" s="48">
        <v>0</v>
      </c>
      <c r="T118" s="48">
        <v>2</v>
      </c>
      <c r="U118" s="49">
        <v>0</v>
      </c>
      <c r="V118" s="49">
        <v>0.125</v>
      </c>
      <c r="W118" s="49">
        <v>0</v>
      </c>
      <c r="X118" s="49">
        <v>0.906854</v>
      </c>
      <c r="Y118" s="49">
        <v>1</v>
      </c>
      <c r="Z118" s="49">
        <v>0</v>
      </c>
      <c r="AA118" s="71">
        <v>118</v>
      </c>
      <c r="AB118" s="71"/>
      <c r="AC118" s="72"/>
      <c r="AD118" s="78" t="s">
        <v>1361</v>
      </c>
      <c r="AE118" s="78">
        <v>710</v>
      </c>
      <c r="AF118" s="78">
        <v>519</v>
      </c>
      <c r="AG118" s="78">
        <v>1937</v>
      </c>
      <c r="AH118" s="78">
        <v>2416</v>
      </c>
      <c r="AI118" s="78"/>
      <c r="AJ118" s="78" t="s">
        <v>1469</v>
      </c>
      <c r="AK118" s="78"/>
      <c r="AL118" s="78"/>
      <c r="AM118" s="78"/>
      <c r="AN118" s="80">
        <v>40031.815092592595</v>
      </c>
      <c r="AO118" s="82" t="s">
        <v>1743</v>
      </c>
      <c r="AP118" s="78" t="b">
        <v>0</v>
      </c>
      <c r="AQ118" s="78" t="b">
        <v>0</v>
      </c>
      <c r="AR118" s="78" t="b">
        <v>1</v>
      </c>
      <c r="AS118" s="78" t="s">
        <v>1187</v>
      </c>
      <c r="AT118" s="78">
        <v>8</v>
      </c>
      <c r="AU118" s="82" t="s">
        <v>1758</v>
      </c>
      <c r="AV118" s="78" t="b">
        <v>0</v>
      </c>
      <c r="AW118" s="78" t="s">
        <v>1797</v>
      </c>
      <c r="AX118" s="82" t="s">
        <v>1913</v>
      </c>
      <c r="AY118" s="78" t="s">
        <v>66</v>
      </c>
      <c r="AZ118" s="78" t="str">
        <f>REPLACE(INDEX(GroupVertices[Group],MATCH(Vertices[[#This Row],[Vertex]],GroupVertices[Vertex],0)),1,1,"")</f>
        <v>6</v>
      </c>
      <c r="BA118" s="48"/>
      <c r="BB118" s="48"/>
      <c r="BC118" s="48"/>
      <c r="BD118" s="48"/>
      <c r="BE118" s="48"/>
      <c r="BF118" s="48"/>
      <c r="BG118" s="120" t="s">
        <v>2660</v>
      </c>
      <c r="BH118" s="120" t="s">
        <v>2660</v>
      </c>
      <c r="BI118" s="120" t="s">
        <v>2759</v>
      </c>
      <c r="BJ118" s="120" t="s">
        <v>2759</v>
      </c>
      <c r="BK118" s="120">
        <v>3</v>
      </c>
      <c r="BL118" s="123">
        <v>14.285714285714286</v>
      </c>
      <c r="BM118" s="120">
        <v>0</v>
      </c>
      <c r="BN118" s="123">
        <v>0</v>
      </c>
      <c r="BO118" s="120">
        <v>0</v>
      </c>
      <c r="BP118" s="123">
        <v>0</v>
      </c>
      <c r="BQ118" s="120">
        <v>18</v>
      </c>
      <c r="BR118" s="123">
        <v>85.71428571428571</v>
      </c>
      <c r="BS118" s="120">
        <v>21</v>
      </c>
      <c r="BT118" s="2"/>
      <c r="BU118" s="3"/>
      <c r="BV118" s="3"/>
      <c r="BW118" s="3"/>
      <c r="BX118" s="3"/>
    </row>
    <row r="119" spans="1:76" ht="15">
      <c r="A119" s="64" t="s">
        <v>298</v>
      </c>
      <c r="B119" s="65"/>
      <c r="C119" s="65" t="s">
        <v>64</v>
      </c>
      <c r="D119" s="66">
        <v>164.34344841703506</v>
      </c>
      <c r="E119" s="68"/>
      <c r="F119" s="100" t="s">
        <v>823</v>
      </c>
      <c r="G119" s="65"/>
      <c r="H119" s="69" t="s">
        <v>298</v>
      </c>
      <c r="I119" s="70"/>
      <c r="J119" s="70"/>
      <c r="K119" s="69" t="s">
        <v>2034</v>
      </c>
      <c r="L119" s="73">
        <v>1</v>
      </c>
      <c r="M119" s="74">
        <v>2459.79296875</v>
      </c>
      <c r="N119" s="74">
        <v>8069.78125</v>
      </c>
      <c r="O119" s="75"/>
      <c r="P119" s="76"/>
      <c r="Q119" s="76"/>
      <c r="R119" s="86"/>
      <c r="S119" s="48">
        <v>1</v>
      </c>
      <c r="T119" s="48">
        <v>1</v>
      </c>
      <c r="U119" s="49">
        <v>0</v>
      </c>
      <c r="V119" s="49">
        <v>0</v>
      </c>
      <c r="W119" s="49">
        <v>0</v>
      </c>
      <c r="X119" s="49">
        <v>0.999996</v>
      </c>
      <c r="Y119" s="49">
        <v>0</v>
      </c>
      <c r="Z119" s="49" t="s">
        <v>3110</v>
      </c>
      <c r="AA119" s="71">
        <v>119</v>
      </c>
      <c r="AB119" s="71"/>
      <c r="AC119" s="72"/>
      <c r="AD119" s="78" t="s">
        <v>1362</v>
      </c>
      <c r="AE119" s="78">
        <v>46</v>
      </c>
      <c r="AF119" s="78">
        <v>849</v>
      </c>
      <c r="AG119" s="78">
        <v>1825</v>
      </c>
      <c r="AH119" s="78">
        <v>194</v>
      </c>
      <c r="AI119" s="78"/>
      <c r="AJ119" s="78" t="s">
        <v>1470</v>
      </c>
      <c r="AK119" s="78" t="s">
        <v>1547</v>
      </c>
      <c r="AL119" s="82" t="s">
        <v>1643</v>
      </c>
      <c r="AM119" s="78"/>
      <c r="AN119" s="80">
        <v>40354.09857638889</v>
      </c>
      <c r="AO119" s="82" t="s">
        <v>1744</v>
      </c>
      <c r="AP119" s="78" t="b">
        <v>0</v>
      </c>
      <c r="AQ119" s="78" t="b">
        <v>0</v>
      </c>
      <c r="AR119" s="78" t="b">
        <v>0</v>
      </c>
      <c r="AS119" s="78" t="s">
        <v>1187</v>
      </c>
      <c r="AT119" s="78">
        <v>26</v>
      </c>
      <c r="AU119" s="82" t="s">
        <v>1752</v>
      </c>
      <c r="AV119" s="78" t="b">
        <v>0</v>
      </c>
      <c r="AW119" s="78" t="s">
        <v>1797</v>
      </c>
      <c r="AX119" s="82" t="s">
        <v>1914</v>
      </c>
      <c r="AY119" s="78" t="s">
        <v>66</v>
      </c>
      <c r="AZ119" s="78" t="str">
        <f>REPLACE(INDEX(GroupVertices[Group],MATCH(Vertices[[#This Row],[Vertex]],GroupVertices[Vertex],0)),1,1,"")</f>
        <v>1</v>
      </c>
      <c r="BA119" s="48" t="s">
        <v>2543</v>
      </c>
      <c r="BB119" s="48" t="s">
        <v>2543</v>
      </c>
      <c r="BC119" s="48" t="s">
        <v>593</v>
      </c>
      <c r="BD119" s="48" t="s">
        <v>593</v>
      </c>
      <c r="BE119" s="48"/>
      <c r="BF119" s="48"/>
      <c r="BG119" s="120" t="s">
        <v>2661</v>
      </c>
      <c r="BH119" s="120" t="s">
        <v>2684</v>
      </c>
      <c r="BI119" s="120" t="s">
        <v>2760</v>
      </c>
      <c r="BJ119" s="120" t="s">
        <v>2760</v>
      </c>
      <c r="BK119" s="120">
        <v>2</v>
      </c>
      <c r="BL119" s="123">
        <v>4.545454545454546</v>
      </c>
      <c r="BM119" s="120">
        <v>0</v>
      </c>
      <c r="BN119" s="123">
        <v>0</v>
      </c>
      <c r="BO119" s="120">
        <v>0</v>
      </c>
      <c r="BP119" s="123">
        <v>0</v>
      </c>
      <c r="BQ119" s="120">
        <v>42</v>
      </c>
      <c r="BR119" s="123">
        <v>95.45454545454545</v>
      </c>
      <c r="BS119" s="120">
        <v>44</v>
      </c>
      <c r="BT119" s="2"/>
      <c r="BU119" s="3"/>
      <c r="BV119" s="3"/>
      <c r="BW119" s="3"/>
      <c r="BX119" s="3"/>
    </row>
    <row r="120" spans="1:76" ht="15">
      <c r="A120" s="64" t="s">
        <v>299</v>
      </c>
      <c r="B120" s="65"/>
      <c r="C120" s="65" t="s">
        <v>64</v>
      </c>
      <c r="D120" s="66">
        <v>168.9888438033419</v>
      </c>
      <c r="E120" s="68"/>
      <c r="F120" s="100" t="s">
        <v>824</v>
      </c>
      <c r="G120" s="65"/>
      <c r="H120" s="69" t="s">
        <v>299</v>
      </c>
      <c r="I120" s="70"/>
      <c r="J120" s="70"/>
      <c r="K120" s="69" t="s">
        <v>2035</v>
      </c>
      <c r="L120" s="73">
        <v>1</v>
      </c>
      <c r="M120" s="74">
        <v>3106.90185546875</v>
      </c>
      <c r="N120" s="74">
        <v>8069.78125</v>
      </c>
      <c r="O120" s="75"/>
      <c r="P120" s="76"/>
      <c r="Q120" s="76"/>
      <c r="R120" s="86"/>
      <c r="S120" s="48">
        <v>1</v>
      </c>
      <c r="T120" s="48">
        <v>1</v>
      </c>
      <c r="U120" s="49">
        <v>0</v>
      </c>
      <c r="V120" s="49">
        <v>0</v>
      </c>
      <c r="W120" s="49">
        <v>0</v>
      </c>
      <c r="X120" s="49">
        <v>0.999996</v>
      </c>
      <c r="Y120" s="49">
        <v>0</v>
      </c>
      <c r="Z120" s="49" t="s">
        <v>3110</v>
      </c>
      <c r="AA120" s="71">
        <v>120</v>
      </c>
      <c r="AB120" s="71"/>
      <c r="AC120" s="72"/>
      <c r="AD120" s="78" t="s">
        <v>1363</v>
      </c>
      <c r="AE120" s="78">
        <v>615</v>
      </c>
      <c r="AF120" s="78">
        <v>2528</v>
      </c>
      <c r="AG120" s="78">
        <v>5223</v>
      </c>
      <c r="AH120" s="78">
        <v>244</v>
      </c>
      <c r="AI120" s="78"/>
      <c r="AJ120" s="78" t="s">
        <v>1471</v>
      </c>
      <c r="AK120" s="78" t="s">
        <v>1548</v>
      </c>
      <c r="AL120" s="82" t="s">
        <v>1644</v>
      </c>
      <c r="AM120" s="78"/>
      <c r="AN120" s="80">
        <v>41603.70134259259</v>
      </c>
      <c r="AO120" s="82" t="s">
        <v>1745</v>
      </c>
      <c r="AP120" s="78" t="b">
        <v>0</v>
      </c>
      <c r="AQ120" s="78" t="b">
        <v>0</v>
      </c>
      <c r="AR120" s="78" t="b">
        <v>0</v>
      </c>
      <c r="AS120" s="78" t="s">
        <v>1187</v>
      </c>
      <c r="AT120" s="78">
        <v>115</v>
      </c>
      <c r="AU120" s="82" t="s">
        <v>1755</v>
      </c>
      <c r="AV120" s="78" t="b">
        <v>0</v>
      </c>
      <c r="AW120" s="78" t="s">
        <v>1797</v>
      </c>
      <c r="AX120" s="82" t="s">
        <v>1915</v>
      </c>
      <c r="AY120" s="78" t="s">
        <v>66</v>
      </c>
      <c r="AZ120" s="78" t="str">
        <f>REPLACE(INDEX(GroupVertices[Group],MATCH(Vertices[[#This Row],[Vertex]],GroupVertices[Vertex],0)),1,1,"")</f>
        <v>1</v>
      </c>
      <c r="BA120" s="48" t="s">
        <v>2544</v>
      </c>
      <c r="BB120" s="48" t="s">
        <v>2547</v>
      </c>
      <c r="BC120" s="48" t="s">
        <v>622</v>
      </c>
      <c r="BD120" s="48" t="s">
        <v>622</v>
      </c>
      <c r="BE120" s="48" t="s">
        <v>686</v>
      </c>
      <c r="BF120" s="48" t="s">
        <v>2586</v>
      </c>
      <c r="BG120" s="120" t="s">
        <v>2662</v>
      </c>
      <c r="BH120" s="120" t="s">
        <v>2685</v>
      </c>
      <c r="BI120" s="120" t="s">
        <v>2761</v>
      </c>
      <c r="BJ120" s="120" t="s">
        <v>2761</v>
      </c>
      <c r="BK120" s="120">
        <v>2</v>
      </c>
      <c r="BL120" s="123">
        <v>2.7777777777777777</v>
      </c>
      <c r="BM120" s="120">
        <v>0</v>
      </c>
      <c r="BN120" s="123">
        <v>0</v>
      </c>
      <c r="BO120" s="120">
        <v>0</v>
      </c>
      <c r="BP120" s="123">
        <v>0</v>
      </c>
      <c r="BQ120" s="120">
        <v>70</v>
      </c>
      <c r="BR120" s="123">
        <v>97.22222222222223</v>
      </c>
      <c r="BS120" s="120">
        <v>72</v>
      </c>
      <c r="BT120" s="2"/>
      <c r="BU120" s="3"/>
      <c r="BV120" s="3"/>
      <c r="BW120" s="3"/>
      <c r="BX120" s="3"/>
    </row>
    <row r="121" spans="1:76" ht="15">
      <c r="A121" s="64" t="s">
        <v>331</v>
      </c>
      <c r="B121" s="65"/>
      <c r="C121" s="65" t="s">
        <v>64</v>
      </c>
      <c r="D121" s="66">
        <v>169.58923141431782</v>
      </c>
      <c r="E121" s="68"/>
      <c r="F121" s="100" t="s">
        <v>1796</v>
      </c>
      <c r="G121" s="65"/>
      <c r="H121" s="69" t="s">
        <v>331</v>
      </c>
      <c r="I121" s="70"/>
      <c r="J121" s="70"/>
      <c r="K121" s="69" t="s">
        <v>2036</v>
      </c>
      <c r="L121" s="73">
        <v>1</v>
      </c>
      <c r="M121" s="74">
        <v>5657.00537109375</v>
      </c>
      <c r="N121" s="74">
        <v>9528.79296875</v>
      </c>
      <c r="O121" s="75"/>
      <c r="P121" s="76"/>
      <c r="Q121" s="76"/>
      <c r="R121" s="86"/>
      <c r="S121" s="48">
        <v>2</v>
      </c>
      <c r="T121" s="48">
        <v>0</v>
      </c>
      <c r="U121" s="49">
        <v>0</v>
      </c>
      <c r="V121" s="49">
        <v>0.007246</v>
      </c>
      <c r="W121" s="49">
        <v>0.03979</v>
      </c>
      <c r="X121" s="49">
        <v>0.74965</v>
      </c>
      <c r="Y121" s="49">
        <v>1</v>
      </c>
      <c r="Z121" s="49">
        <v>0</v>
      </c>
      <c r="AA121" s="71">
        <v>121</v>
      </c>
      <c r="AB121" s="71"/>
      <c r="AC121" s="72"/>
      <c r="AD121" s="78" t="s">
        <v>1364</v>
      </c>
      <c r="AE121" s="78">
        <v>663</v>
      </c>
      <c r="AF121" s="78">
        <v>2745</v>
      </c>
      <c r="AG121" s="78">
        <v>2053</v>
      </c>
      <c r="AH121" s="78">
        <v>1184</v>
      </c>
      <c r="AI121" s="78"/>
      <c r="AJ121" s="78" t="s">
        <v>1472</v>
      </c>
      <c r="AK121" s="78" t="s">
        <v>1511</v>
      </c>
      <c r="AL121" s="82" t="s">
        <v>1645</v>
      </c>
      <c r="AM121" s="78"/>
      <c r="AN121" s="80">
        <v>40513.618263888886</v>
      </c>
      <c r="AO121" s="82" t="s">
        <v>1746</v>
      </c>
      <c r="AP121" s="78" t="b">
        <v>0</v>
      </c>
      <c r="AQ121" s="78" t="b">
        <v>0</v>
      </c>
      <c r="AR121" s="78" t="b">
        <v>1</v>
      </c>
      <c r="AS121" s="78" t="s">
        <v>1187</v>
      </c>
      <c r="AT121" s="78">
        <v>108</v>
      </c>
      <c r="AU121" s="82" t="s">
        <v>1750</v>
      </c>
      <c r="AV121" s="78" t="b">
        <v>0</v>
      </c>
      <c r="AW121" s="78" t="s">
        <v>1797</v>
      </c>
      <c r="AX121" s="82" t="s">
        <v>1916</v>
      </c>
      <c r="AY121" s="78" t="s">
        <v>65</v>
      </c>
      <c r="AZ121" s="78" t="str">
        <f>REPLACE(INDEX(GroupVertices[Group],MATCH(Vertices[[#This Row],[Vertex]],GroupVertices[Vertex],0)),1,1,"")</f>
        <v>5</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87" t="s">
        <v>304</v>
      </c>
      <c r="B122" s="88"/>
      <c r="C122" s="88" t="s">
        <v>64</v>
      </c>
      <c r="D122" s="89">
        <v>167.4643572888362</v>
      </c>
      <c r="E122" s="90"/>
      <c r="F122" s="101" t="s">
        <v>829</v>
      </c>
      <c r="G122" s="88"/>
      <c r="H122" s="91" t="s">
        <v>304</v>
      </c>
      <c r="I122" s="92"/>
      <c r="J122" s="92"/>
      <c r="K122" s="91" t="s">
        <v>2037</v>
      </c>
      <c r="L122" s="93">
        <v>1</v>
      </c>
      <c r="M122" s="94">
        <v>4965.67431640625</v>
      </c>
      <c r="N122" s="94">
        <v>3081.918212890625</v>
      </c>
      <c r="O122" s="95"/>
      <c r="P122" s="96"/>
      <c r="Q122" s="96"/>
      <c r="R122" s="97"/>
      <c r="S122" s="48">
        <v>0</v>
      </c>
      <c r="T122" s="48">
        <v>1</v>
      </c>
      <c r="U122" s="49">
        <v>0</v>
      </c>
      <c r="V122" s="49">
        <v>0.071429</v>
      </c>
      <c r="W122" s="49">
        <v>0</v>
      </c>
      <c r="X122" s="49">
        <v>0.569035</v>
      </c>
      <c r="Y122" s="49">
        <v>0</v>
      </c>
      <c r="Z122" s="49">
        <v>0</v>
      </c>
      <c r="AA122" s="98">
        <v>122</v>
      </c>
      <c r="AB122" s="98"/>
      <c r="AC122" s="99"/>
      <c r="AD122" s="78" t="s">
        <v>1365</v>
      </c>
      <c r="AE122" s="78">
        <v>4102</v>
      </c>
      <c r="AF122" s="78">
        <v>1977</v>
      </c>
      <c r="AG122" s="78">
        <v>4424</v>
      </c>
      <c r="AH122" s="78">
        <v>7398</v>
      </c>
      <c r="AI122" s="78"/>
      <c r="AJ122" s="78" t="s">
        <v>1473</v>
      </c>
      <c r="AK122" s="78" t="s">
        <v>1549</v>
      </c>
      <c r="AL122" s="82" t="s">
        <v>1646</v>
      </c>
      <c r="AM122" s="78"/>
      <c r="AN122" s="80">
        <v>40571.5690625</v>
      </c>
      <c r="AO122" s="82" t="s">
        <v>1747</v>
      </c>
      <c r="AP122" s="78" t="b">
        <v>0</v>
      </c>
      <c r="AQ122" s="78" t="b">
        <v>0</v>
      </c>
      <c r="AR122" s="78" t="b">
        <v>0</v>
      </c>
      <c r="AS122" s="78" t="s">
        <v>1187</v>
      </c>
      <c r="AT122" s="78">
        <v>20</v>
      </c>
      <c r="AU122" s="82" t="s">
        <v>1759</v>
      </c>
      <c r="AV122" s="78" t="b">
        <v>0</v>
      </c>
      <c r="AW122" s="78" t="s">
        <v>1797</v>
      </c>
      <c r="AX122" s="82" t="s">
        <v>1917</v>
      </c>
      <c r="AY122" s="78" t="s">
        <v>66</v>
      </c>
      <c r="AZ122" s="78" t="str">
        <f>REPLACE(INDEX(GroupVertices[Group],MATCH(Vertices[[#This Row],[Vertex]],GroupVertices[Vertex],0)),1,1,"")</f>
        <v>3</v>
      </c>
      <c r="BA122" s="48"/>
      <c r="BB122" s="48"/>
      <c r="BC122" s="48"/>
      <c r="BD122" s="48"/>
      <c r="BE122" s="48" t="s">
        <v>2573</v>
      </c>
      <c r="BF122" s="48" t="s">
        <v>2587</v>
      </c>
      <c r="BG122" s="120" t="s">
        <v>2663</v>
      </c>
      <c r="BH122" s="120" t="s">
        <v>2686</v>
      </c>
      <c r="BI122" s="120" t="s">
        <v>2762</v>
      </c>
      <c r="BJ122" s="120" t="s">
        <v>2762</v>
      </c>
      <c r="BK122" s="120">
        <v>1</v>
      </c>
      <c r="BL122" s="123">
        <v>2.4390243902439024</v>
      </c>
      <c r="BM122" s="120">
        <v>0</v>
      </c>
      <c r="BN122" s="123">
        <v>0</v>
      </c>
      <c r="BO122" s="120">
        <v>0</v>
      </c>
      <c r="BP122" s="123">
        <v>0</v>
      </c>
      <c r="BQ122" s="120">
        <v>40</v>
      </c>
      <c r="BR122" s="123">
        <v>97.5609756097561</v>
      </c>
      <c r="BS122" s="120">
        <v>41</v>
      </c>
      <c r="BT122" s="2"/>
      <c r="BU122" s="3"/>
      <c r="BV122" s="3"/>
      <c r="BW122" s="3"/>
      <c r="BX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hyperlinks>
    <hyperlink ref="AL4" r:id="rId1" display="https://t.co/o1LCCPPfb2"/>
    <hyperlink ref="AL5" r:id="rId2" display="https://theleadleft.com/"/>
    <hyperlink ref="AL6" r:id="rId3" display="http://www.rsm.es/"/>
    <hyperlink ref="AL7" r:id="rId4" display="https://t.co/6hEZVouRbx"/>
    <hyperlink ref="AL9" r:id="rId5" display="https://www.voteardianzika.com/"/>
    <hyperlink ref="AL10" r:id="rId6" display="https://t.co/zy0r5m8Vkj"/>
    <hyperlink ref="AL11" r:id="rId7" display="https://t.co/7RoGq6w1KJ"/>
    <hyperlink ref="AL12" r:id="rId8" display="http://t.co/fF10FPm0U3"/>
    <hyperlink ref="AL13" r:id="rId9" display="http://t.co/mAcTzod5uY"/>
    <hyperlink ref="AL14" r:id="rId10" display="https://t.co/43PYqlYAqz"/>
    <hyperlink ref="AL15" r:id="rId11" display="http://t.co/ksyLB1Vqhj"/>
    <hyperlink ref="AL16" r:id="rId12" display="https://gudcapital.com/"/>
    <hyperlink ref="AL17" r:id="rId13" display="https://juliogysels.com/coaching"/>
    <hyperlink ref="AL19" r:id="rId14" display="https://rsmus.com/"/>
    <hyperlink ref="AL20" r:id="rId15" display="http://www.woowowwin.com/"/>
    <hyperlink ref="AL21" r:id="rId16" display="http://t.co/pNbfs1cmOq"/>
    <hyperlink ref="AL22" r:id="rId17" display="http://www.rsmuk.com/"/>
    <hyperlink ref="AL24" r:id="rId18" display="https://t.co/4Y9UYxSxuN"/>
    <hyperlink ref="AL25" r:id="rId19" display="http://www.industryweek.com/"/>
    <hyperlink ref="AL26" r:id="rId20" display="http://t.co/NXGli8S9JE"/>
    <hyperlink ref="AL27" r:id="rId21" display="https://t.co/F2zyXUEaBP"/>
    <hyperlink ref="AL28" r:id="rId22" display="http://www.peprofessional.com/"/>
    <hyperlink ref="AL29" r:id="rId23" display="http://www.linkedin.com/in/itconnecter/"/>
    <hyperlink ref="AL30" r:id="rId24" display="http://pitchbook.com/"/>
    <hyperlink ref="AL31" r:id="rId25" display="http://t.co/nRxFqcifZx"/>
    <hyperlink ref="AL32" r:id="rId26" display="https://buff.ly/2DitVx0"/>
    <hyperlink ref="AL34" r:id="rId27" display="https://t.co/hITrIYbdqn"/>
    <hyperlink ref="AL35" r:id="rId28" display="http://www.capxpartners.com/"/>
    <hyperlink ref="AL36" r:id="rId29" display="https://t.co/LMM9R8NS0p"/>
    <hyperlink ref="AL37" r:id="rId30" display="http://t.co/jWifH0j8TG"/>
    <hyperlink ref="AL39" r:id="rId31" display="https://t.co/eDq9M1WVxl"/>
    <hyperlink ref="AL41" r:id="rId32" display="http://t.co/q9PrkM6aXC"/>
    <hyperlink ref="AL42" r:id="rId33" display="https://t.co/Nd0bjNnGNr"/>
    <hyperlink ref="AL43" r:id="rId34" display="http://www.sell2sm.biz/"/>
    <hyperlink ref="AL44" r:id="rId35" display="http://henristeenkamp.org/"/>
    <hyperlink ref="AL45" r:id="rId36" display="http://t.co/2Sxkg8K9be"/>
    <hyperlink ref="AL46" r:id="rId37" display="https://t.co/yo1cR2GlyG"/>
    <hyperlink ref="AL47" r:id="rId38" display="https://t.co/X9BpoZ93tm"/>
    <hyperlink ref="AL48" r:id="rId39" display="http://t.co/bkQpTEHGqK"/>
    <hyperlink ref="AL49" r:id="rId40" display="https://t.co/xZIgQqxgDV"/>
    <hyperlink ref="AL50" r:id="rId41" display="https://t.co/uOXgTxervE"/>
    <hyperlink ref="AL51" r:id="rId42" display="https://t.co/DyIWthkowB"/>
    <hyperlink ref="AL52" r:id="rId43" display="https://www.intergrowth.org/register"/>
    <hyperlink ref="AL53" r:id="rId44" display="https://t.co/xhxSHfVkkH"/>
    <hyperlink ref="AL54" r:id="rId45" display="http://t.co/aI91TZAZUQ"/>
    <hyperlink ref="AL55" r:id="rId46" display="http://t.co/gEqvqM3cuQ"/>
    <hyperlink ref="AL56" r:id="rId47" display="http://www.acgwmich.org/"/>
    <hyperlink ref="AL57" r:id="rId48" display="https://t.co/DyStfUCV98"/>
    <hyperlink ref="AL58" r:id="rId49" display="https://t.co/6CWKxb92Hr"/>
    <hyperlink ref="AL59" r:id="rId50" display="https://t.co/iPIDXePxrp"/>
    <hyperlink ref="AL60" r:id="rId51" display="http://t.co/TD5AyAxmEm"/>
    <hyperlink ref="AL61" r:id="rId52" display="https://t.co/6EJAjRJ0lp"/>
    <hyperlink ref="AL62" r:id="rId53" display="https://t.co/5GpqoA0I3q"/>
    <hyperlink ref="AL64" r:id="rId54" display="https://t.co/qYm7thIEGy"/>
    <hyperlink ref="AL66" r:id="rId55" display="http://t.co/ZT8yYv92Zh"/>
    <hyperlink ref="AL68" r:id="rId56" display="https://t.co/jCuxyg9fQm"/>
    <hyperlink ref="AL69" r:id="rId57" display="http://www.goinggloballive.co.uk/"/>
    <hyperlink ref="AL70" r:id="rId58" display="https://theceoforumgroup.com/"/>
    <hyperlink ref="AL71" r:id="rId59" display="http://www.benchmarkcorporate.com/"/>
    <hyperlink ref="AL74" r:id="rId60" display="http://www.rushstreetcapital.com/"/>
    <hyperlink ref="AL75" r:id="rId61" display="http://www.rockwoodequity.com/"/>
    <hyperlink ref="AL76" r:id="rId62" display="http://www.contentandsocial.blog/"/>
    <hyperlink ref="AL77" r:id="rId63" display="https://t.co/9YE6wlMtXE"/>
    <hyperlink ref="AL78" r:id="rId64" display="http://www.contentandsocial.blog/"/>
    <hyperlink ref="AL79" r:id="rId65" display="http://www.fticonsulting.com/services/forensic-litigation-consulting"/>
    <hyperlink ref="AL80" r:id="rId66" display="https://t.co/rMvsb2AqlM"/>
    <hyperlink ref="AL81" r:id="rId67" display="https://t.co/vv8HHFJlRs"/>
    <hyperlink ref="AL82" r:id="rId68" display="https://t.co/eyxE1s8kTe"/>
    <hyperlink ref="AL83" r:id="rId69" display="http://www.fticonsulting.com/"/>
    <hyperlink ref="AL84" r:id="rId70" display="http://t.co/pk7Xlgxew0"/>
    <hyperlink ref="AL85" r:id="rId71" display="http://t.co/TcZFjBrEMn"/>
    <hyperlink ref="AL86" r:id="rId72" display="https://t.co/lnUJSMH3u3"/>
    <hyperlink ref="AL87" r:id="rId73" display="http://t.co/wE5mmX4ldw"/>
    <hyperlink ref="AL89" r:id="rId74" display="http://rsmuk.com/"/>
    <hyperlink ref="AL90" r:id="rId75" display="https://t.co/D3gcJjG0kK"/>
    <hyperlink ref="AL91" r:id="rId76" display="http://www.uhy-us.com/"/>
    <hyperlink ref="AL92" r:id="rId77" display="http://www.gd360.net/"/>
    <hyperlink ref="AL93" r:id="rId78" display="http://www.gd360.net/"/>
    <hyperlink ref="AL94" r:id="rId79" display="https://yapaautcheunbordcise.wordpress.com/"/>
    <hyperlink ref="AL95" r:id="rId80" display="http://www.bdo.gg/"/>
    <hyperlink ref="AL96" r:id="rId81" display="http://t.co/nZnppUuNPy"/>
    <hyperlink ref="AL98" r:id="rId82" display="https://t.co/C1XfFHl9zK"/>
    <hyperlink ref="AL99" r:id="rId83" display="http://about.me/chris_lehnes"/>
    <hyperlink ref="AL100" r:id="rId84" display="http://linkedin.com/in/howardstrauber"/>
    <hyperlink ref="AL101" r:id="rId85" display="https://t.co/WnRM7TlDxE"/>
    <hyperlink ref="AL102" r:id="rId86" display="http://www.youngamericacapital.com/"/>
    <hyperlink ref="AL104" r:id="rId87" display="http://www.gd360.net/"/>
    <hyperlink ref="AL108" r:id="rId88" display="http://www.massimilianoterzi.it/"/>
    <hyperlink ref="AL109" r:id="rId89" display="http://www.optimumadvisors.com/"/>
    <hyperlink ref="AL111" r:id="rId90" display="http://www.stikeman.com/"/>
    <hyperlink ref="AL112" r:id="rId91" display="http://single.com/"/>
    <hyperlink ref="AL113" r:id="rId92" display="http://t.co/wYNwIDuplF"/>
    <hyperlink ref="AL114" r:id="rId93" display="http://www.bdo.com/industries/health/"/>
    <hyperlink ref="AL116" r:id="rId94" display="https://t.co/YDF1b5okzt"/>
    <hyperlink ref="AL117" r:id="rId95" display="https://t.co/2T8kawl72o"/>
    <hyperlink ref="AL119" r:id="rId96" display="http://www.acg.org/centraltexas"/>
    <hyperlink ref="AL120" r:id="rId97" display="http://www.bdo.com/services/tax/"/>
    <hyperlink ref="AL121" r:id="rId98" display="http://www.airdberlis.com/"/>
    <hyperlink ref="AL122" r:id="rId99" display="http://jobs.rsmus.com/ListJobs/All"/>
    <hyperlink ref="AO5" r:id="rId100" display="https://pbs.twimg.com/profile_banners/2535796537/1492705901"/>
    <hyperlink ref="AO6" r:id="rId101" display="https://pbs.twimg.com/profile_banners/1094844517/1445810309"/>
    <hyperlink ref="AO7" r:id="rId102" display="https://pbs.twimg.com/profile_banners/983349413845270528/1534854728"/>
    <hyperlink ref="AO9" r:id="rId103" display="https://pbs.twimg.com/profile_banners/2954077487/1508854819"/>
    <hyperlink ref="AO10" r:id="rId104" display="https://pbs.twimg.com/profile_banners/107807966/1418229770"/>
    <hyperlink ref="AO11" r:id="rId105" display="https://pbs.twimg.com/profile_banners/717063517904306176/1502285416"/>
    <hyperlink ref="AO12" r:id="rId106" display="https://pbs.twimg.com/profile_banners/2777137536/1409698336"/>
    <hyperlink ref="AO13" r:id="rId107" display="https://pbs.twimg.com/profile_banners/2835576600/1536619443"/>
    <hyperlink ref="AO14" r:id="rId108" display="https://pbs.twimg.com/profile_banners/17199641/1470943740"/>
    <hyperlink ref="AO15" r:id="rId109" display="https://pbs.twimg.com/profile_banners/24909624/1348056753"/>
    <hyperlink ref="AO16" r:id="rId110" display="https://pbs.twimg.com/profile_banners/2221708754/1497054448"/>
    <hyperlink ref="AO17" r:id="rId111" display="https://pbs.twimg.com/profile_banners/966207308584968192/1525019365"/>
    <hyperlink ref="AO19" r:id="rId112" display="https://pbs.twimg.com/profile_banners/19617417/1543348619"/>
    <hyperlink ref="AO20" r:id="rId113" display="https://pbs.twimg.com/profile_banners/64585480/1478906343"/>
    <hyperlink ref="AO21" r:id="rId114" display="https://pbs.twimg.com/profile_banners/385385772/1526485216"/>
    <hyperlink ref="AO22" r:id="rId115" display="https://pbs.twimg.com/profile_banners/4320742096/1524585396"/>
    <hyperlink ref="AO23" r:id="rId116" display="https://pbs.twimg.com/profile_banners/109277084/1489107228"/>
    <hyperlink ref="AO24" r:id="rId117" display="https://pbs.twimg.com/profile_banners/701867921354711040/1506606667"/>
    <hyperlink ref="AO25" r:id="rId118" display="https://pbs.twimg.com/profile_banners/17371068/1550172226"/>
    <hyperlink ref="AO26" r:id="rId119" display="https://pbs.twimg.com/profile_banners/70697946/1547824518"/>
    <hyperlink ref="AO27" r:id="rId120" display="https://pbs.twimg.com/profile_banners/986935438911987713/1525703802"/>
    <hyperlink ref="AO28" r:id="rId121" display="https://pbs.twimg.com/profile_banners/400333642/1464458400"/>
    <hyperlink ref="AO29" r:id="rId122" display="https://pbs.twimg.com/profile_banners/399476811/1373392414"/>
    <hyperlink ref="AO30" r:id="rId123" display="https://pbs.twimg.com/profile_banners/46470906/1477950862"/>
    <hyperlink ref="AO32" r:id="rId124" display="https://pbs.twimg.com/profile_banners/1080849003523260417/1547572279"/>
    <hyperlink ref="AO33" r:id="rId125" display="https://pbs.twimg.com/profile_banners/966040522245771264/1520716402"/>
    <hyperlink ref="AO35" r:id="rId126" display="https://pbs.twimg.com/profile_banners/66364210/1373943059"/>
    <hyperlink ref="AO36" r:id="rId127" display="https://pbs.twimg.com/profile_banners/992797776001060865/1547414958"/>
    <hyperlink ref="AO37" r:id="rId128" display="https://pbs.twimg.com/profile_banners/115480346/1415395416"/>
    <hyperlink ref="AO39" r:id="rId129" display="https://pbs.twimg.com/profile_banners/3910160003/1496675176"/>
    <hyperlink ref="AO40" r:id="rId130" display="https://pbs.twimg.com/profile_banners/1002389795002306560/1531141150"/>
    <hyperlink ref="AO41" r:id="rId131" display="https://pbs.twimg.com/profile_banners/14921083/1490018928"/>
    <hyperlink ref="AO42" r:id="rId132" display="https://pbs.twimg.com/profile_banners/1178011/1548443308"/>
    <hyperlink ref="AO43" r:id="rId133" display="https://pbs.twimg.com/profile_banners/2283610352/1409425680"/>
    <hyperlink ref="AO44" r:id="rId134" display="https://pbs.twimg.com/profile_banners/2838311937/1415633179"/>
    <hyperlink ref="AO45" r:id="rId135" display="https://pbs.twimg.com/profile_banners/2999630129/1515685682"/>
    <hyperlink ref="AO46" r:id="rId136" display="https://pbs.twimg.com/profile_banners/1071672913/1503006561"/>
    <hyperlink ref="AO47" r:id="rId137" display="https://pbs.twimg.com/profile_banners/869918579927523328/1549323481"/>
    <hyperlink ref="AO48" r:id="rId138" display="https://pbs.twimg.com/profile_banners/3198733163/1548956989"/>
    <hyperlink ref="AO49" r:id="rId139" display="https://pbs.twimg.com/profile_banners/36961631/1531014792"/>
    <hyperlink ref="AO50" r:id="rId140" display="https://pbs.twimg.com/profile_banners/1171920385/1507646718"/>
    <hyperlink ref="AO51" r:id="rId141" display="https://pbs.twimg.com/profile_banners/19426551/1549254837"/>
    <hyperlink ref="AO52" r:id="rId142" display="https://pbs.twimg.com/profile_banners/193178251/1549904230"/>
    <hyperlink ref="AO53" r:id="rId143" display="https://pbs.twimg.com/profile_banners/132668668/1381512990"/>
    <hyperlink ref="AO54" r:id="rId144" display="https://pbs.twimg.com/profile_banners/140957043/1507050152"/>
    <hyperlink ref="AO55" r:id="rId145" display="https://pbs.twimg.com/profile_banners/116079786/1516211302"/>
    <hyperlink ref="AO56" r:id="rId146" display="https://pbs.twimg.com/profile_banners/113457520/1482428346"/>
    <hyperlink ref="AO57" r:id="rId147" display="https://pbs.twimg.com/profile_banners/750787172299468802/1467903630"/>
    <hyperlink ref="AO58" r:id="rId148" display="https://pbs.twimg.com/profile_banners/1093270117176217600/1549491870"/>
    <hyperlink ref="AO59" r:id="rId149" display="https://pbs.twimg.com/profile_banners/1042591000336769025/1538743139"/>
    <hyperlink ref="AO60" r:id="rId150" display="https://pbs.twimg.com/profile_banners/896702035/1440161554"/>
    <hyperlink ref="AO63" r:id="rId151" display="https://pbs.twimg.com/profile_banners/1049509390363983872/1546633536"/>
    <hyperlink ref="AO64" r:id="rId152" display="https://pbs.twimg.com/profile_banners/1043912220319584256/1548739579"/>
    <hyperlink ref="AO65" r:id="rId153" display="https://pbs.twimg.com/profile_banners/921359146527744000/1513950744"/>
    <hyperlink ref="AO66" r:id="rId154" display="https://pbs.twimg.com/profile_banners/1096474092/1546967785"/>
    <hyperlink ref="AO68" r:id="rId155" display="https://pbs.twimg.com/profile_banners/915018793482686464/1512096541"/>
    <hyperlink ref="AO69" r:id="rId156" display="https://pbs.twimg.com/profile_banners/953041017846030341/1543943131"/>
    <hyperlink ref="AO71" r:id="rId157" display="https://pbs.twimg.com/profile_banners/329755644/1489497568"/>
    <hyperlink ref="AO74" r:id="rId158" display="https://pbs.twimg.com/profile_banners/3194621966/1456240886"/>
    <hyperlink ref="AO75" r:id="rId159" display="https://pbs.twimg.com/profile_banners/701849323621916672/1547608850"/>
    <hyperlink ref="AO76" r:id="rId160" display="https://pbs.twimg.com/profile_banners/284933832/1532832211"/>
    <hyperlink ref="AO77" r:id="rId161" display="https://pbs.twimg.com/profile_banners/19258489/1539618796"/>
    <hyperlink ref="AO78" r:id="rId162" display="https://pbs.twimg.com/profile_banners/1012323530942189569/1540121551"/>
    <hyperlink ref="AO79" r:id="rId163" display="https://pbs.twimg.com/profile_banners/792145795453710337/1483636455"/>
    <hyperlink ref="AO81" r:id="rId164" display="https://pbs.twimg.com/profile_banners/2726759484/1473070598"/>
    <hyperlink ref="AO82" r:id="rId165" display="https://pbs.twimg.com/profile_banners/761239737571086336/1470843160"/>
    <hyperlink ref="AO83" r:id="rId166" display="https://pbs.twimg.com/profile_banners/27751891/1548428750"/>
    <hyperlink ref="AO84" r:id="rId167" display="https://pbs.twimg.com/profile_banners/38455614/1515985960"/>
    <hyperlink ref="AO85" r:id="rId168" display="https://pbs.twimg.com/profile_banners/2801927808/1529005754"/>
    <hyperlink ref="AO86" r:id="rId169" display="https://pbs.twimg.com/profile_banners/2772845484/1543519810"/>
    <hyperlink ref="AO87" r:id="rId170" display="https://pbs.twimg.com/profile_banners/425593147/1426012509"/>
    <hyperlink ref="AO88" r:id="rId171" display="https://pbs.twimg.com/profile_banners/761641424/1439557719"/>
    <hyperlink ref="AO89" r:id="rId172" display="https://pbs.twimg.com/profile_banners/771607674811068420/1473570296"/>
    <hyperlink ref="AO90" r:id="rId173" display="https://pbs.twimg.com/profile_banners/2444992927/1509079932"/>
    <hyperlink ref="AO91" r:id="rId174" display="https://pbs.twimg.com/profile_banners/172421999/1441676699"/>
    <hyperlink ref="AO92" r:id="rId175" display="https://pbs.twimg.com/profile_banners/1573555873/1459411231"/>
    <hyperlink ref="AO93" r:id="rId176" display="https://pbs.twimg.com/profile_banners/1573500930/1459410945"/>
    <hyperlink ref="AO94" r:id="rId177" display="https://pbs.twimg.com/profile_banners/24778842/1487536537"/>
    <hyperlink ref="AO95" r:id="rId178" display="https://pbs.twimg.com/profile_banners/1369248020/1543921270"/>
    <hyperlink ref="AO96" r:id="rId179" display="https://pbs.twimg.com/profile_banners/198949327/1413821960"/>
    <hyperlink ref="AO98" r:id="rId180" display="https://pbs.twimg.com/profile_banners/2451274586/1400152500"/>
    <hyperlink ref="AO99" r:id="rId181" display="https://pbs.twimg.com/profile_banners/133436012/1538143501"/>
    <hyperlink ref="AO102" r:id="rId182" display="https://pbs.twimg.com/profile_banners/3525611860/1535742338"/>
    <hyperlink ref="AO103" r:id="rId183" display="https://pbs.twimg.com/profile_banners/799001605077159937/1479331921"/>
    <hyperlink ref="AO104" r:id="rId184" display="https://pbs.twimg.com/profile_banners/1573551823/1459411084"/>
    <hyperlink ref="AO105" r:id="rId185" display="https://pbs.twimg.com/profile_banners/893360263935733760/1501829092"/>
    <hyperlink ref="AO107" r:id="rId186" display="https://pbs.twimg.com/profile_banners/799569114004013056/1479741490"/>
    <hyperlink ref="AO108" r:id="rId187" display="https://pbs.twimg.com/profile_banners/807545228194414592/1481377543"/>
    <hyperlink ref="AO109" r:id="rId188" display="https://pbs.twimg.com/profile_banners/2911736062/1429112762"/>
    <hyperlink ref="AO111" r:id="rId189" display="https://pbs.twimg.com/profile_banners/16014594/1503347219"/>
    <hyperlink ref="AO112" r:id="rId190" display="https://pbs.twimg.com/profile_banners/18338324/1510337627"/>
    <hyperlink ref="AO113" r:id="rId191" display="https://pbs.twimg.com/profile_banners/3088638550/1541408581"/>
    <hyperlink ref="AO114" r:id="rId192" display="https://pbs.twimg.com/profile_banners/299857656/1429214734"/>
    <hyperlink ref="AO115" r:id="rId193" display="https://pbs.twimg.com/profile_banners/4696989391/1451751442"/>
    <hyperlink ref="AO117" r:id="rId194" display="https://pbs.twimg.com/profile_banners/23427122/1452811543"/>
    <hyperlink ref="AO118" r:id="rId195" display="https://pbs.twimg.com/profile_banners/63517624/1470925828"/>
    <hyperlink ref="AO119" r:id="rId196" display="https://pbs.twimg.com/profile_banners/159325108/1490996849"/>
    <hyperlink ref="AO120" r:id="rId197" display="https://pbs.twimg.com/profile_banners/2214350546/1429641069"/>
    <hyperlink ref="AO121" r:id="rId198" display="https://pbs.twimg.com/profile_banners/221759254/1497878428"/>
    <hyperlink ref="AO122" r:id="rId199" display="https://pbs.twimg.com/profile_banners/244082741/1534346162"/>
    <hyperlink ref="AU3" r:id="rId200" display="http://abs.twimg.com/images/themes/theme14/bg.gif"/>
    <hyperlink ref="AU4" r:id="rId201" display="http://abs.twimg.com/images/themes/theme1/bg.png"/>
    <hyperlink ref="AU5" r:id="rId202" display="http://abs.twimg.com/images/themes/theme14/bg.gif"/>
    <hyperlink ref="AU6" r:id="rId203" display="http://abs.twimg.com/images/themes/theme1/bg.png"/>
    <hyperlink ref="AU7" r:id="rId204" display="http://abs.twimg.com/images/themes/theme1/bg.png"/>
    <hyperlink ref="AU9" r:id="rId205" display="http://abs.twimg.com/images/themes/theme1/bg.png"/>
    <hyperlink ref="AU10" r:id="rId206" display="http://abs.twimg.com/images/themes/theme1/bg.png"/>
    <hyperlink ref="AU12" r:id="rId207" display="http://abs.twimg.com/images/themes/theme1/bg.png"/>
    <hyperlink ref="AU13" r:id="rId208" display="http://abs.twimg.com/images/themes/theme16/bg.gif"/>
    <hyperlink ref="AU14" r:id="rId209" display="http://abs.twimg.com/images/themes/theme1/bg.png"/>
    <hyperlink ref="AU15" r:id="rId210" display="http://abs.twimg.com/images/themes/theme7/bg.gif"/>
    <hyperlink ref="AU16" r:id="rId211" display="http://abs.twimg.com/images/themes/theme1/bg.png"/>
    <hyperlink ref="AU18" r:id="rId212" display="http://abs.twimg.com/images/themes/theme1/bg.png"/>
    <hyperlink ref="AU19" r:id="rId213" display="http://abs.twimg.com/images/themes/theme1/bg.png"/>
    <hyperlink ref="AU20" r:id="rId214" display="http://abs.twimg.com/images/themes/theme1/bg.png"/>
    <hyperlink ref="AU21" r:id="rId215" display="http://abs.twimg.com/images/themes/theme1/bg.png"/>
    <hyperlink ref="AU22" r:id="rId216" display="http://abs.twimg.com/images/themes/theme1/bg.png"/>
    <hyperlink ref="AU23" r:id="rId217" display="http://abs.twimg.com/images/themes/theme2/bg.gif"/>
    <hyperlink ref="AU25" r:id="rId218" display="http://abs.twimg.com/images/themes/theme14/bg.gif"/>
    <hyperlink ref="AU26" r:id="rId219" display="http://abs.twimg.com/images/themes/theme1/bg.png"/>
    <hyperlink ref="AU28" r:id="rId220" display="http://abs.twimg.com/images/themes/theme1/bg.png"/>
    <hyperlink ref="AU29" r:id="rId221" display="http://abs.twimg.com/images/themes/theme1/bg.png"/>
    <hyperlink ref="AU30" r:id="rId222" display="http://abs.twimg.com/images/themes/theme1/bg.png"/>
    <hyperlink ref="AU31" r:id="rId223" display="http://abs.twimg.com/images/themes/theme1/bg.png"/>
    <hyperlink ref="AU34" r:id="rId224" display="http://abs.twimg.com/images/themes/theme1/bg.png"/>
    <hyperlink ref="AU35" r:id="rId225" display="http://abs.twimg.com/images/themes/theme1/bg.png"/>
    <hyperlink ref="AU36" r:id="rId226" display="http://abs.twimg.com/images/themes/theme1/bg.png"/>
    <hyperlink ref="AU37" r:id="rId227" display="http://abs.twimg.com/images/themes/theme1/bg.png"/>
    <hyperlink ref="AU38" r:id="rId228" display="http://abs.twimg.com/images/themes/theme9/bg.gif"/>
    <hyperlink ref="AU39" r:id="rId229" display="http://abs.twimg.com/images/themes/theme1/bg.png"/>
    <hyperlink ref="AU40" r:id="rId230" display="http://abs.twimg.com/images/themes/theme1/bg.png"/>
    <hyperlink ref="AU41" r:id="rId231" display="http://abs.twimg.com/images/themes/theme1/bg.png"/>
    <hyperlink ref="AU42" r:id="rId232" display="http://abs.twimg.com/images/themes/theme1/bg.png"/>
    <hyperlink ref="AU43" r:id="rId233" display="http://abs.twimg.com/images/themes/theme1/bg.png"/>
    <hyperlink ref="AU44" r:id="rId234" display="http://abs.twimg.com/images/themes/theme1/bg.png"/>
    <hyperlink ref="AU45" r:id="rId235" display="http://abs.twimg.com/images/themes/theme1/bg.png"/>
    <hyperlink ref="AU46" r:id="rId236" display="http://abs.twimg.com/images/themes/theme1/bg.png"/>
    <hyperlink ref="AU48" r:id="rId237" display="http://abs.twimg.com/images/themes/theme1/bg.png"/>
    <hyperlink ref="AU49" r:id="rId238" display="http://abs.twimg.com/images/themes/theme9/bg.gif"/>
    <hyperlink ref="AU50" r:id="rId239" display="http://abs.twimg.com/images/themes/theme1/bg.png"/>
    <hyperlink ref="AU51" r:id="rId240" display="http://abs.twimg.com/images/themes/theme1/bg.png"/>
    <hyperlink ref="AU52" r:id="rId241" display="http://abs.twimg.com/images/themes/theme1/bg.png"/>
    <hyperlink ref="AU53" r:id="rId242" display="http://abs.twimg.com/images/themes/theme9/bg.gif"/>
    <hyperlink ref="AU54" r:id="rId243" display="http://abs.twimg.com/images/themes/theme1/bg.png"/>
    <hyperlink ref="AU55" r:id="rId244" display="http://abs.twimg.com/images/themes/theme14/bg.gif"/>
    <hyperlink ref="AU56" r:id="rId245" display="http://abs.twimg.com/images/themes/theme14/bg.gif"/>
    <hyperlink ref="AU57" r:id="rId246" display="http://abs.twimg.com/images/themes/theme1/bg.png"/>
    <hyperlink ref="AU58" r:id="rId247" display="http://abs.twimg.com/images/themes/theme1/bg.png"/>
    <hyperlink ref="AU60" r:id="rId248" display="http://abs.twimg.com/images/themes/theme1/bg.png"/>
    <hyperlink ref="AU61" r:id="rId249" display="http://abs.twimg.com/images/themes/theme1/bg.png"/>
    <hyperlink ref="AU62" r:id="rId250" display="http://abs.twimg.com/images/themes/theme14/bg.gif"/>
    <hyperlink ref="AU65" r:id="rId251" display="http://abs.twimg.com/images/themes/theme1/bg.png"/>
    <hyperlink ref="AU66" r:id="rId252" display="http://abs.twimg.com/images/themes/theme14/bg.gif"/>
    <hyperlink ref="AU67" r:id="rId253" display="http://abs.twimg.com/images/themes/theme1/bg.png"/>
    <hyperlink ref="AU69" r:id="rId254" display="http://abs.twimg.com/images/themes/theme1/bg.png"/>
    <hyperlink ref="AU70" r:id="rId255" display="http://abs.twimg.com/images/themes/theme1/bg.png"/>
    <hyperlink ref="AU71" r:id="rId256" display="http://abs.twimg.com/images/themes/theme9/bg.gif"/>
    <hyperlink ref="AU72" r:id="rId257" display="http://abs.twimg.com/images/themes/theme1/bg.png"/>
    <hyperlink ref="AU74" r:id="rId258" display="http://abs.twimg.com/images/themes/theme1/bg.png"/>
    <hyperlink ref="AU75" r:id="rId259" display="http://abs.twimg.com/images/themes/theme1/bg.png"/>
    <hyperlink ref="AU76" r:id="rId260" display="http://abs.twimg.com/images/themes/theme1/bg.png"/>
    <hyperlink ref="AU77" r:id="rId261" display="http://abs.twimg.com/images/themes/theme1/bg.png"/>
    <hyperlink ref="AU80" r:id="rId262" display="http://abs.twimg.com/images/themes/theme15/bg.png"/>
    <hyperlink ref="AU81" r:id="rId263" display="http://abs.twimg.com/images/themes/theme1/bg.png"/>
    <hyperlink ref="AU82" r:id="rId264" display="http://abs.twimg.com/images/themes/theme1/bg.png"/>
    <hyperlink ref="AU83" r:id="rId265" display="http://abs.twimg.com/images/themes/theme15/bg.png"/>
    <hyperlink ref="AU84" r:id="rId266" display="http://abs.twimg.com/images/themes/theme14/bg.gif"/>
    <hyperlink ref="AU85" r:id="rId267" display="http://abs.twimg.com/images/themes/theme1/bg.png"/>
    <hyperlink ref="AU86" r:id="rId268" display="http://abs.twimg.com/images/themes/theme13/bg.gif"/>
    <hyperlink ref="AU87" r:id="rId269" display="http://abs.twimg.com/images/themes/theme1/bg.png"/>
    <hyperlink ref="AU88" r:id="rId270" display="http://abs.twimg.com/images/themes/theme1/bg.png"/>
    <hyperlink ref="AU90" r:id="rId271" display="http://abs.twimg.com/images/themes/theme1/bg.png"/>
    <hyperlink ref="AU91" r:id="rId272" display="http://abs.twimg.com/images/themes/theme1/bg.png"/>
    <hyperlink ref="AU92" r:id="rId273" display="http://abs.twimg.com/images/themes/theme1/bg.png"/>
    <hyperlink ref="AU93" r:id="rId274" display="http://abs.twimg.com/images/themes/theme1/bg.png"/>
    <hyperlink ref="AU94" r:id="rId275" display="http://abs.twimg.com/images/themes/theme1/bg.png"/>
    <hyperlink ref="AU95" r:id="rId276" display="http://abs.twimg.com/images/themes/theme1/bg.png"/>
    <hyperlink ref="AU96" r:id="rId277" display="http://abs.twimg.com/images/themes/theme2/bg.gif"/>
    <hyperlink ref="AU97" r:id="rId278" display="http://abs.twimg.com/images/themes/theme1/bg.png"/>
    <hyperlink ref="AU98" r:id="rId279" display="http://abs.twimg.com/images/themes/theme1/bg.png"/>
    <hyperlink ref="AU99" r:id="rId280" display="http://abs.twimg.com/images/themes/theme9/bg.gif"/>
    <hyperlink ref="AU100" r:id="rId281" display="http://abs.twimg.com/images/themes/theme1/bg.png"/>
    <hyperlink ref="AU101" r:id="rId282" display="http://abs.twimg.com/images/themes/theme1/bg.png"/>
    <hyperlink ref="AU102" r:id="rId283" display="http://abs.twimg.com/images/themes/theme1/bg.png"/>
    <hyperlink ref="AU103" r:id="rId284" display="http://abs.twimg.com/images/themes/theme1/bg.png"/>
    <hyperlink ref="AU104" r:id="rId285" display="http://abs.twimg.com/images/themes/theme1/bg.png"/>
    <hyperlink ref="AU106" r:id="rId286" display="http://abs.twimg.com/images/themes/theme1/bg.png"/>
    <hyperlink ref="AU107" r:id="rId287" display="http://abs.twimg.com/images/themes/theme1/bg.png"/>
    <hyperlink ref="AU108" r:id="rId288" display="http://abs.twimg.com/images/themes/theme1/bg.png"/>
    <hyperlink ref="AU109" r:id="rId289" display="http://abs.twimg.com/images/themes/theme1/bg.png"/>
    <hyperlink ref="AU110" r:id="rId290" display="http://abs.twimg.com/images/themes/theme1/bg.png"/>
    <hyperlink ref="AU111" r:id="rId291" display="http://abs.twimg.com/images/themes/theme1/bg.png"/>
    <hyperlink ref="AU112" r:id="rId292" display="http://abs.twimg.com/images/themes/theme7/bg.gif"/>
    <hyperlink ref="AU113" r:id="rId293" display="http://abs.twimg.com/images/themes/theme1/bg.png"/>
    <hyperlink ref="AU114" r:id="rId294" display="http://abs.twimg.com/images/themes/theme1/bg.png"/>
    <hyperlink ref="AU116" r:id="rId295" display="http://abs.twimg.com/images/themes/theme1/bg.png"/>
    <hyperlink ref="AU117" r:id="rId296" display="http://abs.twimg.com/images/themes/theme1/bg.png"/>
    <hyperlink ref="AU118" r:id="rId297" display="http://abs.twimg.com/images/themes/theme5/bg.gif"/>
    <hyperlink ref="AU119" r:id="rId298" display="http://abs.twimg.com/images/themes/theme16/bg.gif"/>
    <hyperlink ref="AU120" r:id="rId299" display="http://abs.twimg.com/images/themes/theme9/bg.gif"/>
    <hyperlink ref="AU121" r:id="rId300" display="http://abs.twimg.com/images/themes/theme14/bg.gif"/>
    <hyperlink ref="AU122" r:id="rId301" display="http://abs.twimg.com/images/themes/theme10/bg.gif"/>
    <hyperlink ref="F3" r:id="rId302" display="http://pbs.twimg.com/profile_images/1435422275/sm__ek1_normal.jpg"/>
    <hyperlink ref="F4" r:id="rId303" display="http://pbs.twimg.com/profile_images/1032257477817991169/mTCcqLx1_normal.jpg"/>
    <hyperlink ref="F5" r:id="rId304" display="http://pbs.twimg.com/profile_images/855098238650679296/-sgi-h4t_normal.jpg"/>
    <hyperlink ref="F6" r:id="rId305" display="http://pbs.twimg.com/profile_images/658402154898673665/HMIGBGaL_normal.jpg"/>
    <hyperlink ref="F7" r:id="rId306" display="http://pbs.twimg.com/profile_images/1031882320201113600/q6BRMoRY_normal.jpg"/>
    <hyperlink ref="F8" r:id="rId307" display="http://pbs.twimg.com/profile_images/712985794336534528/qC_Jtgq7_normal.jpg"/>
    <hyperlink ref="F9" r:id="rId308" display="http://pbs.twimg.com/profile_images/889492392025268224/D5X6loSj_normal.jpg"/>
    <hyperlink ref="F10" r:id="rId309" display="http://pbs.twimg.com/profile_images/1000795948233232384/yEnYg_Tw_normal.jpg"/>
    <hyperlink ref="F11" r:id="rId310" display="http://pbs.twimg.com/profile_images/717064143170174976/2sMg3w4x_normal.jpg"/>
    <hyperlink ref="F12" r:id="rId311" display="http://pbs.twimg.com/profile_images/888508468272840704/a4LCimPB_normal.jpg"/>
    <hyperlink ref="F13" r:id="rId312" display="http://pbs.twimg.com/profile_images/722538894189703168/_DjSG3cN_normal.jpg"/>
    <hyperlink ref="F14" r:id="rId313" display="http://pbs.twimg.com/profile_images/996084005492609024/RN--EhdR_normal.jpg"/>
    <hyperlink ref="F15" r:id="rId314" display="http://pbs.twimg.com/profile_images/564613212708950017/dKBKhtQG_normal.jpeg"/>
    <hyperlink ref="F16" r:id="rId315" display="http://pbs.twimg.com/profile_images/759600071671328770/9jzaOGxR_normal.jpg"/>
    <hyperlink ref="F17" r:id="rId316" display="http://pbs.twimg.com/profile_images/1009163297675988992/DeHNv9zb_normal.jpg"/>
    <hyperlink ref="F18" r:id="rId317" display="http://pbs.twimg.com/profile_images/678315815356243970/WeVypjj0_normal.jpg"/>
    <hyperlink ref="F19" r:id="rId318" display="http://pbs.twimg.com/profile_images/658567029700599808/Qo7ubLS6_normal.jpg"/>
    <hyperlink ref="F20" r:id="rId319" display="http://pbs.twimg.com/profile_images/797217911303598080/n0hfJ7a__normal.jpg"/>
    <hyperlink ref="F21" r:id="rId320" display="http://pbs.twimg.com/profile_images/996778144278310912/tztDUWHi_normal.jpg"/>
    <hyperlink ref="F22" r:id="rId321" display="http://pbs.twimg.com/profile_images/671035266598084608/zFF8V1DO_normal.jpg"/>
    <hyperlink ref="F23" r:id="rId322" display="http://pbs.twimg.com/profile_images/1032691214699646976/G4DB0Rkw_normal.jpg"/>
    <hyperlink ref="F24" r:id="rId323" display="http://pbs.twimg.com/profile_images/914882750552973314/3fzSsdD9_normal.jpg"/>
    <hyperlink ref="F25" r:id="rId324" display="http://pbs.twimg.com/profile_images/897451223808438272/bfzu8UZs_normal.jpg"/>
    <hyperlink ref="F26" r:id="rId325" display="http://pbs.twimg.com/profile_images/578600595679920129/DrsGPicX_normal.jpeg"/>
    <hyperlink ref="F27" r:id="rId326" display="http://pbs.twimg.com/profile_images/986943428650065921/fzNgDssk_normal.jpg"/>
    <hyperlink ref="F28" r:id="rId327" display="http://pbs.twimg.com/profile_images/837532154854703106/20f3n0Od_normal.jpg"/>
    <hyperlink ref="F29" r:id="rId328" display="http://pbs.twimg.com/profile_images/908361507204890626/swdXNZNE_normal.jpg"/>
    <hyperlink ref="F30" r:id="rId329" display="http://pbs.twimg.com/profile_images/878018287724089346/c8fAkNHQ_normal.jpg"/>
    <hyperlink ref="F31" r:id="rId330" display="http://pbs.twimg.com/profile_images/83528204/Winter_Park_normal.jpg"/>
    <hyperlink ref="F32" r:id="rId331" display="http://pbs.twimg.com/profile_images/1085222937261731840/c4zDAZkw_normal.jpg"/>
    <hyperlink ref="F33" r:id="rId332" display="http://pbs.twimg.com/profile_images/972581204280168448/5t7mI155_normal.jpg"/>
    <hyperlink ref="F34" r:id="rId333" display="http://pbs.twimg.com/profile_images/378800000758082755/2b66947241914145c9d064089804b6d4_normal.jpeg"/>
    <hyperlink ref="F35" r:id="rId334" display="http://pbs.twimg.com/profile_images/378800000139435230/424bd858a17b0cccf053b7a8b38e0026_normal.png"/>
    <hyperlink ref="F36" r:id="rId335" display="http://pbs.twimg.com/profile_images/1065433173415276546/fE8b39P2_normal.jpg"/>
    <hyperlink ref="F37" r:id="rId336" display="http://pbs.twimg.com/profile_images/2534931645/89zny9pxfl1aals79dxa_normal.png"/>
    <hyperlink ref="F38" r:id="rId337" display="http://pbs.twimg.com/profile_images/1985910138/madmen_icon_normal.jpg"/>
    <hyperlink ref="F39" r:id="rId338" display="http://pbs.twimg.com/profile_images/1064289496953348096/_8z1WrLf_normal.jpg"/>
    <hyperlink ref="F40" r:id="rId339" display="http://pbs.twimg.com/profile_images/1002390338818854913/cqNNyeYD_normal.jpg"/>
    <hyperlink ref="F41" r:id="rId340" display="http://pbs.twimg.com/profile_images/843831637649620992/aKIT-0Dt_normal.jpg"/>
    <hyperlink ref="F42" r:id="rId341" display="http://pbs.twimg.com/profile_images/1088877344624758784/OH8VFkEY_normal.jpg"/>
    <hyperlink ref="F43" r:id="rId342" display="http://pbs.twimg.com/profile_images/523086388913135616/sOmafNRw_normal.png"/>
    <hyperlink ref="F44" r:id="rId343" display="http://pbs.twimg.com/profile_images/531830283130007552/8HojpNzS_normal.jpeg"/>
    <hyperlink ref="F45" r:id="rId344" display="http://pbs.twimg.com/profile_images/753685654387757056/_7v_OQuW_normal.jpg"/>
    <hyperlink ref="F46" r:id="rId345" display="http://pbs.twimg.com/profile_images/898299949493964800/ynLreVRI_normal.jpg"/>
    <hyperlink ref="F47" r:id="rId346" display="http://pbs.twimg.com/profile_images/875783914769534976/1Qun-ko5_normal.jpg"/>
    <hyperlink ref="F48" r:id="rId347" display="http://pbs.twimg.com/profile_images/1091030558078050304/Vhowve7-_normal.jpg"/>
    <hyperlink ref="F49" r:id="rId348" display="http://pbs.twimg.com/profile_images/692811776669298688/Mz7fb1kk_normal.jpg"/>
    <hyperlink ref="F50" r:id="rId349" display="http://pbs.twimg.com/profile_images/752606385230209024/I2CNl7ro_normal.jpg"/>
    <hyperlink ref="F51" r:id="rId350" display="http://pbs.twimg.com/profile_images/1056503844689956865/kIxE5Zmx_normal.jpg"/>
    <hyperlink ref="F52" r:id="rId351" display="http://pbs.twimg.com/profile_images/476427680049426432/Wxqz9gAw_normal.jpeg"/>
    <hyperlink ref="F53" r:id="rId352" display="http://pbs.twimg.com/profile_images/1053310263716466688/ahj6B9aF_normal.jpg"/>
    <hyperlink ref="F54" r:id="rId353" display="http://pbs.twimg.com/profile_images/915260739664855041/FkBjajXf_normal.jpg"/>
    <hyperlink ref="F55" r:id="rId354" display="http://pbs.twimg.com/profile_images/953685806262124544/vXm7_P_h_normal.jpg"/>
    <hyperlink ref="F56" r:id="rId355" display="http://pbs.twimg.com/profile_images/733333406805831680/kl_tTMWo_normal.jpg"/>
    <hyperlink ref="F57" r:id="rId356" display="http://pbs.twimg.com/profile_images/751068325355008001/d1Tt1npE_normal.jpg"/>
    <hyperlink ref="F58" r:id="rId357" display="http://pbs.twimg.com/profile_images/1093273849154625538/AN34sk_G_normal.jpg"/>
    <hyperlink ref="F59" r:id="rId358" display="http://pbs.twimg.com/profile_images/1042593784410722304/Z1-mR5Yj_normal.jpg"/>
    <hyperlink ref="F60" r:id="rId359" display="http://pbs.twimg.com/profile_images/3157218208/c8fb0a1b813c7eeeafde4f17af4d36f1_normal.jpeg"/>
    <hyperlink ref="F61" r:id="rId360" display="http://pbs.twimg.com/profile_images/657642689379377152/YdmWt-my_normal.png"/>
    <hyperlink ref="F62" r:id="rId361" display="http://pbs.twimg.com/profile_images/440905627380903936/5tRtk30R_normal.png"/>
    <hyperlink ref="F63" r:id="rId362" display="http://pbs.twimg.com/profile_images/1049510407650471936/L71hhU13_normal.jpg"/>
    <hyperlink ref="F64" r:id="rId363" display="http://pbs.twimg.com/profile_images/1086624587918573568/hpuojcF3_normal.jpg"/>
    <hyperlink ref="F65" r:id="rId364" display="http://pbs.twimg.com/profile_images/953314731858669568/vtwynCj7_normal.jpg"/>
    <hyperlink ref="F66" r:id="rId365" display="http://pbs.twimg.com/profile_images/3383855404/824b472e76a5d11ed73d342921f2218c_normal.jpeg"/>
    <hyperlink ref="F67" r:id="rId366" display="http://abs.twimg.com/sticky/default_profile_images/default_profile_normal.png"/>
    <hyperlink ref="F68" r:id="rId367" display="http://pbs.twimg.com/profile_images/936426325346324480/e8_FHKIG_normal.jpg"/>
    <hyperlink ref="F69" r:id="rId368" display="http://pbs.twimg.com/profile_images/958458509967937536/MFe36qtP_normal.jpg"/>
    <hyperlink ref="F70" r:id="rId369" display="http://pbs.twimg.com/profile_images/1070379029604261889/NbTmB2HJ_normal.jpg"/>
    <hyperlink ref="F71" r:id="rId370" display="http://pbs.twimg.com/profile_images/841641720416763904/ye9ViJgZ_normal.jpg"/>
    <hyperlink ref="F72" r:id="rId371" display="http://pbs.twimg.com/profile_images/878279555303256065/pdowfHeQ_normal.jpg"/>
    <hyperlink ref="F73" r:id="rId372" display="http://pbs.twimg.com/profile_images/961060314258264064/yrqV72Yt_normal.jpg"/>
    <hyperlink ref="F74" r:id="rId373" display="http://pbs.twimg.com/profile_images/598558634243588096/wY-KT5yB_normal.jpg"/>
    <hyperlink ref="F75" r:id="rId374" display="http://pbs.twimg.com/profile_images/1085374132739543043/jLxBU9U5_normal.jpg"/>
    <hyperlink ref="F76" r:id="rId375" display="http://pbs.twimg.com/profile_images/963036618608095233/b1EZE0Ml_normal.jpg"/>
    <hyperlink ref="F77" r:id="rId376" display="http://pbs.twimg.com/profile_images/725874289690300416/55YATpQ-_normal.jpg"/>
    <hyperlink ref="F78" r:id="rId377" display="http://pbs.twimg.com/profile_images/1012603476075900928/y3g7-RTw_normal.jpg"/>
    <hyperlink ref="F79" r:id="rId378" display="http://pbs.twimg.com/profile_images/793203379858055168/Nw21Ym2c_normal.jpg"/>
    <hyperlink ref="F80" r:id="rId379" display="http://pbs.twimg.com/profile_images/455847674416082944/EB29bhwz_normal.jpeg"/>
    <hyperlink ref="F81" r:id="rId380" display="http://pbs.twimg.com/profile_images/772740127567249408/8mBhDpje_normal.jpg"/>
    <hyperlink ref="F82" r:id="rId381" display="http://pbs.twimg.com/profile_images/763396101110136832/VaY_lv2r_normal.jpg"/>
    <hyperlink ref="F83" r:id="rId382" display="http://pbs.twimg.com/profile_images/875512011597205504/LdysY8PE_normal.jpg"/>
    <hyperlink ref="F84" r:id="rId383" display="http://pbs.twimg.com/profile_images/953318342965817345/N9xImnCe_normal.jpg"/>
    <hyperlink ref="F85" r:id="rId384" display="http://pbs.twimg.com/profile_images/1007290484081868800/TRj1u8pB_normal.jpg"/>
    <hyperlink ref="F86" r:id="rId385" display="http://pbs.twimg.com/profile_images/803727573985398785/Q49781Ie_normal.jpg"/>
    <hyperlink ref="F87" r:id="rId386" display="http://pbs.twimg.com/profile_images/575345321108078592/y98OURg1_normal.jpeg"/>
    <hyperlink ref="F88" r:id="rId387" display="http://pbs.twimg.com/profile_images/632123296121790464/SzedljO0_normal.jpg"/>
    <hyperlink ref="F89" r:id="rId388" display="http://pbs.twimg.com/profile_images/771683275786117120/rrHuzYCg_normal.jpg"/>
    <hyperlink ref="F90" r:id="rId389" display="http://pbs.twimg.com/profile_images/742573018325471232/zpAwfa03_normal.jpg"/>
    <hyperlink ref="F91" r:id="rId390" display="http://pbs.twimg.com/profile_images/378800000637954377/c973b18d68e02e3dd7a1b9fe4255911e_normal.jpeg"/>
    <hyperlink ref="F92" r:id="rId391" display="http://pbs.twimg.com/profile_images/699628633275564032/hmQKGvnW_normal.png"/>
    <hyperlink ref="F93" r:id="rId392" display="http://pbs.twimg.com/profile_images/699627823309324288/TjQsRhQn_normal.png"/>
    <hyperlink ref="F94" r:id="rId393" display="http://pbs.twimg.com/profile_images/1080545403773300737/HYABzjgc_normal.jpg"/>
    <hyperlink ref="F95" r:id="rId394" display="http://pbs.twimg.com/profile_images/1065639647106220032/mu9uTDtQ_normal.jpg"/>
    <hyperlink ref="F96" r:id="rId395" display="http://pbs.twimg.com/profile_images/694240403235667969/2tm54_uN_normal.jpg"/>
    <hyperlink ref="F97" r:id="rId396" display="http://pbs.twimg.com/profile_images/378800000465838612/3aae66bfe51e79c944f951e6b0a65889_normal.jpeg"/>
    <hyperlink ref="F98" r:id="rId397" display="http://pbs.twimg.com/profile_images/466471836071370752/swAo6AWQ_normal.jpeg"/>
    <hyperlink ref="F99" r:id="rId398" display="http://pbs.twimg.com/profile_images/1054372152009465857/KyH-2J4B_normal.jpg"/>
    <hyperlink ref="F100" r:id="rId399" display="http://pbs.twimg.com/profile_images/969455501472919552/OsjTS-mC_normal.jpg"/>
    <hyperlink ref="F101" r:id="rId400" display="http://pbs.twimg.com/profile_images/589136431706144769/FtiXr1iw_normal.jpg"/>
    <hyperlink ref="F102" r:id="rId401" display="http://pbs.twimg.com/profile_images/1035604579180863488/YSfLiVN4_normal.jpg"/>
    <hyperlink ref="F103" r:id="rId402" display="http://pbs.twimg.com/profile_images/799002060347809792/otWZbUul_normal.jpg"/>
    <hyperlink ref="F104" r:id="rId403" display="http://pbs.twimg.com/profile_images/699628286515638272/ID8hPfP3_normal.png"/>
    <hyperlink ref="F105" r:id="rId404" display="http://pbs.twimg.com/profile_images/953836212065832961/1Q4vstVN_normal.jpg"/>
    <hyperlink ref="F106" r:id="rId405" display="http://pbs.twimg.com/profile_images/954198140185399297/CS1C0VWu_normal.jpg"/>
    <hyperlink ref="F107" r:id="rId406" display="http://pbs.twimg.com/profile_images/800717229033684992/AhOvWHDU_normal.jpg"/>
    <hyperlink ref="F108" r:id="rId407" display="http://pbs.twimg.com/profile_images/807546259234050048/WeDAB4gw_normal.jpg"/>
    <hyperlink ref="F109" r:id="rId408" display="http://pbs.twimg.com/profile_images/556114936854638592/wUBiK5hf_normal.jpeg"/>
    <hyperlink ref="F110" r:id="rId409" display="http://pbs.twimg.com/profile_images/594959913874497536/enOiX4LZ_normal.jpg"/>
    <hyperlink ref="F111" r:id="rId410" display="http://pbs.twimg.com/profile_images/899778280647258112/77O-baxh_normal.jpg"/>
    <hyperlink ref="F112" r:id="rId411" display="http://pbs.twimg.com/profile_images/932244415464202240/Yzz0WRBw_normal.jpg"/>
    <hyperlink ref="F113" r:id="rId412" display="http://pbs.twimg.com/profile_images/575981208066080768/1IZYLHXU_normal.jpeg"/>
    <hyperlink ref="F114" r:id="rId413" display="http://pbs.twimg.com/profile_images/741014665195606017/335ceWwz_normal.jpg"/>
    <hyperlink ref="F115" r:id="rId414" display="http://pbs.twimg.com/profile_images/683319515355213824/bc_kHxto_normal.jpg"/>
    <hyperlink ref="F116" r:id="rId415" display="http://pbs.twimg.com/profile_images/1135320332/1fca2b1_normal.jpg"/>
    <hyperlink ref="F117" r:id="rId416" display="http://pbs.twimg.com/profile_images/687767480425693186/x61upNpf_normal.jpg"/>
    <hyperlink ref="F118" r:id="rId417" display="http://pbs.twimg.com/profile_images/817088214670286848/YIoVLxmH_normal.jpg"/>
    <hyperlink ref="F119" r:id="rId418" display="http://pbs.twimg.com/profile_images/1043501993/Central_Texas_ST_01_normal.jpg"/>
    <hyperlink ref="F120" r:id="rId419" display="http://pbs.twimg.com/profile_images/474190080714625025/hlYo7l8y_normal.jpeg"/>
    <hyperlink ref="F121" r:id="rId420" display="http://pbs.twimg.com/profile_images/878320365486747651/crb-oyz5_normal.jpg"/>
    <hyperlink ref="F122" r:id="rId421" display="http://pbs.twimg.com/profile_images/1075473318902263808/jUIa73Hv_normal.jpg"/>
    <hyperlink ref="AX3" r:id="rId422" display="https://twitter.com/miroslavpitak"/>
    <hyperlink ref="AX4" r:id="rId423" display="https://twitter.com/lpcloans"/>
    <hyperlink ref="AX5" r:id="rId424" display="https://twitter.com/theleadleft"/>
    <hyperlink ref="AX6" r:id="rId425" display="https://twitter.com/rsm_es"/>
    <hyperlink ref="AX7" r:id="rId426" display="https://twitter.com/middlemcreative"/>
    <hyperlink ref="AX8" r:id="rId427" display="https://twitter.com/plantemorantim"/>
    <hyperlink ref="AX9" r:id="rId428" display="https://twitter.com/ardianzika"/>
    <hyperlink ref="AX10" r:id="rId429" display="https://twitter.com/willweatherford"/>
    <hyperlink ref="AX11" r:id="rId430" display="https://twitter.com/paularenaexpn"/>
    <hyperlink ref="AX12" r:id="rId431" display="https://twitter.com/acg_losangeles"/>
    <hyperlink ref="AX13" r:id="rId432" display="https://twitter.com/intrepidib"/>
    <hyperlink ref="AX14" r:id="rId433" display="https://twitter.com/unionbank"/>
    <hyperlink ref="AX15" r:id="rId434" display="https://twitter.com/fuellines"/>
    <hyperlink ref="AX16" r:id="rId435" display="https://twitter.com/gudcapital"/>
    <hyperlink ref="AX17" r:id="rId436" display="https://twitter.com/juliogysels"/>
    <hyperlink ref="AX18" r:id="rId437" display="https://twitter.com/howardsiegal"/>
    <hyperlink ref="AX19" r:id="rId438" display="https://twitter.com/rsmusllp"/>
    <hyperlink ref="AX20" r:id="rId439" display="https://twitter.com/thomasastewart"/>
    <hyperlink ref="AX21" r:id="rId440" display="https://twitter.com/midmarketcenter"/>
    <hyperlink ref="AX22" r:id="rId441" display="https://twitter.com/cspencer_tax"/>
    <hyperlink ref="AX23" r:id="rId442" display="https://twitter.com/joebrusuelas"/>
    <hyperlink ref="AX24" r:id="rId443" display="https://twitter.com/briankirbybdm"/>
    <hyperlink ref="AX25" r:id="rId444" display="https://twitter.com/industryweek"/>
    <hyperlink ref="AX26" r:id="rId445" display="https://twitter.com/acgnyc"/>
    <hyperlink ref="AX27" r:id="rId446" display="https://twitter.com/multplictprtnrs"/>
    <hyperlink ref="AX28" r:id="rId447" display="https://twitter.com/pepromagazine"/>
    <hyperlink ref="AX29" r:id="rId448" display="https://twitter.com/itconnecter"/>
    <hyperlink ref="AX30" r:id="rId449" display="https://twitter.com/pitchbook"/>
    <hyperlink ref="AX31" r:id="rId450" display="https://twitter.com/one21chuck"/>
    <hyperlink ref="AX32" r:id="rId451" display="https://twitter.com/brandiw25473607"/>
    <hyperlink ref="AX33" r:id="rId452" display="https://twitter.com/estarrcapx"/>
    <hyperlink ref="AX34" r:id="rId453" display="https://twitter.com/jspfeffer"/>
    <hyperlink ref="AX35" r:id="rId454" display="https://twitter.com/capxpartners"/>
    <hyperlink ref="AX36" r:id="rId455" display="https://twitter.com/amdirectors"/>
    <hyperlink ref="AX37" r:id="rId456" display="https://twitter.com/pensionsnews"/>
    <hyperlink ref="AX38" r:id="rId457" display="https://twitter.com/ilpa"/>
    <hyperlink ref="AX39" r:id="rId458" display="https://twitter.com/relproinc"/>
    <hyperlink ref="AX40" r:id="rId459" display="https://twitter.com/robertlogemann2"/>
    <hyperlink ref="AX41" r:id="rId460" display="https://twitter.com/bizjournals"/>
    <hyperlink ref="AX42" r:id="rId461" display="https://twitter.com/wellsfargo"/>
    <hyperlink ref="AX43" r:id="rId462" display="https://twitter.com/sell2smbiz"/>
    <hyperlink ref="AX44" r:id="rId463" display="https://twitter.com/henri_steenkamp"/>
    <hyperlink ref="AX45" r:id="rId464" display="https://twitter.com/deloittecfo"/>
    <hyperlink ref="AX46" r:id="rId465" display="https://twitter.com/smithandcarson"/>
    <hyperlink ref="AX47" r:id="rId466" display="https://twitter.com/ey_us"/>
    <hyperlink ref="AX48" r:id="rId467" display="https://twitter.com/auctusgroupinc"/>
    <hyperlink ref="AX49" r:id="rId468" display="https://twitter.com/terrell_davis"/>
    <hyperlink ref="AX50" r:id="rId469" display="https://twitter.com/acgatlanta"/>
    <hyperlink ref="AX51" r:id="rId470" display="https://twitter.com/nfl"/>
    <hyperlink ref="AX52" r:id="rId471" display="https://twitter.com/acgglobal"/>
    <hyperlink ref="AX53" r:id="rId472" display="https://twitter.com/davisnordell"/>
    <hyperlink ref="AX54" r:id="rId473" display="https://twitter.com/firepowercap"/>
    <hyperlink ref="AX55" r:id="rId474" display="https://twitter.com/acgdetroit"/>
    <hyperlink ref="AX56" r:id="rId475" display="https://twitter.com/acgwm"/>
    <hyperlink ref="AX57" r:id="rId476" display="https://twitter.com/acg_toronto"/>
    <hyperlink ref="AX58" r:id="rId477" display="https://twitter.com/falconplatform"/>
    <hyperlink ref="AX59" r:id="rId478" display="https://twitter.com/kurt_shenk"/>
    <hyperlink ref="AX60" r:id="rId479" display="https://twitter.com/abladvisor"/>
    <hyperlink ref="AX61" r:id="rId480" display="https://twitter.com/carlmarksadvis"/>
    <hyperlink ref="AX62" r:id="rId481" display="https://twitter.com/equipmentfa"/>
    <hyperlink ref="AX63" r:id="rId482" display="https://twitter.com/victorkao4"/>
    <hyperlink ref="AX64" r:id="rId483" display="https://twitter.com/avi_2107"/>
    <hyperlink ref="AX65" r:id="rId484" display="https://twitter.com/richsmolencfo"/>
    <hyperlink ref="AX66" r:id="rId485" display="https://twitter.com/acg_mmg"/>
    <hyperlink ref="AX67" r:id="rId486" display="https://twitter.com/dwopheim"/>
    <hyperlink ref="AX68" r:id="rId487" display="https://twitter.com/rsm_canada"/>
    <hyperlink ref="AX69" r:id="rId488" display="https://twitter.com/dan_prysmgroup"/>
    <hyperlink ref="AX70" r:id="rId489" display="https://twitter.com/ceoshow"/>
    <hyperlink ref="AX71" r:id="rId490" display="https://twitter.com/benchmarkgroup"/>
    <hyperlink ref="AX72" r:id="rId491" display="https://twitter.com/sheetscathy"/>
    <hyperlink ref="AX73" r:id="rId492" display="https://twitter.com/byondma"/>
    <hyperlink ref="AX74" r:id="rId493" display="https://twitter.com/rushstr_capital"/>
    <hyperlink ref="AX75" r:id="rId494" display="https://twitter.com/rockwoodequity"/>
    <hyperlink ref="AX76" r:id="rId495" display="https://twitter.com/johngrimley"/>
    <hyperlink ref="AX77" r:id="rId496" display="https://twitter.com/tippingptcomm"/>
    <hyperlink ref="AX78" r:id="rId497" display="https://twitter.com/content_and"/>
    <hyperlink ref="AX79" r:id="rId498" display="https://twitter.com/fti_flc"/>
    <hyperlink ref="AX80" r:id="rId499" display="https://twitter.com/alexkasdan"/>
    <hyperlink ref="AX81" r:id="rId500" display="https://twitter.com/dealforce"/>
    <hyperlink ref="AX82" r:id="rId501" display="https://twitter.com/generationalgrp"/>
    <hyperlink ref="AX83" r:id="rId502" display="https://twitter.com/fticonsulting"/>
    <hyperlink ref="AX84" r:id="rId503" display="https://twitter.com/blankromellp"/>
    <hyperlink ref="AX85" r:id="rId504" display="https://twitter.com/accordfincorp"/>
    <hyperlink ref="AX86" r:id="rId505" display="https://twitter.com/cre100does"/>
    <hyperlink ref="AX87" r:id="rId506" display="https://twitter.com/ey_parthenon"/>
    <hyperlink ref="AX88" r:id="rId507" display="https://twitter.com/davsamu"/>
    <hyperlink ref="AX89" r:id="rId508" display="https://twitter.com/simonhartrsm"/>
    <hyperlink ref="AX90" r:id="rId509" display="https://twitter.com/deloitteprivate"/>
    <hyperlink ref="AX91" r:id="rId510" display="https://twitter.com/mccartycpa"/>
    <hyperlink ref="AX92" r:id="rId511" display="https://twitter.com/board_advisor"/>
    <hyperlink ref="AX93" r:id="rId512" display="https://twitter.com/ceo_coach"/>
    <hyperlink ref="AX94" r:id="rId513" display="https://twitter.com/nickleh"/>
    <hyperlink ref="AX95" r:id="rId514" display="https://twitter.com/bdogsy"/>
    <hyperlink ref="AX96" r:id="rId515" display="https://twitter.com/acgphilly"/>
    <hyperlink ref="AX97" r:id="rId516" display="https://twitter.com/maulikmsanghavi"/>
    <hyperlink ref="AX98" r:id="rId517" display="https://twitter.com/bdoind"/>
    <hyperlink ref="AX99" r:id="rId518" display="https://twitter.com/chrislehnes"/>
    <hyperlink ref="AX100" r:id="rId519" display="https://twitter.com/howardstrauber"/>
    <hyperlink ref="AX101" r:id="rId520" display="https://twitter.com/mike_mcgarry"/>
    <hyperlink ref="AX102" r:id="rId521" display="https://twitter.com/youngamericacap"/>
    <hyperlink ref="AX103" r:id="rId522" display="https://twitter.com/mbbiassociation"/>
    <hyperlink ref="AX104" r:id="rId523" display="https://twitter.com/startup_mentor"/>
    <hyperlink ref="AX105" r:id="rId524" display="https://twitter.com/pranay_1975"/>
    <hyperlink ref="AX106" r:id="rId525" display="https://twitter.com/jigersaiya"/>
    <hyperlink ref="AX107" r:id="rId526" display="https://twitter.com/forex4news"/>
    <hyperlink ref="AX108" r:id="rId527" display="https://twitter.com/terzima"/>
    <hyperlink ref="AX109" r:id="rId528" display="https://twitter.com/optimumadvisors"/>
    <hyperlink ref="AX110" r:id="rId529" display="https://twitter.com/davidacharya"/>
    <hyperlink ref="AX111" r:id="rId530" display="https://twitter.com/stikemanelliott"/>
    <hyperlink ref="AX112" r:id="rId531" display="https://twitter.com/heatherpeno"/>
    <hyperlink ref="AX113" r:id="rId532" display="https://twitter.com/bdomalta"/>
    <hyperlink ref="AX114" r:id="rId533" display="https://twitter.com/bdohealth"/>
    <hyperlink ref="AX115" r:id="rId534" display="https://twitter.com/bwgibbo333"/>
    <hyperlink ref="AX116" r:id="rId535" display="https://twitter.com/tdboothca"/>
    <hyperlink ref="AX117" r:id="rId536" display="https://twitter.com/chubbna"/>
    <hyperlink ref="AX118" r:id="rId537" display="https://twitter.com/awhilldin"/>
    <hyperlink ref="AX119" r:id="rId538" display="https://twitter.com/acgcentraltexas"/>
    <hyperlink ref="AX120" r:id="rId539" display="https://twitter.com/bdo_usa_tax"/>
    <hyperlink ref="AX121" r:id="rId540" display="https://twitter.com/airdberlis"/>
    <hyperlink ref="AX122" r:id="rId541" display="https://twitter.com/recruiterkara"/>
  </hyperlinks>
  <printOptions/>
  <pageMargins left="0.7" right="0.7" top="0.75" bottom="0.75" header="0.3" footer="0.3"/>
  <pageSetup horizontalDpi="600" verticalDpi="600" orientation="portrait" r:id="rId545"/>
  <legacyDrawing r:id="rId543"/>
  <tableParts>
    <tablePart r:id="rId54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2148</v>
      </c>
      <c r="Z2" s="13" t="s">
        <v>2170</v>
      </c>
      <c r="AA2" s="13" t="s">
        <v>2224</v>
      </c>
      <c r="AB2" s="13" t="s">
        <v>2316</v>
      </c>
      <c r="AC2" s="13" t="s">
        <v>2435</v>
      </c>
      <c r="AD2" s="13" t="s">
        <v>2478</v>
      </c>
      <c r="AE2" s="13" t="s">
        <v>2479</v>
      </c>
      <c r="AF2" s="13" t="s">
        <v>2505</v>
      </c>
      <c r="AG2" s="117" t="s">
        <v>3099</v>
      </c>
      <c r="AH2" s="117" t="s">
        <v>3100</v>
      </c>
      <c r="AI2" s="117" t="s">
        <v>3101</v>
      </c>
      <c r="AJ2" s="117" t="s">
        <v>3102</v>
      </c>
      <c r="AK2" s="117" t="s">
        <v>3103</v>
      </c>
      <c r="AL2" s="117" t="s">
        <v>3104</v>
      </c>
      <c r="AM2" s="117" t="s">
        <v>3105</v>
      </c>
      <c r="AN2" s="117" t="s">
        <v>3106</v>
      </c>
      <c r="AO2" s="117" t="s">
        <v>3109</v>
      </c>
    </row>
    <row r="3" spans="1:41" ht="15">
      <c r="A3" s="87" t="s">
        <v>2077</v>
      </c>
      <c r="B3" s="65" t="s">
        <v>2100</v>
      </c>
      <c r="C3" s="65" t="s">
        <v>56</v>
      </c>
      <c r="D3" s="103"/>
      <c r="E3" s="102"/>
      <c r="F3" s="104" t="s">
        <v>3167</v>
      </c>
      <c r="G3" s="105"/>
      <c r="H3" s="105"/>
      <c r="I3" s="106">
        <v>3</v>
      </c>
      <c r="J3" s="107"/>
      <c r="K3" s="48">
        <v>29</v>
      </c>
      <c r="L3" s="48">
        <v>23</v>
      </c>
      <c r="M3" s="48">
        <v>24</v>
      </c>
      <c r="N3" s="48">
        <v>47</v>
      </c>
      <c r="O3" s="48">
        <v>47</v>
      </c>
      <c r="P3" s="49" t="s">
        <v>3110</v>
      </c>
      <c r="Q3" s="49" t="s">
        <v>3110</v>
      </c>
      <c r="R3" s="48">
        <v>29</v>
      </c>
      <c r="S3" s="48">
        <v>29</v>
      </c>
      <c r="T3" s="48">
        <v>1</v>
      </c>
      <c r="U3" s="48">
        <v>10</v>
      </c>
      <c r="V3" s="48">
        <v>0</v>
      </c>
      <c r="W3" s="49">
        <v>0</v>
      </c>
      <c r="X3" s="49">
        <v>0</v>
      </c>
      <c r="Y3" s="78" t="s">
        <v>2149</v>
      </c>
      <c r="Z3" s="78" t="s">
        <v>2171</v>
      </c>
      <c r="AA3" s="78" t="s">
        <v>2225</v>
      </c>
      <c r="AB3" s="84" t="s">
        <v>2317</v>
      </c>
      <c r="AC3" s="84" t="s">
        <v>2436</v>
      </c>
      <c r="AD3" s="84" t="s">
        <v>242</v>
      </c>
      <c r="AE3" s="84" t="s">
        <v>2480</v>
      </c>
      <c r="AF3" s="84" t="s">
        <v>2506</v>
      </c>
      <c r="AG3" s="120">
        <v>44</v>
      </c>
      <c r="AH3" s="123">
        <v>4.476093591047813</v>
      </c>
      <c r="AI3" s="120">
        <v>7</v>
      </c>
      <c r="AJ3" s="123">
        <v>0.7121057985757884</v>
      </c>
      <c r="AK3" s="120">
        <v>0</v>
      </c>
      <c r="AL3" s="123">
        <v>0</v>
      </c>
      <c r="AM3" s="120">
        <v>932</v>
      </c>
      <c r="AN3" s="123">
        <v>94.8118006103764</v>
      </c>
      <c r="AO3" s="120">
        <v>983</v>
      </c>
    </row>
    <row r="4" spans="1:41" ht="15">
      <c r="A4" s="87" t="s">
        <v>2078</v>
      </c>
      <c r="B4" s="65" t="s">
        <v>2101</v>
      </c>
      <c r="C4" s="65" t="s">
        <v>56</v>
      </c>
      <c r="D4" s="109"/>
      <c r="E4" s="108"/>
      <c r="F4" s="110" t="s">
        <v>3168</v>
      </c>
      <c r="G4" s="111"/>
      <c r="H4" s="111"/>
      <c r="I4" s="112">
        <v>4</v>
      </c>
      <c r="J4" s="113"/>
      <c r="K4" s="48">
        <v>13</v>
      </c>
      <c r="L4" s="48">
        <v>22</v>
      </c>
      <c r="M4" s="48">
        <v>3</v>
      </c>
      <c r="N4" s="48">
        <v>25</v>
      </c>
      <c r="O4" s="48">
        <v>4</v>
      </c>
      <c r="P4" s="49">
        <v>0.05555555555555555</v>
      </c>
      <c r="Q4" s="49">
        <v>0.10526315789473684</v>
      </c>
      <c r="R4" s="48">
        <v>1</v>
      </c>
      <c r="S4" s="48">
        <v>0</v>
      </c>
      <c r="T4" s="48">
        <v>13</v>
      </c>
      <c r="U4" s="48">
        <v>25</v>
      </c>
      <c r="V4" s="48">
        <v>4</v>
      </c>
      <c r="W4" s="49">
        <v>2.011834</v>
      </c>
      <c r="X4" s="49">
        <v>0.12179487179487179</v>
      </c>
      <c r="Y4" s="78" t="s">
        <v>2150</v>
      </c>
      <c r="Z4" s="78" t="s">
        <v>2172</v>
      </c>
      <c r="AA4" s="78" t="s">
        <v>2226</v>
      </c>
      <c r="AB4" s="84" t="s">
        <v>2318</v>
      </c>
      <c r="AC4" s="84" t="s">
        <v>2437</v>
      </c>
      <c r="AD4" s="84"/>
      <c r="AE4" s="84" t="s">
        <v>2481</v>
      </c>
      <c r="AF4" s="84" t="s">
        <v>2507</v>
      </c>
      <c r="AG4" s="120">
        <v>4</v>
      </c>
      <c r="AH4" s="123">
        <v>0.7518796992481203</v>
      </c>
      <c r="AI4" s="120">
        <v>8</v>
      </c>
      <c r="AJ4" s="123">
        <v>1.5037593984962405</v>
      </c>
      <c r="AK4" s="120">
        <v>0</v>
      </c>
      <c r="AL4" s="123">
        <v>0</v>
      </c>
      <c r="AM4" s="120">
        <v>520</v>
      </c>
      <c r="AN4" s="123">
        <v>97.74436090225564</v>
      </c>
      <c r="AO4" s="120">
        <v>532</v>
      </c>
    </row>
    <row r="5" spans="1:41" ht="15">
      <c r="A5" s="87" t="s">
        <v>2079</v>
      </c>
      <c r="B5" s="65" t="s">
        <v>2102</v>
      </c>
      <c r="C5" s="65" t="s">
        <v>56</v>
      </c>
      <c r="D5" s="109"/>
      <c r="E5" s="108"/>
      <c r="F5" s="110" t="s">
        <v>3169</v>
      </c>
      <c r="G5" s="111"/>
      <c r="H5" s="111"/>
      <c r="I5" s="112">
        <v>5</v>
      </c>
      <c r="J5" s="113"/>
      <c r="K5" s="48">
        <v>8</v>
      </c>
      <c r="L5" s="48">
        <v>6</v>
      </c>
      <c r="M5" s="48">
        <v>10</v>
      </c>
      <c r="N5" s="48">
        <v>16</v>
      </c>
      <c r="O5" s="48">
        <v>6</v>
      </c>
      <c r="P5" s="49">
        <v>0.14285714285714285</v>
      </c>
      <c r="Q5" s="49">
        <v>0.25</v>
      </c>
      <c r="R5" s="48">
        <v>1</v>
      </c>
      <c r="S5" s="48">
        <v>0</v>
      </c>
      <c r="T5" s="48">
        <v>8</v>
      </c>
      <c r="U5" s="48">
        <v>16</v>
      </c>
      <c r="V5" s="48">
        <v>3</v>
      </c>
      <c r="W5" s="49">
        <v>1.6875</v>
      </c>
      <c r="X5" s="49">
        <v>0.14285714285714285</v>
      </c>
      <c r="Y5" s="78" t="s">
        <v>2151</v>
      </c>
      <c r="Z5" s="78" t="s">
        <v>2173</v>
      </c>
      <c r="AA5" s="78" t="s">
        <v>2227</v>
      </c>
      <c r="AB5" s="84" t="s">
        <v>2319</v>
      </c>
      <c r="AC5" s="84" t="s">
        <v>2438</v>
      </c>
      <c r="AD5" s="84"/>
      <c r="AE5" s="84" t="s">
        <v>2482</v>
      </c>
      <c r="AF5" s="84" t="s">
        <v>2508</v>
      </c>
      <c r="AG5" s="120">
        <v>19</v>
      </c>
      <c r="AH5" s="123">
        <v>4.986876640419948</v>
      </c>
      <c r="AI5" s="120">
        <v>3</v>
      </c>
      <c r="AJ5" s="123">
        <v>0.7874015748031497</v>
      </c>
      <c r="AK5" s="120">
        <v>0</v>
      </c>
      <c r="AL5" s="123">
        <v>0</v>
      </c>
      <c r="AM5" s="120">
        <v>359</v>
      </c>
      <c r="AN5" s="123">
        <v>94.22572178477691</v>
      </c>
      <c r="AO5" s="120">
        <v>381</v>
      </c>
    </row>
    <row r="6" spans="1:41" ht="15">
      <c r="A6" s="87" t="s">
        <v>2080</v>
      </c>
      <c r="B6" s="65" t="s">
        <v>2103</v>
      </c>
      <c r="C6" s="65" t="s">
        <v>56</v>
      </c>
      <c r="D6" s="109"/>
      <c r="E6" s="108"/>
      <c r="F6" s="110" t="s">
        <v>3170</v>
      </c>
      <c r="G6" s="111"/>
      <c r="H6" s="111"/>
      <c r="I6" s="112">
        <v>6</v>
      </c>
      <c r="J6" s="113"/>
      <c r="K6" s="48">
        <v>8</v>
      </c>
      <c r="L6" s="48">
        <v>14</v>
      </c>
      <c r="M6" s="48">
        <v>0</v>
      </c>
      <c r="N6" s="48">
        <v>14</v>
      </c>
      <c r="O6" s="48">
        <v>1</v>
      </c>
      <c r="P6" s="49">
        <v>0.18181818181818182</v>
      </c>
      <c r="Q6" s="49">
        <v>0.3076923076923077</v>
      </c>
      <c r="R6" s="48">
        <v>1</v>
      </c>
      <c r="S6" s="48">
        <v>0</v>
      </c>
      <c r="T6" s="48">
        <v>8</v>
      </c>
      <c r="U6" s="48">
        <v>14</v>
      </c>
      <c r="V6" s="48">
        <v>4</v>
      </c>
      <c r="W6" s="49">
        <v>1.625</v>
      </c>
      <c r="X6" s="49">
        <v>0.23214285714285715</v>
      </c>
      <c r="Y6" s="78" t="s">
        <v>541</v>
      </c>
      <c r="Z6" s="78" t="s">
        <v>593</v>
      </c>
      <c r="AA6" s="78" t="s">
        <v>2228</v>
      </c>
      <c r="AB6" s="84" t="s">
        <v>2320</v>
      </c>
      <c r="AC6" s="84" t="s">
        <v>2439</v>
      </c>
      <c r="AD6" s="84"/>
      <c r="AE6" s="84" t="s">
        <v>2483</v>
      </c>
      <c r="AF6" s="84" t="s">
        <v>2509</v>
      </c>
      <c r="AG6" s="120">
        <v>3</v>
      </c>
      <c r="AH6" s="123">
        <v>2.272727272727273</v>
      </c>
      <c r="AI6" s="120">
        <v>0</v>
      </c>
      <c r="AJ6" s="123">
        <v>0</v>
      </c>
      <c r="AK6" s="120">
        <v>0</v>
      </c>
      <c r="AL6" s="123">
        <v>0</v>
      </c>
      <c r="AM6" s="120">
        <v>129</v>
      </c>
      <c r="AN6" s="123">
        <v>97.72727272727273</v>
      </c>
      <c r="AO6" s="120">
        <v>132</v>
      </c>
    </row>
    <row r="7" spans="1:41" ht="15">
      <c r="A7" s="87" t="s">
        <v>2081</v>
      </c>
      <c r="B7" s="65" t="s">
        <v>2104</v>
      </c>
      <c r="C7" s="65" t="s">
        <v>56</v>
      </c>
      <c r="D7" s="109"/>
      <c r="E7" s="108"/>
      <c r="F7" s="110" t="s">
        <v>3171</v>
      </c>
      <c r="G7" s="111"/>
      <c r="H7" s="111"/>
      <c r="I7" s="112">
        <v>7</v>
      </c>
      <c r="J7" s="113"/>
      <c r="K7" s="48">
        <v>6</v>
      </c>
      <c r="L7" s="48">
        <v>5</v>
      </c>
      <c r="M7" s="48">
        <v>3</v>
      </c>
      <c r="N7" s="48">
        <v>8</v>
      </c>
      <c r="O7" s="48">
        <v>0</v>
      </c>
      <c r="P7" s="49">
        <v>0.2</v>
      </c>
      <c r="Q7" s="49">
        <v>0.3333333333333333</v>
      </c>
      <c r="R7" s="48">
        <v>1</v>
      </c>
      <c r="S7" s="48">
        <v>0</v>
      </c>
      <c r="T7" s="48">
        <v>6</v>
      </c>
      <c r="U7" s="48">
        <v>8</v>
      </c>
      <c r="V7" s="48">
        <v>2</v>
      </c>
      <c r="W7" s="49">
        <v>1.388889</v>
      </c>
      <c r="X7" s="49">
        <v>0.2</v>
      </c>
      <c r="Y7" s="78" t="s">
        <v>2152</v>
      </c>
      <c r="Z7" s="78" t="s">
        <v>623</v>
      </c>
      <c r="AA7" s="78" t="s">
        <v>2229</v>
      </c>
      <c r="AB7" s="84" t="s">
        <v>2321</v>
      </c>
      <c r="AC7" s="84" t="s">
        <v>2440</v>
      </c>
      <c r="AD7" s="84"/>
      <c r="AE7" s="84" t="s">
        <v>2484</v>
      </c>
      <c r="AF7" s="84" t="s">
        <v>2510</v>
      </c>
      <c r="AG7" s="120">
        <v>0</v>
      </c>
      <c r="AH7" s="123">
        <v>0</v>
      </c>
      <c r="AI7" s="120">
        <v>0</v>
      </c>
      <c r="AJ7" s="123">
        <v>0</v>
      </c>
      <c r="AK7" s="120">
        <v>0</v>
      </c>
      <c r="AL7" s="123">
        <v>0</v>
      </c>
      <c r="AM7" s="120">
        <v>213</v>
      </c>
      <c r="AN7" s="123">
        <v>100</v>
      </c>
      <c r="AO7" s="120">
        <v>213</v>
      </c>
    </row>
    <row r="8" spans="1:41" ht="15">
      <c r="A8" s="87" t="s">
        <v>2082</v>
      </c>
      <c r="B8" s="65" t="s">
        <v>2105</v>
      </c>
      <c r="C8" s="65" t="s">
        <v>56</v>
      </c>
      <c r="D8" s="109"/>
      <c r="E8" s="108"/>
      <c r="F8" s="110" t="s">
        <v>3172</v>
      </c>
      <c r="G8" s="111"/>
      <c r="H8" s="111"/>
      <c r="I8" s="112">
        <v>8</v>
      </c>
      <c r="J8" s="113"/>
      <c r="K8" s="48">
        <v>6</v>
      </c>
      <c r="L8" s="48">
        <v>7</v>
      </c>
      <c r="M8" s="48">
        <v>5</v>
      </c>
      <c r="N8" s="48">
        <v>12</v>
      </c>
      <c r="O8" s="48">
        <v>5</v>
      </c>
      <c r="P8" s="49">
        <v>0.16666666666666666</v>
      </c>
      <c r="Q8" s="49">
        <v>0.2857142857142857</v>
      </c>
      <c r="R8" s="48">
        <v>1</v>
      </c>
      <c r="S8" s="48">
        <v>0</v>
      </c>
      <c r="T8" s="48">
        <v>6</v>
      </c>
      <c r="U8" s="48">
        <v>12</v>
      </c>
      <c r="V8" s="48">
        <v>2</v>
      </c>
      <c r="W8" s="49">
        <v>1.333333</v>
      </c>
      <c r="X8" s="49">
        <v>0.23333333333333334</v>
      </c>
      <c r="Y8" s="78" t="s">
        <v>2153</v>
      </c>
      <c r="Z8" s="78" t="s">
        <v>2174</v>
      </c>
      <c r="AA8" s="78" t="s">
        <v>2230</v>
      </c>
      <c r="AB8" s="84" t="s">
        <v>2322</v>
      </c>
      <c r="AC8" s="84" t="s">
        <v>2441</v>
      </c>
      <c r="AD8" s="84"/>
      <c r="AE8" s="84" t="s">
        <v>2485</v>
      </c>
      <c r="AF8" s="84" t="s">
        <v>2511</v>
      </c>
      <c r="AG8" s="120">
        <v>23</v>
      </c>
      <c r="AH8" s="123">
        <v>7.49185667752443</v>
      </c>
      <c r="AI8" s="120">
        <v>0</v>
      </c>
      <c r="AJ8" s="123">
        <v>0</v>
      </c>
      <c r="AK8" s="120">
        <v>0</v>
      </c>
      <c r="AL8" s="123">
        <v>0</v>
      </c>
      <c r="AM8" s="120">
        <v>284</v>
      </c>
      <c r="AN8" s="123">
        <v>92.50814332247558</v>
      </c>
      <c r="AO8" s="120">
        <v>307</v>
      </c>
    </row>
    <row r="9" spans="1:41" ht="15">
      <c r="A9" s="87" t="s">
        <v>2083</v>
      </c>
      <c r="B9" s="65" t="s">
        <v>2106</v>
      </c>
      <c r="C9" s="65" t="s">
        <v>56</v>
      </c>
      <c r="D9" s="109"/>
      <c r="E9" s="108"/>
      <c r="F9" s="110" t="s">
        <v>3173</v>
      </c>
      <c r="G9" s="111"/>
      <c r="H9" s="111"/>
      <c r="I9" s="112">
        <v>9</v>
      </c>
      <c r="J9" s="113"/>
      <c r="K9" s="48">
        <v>5</v>
      </c>
      <c r="L9" s="48">
        <v>7</v>
      </c>
      <c r="M9" s="48">
        <v>0</v>
      </c>
      <c r="N9" s="48">
        <v>7</v>
      </c>
      <c r="O9" s="48">
        <v>0</v>
      </c>
      <c r="P9" s="49">
        <v>0.16666666666666666</v>
      </c>
      <c r="Q9" s="49">
        <v>0.2857142857142857</v>
      </c>
      <c r="R9" s="48">
        <v>1</v>
      </c>
      <c r="S9" s="48">
        <v>0</v>
      </c>
      <c r="T9" s="48">
        <v>5</v>
      </c>
      <c r="U9" s="48">
        <v>7</v>
      </c>
      <c r="V9" s="48">
        <v>2</v>
      </c>
      <c r="W9" s="49">
        <v>1.12</v>
      </c>
      <c r="X9" s="49">
        <v>0.35</v>
      </c>
      <c r="Y9" s="78" t="s">
        <v>524</v>
      </c>
      <c r="Z9" s="78" t="s">
        <v>611</v>
      </c>
      <c r="AA9" s="78" t="s">
        <v>659</v>
      </c>
      <c r="AB9" s="84" t="s">
        <v>2323</v>
      </c>
      <c r="AC9" s="84" t="s">
        <v>2442</v>
      </c>
      <c r="AD9" s="84"/>
      <c r="AE9" s="84" t="s">
        <v>2486</v>
      </c>
      <c r="AF9" s="84" t="s">
        <v>2512</v>
      </c>
      <c r="AG9" s="120">
        <v>0</v>
      </c>
      <c r="AH9" s="123">
        <v>0</v>
      </c>
      <c r="AI9" s="120">
        <v>0</v>
      </c>
      <c r="AJ9" s="123">
        <v>0</v>
      </c>
      <c r="AK9" s="120">
        <v>0</v>
      </c>
      <c r="AL9" s="123">
        <v>0</v>
      </c>
      <c r="AM9" s="120">
        <v>51</v>
      </c>
      <c r="AN9" s="123">
        <v>100</v>
      </c>
      <c r="AO9" s="120">
        <v>51</v>
      </c>
    </row>
    <row r="10" spans="1:41" ht="14.25" customHeight="1">
      <c r="A10" s="87" t="s">
        <v>2084</v>
      </c>
      <c r="B10" s="65" t="s">
        <v>2107</v>
      </c>
      <c r="C10" s="65" t="s">
        <v>56</v>
      </c>
      <c r="D10" s="109"/>
      <c r="E10" s="108"/>
      <c r="F10" s="110" t="s">
        <v>3174</v>
      </c>
      <c r="G10" s="111"/>
      <c r="H10" s="111"/>
      <c r="I10" s="112">
        <v>10</v>
      </c>
      <c r="J10" s="113"/>
      <c r="K10" s="48">
        <v>4</v>
      </c>
      <c r="L10" s="48">
        <v>3</v>
      </c>
      <c r="M10" s="48">
        <v>20</v>
      </c>
      <c r="N10" s="48">
        <v>23</v>
      </c>
      <c r="O10" s="48">
        <v>20</v>
      </c>
      <c r="P10" s="49">
        <v>0</v>
      </c>
      <c r="Q10" s="49">
        <v>0</v>
      </c>
      <c r="R10" s="48">
        <v>1</v>
      </c>
      <c r="S10" s="48">
        <v>0</v>
      </c>
      <c r="T10" s="48">
        <v>4</v>
      </c>
      <c r="U10" s="48">
        <v>23</v>
      </c>
      <c r="V10" s="48">
        <v>2</v>
      </c>
      <c r="W10" s="49">
        <v>1.125</v>
      </c>
      <c r="X10" s="49">
        <v>0.25</v>
      </c>
      <c r="Y10" s="78" t="s">
        <v>2154</v>
      </c>
      <c r="Z10" s="78" t="s">
        <v>2175</v>
      </c>
      <c r="AA10" s="78" t="s">
        <v>2231</v>
      </c>
      <c r="AB10" s="84" t="s">
        <v>2324</v>
      </c>
      <c r="AC10" s="84" t="s">
        <v>2443</v>
      </c>
      <c r="AD10" s="84"/>
      <c r="AE10" s="84" t="s">
        <v>305</v>
      </c>
      <c r="AF10" s="84" t="s">
        <v>2513</v>
      </c>
      <c r="AG10" s="120">
        <v>1</v>
      </c>
      <c r="AH10" s="123">
        <v>0.35335689045936397</v>
      </c>
      <c r="AI10" s="120">
        <v>0</v>
      </c>
      <c r="AJ10" s="123">
        <v>0</v>
      </c>
      <c r="AK10" s="120">
        <v>0</v>
      </c>
      <c r="AL10" s="123">
        <v>0</v>
      </c>
      <c r="AM10" s="120">
        <v>282</v>
      </c>
      <c r="AN10" s="123">
        <v>99.64664310954063</v>
      </c>
      <c r="AO10" s="120">
        <v>283</v>
      </c>
    </row>
    <row r="11" spans="1:41" ht="15">
      <c r="A11" s="87" t="s">
        <v>2085</v>
      </c>
      <c r="B11" s="65" t="s">
        <v>2108</v>
      </c>
      <c r="C11" s="65" t="s">
        <v>56</v>
      </c>
      <c r="D11" s="109"/>
      <c r="E11" s="108"/>
      <c r="F11" s="110" t="s">
        <v>3175</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t="s">
        <v>542</v>
      </c>
      <c r="Z11" s="78" t="s">
        <v>618</v>
      </c>
      <c r="AA11" s="78" t="s">
        <v>674</v>
      </c>
      <c r="AB11" s="84" t="s">
        <v>2325</v>
      </c>
      <c r="AC11" s="84" t="s">
        <v>2444</v>
      </c>
      <c r="AD11" s="84"/>
      <c r="AE11" s="84" t="s">
        <v>283</v>
      </c>
      <c r="AF11" s="84" t="s">
        <v>2514</v>
      </c>
      <c r="AG11" s="120">
        <v>4</v>
      </c>
      <c r="AH11" s="123">
        <v>4.705882352941177</v>
      </c>
      <c r="AI11" s="120">
        <v>0</v>
      </c>
      <c r="AJ11" s="123">
        <v>0</v>
      </c>
      <c r="AK11" s="120">
        <v>0</v>
      </c>
      <c r="AL11" s="123">
        <v>0</v>
      </c>
      <c r="AM11" s="120">
        <v>81</v>
      </c>
      <c r="AN11" s="123">
        <v>95.29411764705883</v>
      </c>
      <c r="AO11" s="120">
        <v>85</v>
      </c>
    </row>
    <row r="12" spans="1:41" ht="15">
      <c r="A12" s="87" t="s">
        <v>2086</v>
      </c>
      <c r="B12" s="65" t="s">
        <v>2109</v>
      </c>
      <c r="C12" s="65" t="s">
        <v>56</v>
      </c>
      <c r="D12" s="109"/>
      <c r="E12" s="108"/>
      <c r="F12" s="110" t="s">
        <v>3176</v>
      </c>
      <c r="G12" s="111"/>
      <c r="H12" s="111"/>
      <c r="I12" s="112">
        <v>12</v>
      </c>
      <c r="J12" s="113"/>
      <c r="K12" s="48">
        <v>3</v>
      </c>
      <c r="L12" s="48">
        <v>1</v>
      </c>
      <c r="M12" s="48">
        <v>5</v>
      </c>
      <c r="N12" s="48">
        <v>6</v>
      </c>
      <c r="O12" s="48">
        <v>3</v>
      </c>
      <c r="P12" s="49">
        <v>0</v>
      </c>
      <c r="Q12" s="49">
        <v>0</v>
      </c>
      <c r="R12" s="48">
        <v>1</v>
      </c>
      <c r="S12" s="48">
        <v>0</v>
      </c>
      <c r="T12" s="48">
        <v>3</v>
      </c>
      <c r="U12" s="48">
        <v>6</v>
      </c>
      <c r="V12" s="48">
        <v>2</v>
      </c>
      <c r="W12" s="49">
        <v>0.888889</v>
      </c>
      <c r="X12" s="49">
        <v>0.3333333333333333</v>
      </c>
      <c r="Y12" s="78" t="s">
        <v>2155</v>
      </c>
      <c r="Z12" s="78" t="s">
        <v>2176</v>
      </c>
      <c r="AA12" s="78" t="s">
        <v>2232</v>
      </c>
      <c r="AB12" s="84" t="s">
        <v>2326</v>
      </c>
      <c r="AC12" s="84" t="s">
        <v>2445</v>
      </c>
      <c r="AD12" s="84"/>
      <c r="AE12" s="84" t="s">
        <v>289</v>
      </c>
      <c r="AF12" s="84" t="s">
        <v>2515</v>
      </c>
      <c r="AG12" s="120">
        <v>0</v>
      </c>
      <c r="AH12" s="123">
        <v>0</v>
      </c>
      <c r="AI12" s="120">
        <v>6</v>
      </c>
      <c r="AJ12" s="123">
        <v>6.0606060606060606</v>
      </c>
      <c r="AK12" s="120">
        <v>0</v>
      </c>
      <c r="AL12" s="123">
        <v>0</v>
      </c>
      <c r="AM12" s="120">
        <v>93</v>
      </c>
      <c r="AN12" s="123">
        <v>93.93939393939394</v>
      </c>
      <c r="AO12" s="120">
        <v>99</v>
      </c>
    </row>
    <row r="13" spans="1:41" ht="15">
      <c r="A13" s="87" t="s">
        <v>2087</v>
      </c>
      <c r="B13" s="65" t="s">
        <v>2110</v>
      </c>
      <c r="C13" s="65" t="s">
        <v>56</v>
      </c>
      <c r="D13" s="109"/>
      <c r="E13" s="108"/>
      <c r="F13" s="110" t="s">
        <v>3177</v>
      </c>
      <c r="G13" s="111"/>
      <c r="H13" s="111"/>
      <c r="I13" s="112">
        <v>13</v>
      </c>
      <c r="J13" s="113"/>
      <c r="K13" s="48">
        <v>3</v>
      </c>
      <c r="L13" s="48">
        <v>1</v>
      </c>
      <c r="M13" s="48">
        <v>2</v>
      </c>
      <c r="N13" s="48">
        <v>3</v>
      </c>
      <c r="O13" s="48">
        <v>0</v>
      </c>
      <c r="P13" s="49">
        <v>0</v>
      </c>
      <c r="Q13" s="49">
        <v>0</v>
      </c>
      <c r="R13" s="48">
        <v>1</v>
      </c>
      <c r="S13" s="48">
        <v>0</v>
      </c>
      <c r="T13" s="48">
        <v>3</v>
      </c>
      <c r="U13" s="48">
        <v>3</v>
      </c>
      <c r="V13" s="48">
        <v>2</v>
      </c>
      <c r="W13" s="49">
        <v>0.888889</v>
      </c>
      <c r="X13" s="49">
        <v>0.3333333333333333</v>
      </c>
      <c r="Y13" s="78" t="s">
        <v>2156</v>
      </c>
      <c r="Z13" s="78" t="s">
        <v>614</v>
      </c>
      <c r="AA13" s="78" t="s">
        <v>2233</v>
      </c>
      <c r="AB13" s="84" t="s">
        <v>2327</v>
      </c>
      <c r="AC13" s="84" t="s">
        <v>2446</v>
      </c>
      <c r="AD13" s="84"/>
      <c r="AE13" s="84" t="s">
        <v>2487</v>
      </c>
      <c r="AF13" s="84" t="s">
        <v>2516</v>
      </c>
      <c r="AG13" s="120">
        <v>0</v>
      </c>
      <c r="AH13" s="123">
        <v>0</v>
      </c>
      <c r="AI13" s="120">
        <v>0</v>
      </c>
      <c r="AJ13" s="123">
        <v>0</v>
      </c>
      <c r="AK13" s="120">
        <v>0</v>
      </c>
      <c r="AL13" s="123">
        <v>0</v>
      </c>
      <c r="AM13" s="120">
        <v>27</v>
      </c>
      <c r="AN13" s="123">
        <v>100</v>
      </c>
      <c r="AO13" s="120">
        <v>27</v>
      </c>
    </row>
    <row r="14" spans="1:41" ht="15">
      <c r="A14" s="87" t="s">
        <v>2088</v>
      </c>
      <c r="B14" s="65" t="s">
        <v>2111</v>
      </c>
      <c r="C14" s="65" t="s">
        <v>56</v>
      </c>
      <c r="D14" s="109"/>
      <c r="E14" s="108"/>
      <c r="F14" s="110" t="s">
        <v>3178</v>
      </c>
      <c r="G14" s="111"/>
      <c r="H14" s="111"/>
      <c r="I14" s="112">
        <v>14</v>
      </c>
      <c r="J14" s="113"/>
      <c r="K14" s="48">
        <v>3</v>
      </c>
      <c r="L14" s="48">
        <v>1</v>
      </c>
      <c r="M14" s="48">
        <v>8</v>
      </c>
      <c r="N14" s="48">
        <v>9</v>
      </c>
      <c r="O14" s="48">
        <v>1</v>
      </c>
      <c r="P14" s="49">
        <v>0.3333333333333333</v>
      </c>
      <c r="Q14" s="49">
        <v>0.5</v>
      </c>
      <c r="R14" s="48">
        <v>1</v>
      </c>
      <c r="S14" s="48">
        <v>0</v>
      </c>
      <c r="T14" s="48">
        <v>3</v>
      </c>
      <c r="U14" s="48">
        <v>9</v>
      </c>
      <c r="V14" s="48">
        <v>1</v>
      </c>
      <c r="W14" s="49">
        <v>0.666667</v>
      </c>
      <c r="X14" s="49">
        <v>0.6666666666666666</v>
      </c>
      <c r="Y14" s="78" t="s">
        <v>526</v>
      </c>
      <c r="Z14" s="78" t="s">
        <v>593</v>
      </c>
      <c r="AA14" s="78" t="s">
        <v>2234</v>
      </c>
      <c r="AB14" s="84" t="s">
        <v>2328</v>
      </c>
      <c r="AC14" s="84" t="s">
        <v>2447</v>
      </c>
      <c r="AD14" s="84"/>
      <c r="AE14" s="84" t="s">
        <v>2488</v>
      </c>
      <c r="AF14" s="84" t="s">
        <v>2517</v>
      </c>
      <c r="AG14" s="120">
        <v>0</v>
      </c>
      <c r="AH14" s="123">
        <v>0</v>
      </c>
      <c r="AI14" s="120">
        <v>0</v>
      </c>
      <c r="AJ14" s="123">
        <v>0</v>
      </c>
      <c r="AK14" s="120">
        <v>0</v>
      </c>
      <c r="AL14" s="123">
        <v>0</v>
      </c>
      <c r="AM14" s="120">
        <v>104</v>
      </c>
      <c r="AN14" s="123">
        <v>100</v>
      </c>
      <c r="AO14" s="120">
        <v>104</v>
      </c>
    </row>
    <row r="15" spans="1:41" ht="15">
      <c r="A15" s="87" t="s">
        <v>2089</v>
      </c>
      <c r="B15" s="65" t="s">
        <v>2100</v>
      </c>
      <c r="C15" s="65" t="s">
        <v>59</v>
      </c>
      <c r="D15" s="109"/>
      <c r="E15" s="108"/>
      <c r="F15" s="110" t="s">
        <v>3179</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523</v>
      </c>
      <c r="Z15" s="78" t="s">
        <v>610</v>
      </c>
      <c r="AA15" s="78" t="s">
        <v>658</v>
      </c>
      <c r="AB15" s="84" t="s">
        <v>2329</v>
      </c>
      <c r="AC15" s="84" t="s">
        <v>2448</v>
      </c>
      <c r="AD15" s="84"/>
      <c r="AE15" s="84" t="s">
        <v>323</v>
      </c>
      <c r="AF15" s="84" t="s">
        <v>2518</v>
      </c>
      <c r="AG15" s="120">
        <v>0</v>
      </c>
      <c r="AH15" s="123">
        <v>0</v>
      </c>
      <c r="AI15" s="120">
        <v>0</v>
      </c>
      <c r="AJ15" s="123">
        <v>0</v>
      </c>
      <c r="AK15" s="120">
        <v>0</v>
      </c>
      <c r="AL15" s="123">
        <v>0</v>
      </c>
      <c r="AM15" s="120">
        <v>32</v>
      </c>
      <c r="AN15" s="123">
        <v>100</v>
      </c>
      <c r="AO15" s="120">
        <v>32</v>
      </c>
    </row>
    <row r="16" spans="1:41" ht="15">
      <c r="A16" s="87" t="s">
        <v>2090</v>
      </c>
      <c r="B16" s="65" t="s">
        <v>2101</v>
      </c>
      <c r="C16" s="65" t="s">
        <v>59</v>
      </c>
      <c r="D16" s="109"/>
      <c r="E16" s="108"/>
      <c r="F16" s="110" t="s">
        <v>3180</v>
      </c>
      <c r="G16" s="111"/>
      <c r="H16" s="111"/>
      <c r="I16" s="112">
        <v>16</v>
      </c>
      <c r="J16" s="113"/>
      <c r="K16" s="48">
        <v>3</v>
      </c>
      <c r="L16" s="48">
        <v>2</v>
      </c>
      <c r="M16" s="48">
        <v>2</v>
      </c>
      <c r="N16" s="48">
        <v>4</v>
      </c>
      <c r="O16" s="48">
        <v>0</v>
      </c>
      <c r="P16" s="49">
        <v>0</v>
      </c>
      <c r="Q16" s="49">
        <v>0</v>
      </c>
      <c r="R16" s="48">
        <v>1</v>
      </c>
      <c r="S16" s="48">
        <v>0</v>
      </c>
      <c r="T16" s="48">
        <v>3</v>
      </c>
      <c r="U16" s="48">
        <v>4</v>
      </c>
      <c r="V16" s="48">
        <v>1</v>
      </c>
      <c r="W16" s="49">
        <v>0.666667</v>
      </c>
      <c r="X16" s="49">
        <v>0.5</v>
      </c>
      <c r="Y16" s="78"/>
      <c r="Z16" s="78"/>
      <c r="AA16" s="78" t="s">
        <v>651</v>
      </c>
      <c r="AB16" s="84" t="s">
        <v>2330</v>
      </c>
      <c r="AC16" s="84" t="s">
        <v>2449</v>
      </c>
      <c r="AD16" s="84"/>
      <c r="AE16" s="84" t="s">
        <v>2489</v>
      </c>
      <c r="AF16" s="84" t="s">
        <v>2519</v>
      </c>
      <c r="AG16" s="120">
        <v>0</v>
      </c>
      <c r="AH16" s="123">
        <v>0</v>
      </c>
      <c r="AI16" s="120">
        <v>0</v>
      </c>
      <c r="AJ16" s="123">
        <v>0</v>
      </c>
      <c r="AK16" s="120">
        <v>0</v>
      </c>
      <c r="AL16" s="123">
        <v>0</v>
      </c>
      <c r="AM16" s="120">
        <v>63</v>
      </c>
      <c r="AN16" s="123">
        <v>100</v>
      </c>
      <c r="AO16" s="120">
        <v>63</v>
      </c>
    </row>
    <row r="17" spans="1:41" ht="15">
      <c r="A17" s="87" t="s">
        <v>2091</v>
      </c>
      <c r="B17" s="65" t="s">
        <v>2102</v>
      </c>
      <c r="C17" s="65" t="s">
        <v>59</v>
      </c>
      <c r="D17" s="109"/>
      <c r="E17" s="108"/>
      <c r="F17" s="110" t="s">
        <v>2091</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t="s">
        <v>508</v>
      </c>
      <c r="Z17" s="78" t="s">
        <v>604</v>
      </c>
      <c r="AA17" s="78" t="s">
        <v>644</v>
      </c>
      <c r="AB17" s="84" t="s">
        <v>1185</v>
      </c>
      <c r="AC17" s="84" t="s">
        <v>1185</v>
      </c>
      <c r="AD17" s="84"/>
      <c r="AE17" s="84" t="s">
        <v>2490</v>
      </c>
      <c r="AF17" s="84" t="s">
        <v>2520</v>
      </c>
      <c r="AG17" s="120">
        <v>0</v>
      </c>
      <c r="AH17" s="123">
        <v>0</v>
      </c>
      <c r="AI17" s="120">
        <v>0</v>
      </c>
      <c r="AJ17" s="123">
        <v>0</v>
      </c>
      <c r="AK17" s="120">
        <v>0</v>
      </c>
      <c r="AL17" s="123">
        <v>0</v>
      </c>
      <c r="AM17" s="120">
        <v>19</v>
      </c>
      <c r="AN17" s="123">
        <v>100</v>
      </c>
      <c r="AO17" s="120">
        <v>19</v>
      </c>
    </row>
    <row r="18" spans="1:41" ht="15">
      <c r="A18" s="87" t="s">
        <v>2092</v>
      </c>
      <c r="B18" s="65" t="s">
        <v>2103</v>
      </c>
      <c r="C18" s="65" t="s">
        <v>59</v>
      </c>
      <c r="D18" s="109"/>
      <c r="E18" s="108"/>
      <c r="F18" s="110" t="s">
        <v>3181</v>
      </c>
      <c r="G18" s="111"/>
      <c r="H18" s="111"/>
      <c r="I18" s="112">
        <v>18</v>
      </c>
      <c r="J18" s="113"/>
      <c r="K18" s="48">
        <v>3</v>
      </c>
      <c r="L18" s="48">
        <v>3</v>
      </c>
      <c r="M18" s="48">
        <v>0</v>
      </c>
      <c r="N18" s="48">
        <v>3</v>
      </c>
      <c r="O18" s="48">
        <v>1</v>
      </c>
      <c r="P18" s="49">
        <v>0</v>
      </c>
      <c r="Q18" s="49">
        <v>0</v>
      </c>
      <c r="R18" s="48">
        <v>1</v>
      </c>
      <c r="S18" s="48">
        <v>0</v>
      </c>
      <c r="T18" s="48">
        <v>3</v>
      </c>
      <c r="U18" s="48">
        <v>3</v>
      </c>
      <c r="V18" s="48">
        <v>2</v>
      </c>
      <c r="W18" s="49">
        <v>0.888889</v>
      </c>
      <c r="X18" s="49">
        <v>0.3333333333333333</v>
      </c>
      <c r="Y18" s="78" t="s">
        <v>506</v>
      </c>
      <c r="Z18" s="78" t="s">
        <v>602</v>
      </c>
      <c r="AA18" s="78" t="s">
        <v>641</v>
      </c>
      <c r="AB18" s="84" t="s">
        <v>2331</v>
      </c>
      <c r="AC18" s="84" t="s">
        <v>2450</v>
      </c>
      <c r="AD18" s="84"/>
      <c r="AE18" s="84" t="s">
        <v>2491</v>
      </c>
      <c r="AF18" s="84" t="s">
        <v>2521</v>
      </c>
      <c r="AG18" s="120">
        <v>0</v>
      </c>
      <c r="AH18" s="123">
        <v>0</v>
      </c>
      <c r="AI18" s="120">
        <v>3</v>
      </c>
      <c r="AJ18" s="123">
        <v>7.317073170731708</v>
      </c>
      <c r="AK18" s="120">
        <v>0</v>
      </c>
      <c r="AL18" s="123">
        <v>0</v>
      </c>
      <c r="AM18" s="120">
        <v>38</v>
      </c>
      <c r="AN18" s="123">
        <v>92.6829268292683</v>
      </c>
      <c r="AO18" s="120">
        <v>41</v>
      </c>
    </row>
    <row r="19" spans="1:41" ht="15">
      <c r="A19" s="87" t="s">
        <v>2093</v>
      </c>
      <c r="B19" s="65" t="s">
        <v>2104</v>
      </c>
      <c r="C19" s="65" t="s">
        <v>59</v>
      </c>
      <c r="D19" s="109"/>
      <c r="E19" s="108"/>
      <c r="F19" s="110" t="s">
        <v>2093</v>
      </c>
      <c r="G19" s="111"/>
      <c r="H19" s="111"/>
      <c r="I19" s="112">
        <v>19</v>
      </c>
      <c r="J19" s="113"/>
      <c r="K19" s="48">
        <v>3</v>
      </c>
      <c r="L19" s="48">
        <v>2</v>
      </c>
      <c r="M19" s="48">
        <v>0</v>
      </c>
      <c r="N19" s="48">
        <v>2</v>
      </c>
      <c r="O19" s="48">
        <v>0</v>
      </c>
      <c r="P19" s="49">
        <v>0</v>
      </c>
      <c r="Q19" s="49">
        <v>0</v>
      </c>
      <c r="R19" s="48">
        <v>1</v>
      </c>
      <c r="S19" s="48">
        <v>0</v>
      </c>
      <c r="T19" s="48">
        <v>3</v>
      </c>
      <c r="U19" s="48">
        <v>2</v>
      </c>
      <c r="V19" s="48">
        <v>2</v>
      </c>
      <c r="W19" s="49">
        <v>0.888889</v>
      </c>
      <c r="X19" s="49">
        <v>0.3333333333333333</v>
      </c>
      <c r="Y19" s="78" t="s">
        <v>496</v>
      </c>
      <c r="Z19" s="78" t="s">
        <v>593</v>
      </c>
      <c r="AA19" s="78" t="s">
        <v>633</v>
      </c>
      <c r="AB19" s="84" t="s">
        <v>1185</v>
      </c>
      <c r="AC19" s="84" t="s">
        <v>1185</v>
      </c>
      <c r="AD19" s="84"/>
      <c r="AE19" s="84" t="s">
        <v>2492</v>
      </c>
      <c r="AF19" s="84" t="s">
        <v>2522</v>
      </c>
      <c r="AG19" s="120">
        <v>1</v>
      </c>
      <c r="AH19" s="123">
        <v>5.882352941176471</v>
      </c>
      <c r="AI19" s="120">
        <v>0</v>
      </c>
      <c r="AJ19" s="123">
        <v>0</v>
      </c>
      <c r="AK19" s="120">
        <v>0</v>
      </c>
      <c r="AL19" s="123">
        <v>0</v>
      </c>
      <c r="AM19" s="120">
        <v>16</v>
      </c>
      <c r="AN19" s="123">
        <v>94.11764705882354</v>
      </c>
      <c r="AO19" s="120">
        <v>17</v>
      </c>
    </row>
    <row r="20" spans="1:41" ht="15">
      <c r="A20" s="87" t="s">
        <v>2094</v>
      </c>
      <c r="B20" s="65" t="s">
        <v>2105</v>
      </c>
      <c r="C20" s="65" t="s">
        <v>59</v>
      </c>
      <c r="D20" s="109"/>
      <c r="E20" s="108"/>
      <c r="F20" s="110" t="s">
        <v>3182</v>
      </c>
      <c r="G20" s="111"/>
      <c r="H20" s="111"/>
      <c r="I20" s="112">
        <v>20</v>
      </c>
      <c r="J20" s="113"/>
      <c r="K20" s="48">
        <v>3</v>
      </c>
      <c r="L20" s="48">
        <v>4</v>
      </c>
      <c r="M20" s="48">
        <v>0</v>
      </c>
      <c r="N20" s="48">
        <v>4</v>
      </c>
      <c r="O20" s="48">
        <v>1</v>
      </c>
      <c r="P20" s="49">
        <v>0</v>
      </c>
      <c r="Q20" s="49">
        <v>0</v>
      </c>
      <c r="R20" s="48">
        <v>1</v>
      </c>
      <c r="S20" s="48">
        <v>0</v>
      </c>
      <c r="T20" s="48">
        <v>3</v>
      </c>
      <c r="U20" s="48">
        <v>4</v>
      </c>
      <c r="V20" s="48">
        <v>1</v>
      </c>
      <c r="W20" s="49">
        <v>0.666667</v>
      </c>
      <c r="X20" s="49">
        <v>0.5</v>
      </c>
      <c r="Y20" s="78" t="s">
        <v>2157</v>
      </c>
      <c r="Z20" s="78" t="s">
        <v>2177</v>
      </c>
      <c r="AA20" s="78" t="s">
        <v>627</v>
      </c>
      <c r="AB20" s="84" t="s">
        <v>2332</v>
      </c>
      <c r="AC20" s="84" t="s">
        <v>2451</v>
      </c>
      <c r="AD20" s="84"/>
      <c r="AE20" s="84" t="s">
        <v>2493</v>
      </c>
      <c r="AF20" s="84" t="s">
        <v>2523</v>
      </c>
      <c r="AG20" s="120">
        <v>1</v>
      </c>
      <c r="AH20" s="123">
        <v>2.3255813953488373</v>
      </c>
      <c r="AI20" s="120">
        <v>3</v>
      </c>
      <c r="AJ20" s="123">
        <v>6.976744186046512</v>
      </c>
      <c r="AK20" s="120">
        <v>0</v>
      </c>
      <c r="AL20" s="123">
        <v>0</v>
      </c>
      <c r="AM20" s="120">
        <v>39</v>
      </c>
      <c r="AN20" s="123">
        <v>90.69767441860465</v>
      </c>
      <c r="AO20" s="120">
        <v>43</v>
      </c>
    </row>
    <row r="21" spans="1:41" ht="15">
      <c r="A21" s="87" t="s">
        <v>2095</v>
      </c>
      <c r="B21" s="65" t="s">
        <v>2106</v>
      </c>
      <c r="C21" s="65" t="s">
        <v>59</v>
      </c>
      <c r="D21" s="109"/>
      <c r="E21" s="108"/>
      <c r="F21" s="110" t="s">
        <v>3183</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535</v>
      </c>
      <c r="Z21" s="78" t="s">
        <v>597</v>
      </c>
      <c r="AA21" s="78" t="s">
        <v>649</v>
      </c>
      <c r="AB21" s="84" t="s">
        <v>2333</v>
      </c>
      <c r="AC21" s="84" t="s">
        <v>2452</v>
      </c>
      <c r="AD21" s="84"/>
      <c r="AE21" s="84" t="s">
        <v>275</v>
      </c>
      <c r="AF21" s="84" t="s">
        <v>2524</v>
      </c>
      <c r="AG21" s="120">
        <v>0</v>
      </c>
      <c r="AH21" s="123">
        <v>0</v>
      </c>
      <c r="AI21" s="120">
        <v>0</v>
      </c>
      <c r="AJ21" s="123">
        <v>0</v>
      </c>
      <c r="AK21" s="120">
        <v>0</v>
      </c>
      <c r="AL21" s="123">
        <v>0</v>
      </c>
      <c r="AM21" s="120">
        <v>16</v>
      </c>
      <c r="AN21" s="123">
        <v>100</v>
      </c>
      <c r="AO21" s="120">
        <v>16</v>
      </c>
    </row>
    <row r="22" spans="1:41" ht="15">
      <c r="A22" s="87" t="s">
        <v>2096</v>
      </c>
      <c r="B22" s="65" t="s">
        <v>2107</v>
      </c>
      <c r="C22" s="65" t="s">
        <v>59</v>
      </c>
      <c r="D22" s="109"/>
      <c r="E22" s="108"/>
      <c r="F22" s="110" t="s">
        <v>3184</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525</v>
      </c>
      <c r="Z22" s="78" t="s">
        <v>612</v>
      </c>
      <c r="AA22" s="78" t="s">
        <v>660</v>
      </c>
      <c r="AB22" s="84" t="s">
        <v>2334</v>
      </c>
      <c r="AC22" s="84" t="s">
        <v>2453</v>
      </c>
      <c r="AD22" s="84"/>
      <c r="AE22" s="84" t="s">
        <v>263</v>
      </c>
      <c r="AF22" s="84" t="s">
        <v>2525</v>
      </c>
      <c r="AG22" s="120">
        <v>1</v>
      </c>
      <c r="AH22" s="123">
        <v>1.639344262295082</v>
      </c>
      <c r="AI22" s="120">
        <v>0</v>
      </c>
      <c r="AJ22" s="123">
        <v>0</v>
      </c>
      <c r="AK22" s="120">
        <v>0</v>
      </c>
      <c r="AL22" s="123">
        <v>0</v>
      </c>
      <c r="AM22" s="120">
        <v>60</v>
      </c>
      <c r="AN22" s="123">
        <v>98.36065573770492</v>
      </c>
      <c r="AO22" s="120">
        <v>61</v>
      </c>
    </row>
    <row r="23" spans="1:41" ht="15">
      <c r="A23" s="87" t="s">
        <v>2097</v>
      </c>
      <c r="B23" s="65" t="s">
        <v>2108</v>
      </c>
      <c r="C23" s="65" t="s">
        <v>59</v>
      </c>
      <c r="D23" s="109"/>
      <c r="E23" s="108"/>
      <c r="F23" s="110" t="s">
        <v>2097</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t="s">
        <v>509</v>
      </c>
      <c r="Z23" s="78" t="s">
        <v>605</v>
      </c>
      <c r="AA23" s="78" t="s">
        <v>645</v>
      </c>
      <c r="AB23" s="84" t="s">
        <v>1185</v>
      </c>
      <c r="AC23" s="84" t="s">
        <v>1185</v>
      </c>
      <c r="AD23" s="84"/>
      <c r="AE23" s="84" t="s">
        <v>317</v>
      </c>
      <c r="AF23" s="84" t="s">
        <v>2526</v>
      </c>
      <c r="AG23" s="120">
        <v>0</v>
      </c>
      <c r="AH23" s="123">
        <v>0</v>
      </c>
      <c r="AI23" s="120">
        <v>0</v>
      </c>
      <c r="AJ23" s="123">
        <v>0</v>
      </c>
      <c r="AK23" s="120">
        <v>0</v>
      </c>
      <c r="AL23" s="123">
        <v>0</v>
      </c>
      <c r="AM23" s="120">
        <v>11</v>
      </c>
      <c r="AN23" s="123">
        <v>100</v>
      </c>
      <c r="AO23" s="120">
        <v>11</v>
      </c>
    </row>
    <row r="24" spans="1:41" ht="15">
      <c r="A24" s="87" t="s">
        <v>2098</v>
      </c>
      <c r="B24" s="65" t="s">
        <v>2109</v>
      </c>
      <c r="C24" s="65" t="s">
        <v>59</v>
      </c>
      <c r="D24" s="109"/>
      <c r="E24" s="108"/>
      <c r="F24" s="110" t="s">
        <v>2098</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t="s">
        <v>501</v>
      </c>
      <c r="Z24" s="78" t="s">
        <v>599</v>
      </c>
      <c r="AA24" s="78" t="s">
        <v>630</v>
      </c>
      <c r="AB24" s="84" t="s">
        <v>1185</v>
      </c>
      <c r="AC24" s="84" t="s">
        <v>1185</v>
      </c>
      <c r="AD24" s="84"/>
      <c r="AE24" s="84" t="s">
        <v>310</v>
      </c>
      <c r="AF24" s="84" t="s">
        <v>2527</v>
      </c>
      <c r="AG24" s="120">
        <v>1</v>
      </c>
      <c r="AH24" s="123">
        <v>6.25</v>
      </c>
      <c r="AI24" s="120">
        <v>0</v>
      </c>
      <c r="AJ24" s="123">
        <v>0</v>
      </c>
      <c r="AK24" s="120">
        <v>0</v>
      </c>
      <c r="AL24" s="123">
        <v>0</v>
      </c>
      <c r="AM24" s="120">
        <v>15</v>
      </c>
      <c r="AN24" s="123">
        <v>93.75</v>
      </c>
      <c r="AO24" s="120">
        <v>16</v>
      </c>
    </row>
    <row r="25" spans="1:41" ht="15">
      <c r="A25" s="87" t="s">
        <v>2099</v>
      </c>
      <c r="B25" s="65" t="s">
        <v>2110</v>
      </c>
      <c r="C25" s="65" t="s">
        <v>59</v>
      </c>
      <c r="D25" s="109"/>
      <c r="E25" s="108"/>
      <c r="F25" s="110" t="s">
        <v>2099</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494</v>
      </c>
      <c r="Z25" s="78" t="s">
        <v>594</v>
      </c>
      <c r="AA25" s="78" t="s">
        <v>631</v>
      </c>
      <c r="AB25" s="84" t="s">
        <v>1185</v>
      </c>
      <c r="AC25" s="84" t="s">
        <v>1185</v>
      </c>
      <c r="AD25" s="84"/>
      <c r="AE25" s="84" t="s">
        <v>307</v>
      </c>
      <c r="AF25" s="84" t="s">
        <v>2528</v>
      </c>
      <c r="AG25" s="120">
        <v>2</v>
      </c>
      <c r="AH25" s="123">
        <v>18.181818181818183</v>
      </c>
      <c r="AI25" s="120">
        <v>0</v>
      </c>
      <c r="AJ25" s="123">
        <v>0</v>
      </c>
      <c r="AK25" s="120">
        <v>0</v>
      </c>
      <c r="AL25" s="123">
        <v>0</v>
      </c>
      <c r="AM25" s="120">
        <v>9</v>
      </c>
      <c r="AN25" s="123">
        <v>81.81818181818181</v>
      </c>
      <c r="AO25" s="120">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2077</v>
      </c>
      <c r="B2" s="84" t="s">
        <v>213</v>
      </c>
      <c r="C2" s="78">
        <f>VLOOKUP(GroupVertices[[#This Row],[Vertex]],Vertices[],MATCH("ID",Vertices[[#Headers],[Vertex]:[Vertex Content Word Count]],0),FALSE)</f>
        <v>6</v>
      </c>
    </row>
    <row r="3" spans="1:3" ht="15">
      <c r="A3" s="78" t="s">
        <v>2077</v>
      </c>
      <c r="B3" s="84" t="s">
        <v>214</v>
      </c>
      <c r="C3" s="78">
        <f>VLOOKUP(GroupVertices[[#This Row],[Vertex]],Vertices[],MATCH("ID",Vertices[[#Headers],[Vertex]:[Vertex Content Word Count]],0),FALSE)</f>
        <v>7</v>
      </c>
    </row>
    <row r="4" spans="1:3" ht="15">
      <c r="A4" s="78" t="s">
        <v>2077</v>
      </c>
      <c r="B4" s="84" t="s">
        <v>215</v>
      </c>
      <c r="C4" s="78">
        <f>VLOOKUP(GroupVertices[[#This Row],[Vertex]],Vertices[],MATCH("ID",Vertices[[#Headers],[Vertex]:[Vertex Content Word Count]],0),FALSE)</f>
        <v>8</v>
      </c>
    </row>
    <row r="5" spans="1:3" ht="15">
      <c r="A5" s="78" t="s">
        <v>2077</v>
      </c>
      <c r="B5" s="84" t="s">
        <v>217</v>
      </c>
      <c r="C5" s="78">
        <f>VLOOKUP(GroupVertices[[#This Row],[Vertex]],Vertices[],MATCH("ID",Vertices[[#Headers],[Vertex]:[Vertex Content Word Count]],0),FALSE)</f>
        <v>11</v>
      </c>
    </row>
    <row r="6" spans="1:3" ht="15">
      <c r="A6" s="78" t="s">
        <v>2077</v>
      </c>
      <c r="B6" s="84" t="s">
        <v>219</v>
      </c>
      <c r="C6" s="78">
        <f>VLOOKUP(GroupVertices[[#This Row],[Vertex]],Vertices[],MATCH("ID",Vertices[[#Headers],[Vertex]:[Vertex Content Word Count]],0),FALSE)</f>
        <v>15</v>
      </c>
    </row>
    <row r="7" spans="1:3" ht="15">
      <c r="A7" s="78" t="s">
        <v>2077</v>
      </c>
      <c r="B7" s="84" t="s">
        <v>220</v>
      </c>
      <c r="C7" s="78">
        <f>VLOOKUP(GroupVertices[[#This Row],[Vertex]],Vertices[],MATCH("ID",Vertices[[#Headers],[Vertex]:[Vertex Content Word Count]],0),FALSE)</f>
        <v>16</v>
      </c>
    </row>
    <row r="8" spans="1:3" ht="15">
      <c r="A8" s="78" t="s">
        <v>2077</v>
      </c>
      <c r="B8" s="84" t="s">
        <v>221</v>
      </c>
      <c r="C8" s="78">
        <f>VLOOKUP(GroupVertices[[#This Row],[Vertex]],Vertices[],MATCH("ID",Vertices[[#Headers],[Vertex]:[Vertex Content Word Count]],0),FALSE)</f>
        <v>17</v>
      </c>
    </row>
    <row r="9" spans="1:3" ht="15">
      <c r="A9" s="78" t="s">
        <v>2077</v>
      </c>
      <c r="B9" s="84" t="s">
        <v>226</v>
      </c>
      <c r="C9" s="78">
        <f>VLOOKUP(GroupVertices[[#This Row],[Vertex]],Vertices[],MATCH("ID",Vertices[[#Headers],[Vertex]:[Vertex Content Word Count]],0),FALSE)</f>
        <v>26</v>
      </c>
    </row>
    <row r="10" spans="1:3" ht="15">
      <c r="A10" s="78" t="s">
        <v>2077</v>
      </c>
      <c r="B10" s="84" t="s">
        <v>229</v>
      </c>
      <c r="C10" s="78">
        <f>VLOOKUP(GroupVertices[[#This Row],[Vertex]],Vertices[],MATCH("ID",Vertices[[#Headers],[Vertex]:[Vertex Content Word Count]],0),FALSE)</f>
        <v>31</v>
      </c>
    </row>
    <row r="11" spans="1:3" ht="15">
      <c r="A11" s="78" t="s">
        <v>2077</v>
      </c>
      <c r="B11" s="84" t="s">
        <v>233</v>
      </c>
      <c r="C11" s="78">
        <f>VLOOKUP(GroupVertices[[#This Row],[Vertex]],Vertices[],MATCH("ID",Vertices[[#Headers],[Vertex]:[Vertex Content Word Count]],0),FALSE)</f>
        <v>39</v>
      </c>
    </row>
    <row r="12" spans="1:3" ht="15">
      <c r="A12" s="78" t="s">
        <v>2077</v>
      </c>
      <c r="B12" s="84" t="s">
        <v>238</v>
      </c>
      <c r="C12" s="78">
        <f>VLOOKUP(GroupVertices[[#This Row],[Vertex]],Vertices[],MATCH("ID",Vertices[[#Headers],[Vertex]:[Vertex Content Word Count]],0),FALSE)</f>
        <v>48</v>
      </c>
    </row>
    <row r="13" spans="1:3" ht="15">
      <c r="A13" s="78" t="s">
        <v>2077</v>
      </c>
      <c r="B13" s="84" t="s">
        <v>240</v>
      </c>
      <c r="C13" s="78">
        <f>VLOOKUP(GroupVertices[[#This Row],[Vertex]],Vertices[],MATCH("ID",Vertices[[#Headers],[Vertex]:[Vertex Content Word Count]],0),FALSE)</f>
        <v>53</v>
      </c>
    </row>
    <row r="14" spans="1:3" ht="15">
      <c r="A14" s="78" t="s">
        <v>2077</v>
      </c>
      <c r="B14" s="84" t="s">
        <v>242</v>
      </c>
      <c r="C14" s="78">
        <f>VLOOKUP(GroupVertices[[#This Row],[Vertex]],Vertices[],MATCH("ID",Vertices[[#Headers],[Vertex]:[Vertex Content Word Count]],0),FALSE)</f>
        <v>58</v>
      </c>
    </row>
    <row r="15" spans="1:3" ht="15">
      <c r="A15" s="78" t="s">
        <v>2077</v>
      </c>
      <c r="B15" s="84" t="s">
        <v>243</v>
      </c>
      <c r="C15" s="78">
        <f>VLOOKUP(GroupVertices[[#This Row],[Vertex]],Vertices[],MATCH("ID",Vertices[[#Headers],[Vertex]:[Vertex Content Word Count]],0),FALSE)</f>
        <v>59</v>
      </c>
    </row>
    <row r="16" spans="1:3" ht="15">
      <c r="A16" s="78" t="s">
        <v>2077</v>
      </c>
      <c r="B16" s="84" t="s">
        <v>255</v>
      </c>
      <c r="C16" s="78">
        <f>VLOOKUP(GroupVertices[[#This Row],[Vertex]],Vertices[],MATCH("ID",Vertices[[#Headers],[Vertex]:[Vertex Content Word Count]],0),FALSE)</f>
        <v>71</v>
      </c>
    </row>
    <row r="17" spans="1:3" ht="15">
      <c r="A17" s="78" t="s">
        <v>2077</v>
      </c>
      <c r="B17" s="84" t="s">
        <v>256</v>
      </c>
      <c r="C17" s="78">
        <f>VLOOKUP(GroupVertices[[#This Row],[Vertex]],Vertices[],MATCH("ID",Vertices[[#Headers],[Vertex]:[Vertex Content Word Count]],0),FALSE)</f>
        <v>72</v>
      </c>
    </row>
    <row r="18" spans="1:3" ht="15">
      <c r="A18" s="78" t="s">
        <v>2077</v>
      </c>
      <c r="B18" s="84" t="s">
        <v>257</v>
      </c>
      <c r="C18" s="78">
        <f>VLOOKUP(GroupVertices[[#This Row],[Vertex]],Vertices[],MATCH("ID",Vertices[[#Headers],[Vertex]:[Vertex Content Word Count]],0),FALSE)</f>
        <v>73</v>
      </c>
    </row>
    <row r="19" spans="1:3" ht="15">
      <c r="A19" s="78" t="s">
        <v>2077</v>
      </c>
      <c r="B19" s="84" t="s">
        <v>258</v>
      </c>
      <c r="C19" s="78">
        <f>VLOOKUP(GroupVertices[[#This Row],[Vertex]],Vertices[],MATCH("ID",Vertices[[#Headers],[Vertex]:[Vertex Content Word Count]],0),FALSE)</f>
        <v>74</v>
      </c>
    </row>
    <row r="20" spans="1:3" ht="15">
      <c r="A20" s="78" t="s">
        <v>2077</v>
      </c>
      <c r="B20" s="84" t="s">
        <v>268</v>
      </c>
      <c r="C20" s="78">
        <f>VLOOKUP(GroupVertices[[#This Row],[Vertex]],Vertices[],MATCH("ID",Vertices[[#Headers],[Vertex]:[Vertex Content Word Count]],0),FALSE)</f>
        <v>89</v>
      </c>
    </row>
    <row r="21" spans="1:3" ht="15">
      <c r="A21" s="78" t="s">
        <v>2077</v>
      </c>
      <c r="B21" s="84" t="s">
        <v>269</v>
      </c>
      <c r="C21" s="78">
        <f>VLOOKUP(GroupVertices[[#This Row],[Vertex]],Vertices[],MATCH("ID",Vertices[[#Headers],[Vertex]:[Vertex Content Word Count]],0),FALSE)</f>
        <v>90</v>
      </c>
    </row>
    <row r="22" spans="1:3" ht="15">
      <c r="A22" s="78" t="s">
        <v>2077</v>
      </c>
      <c r="B22" s="84" t="s">
        <v>270</v>
      </c>
      <c r="C22" s="78">
        <f>VLOOKUP(GroupVertices[[#This Row],[Vertex]],Vertices[],MATCH("ID",Vertices[[#Headers],[Vertex]:[Vertex Content Word Count]],0),FALSE)</f>
        <v>91</v>
      </c>
    </row>
    <row r="23" spans="1:3" ht="15">
      <c r="A23" s="78" t="s">
        <v>2077</v>
      </c>
      <c r="B23" s="84" t="s">
        <v>273</v>
      </c>
      <c r="C23" s="78">
        <f>VLOOKUP(GroupVertices[[#This Row],[Vertex]],Vertices[],MATCH("ID",Vertices[[#Headers],[Vertex]:[Vertex Content Word Count]],0),FALSE)</f>
        <v>96</v>
      </c>
    </row>
    <row r="24" spans="1:3" ht="15">
      <c r="A24" s="78" t="s">
        <v>2077</v>
      </c>
      <c r="B24" s="84" t="s">
        <v>277</v>
      </c>
      <c r="C24" s="78">
        <f>VLOOKUP(GroupVertices[[#This Row],[Vertex]],Vertices[],MATCH("ID",Vertices[[#Headers],[Vertex]:[Vertex Content Word Count]],0),FALSE)</f>
        <v>101</v>
      </c>
    </row>
    <row r="25" spans="1:3" ht="15">
      <c r="A25" s="78" t="s">
        <v>2077</v>
      </c>
      <c r="B25" s="84" t="s">
        <v>278</v>
      </c>
      <c r="C25" s="78">
        <f>VLOOKUP(GroupVertices[[#This Row],[Vertex]],Vertices[],MATCH("ID",Vertices[[#Headers],[Vertex]:[Vertex Content Word Count]],0),FALSE)</f>
        <v>102</v>
      </c>
    </row>
    <row r="26" spans="1:3" ht="15">
      <c r="A26" s="78" t="s">
        <v>2077</v>
      </c>
      <c r="B26" s="84" t="s">
        <v>279</v>
      </c>
      <c r="C26" s="78">
        <f>VLOOKUP(GroupVertices[[#This Row],[Vertex]],Vertices[],MATCH("ID",Vertices[[#Headers],[Vertex]:[Vertex Content Word Count]],0),FALSE)</f>
        <v>103</v>
      </c>
    </row>
    <row r="27" spans="1:3" ht="15">
      <c r="A27" s="78" t="s">
        <v>2077</v>
      </c>
      <c r="B27" s="84" t="s">
        <v>291</v>
      </c>
      <c r="C27" s="78">
        <f>VLOOKUP(GroupVertices[[#This Row],[Vertex]],Vertices[],MATCH("ID",Vertices[[#Headers],[Vertex]:[Vertex Content Word Count]],0),FALSE)</f>
        <v>113</v>
      </c>
    </row>
    <row r="28" spans="1:3" ht="15">
      <c r="A28" s="78" t="s">
        <v>2077</v>
      </c>
      <c r="B28" s="84" t="s">
        <v>292</v>
      </c>
      <c r="C28" s="78">
        <f>VLOOKUP(GroupVertices[[#This Row],[Vertex]],Vertices[],MATCH("ID",Vertices[[#Headers],[Vertex]:[Vertex Content Word Count]],0),FALSE)</f>
        <v>114</v>
      </c>
    </row>
    <row r="29" spans="1:3" ht="15">
      <c r="A29" s="78" t="s">
        <v>2077</v>
      </c>
      <c r="B29" s="84" t="s">
        <v>298</v>
      </c>
      <c r="C29" s="78">
        <f>VLOOKUP(GroupVertices[[#This Row],[Vertex]],Vertices[],MATCH("ID",Vertices[[#Headers],[Vertex]:[Vertex Content Word Count]],0),FALSE)</f>
        <v>119</v>
      </c>
    </row>
    <row r="30" spans="1:3" ht="15">
      <c r="A30" s="78" t="s">
        <v>2077</v>
      </c>
      <c r="B30" s="84" t="s">
        <v>299</v>
      </c>
      <c r="C30" s="78">
        <f>VLOOKUP(GroupVertices[[#This Row],[Vertex]],Vertices[],MATCH("ID",Vertices[[#Headers],[Vertex]:[Vertex Content Word Count]],0),FALSE)</f>
        <v>120</v>
      </c>
    </row>
    <row r="31" spans="1:3" ht="15">
      <c r="A31" s="78" t="s">
        <v>2078</v>
      </c>
      <c r="B31" s="84" t="s">
        <v>300</v>
      </c>
      <c r="C31" s="78">
        <f>VLOOKUP(GroupVertices[[#This Row],[Vertex]],Vertices[],MATCH("ID",Vertices[[#Headers],[Vertex]:[Vertex Content Word Count]],0),FALSE)</f>
        <v>57</v>
      </c>
    </row>
    <row r="32" spans="1:3" ht="15">
      <c r="A32" s="78" t="s">
        <v>2078</v>
      </c>
      <c r="B32" s="84" t="s">
        <v>329</v>
      </c>
      <c r="C32" s="78">
        <f>VLOOKUP(GroupVertices[[#This Row],[Vertex]],Vertices[],MATCH("ID",Vertices[[#Headers],[Vertex]:[Vertex Content Word Count]],0),FALSE)</f>
        <v>111</v>
      </c>
    </row>
    <row r="33" spans="1:3" ht="15">
      <c r="A33" s="78" t="s">
        <v>2078</v>
      </c>
      <c r="B33" s="84" t="s">
        <v>286</v>
      </c>
      <c r="C33" s="78">
        <f>VLOOKUP(GroupVertices[[#This Row],[Vertex]],Vertices[],MATCH("ID",Vertices[[#Headers],[Vertex]:[Vertex Content Word Count]],0),FALSE)</f>
        <v>108</v>
      </c>
    </row>
    <row r="34" spans="1:3" ht="15">
      <c r="A34" s="78" t="s">
        <v>2078</v>
      </c>
      <c r="B34" s="84" t="s">
        <v>288</v>
      </c>
      <c r="C34" s="78">
        <f>VLOOKUP(GroupVertices[[#This Row],[Vertex]],Vertices[],MATCH("ID",Vertices[[#Headers],[Vertex]:[Vertex Content Word Count]],0),FALSE)</f>
        <v>110</v>
      </c>
    </row>
    <row r="35" spans="1:3" ht="15">
      <c r="A35" s="78" t="s">
        <v>2078</v>
      </c>
      <c r="B35" s="84" t="s">
        <v>287</v>
      </c>
      <c r="C35" s="78">
        <f>VLOOKUP(GroupVertices[[#This Row],[Vertex]],Vertices[],MATCH("ID",Vertices[[#Headers],[Vertex]:[Vertex Content Word Count]],0),FALSE)</f>
        <v>109</v>
      </c>
    </row>
    <row r="36" spans="1:3" ht="15">
      <c r="A36" s="78" t="s">
        <v>2078</v>
      </c>
      <c r="B36" s="84" t="s">
        <v>251</v>
      </c>
      <c r="C36" s="78">
        <f>VLOOKUP(GroupVertices[[#This Row],[Vertex]],Vertices[],MATCH("ID",Vertices[[#Headers],[Vertex]:[Vertex Content Word Count]],0),FALSE)</f>
        <v>66</v>
      </c>
    </row>
    <row r="37" spans="1:3" ht="15">
      <c r="A37" s="78" t="s">
        <v>2078</v>
      </c>
      <c r="B37" s="84" t="s">
        <v>249</v>
      </c>
      <c r="C37" s="78">
        <f>VLOOKUP(GroupVertices[[#This Row],[Vertex]],Vertices[],MATCH("ID",Vertices[[#Headers],[Vertex]:[Vertex Content Word Count]],0),FALSE)</f>
        <v>65</v>
      </c>
    </row>
    <row r="38" spans="1:3" ht="15">
      <c r="A38" s="78" t="s">
        <v>2078</v>
      </c>
      <c r="B38" s="84" t="s">
        <v>311</v>
      </c>
      <c r="C38" s="78">
        <f>VLOOKUP(GroupVertices[[#This Row],[Vertex]],Vertices[],MATCH("ID",Vertices[[#Headers],[Vertex]:[Vertex Content Word Count]],0),FALSE)</f>
        <v>30</v>
      </c>
    </row>
    <row r="39" spans="1:3" ht="15">
      <c r="A39" s="78" t="s">
        <v>2078</v>
      </c>
      <c r="B39" s="84" t="s">
        <v>250</v>
      </c>
      <c r="C39" s="78">
        <f>VLOOKUP(GroupVertices[[#This Row],[Vertex]],Vertices[],MATCH("ID",Vertices[[#Headers],[Vertex]:[Vertex Content Word Count]],0),FALSE)</f>
        <v>52</v>
      </c>
    </row>
    <row r="40" spans="1:3" ht="15">
      <c r="A40" s="78" t="s">
        <v>2078</v>
      </c>
      <c r="B40" s="84" t="s">
        <v>301</v>
      </c>
      <c r="C40" s="78">
        <f>VLOOKUP(GroupVertices[[#This Row],[Vertex]],Vertices[],MATCH("ID",Vertices[[#Headers],[Vertex]:[Vertex Content Word Count]],0),FALSE)</f>
        <v>56</v>
      </c>
    </row>
    <row r="41" spans="1:3" ht="15">
      <c r="A41" s="78" t="s">
        <v>2078</v>
      </c>
      <c r="B41" s="84" t="s">
        <v>321</v>
      </c>
      <c r="C41" s="78">
        <f>VLOOKUP(GroupVertices[[#This Row],[Vertex]],Vertices[],MATCH("ID",Vertices[[#Headers],[Vertex]:[Vertex Content Word Count]],0),FALSE)</f>
        <v>55</v>
      </c>
    </row>
    <row r="42" spans="1:3" ht="15">
      <c r="A42" s="78" t="s">
        <v>2078</v>
      </c>
      <c r="B42" s="84" t="s">
        <v>241</v>
      </c>
      <c r="C42" s="78">
        <f>VLOOKUP(GroupVertices[[#This Row],[Vertex]],Vertices[],MATCH("ID",Vertices[[#Headers],[Vertex]:[Vertex Content Word Count]],0),FALSE)</f>
        <v>54</v>
      </c>
    </row>
    <row r="43" spans="1:3" ht="15">
      <c r="A43" s="78" t="s">
        <v>2078</v>
      </c>
      <c r="B43" s="84" t="s">
        <v>228</v>
      </c>
      <c r="C43" s="78">
        <f>VLOOKUP(GroupVertices[[#This Row],[Vertex]],Vertices[],MATCH("ID",Vertices[[#Headers],[Vertex]:[Vertex Content Word Count]],0),FALSE)</f>
        <v>29</v>
      </c>
    </row>
    <row r="44" spans="1:3" ht="15">
      <c r="A44" s="78" t="s">
        <v>2079</v>
      </c>
      <c r="B44" s="84" t="s">
        <v>304</v>
      </c>
      <c r="C44" s="78">
        <f>VLOOKUP(GroupVertices[[#This Row],[Vertex]],Vertices[],MATCH("ID",Vertices[[#Headers],[Vertex]:[Vertex Content Word Count]],0),FALSE)</f>
        <v>122</v>
      </c>
    </row>
    <row r="45" spans="1:3" ht="15">
      <c r="A45" s="78" t="s">
        <v>2079</v>
      </c>
      <c r="B45" s="84" t="s">
        <v>303</v>
      </c>
      <c r="C45" s="78">
        <f>VLOOKUP(GroupVertices[[#This Row],[Vertex]],Vertices[],MATCH("ID",Vertices[[#Headers],[Vertex]:[Vertex Content Word Count]],0),FALSE)</f>
        <v>19</v>
      </c>
    </row>
    <row r="46" spans="1:3" ht="15">
      <c r="A46" s="78" t="s">
        <v>2079</v>
      </c>
      <c r="B46" s="84" t="s">
        <v>254</v>
      </c>
      <c r="C46" s="78">
        <f>VLOOKUP(GroupVertices[[#This Row],[Vertex]],Vertices[],MATCH("ID",Vertices[[#Headers],[Vertex]:[Vertex Content Word Count]],0),FALSE)</f>
        <v>70</v>
      </c>
    </row>
    <row r="47" spans="1:3" ht="15">
      <c r="A47" s="78" t="s">
        <v>2079</v>
      </c>
      <c r="B47" s="84" t="s">
        <v>246</v>
      </c>
      <c r="C47" s="78">
        <f>VLOOKUP(GroupVertices[[#This Row],[Vertex]],Vertices[],MATCH("ID",Vertices[[#Headers],[Vertex]:[Vertex Content Word Count]],0),FALSE)</f>
        <v>63</v>
      </c>
    </row>
    <row r="48" spans="1:3" ht="15">
      <c r="A48" s="78" t="s">
        <v>2079</v>
      </c>
      <c r="B48" s="84" t="s">
        <v>230</v>
      </c>
      <c r="C48" s="78">
        <f>VLOOKUP(GroupVertices[[#This Row],[Vertex]],Vertices[],MATCH("ID",Vertices[[#Headers],[Vertex]:[Vertex Content Word Count]],0),FALSE)</f>
        <v>32</v>
      </c>
    </row>
    <row r="49" spans="1:3" ht="15">
      <c r="A49" s="78" t="s">
        <v>2079</v>
      </c>
      <c r="B49" s="84" t="s">
        <v>302</v>
      </c>
      <c r="C49" s="78">
        <f>VLOOKUP(GroupVertices[[#This Row],[Vertex]],Vertices[],MATCH("ID",Vertices[[#Headers],[Vertex]:[Vertex Content Word Count]],0),FALSE)</f>
        <v>23</v>
      </c>
    </row>
    <row r="50" spans="1:3" ht="15">
      <c r="A50" s="78" t="s">
        <v>2079</v>
      </c>
      <c r="B50" s="84" t="s">
        <v>224</v>
      </c>
      <c r="C50" s="78">
        <f>VLOOKUP(GroupVertices[[#This Row],[Vertex]],Vertices[],MATCH("ID",Vertices[[#Headers],[Vertex]:[Vertex Content Word Count]],0),FALSE)</f>
        <v>22</v>
      </c>
    </row>
    <row r="51" spans="1:3" ht="15">
      <c r="A51" s="78" t="s">
        <v>2079</v>
      </c>
      <c r="B51" s="84" t="s">
        <v>222</v>
      </c>
      <c r="C51" s="78">
        <f>VLOOKUP(GroupVertices[[#This Row],[Vertex]],Vertices[],MATCH("ID",Vertices[[#Headers],[Vertex]:[Vertex Content Word Count]],0),FALSE)</f>
        <v>18</v>
      </c>
    </row>
    <row r="52" spans="1:3" ht="15">
      <c r="A52" s="78" t="s">
        <v>2080</v>
      </c>
      <c r="B52" s="84" t="s">
        <v>282</v>
      </c>
      <c r="C52" s="78">
        <f>VLOOKUP(GroupVertices[[#This Row],[Vertex]],Vertices[],MATCH("ID",Vertices[[#Headers],[Vertex]:[Vertex Content Word Count]],0),FALSE)</f>
        <v>35</v>
      </c>
    </row>
    <row r="53" spans="1:3" ht="15">
      <c r="A53" s="78" t="s">
        <v>2080</v>
      </c>
      <c r="B53" s="84" t="s">
        <v>237</v>
      </c>
      <c r="C53" s="78">
        <f>VLOOKUP(GroupVertices[[#This Row],[Vertex]],Vertices[],MATCH("ID",Vertices[[#Headers],[Vertex]:[Vertex Content Word Count]],0),FALSE)</f>
        <v>46</v>
      </c>
    </row>
    <row r="54" spans="1:3" ht="15">
      <c r="A54" s="78" t="s">
        <v>2080</v>
      </c>
      <c r="B54" s="84" t="s">
        <v>239</v>
      </c>
      <c r="C54" s="78">
        <f>VLOOKUP(GroupVertices[[#This Row],[Vertex]],Vertices[],MATCH("ID",Vertices[[#Headers],[Vertex]:[Vertex Content Word Count]],0),FALSE)</f>
        <v>50</v>
      </c>
    </row>
    <row r="55" spans="1:3" ht="15">
      <c r="A55" s="78" t="s">
        <v>2080</v>
      </c>
      <c r="B55" s="84" t="s">
        <v>320</v>
      </c>
      <c r="C55" s="78">
        <f>VLOOKUP(GroupVertices[[#This Row],[Vertex]],Vertices[],MATCH("ID",Vertices[[#Headers],[Vertex]:[Vertex Content Word Count]],0),FALSE)</f>
        <v>51</v>
      </c>
    </row>
    <row r="56" spans="1:3" ht="15">
      <c r="A56" s="78" t="s">
        <v>2080</v>
      </c>
      <c r="B56" s="84" t="s">
        <v>312</v>
      </c>
      <c r="C56" s="78">
        <f>VLOOKUP(GroupVertices[[#This Row],[Vertex]],Vertices[],MATCH("ID",Vertices[[#Headers],[Vertex]:[Vertex Content Word Count]],0),FALSE)</f>
        <v>34</v>
      </c>
    </row>
    <row r="57" spans="1:3" ht="15">
      <c r="A57" s="78" t="s">
        <v>2080</v>
      </c>
      <c r="B57" s="84" t="s">
        <v>319</v>
      </c>
      <c r="C57" s="78">
        <f>VLOOKUP(GroupVertices[[#This Row],[Vertex]],Vertices[],MATCH("ID",Vertices[[#Headers],[Vertex]:[Vertex Content Word Count]],0),FALSE)</f>
        <v>49</v>
      </c>
    </row>
    <row r="58" spans="1:3" ht="15">
      <c r="A58" s="78" t="s">
        <v>2080</v>
      </c>
      <c r="B58" s="84" t="s">
        <v>318</v>
      </c>
      <c r="C58" s="78">
        <f>VLOOKUP(GroupVertices[[#This Row],[Vertex]],Vertices[],MATCH("ID",Vertices[[#Headers],[Vertex]:[Vertex Content Word Count]],0),FALSE)</f>
        <v>47</v>
      </c>
    </row>
    <row r="59" spans="1:3" ht="15">
      <c r="A59" s="78" t="s">
        <v>2080</v>
      </c>
      <c r="B59" s="84" t="s">
        <v>231</v>
      </c>
      <c r="C59" s="78">
        <f>VLOOKUP(GroupVertices[[#This Row],[Vertex]],Vertices[],MATCH("ID",Vertices[[#Headers],[Vertex]:[Vertex Content Word Count]],0),FALSE)</f>
        <v>33</v>
      </c>
    </row>
    <row r="60" spans="1:3" ht="15">
      <c r="A60" s="78" t="s">
        <v>2081</v>
      </c>
      <c r="B60" s="84" t="s">
        <v>331</v>
      </c>
      <c r="C60" s="78">
        <f>VLOOKUP(GroupVertices[[#This Row],[Vertex]],Vertices[],MATCH("ID",Vertices[[#Headers],[Vertex]:[Vertex Content Word Count]],0),FALSE)</f>
        <v>121</v>
      </c>
    </row>
    <row r="61" spans="1:3" ht="15">
      <c r="A61" s="78" t="s">
        <v>2081</v>
      </c>
      <c r="B61" s="84" t="s">
        <v>294</v>
      </c>
      <c r="C61" s="78">
        <f>VLOOKUP(GroupVertices[[#This Row],[Vertex]],Vertices[],MATCH("ID",Vertices[[#Headers],[Vertex]:[Vertex Content Word Count]],0),FALSE)</f>
        <v>68</v>
      </c>
    </row>
    <row r="62" spans="1:3" ht="15">
      <c r="A62" s="78" t="s">
        <v>2081</v>
      </c>
      <c r="B62" s="84" t="s">
        <v>330</v>
      </c>
      <c r="C62" s="78">
        <f>VLOOKUP(GroupVertices[[#This Row],[Vertex]],Vertices[],MATCH("ID",Vertices[[#Headers],[Vertex]:[Vertex Content Word Count]],0),FALSE)</f>
        <v>116</v>
      </c>
    </row>
    <row r="63" spans="1:3" ht="15">
      <c r="A63" s="78" t="s">
        <v>2081</v>
      </c>
      <c r="B63" s="84" t="s">
        <v>293</v>
      </c>
      <c r="C63" s="78">
        <f>VLOOKUP(GroupVertices[[#This Row],[Vertex]],Vertices[],MATCH("ID",Vertices[[#Headers],[Vertex]:[Vertex Content Word Count]],0),FALSE)</f>
        <v>115</v>
      </c>
    </row>
    <row r="64" spans="1:3" ht="15">
      <c r="A64" s="78" t="s">
        <v>2081</v>
      </c>
      <c r="B64" s="84" t="s">
        <v>253</v>
      </c>
      <c r="C64" s="78">
        <f>VLOOKUP(GroupVertices[[#This Row],[Vertex]],Vertices[],MATCH("ID",Vertices[[#Headers],[Vertex]:[Vertex Content Word Count]],0),FALSE)</f>
        <v>69</v>
      </c>
    </row>
    <row r="65" spans="1:3" ht="15">
      <c r="A65" s="78" t="s">
        <v>2081</v>
      </c>
      <c r="B65" s="84" t="s">
        <v>252</v>
      </c>
      <c r="C65" s="78">
        <f>VLOOKUP(GroupVertices[[#This Row],[Vertex]],Vertices[],MATCH("ID",Vertices[[#Headers],[Vertex]:[Vertex Content Word Count]],0),FALSE)</f>
        <v>67</v>
      </c>
    </row>
    <row r="66" spans="1:3" ht="15">
      <c r="A66" s="78" t="s">
        <v>2082</v>
      </c>
      <c r="B66" s="84" t="s">
        <v>297</v>
      </c>
      <c r="C66" s="78">
        <f>VLOOKUP(GroupVertices[[#This Row],[Vertex]],Vertices[],MATCH("ID",Vertices[[#Headers],[Vertex]:[Vertex Content Word Count]],0),FALSE)</f>
        <v>118</v>
      </c>
    </row>
    <row r="67" spans="1:3" ht="15">
      <c r="A67" s="78" t="s">
        <v>2082</v>
      </c>
      <c r="B67" s="84" t="s">
        <v>295</v>
      </c>
      <c r="C67" s="78">
        <f>VLOOKUP(GroupVertices[[#This Row],[Vertex]],Vertices[],MATCH("ID",Vertices[[#Headers],[Vertex]:[Vertex Content Word Count]],0),FALSE)</f>
        <v>21</v>
      </c>
    </row>
    <row r="68" spans="1:3" ht="15">
      <c r="A68" s="78" t="s">
        <v>2082</v>
      </c>
      <c r="B68" s="84" t="s">
        <v>296</v>
      </c>
      <c r="C68" s="78">
        <f>VLOOKUP(GroupVertices[[#This Row],[Vertex]],Vertices[],MATCH("ID",Vertices[[#Headers],[Vertex]:[Vertex Content Word Count]],0),FALSE)</f>
        <v>117</v>
      </c>
    </row>
    <row r="69" spans="1:3" ht="15">
      <c r="A69" s="78" t="s">
        <v>2082</v>
      </c>
      <c r="B69" s="84" t="s">
        <v>248</v>
      </c>
      <c r="C69" s="78">
        <f>VLOOKUP(GroupVertices[[#This Row],[Vertex]],Vertices[],MATCH("ID",Vertices[[#Headers],[Vertex]:[Vertex Content Word Count]],0),FALSE)</f>
        <v>64</v>
      </c>
    </row>
    <row r="70" spans="1:3" ht="15">
      <c r="A70" s="78" t="s">
        <v>2082</v>
      </c>
      <c r="B70" s="84" t="s">
        <v>235</v>
      </c>
      <c r="C70" s="78">
        <f>VLOOKUP(GroupVertices[[#This Row],[Vertex]],Vertices[],MATCH("ID",Vertices[[#Headers],[Vertex]:[Vertex Content Word Count]],0),FALSE)</f>
        <v>43</v>
      </c>
    </row>
    <row r="71" spans="1:3" ht="15">
      <c r="A71" s="78" t="s">
        <v>2082</v>
      </c>
      <c r="B71" s="84" t="s">
        <v>223</v>
      </c>
      <c r="C71" s="78">
        <f>VLOOKUP(GroupVertices[[#This Row],[Vertex]],Vertices[],MATCH("ID",Vertices[[#Headers],[Vertex]:[Vertex Content Word Count]],0),FALSE)</f>
        <v>20</v>
      </c>
    </row>
    <row r="72" spans="1:3" ht="15">
      <c r="A72" s="78" t="s">
        <v>2083</v>
      </c>
      <c r="B72" s="84" t="s">
        <v>326</v>
      </c>
      <c r="C72" s="78">
        <f>VLOOKUP(GroupVertices[[#This Row],[Vertex]],Vertices[],MATCH("ID",Vertices[[#Headers],[Vertex]:[Vertex Content Word Count]],0),FALSE)</f>
        <v>85</v>
      </c>
    </row>
    <row r="73" spans="1:3" ht="15">
      <c r="A73" s="78" t="s">
        <v>2083</v>
      </c>
      <c r="B73" s="84" t="s">
        <v>265</v>
      </c>
      <c r="C73" s="78">
        <f>VLOOKUP(GroupVertices[[#This Row],[Vertex]],Vertices[],MATCH("ID",Vertices[[#Headers],[Vertex]:[Vertex Content Word Count]],0),FALSE)</f>
        <v>84</v>
      </c>
    </row>
    <row r="74" spans="1:3" ht="15">
      <c r="A74" s="78" t="s">
        <v>2083</v>
      </c>
      <c r="B74" s="84" t="s">
        <v>262</v>
      </c>
      <c r="C74" s="78">
        <f>VLOOKUP(GroupVertices[[#This Row],[Vertex]],Vertices[],MATCH("ID",Vertices[[#Headers],[Vertex]:[Vertex Content Word Count]],0),FALSE)</f>
        <v>79</v>
      </c>
    </row>
    <row r="75" spans="1:3" ht="15">
      <c r="A75" s="78" t="s">
        <v>2083</v>
      </c>
      <c r="B75" s="84" t="s">
        <v>325</v>
      </c>
      <c r="C75" s="78">
        <f>VLOOKUP(GroupVertices[[#This Row],[Vertex]],Vertices[],MATCH("ID",Vertices[[#Headers],[Vertex]:[Vertex Content Word Count]],0),FALSE)</f>
        <v>83</v>
      </c>
    </row>
    <row r="76" spans="1:3" ht="15">
      <c r="A76" s="78" t="s">
        <v>2083</v>
      </c>
      <c r="B76" s="84" t="s">
        <v>324</v>
      </c>
      <c r="C76" s="78">
        <f>VLOOKUP(GroupVertices[[#This Row],[Vertex]],Vertices[],MATCH("ID",Vertices[[#Headers],[Vertex]:[Vertex Content Word Count]],0),FALSE)</f>
        <v>80</v>
      </c>
    </row>
    <row r="77" spans="1:3" ht="15">
      <c r="A77" s="78" t="s">
        <v>2084</v>
      </c>
      <c r="B77" s="84" t="s">
        <v>305</v>
      </c>
      <c r="C77" s="78">
        <f>VLOOKUP(GroupVertices[[#This Row],[Vertex]],Vertices[],MATCH("ID",Vertices[[#Headers],[Vertex]:[Vertex Content Word Count]],0),FALSE)</f>
        <v>28</v>
      </c>
    </row>
    <row r="78" spans="1:3" ht="15">
      <c r="A78" s="78" t="s">
        <v>2084</v>
      </c>
      <c r="B78" s="84" t="s">
        <v>285</v>
      </c>
      <c r="C78" s="78">
        <f>VLOOKUP(GroupVertices[[#This Row],[Vertex]],Vertices[],MATCH("ID",Vertices[[#Headers],[Vertex]:[Vertex Content Word Count]],0),FALSE)</f>
        <v>107</v>
      </c>
    </row>
    <row r="79" spans="1:3" ht="15">
      <c r="A79" s="78" t="s">
        <v>2084</v>
      </c>
      <c r="B79" s="84" t="s">
        <v>259</v>
      </c>
      <c r="C79" s="78">
        <f>VLOOKUP(GroupVertices[[#This Row],[Vertex]],Vertices[],MATCH("ID",Vertices[[#Headers],[Vertex]:[Vertex Content Word Count]],0),FALSE)</f>
        <v>75</v>
      </c>
    </row>
    <row r="80" spans="1:3" ht="15">
      <c r="A80" s="78" t="s">
        <v>2084</v>
      </c>
      <c r="B80" s="84" t="s">
        <v>227</v>
      </c>
      <c r="C80" s="78">
        <f>VLOOKUP(GroupVertices[[#This Row],[Vertex]],Vertices[],MATCH("ID",Vertices[[#Headers],[Vertex]:[Vertex Content Word Count]],0),FALSE)</f>
        <v>27</v>
      </c>
    </row>
    <row r="81" spans="1:3" ht="15">
      <c r="A81" s="78" t="s">
        <v>2085</v>
      </c>
      <c r="B81" s="84" t="s">
        <v>284</v>
      </c>
      <c r="C81" s="78">
        <f>VLOOKUP(GroupVertices[[#This Row],[Vertex]],Vertices[],MATCH("ID",Vertices[[#Headers],[Vertex]:[Vertex Content Word Count]],0),FALSE)</f>
        <v>106</v>
      </c>
    </row>
    <row r="82" spans="1:3" ht="15">
      <c r="A82" s="78" t="s">
        <v>2085</v>
      </c>
      <c r="B82" s="84" t="s">
        <v>283</v>
      </c>
      <c r="C82" s="78">
        <f>VLOOKUP(GroupVertices[[#This Row],[Vertex]],Vertices[],MATCH("ID",Vertices[[#Headers],[Vertex]:[Vertex Content Word Count]],0),FALSE)</f>
        <v>98</v>
      </c>
    </row>
    <row r="83" spans="1:3" ht="15">
      <c r="A83" s="78" t="s">
        <v>2085</v>
      </c>
      <c r="B83" s="84" t="s">
        <v>281</v>
      </c>
      <c r="C83" s="78">
        <f>VLOOKUP(GroupVertices[[#This Row],[Vertex]],Vertices[],MATCH("ID",Vertices[[#Headers],[Vertex]:[Vertex Content Word Count]],0),FALSE)</f>
        <v>105</v>
      </c>
    </row>
    <row r="84" spans="1:3" ht="15">
      <c r="A84" s="78" t="s">
        <v>2085</v>
      </c>
      <c r="B84" s="84" t="s">
        <v>274</v>
      </c>
      <c r="C84" s="78">
        <f>VLOOKUP(GroupVertices[[#This Row],[Vertex]],Vertices[],MATCH("ID",Vertices[[#Headers],[Vertex]:[Vertex Content Word Count]],0),FALSE)</f>
        <v>97</v>
      </c>
    </row>
    <row r="85" spans="1:3" ht="15">
      <c r="A85" s="78" t="s">
        <v>2086</v>
      </c>
      <c r="B85" s="84" t="s">
        <v>290</v>
      </c>
      <c r="C85" s="78">
        <f>VLOOKUP(GroupVertices[[#This Row],[Vertex]],Vertices[],MATCH("ID",Vertices[[#Headers],[Vertex]:[Vertex Content Word Count]],0),FALSE)</f>
        <v>112</v>
      </c>
    </row>
    <row r="86" spans="1:3" ht="15">
      <c r="A86" s="78" t="s">
        <v>2086</v>
      </c>
      <c r="B86" s="84" t="s">
        <v>289</v>
      </c>
      <c r="C86" s="78">
        <f>VLOOKUP(GroupVertices[[#This Row],[Vertex]],Vertices[],MATCH("ID",Vertices[[#Headers],[Vertex]:[Vertex Content Word Count]],0),FALSE)</f>
        <v>95</v>
      </c>
    </row>
    <row r="87" spans="1:3" ht="15">
      <c r="A87" s="78" t="s">
        <v>2086</v>
      </c>
      <c r="B87" s="84" t="s">
        <v>272</v>
      </c>
      <c r="C87" s="78">
        <f>VLOOKUP(GroupVertices[[#This Row],[Vertex]],Vertices[],MATCH("ID",Vertices[[#Headers],[Vertex]:[Vertex Content Word Count]],0),FALSE)</f>
        <v>94</v>
      </c>
    </row>
    <row r="88" spans="1:3" ht="15">
      <c r="A88" s="78" t="s">
        <v>2087</v>
      </c>
      <c r="B88" s="84" t="s">
        <v>280</v>
      </c>
      <c r="C88" s="78">
        <f>VLOOKUP(GroupVertices[[#This Row],[Vertex]],Vertices[],MATCH("ID",Vertices[[#Headers],[Vertex]:[Vertex Content Word Count]],0),FALSE)</f>
        <v>104</v>
      </c>
    </row>
    <row r="89" spans="1:3" ht="15">
      <c r="A89" s="78" t="s">
        <v>2087</v>
      </c>
      <c r="B89" s="84" t="s">
        <v>271</v>
      </c>
      <c r="C89" s="78">
        <f>VLOOKUP(GroupVertices[[#This Row],[Vertex]],Vertices[],MATCH("ID",Vertices[[#Headers],[Vertex]:[Vertex Content Word Count]],0),FALSE)</f>
        <v>92</v>
      </c>
    </row>
    <row r="90" spans="1:3" ht="15">
      <c r="A90" s="78" t="s">
        <v>2087</v>
      </c>
      <c r="B90" s="84" t="s">
        <v>328</v>
      </c>
      <c r="C90" s="78">
        <f>VLOOKUP(GroupVertices[[#This Row],[Vertex]],Vertices[],MATCH("ID",Vertices[[#Headers],[Vertex]:[Vertex Content Word Count]],0),FALSE)</f>
        <v>93</v>
      </c>
    </row>
    <row r="91" spans="1:3" ht="15">
      <c r="A91" s="78" t="s">
        <v>2088</v>
      </c>
      <c r="B91" s="84" t="s">
        <v>267</v>
      </c>
      <c r="C91" s="78">
        <f>VLOOKUP(GroupVertices[[#This Row],[Vertex]],Vertices[],MATCH("ID",Vertices[[#Headers],[Vertex]:[Vertex Content Word Count]],0),FALSE)</f>
        <v>88</v>
      </c>
    </row>
    <row r="92" spans="1:3" ht="15">
      <c r="A92" s="78" t="s">
        <v>2088</v>
      </c>
      <c r="B92" s="84" t="s">
        <v>266</v>
      </c>
      <c r="C92" s="78">
        <f>VLOOKUP(GroupVertices[[#This Row],[Vertex]],Vertices[],MATCH("ID",Vertices[[#Headers],[Vertex]:[Vertex Content Word Count]],0),FALSE)</f>
        <v>86</v>
      </c>
    </row>
    <row r="93" spans="1:3" ht="15">
      <c r="A93" s="78" t="s">
        <v>2088</v>
      </c>
      <c r="B93" s="84" t="s">
        <v>327</v>
      </c>
      <c r="C93" s="78">
        <f>VLOOKUP(GroupVertices[[#This Row],[Vertex]],Vertices[],MATCH("ID",Vertices[[#Headers],[Vertex]:[Vertex Content Word Count]],0),FALSE)</f>
        <v>87</v>
      </c>
    </row>
    <row r="94" spans="1:3" ht="15">
      <c r="A94" s="78" t="s">
        <v>2089</v>
      </c>
      <c r="B94" s="84" t="s">
        <v>261</v>
      </c>
      <c r="C94" s="78">
        <f>VLOOKUP(GroupVertices[[#This Row],[Vertex]],Vertices[],MATCH("ID",Vertices[[#Headers],[Vertex]:[Vertex Content Word Count]],0),FALSE)</f>
        <v>78</v>
      </c>
    </row>
    <row r="95" spans="1:3" ht="15">
      <c r="A95" s="78" t="s">
        <v>2089</v>
      </c>
      <c r="B95" s="84" t="s">
        <v>323</v>
      </c>
      <c r="C95" s="78">
        <f>VLOOKUP(GroupVertices[[#This Row],[Vertex]],Vertices[],MATCH("ID",Vertices[[#Headers],[Vertex]:[Vertex Content Word Count]],0),FALSE)</f>
        <v>77</v>
      </c>
    </row>
    <row r="96" spans="1:3" ht="15">
      <c r="A96" s="78" t="s">
        <v>2089</v>
      </c>
      <c r="B96" s="84" t="s">
        <v>260</v>
      </c>
      <c r="C96" s="78">
        <f>VLOOKUP(GroupVertices[[#This Row],[Vertex]],Vertices[],MATCH("ID",Vertices[[#Headers],[Vertex]:[Vertex Content Word Count]],0),FALSE)</f>
        <v>76</v>
      </c>
    </row>
    <row r="97" spans="1:3" ht="15">
      <c r="A97" s="78" t="s">
        <v>2090</v>
      </c>
      <c r="B97" s="84" t="s">
        <v>245</v>
      </c>
      <c r="C97" s="78">
        <f>VLOOKUP(GroupVertices[[#This Row],[Vertex]],Vertices[],MATCH("ID",Vertices[[#Headers],[Vertex]:[Vertex Content Word Count]],0),FALSE)</f>
        <v>62</v>
      </c>
    </row>
    <row r="98" spans="1:3" ht="15">
      <c r="A98" s="78" t="s">
        <v>2090</v>
      </c>
      <c r="B98" s="84" t="s">
        <v>244</v>
      </c>
      <c r="C98" s="78">
        <f>VLOOKUP(GroupVertices[[#This Row],[Vertex]],Vertices[],MATCH("ID",Vertices[[#Headers],[Vertex]:[Vertex Content Word Count]],0),FALSE)</f>
        <v>60</v>
      </c>
    </row>
    <row r="99" spans="1:3" ht="15">
      <c r="A99" s="78" t="s">
        <v>2090</v>
      </c>
      <c r="B99" s="84" t="s">
        <v>322</v>
      </c>
      <c r="C99" s="78">
        <f>VLOOKUP(GroupVertices[[#This Row],[Vertex]],Vertices[],MATCH("ID",Vertices[[#Headers],[Vertex]:[Vertex Content Word Count]],0),FALSE)</f>
        <v>61</v>
      </c>
    </row>
    <row r="100" spans="1:3" ht="15">
      <c r="A100" s="78" t="s">
        <v>2091</v>
      </c>
      <c r="B100" s="84" t="s">
        <v>234</v>
      </c>
      <c r="C100" s="78">
        <f>VLOOKUP(GroupVertices[[#This Row],[Vertex]],Vertices[],MATCH("ID",Vertices[[#Headers],[Vertex]:[Vertex Content Word Count]],0),FALSE)</f>
        <v>40</v>
      </c>
    </row>
    <row r="101" spans="1:3" ht="15">
      <c r="A101" s="78" t="s">
        <v>2091</v>
      </c>
      <c r="B101" s="84" t="s">
        <v>316</v>
      </c>
      <c r="C101" s="78">
        <f>VLOOKUP(GroupVertices[[#This Row],[Vertex]],Vertices[],MATCH("ID",Vertices[[#Headers],[Vertex]:[Vertex Content Word Count]],0),FALSE)</f>
        <v>42</v>
      </c>
    </row>
    <row r="102" spans="1:3" ht="15">
      <c r="A102" s="78" t="s">
        <v>2091</v>
      </c>
      <c r="B102" s="84" t="s">
        <v>315</v>
      </c>
      <c r="C102" s="78">
        <f>VLOOKUP(GroupVertices[[#This Row],[Vertex]],Vertices[],MATCH("ID",Vertices[[#Headers],[Vertex]:[Vertex Content Word Count]],0),FALSE)</f>
        <v>41</v>
      </c>
    </row>
    <row r="103" spans="1:3" ht="15">
      <c r="A103" s="78" t="s">
        <v>2092</v>
      </c>
      <c r="B103" s="84" t="s">
        <v>232</v>
      </c>
      <c r="C103" s="78">
        <f>VLOOKUP(GroupVertices[[#This Row],[Vertex]],Vertices[],MATCH("ID",Vertices[[#Headers],[Vertex]:[Vertex Content Word Count]],0),FALSE)</f>
        <v>36</v>
      </c>
    </row>
    <row r="104" spans="1:3" ht="15">
      <c r="A104" s="78" t="s">
        <v>2092</v>
      </c>
      <c r="B104" s="84" t="s">
        <v>314</v>
      </c>
      <c r="C104" s="78">
        <f>VLOOKUP(GroupVertices[[#This Row],[Vertex]],Vertices[],MATCH("ID",Vertices[[#Headers],[Vertex]:[Vertex Content Word Count]],0),FALSE)</f>
        <v>38</v>
      </c>
    </row>
    <row r="105" spans="1:3" ht="15">
      <c r="A105" s="78" t="s">
        <v>2092</v>
      </c>
      <c r="B105" s="84" t="s">
        <v>313</v>
      </c>
      <c r="C105" s="78">
        <f>VLOOKUP(GroupVertices[[#This Row],[Vertex]],Vertices[],MATCH("ID",Vertices[[#Headers],[Vertex]:[Vertex Content Word Count]],0),FALSE)</f>
        <v>37</v>
      </c>
    </row>
    <row r="106" spans="1:3" ht="15">
      <c r="A106" s="78" t="s">
        <v>2093</v>
      </c>
      <c r="B106" s="84" t="s">
        <v>218</v>
      </c>
      <c r="C106" s="78">
        <f>VLOOKUP(GroupVertices[[#This Row],[Vertex]],Vertices[],MATCH("ID",Vertices[[#Headers],[Vertex]:[Vertex Content Word Count]],0),FALSE)</f>
        <v>12</v>
      </c>
    </row>
    <row r="107" spans="1:3" ht="15">
      <c r="A107" s="78" t="s">
        <v>2093</v>
      </c>
      <c r="B107" s="84" t="s">
        <v>309</v>
      </c>
      <c r="C107" s="78">
        <f>VLOOKUP(GroupVertices[[#This Row],[Vertex]],Vertices[],MATCH("ID",Vertices[[#Headers],[Vertex]:[Vertex Content Word Count]],0),FALSE)</f>
        <v>14</v>
      </c>
    </row>
    <row r="108" spans="1:3" ht="15">
      <c r="A108" s="78" t="s">
        <v>2093</v>
      </c>
      <c r="B108" s="84" t="s">
        <v>308</v>
      </c>
      <c r="C108" s="78">
        <f>VLOOKUP(GroupVertices[[#This Row],[Vertex]],Vertices[],MATCH("ID",Vertices[[#Headers],[Vertex]:[Vertex Content Word Count]],0),FALSE)</f>
        <v>13</v>
      </c>
    </row>
    <row r="109" spans="1:3" ht="15">
      <c r="A109" s="78" t="s">
        <v>2094</v>
      </c>
      <c r="B109" s="84" t="s">
        <v>247</v>
      </c>
      <c r="C109" s="78">
        <f>VLOOKUP(GroupVertices[[#This Row],[Vertex]],Vertices[],MATCH("ID",Vertices[[#Headers],[Vertex]:[Vertex Content Word Count]],0),FALSE)</f>
        <v>5</v>
      </c>
    </row>
    <row r="110" spans="1:3" ht="15">
      <c r="A110" s="78" t="s">
        <v>2094</v>
      </c>
      <c r="B110" s="84" t="s">
        <v>306</v>
      </c>
      <c r="C110" s="78">
        <f>VLOOKUP(GroupVertices[[#This Row],[Vertex]],Vertices[],MATCH("ID",Vertices[[#Headers],[Vertex]:[Vertex Content Word Count]],0),FALSE)</f>
        <v>4</v>
      </c>
    </row>
    <row r="111" spans="1:3" ht="15">
      <c r="A111" s="78" t="s">
        <v>2094</v>
      </c>
      <c r="B111" s="84" t="s">
        <v>212</v>
      </c>
      <c r="C111" s="78">
        <f>VLOOKUP(GroupVertices[[#This Row],[Vertex]],Vertices[],MATCH("ID",Vertices[[#Headers],[Vertex]:[Vertex Content Word Count]],0),FALSE)</f>
        <v>3</v>
      </c>
    </row>
    <row r="112" spans="1:3" ht="15">
      <c r="A112" s="78" t="s">
        <v>2095</v>
      </c>
      <c r="B112" s="84" t="s">
        <v>276</v>
      </c>
      <c r="C112" s="78">
        <f>VLOOKUP(GroupVertices[[#This Row],[Vertex]],Vertices[],MATCH("ID",Vertices[[#Headers],[Vertex]:[Vertex Content Word Count]],0),FALSE)</f>
        <v>100</v>
      </c>
    </row>
    <row r="113" spans="1:3" ht="15">
      <c r="A113" s="78" t="s">
        <v>2095</v>
      </c>
      <c r="B113" s="84" t="s">
        <v>275</v>
      </c>
      <c r="C113" s="78">
        <f>VLOOKUP(GroupVertices[[#This Row],[Vertex]],Vertices[],MATCH("ID",Vertices[[#Headers],[Vertex]:[Vertex Content Word Count]],0),FALSE)</f>
        <v>99</v>
      </c>
    </row>
    <row r="114" spans="1:3" ht="15">
      <c r="A114" s="78" t="s">
        <v>2096</v>
      </c>
      <c r="B114" s="84" t="s">
        <v>264</v>
      </c>
      <c r="C114" s="78">
        <f>VLOOKUP(GroupVertices[[#This Row],[Vertex]],Vertices[],MATCH("ID",Vertices[[#Headers],[Vertex]:[Vertex Content Word Count]],0),FALSE)</f>
        <v>82</v>
      </c>
    </row>
    <row r="115" spans="1:3" ht="15">
      <c r="A115" s="78" t="s">
        <v>2096</v>
      </c>
      <c r="B115" s="84" t="s">
        <v>263</v>
      </c>
      <c r="C115" s="78">
        <f>VLOOKUP(GroupVertices[[#This Row],[Vertex]],Vertices[],MATCH("ID",Vertices[[#Headers],[Vertex]:[Vertex Content Word Count]],0),FALSE)</f>
        <v>81</v>
      </c>
    </row>
    <row r="116" spans="1:3" ht="15">
      <c r="A116" s="78" t="s">
        <v>2097</v>
      </c>
      <c r="B116" s="84" t="s">
        <v>236</v>
      </c>
      <c r="C116" s="78">
        <f>VLOOKUP(GroupVertices[[#This Row],[Vertex]],Vertices[],MATCH("ID",Vertices[[#Headers],[Vertex]:[Vertex Content Word Count]],0),FALSE)</f>
        <v>44</v>
      </c>
    </row>
    <row r="117" spans="1:3" ht="15">
      <c r="A117" s="78" t="s">
        <v>2097</v>
      </c>
      <c r="B117" s="84" t="s">
        <v>317</v>
      </c>
      <c r="C117" s="78">
        <f>VLOOKUP(GroupVertices[[#This Row],[Vertex]],Vertices[],MATCH("ID",Vertices[[#Headers],[Vertex]:[Vertex Content Word Count]],0),FALSE)</f>
        <v>45</v>
      </c>
    </row>
    <row r="118" spans="1:3" ht="15">
      <c r="A118" s="78" t="s">
        <v>2098</v>
      </c>
      <c r="B118" s="84" t="s">
        <v>225</v>
      </c>
      <c r="C118" s="78">
        <f>VLOOKUP(GroupVertices[[#This Row],[Vertex]],Vertices[],MATCH("ID",Vertices[[#Headers],[Vertex]:[Vertex Content Word Count]],0),FALSE)</f>
        <v>24</v>
      </c>
    </row>
    <row r="119" spans="1:3" ht="15">
      <c r="A119" s="78" t="s">
        <v>2098</v>
      </c>
      <c r="B119" s="84" t="s">
        <v>310</v>
      </c>
      <c r="C119" s="78">
        <f>VLOOKUP(GroupVertices[[#This Row],[Vertex]],Vertices[],MATCH("ID",Vertices[[#Headers],[Vertex]:[Vertex Content Word Count]],0),FALSE)</f>
        <v>25</v>
      </c>
    </row>
    <row r="120" spans="1:3" ht="15">
      <c r="A120" s="78" t="s">
        <v>2099</v>
      </c>
      <c r="B120" s="84" t="s">
        <v>216</v>
      </c>
      <c r="C120" s="78">
        <f>VLOOKUP(GroupVertices[[#This Row],[Vertex]],Vertices[],MATCH("ID",Vertices[[#Headers],[Vertex]:[Vertex Content Word Count]],0),FALSE)</f>
        <v>9</v>
      </c>
    </row>
    <row r="121" spans="1:3" ht="15">
      <c r="A121" s="78" t="s">
        <v>2099</v>
      </c>
      <c r="B121" s="84" t="s">
        <v>307</v>
      </c>
      <c r="C121" s="78">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2118</v>
      </c>
      <c r="B2" s="34" t="s">
        <v>2038</v>
      </c>
      <c r="D2" s="31">
        <f>MIN(Vertices[Degree])</f>
        <v>0</v>
      </c>
      <c r="E2" s="3">
        <f>COUNTIF(Vertices[Degree],"&gt;= "&amp;D2)-COUNTIF(Vertices[Degree],"&gt;="&amp;D3)</f>
        <v>0</v>
      </c>
      <c r="F2" s="37">
        <f>MIN(Vertices[In-Degree])</f>
        <v>0</v>
      </c>
      <c r="G2" s="38">
        <f>COUNTIF(Vertices[In-Degree],"&gt;= "&amp;F2)-COUNTIF(Vertices[In-Degree],"&gt;="&amp;F3)</f>
        <v>36</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101</v>
      </c>
      <c r="L2" s="37">
        <f>MIN(Vertices[Closeness Centrality])</f>
        <v>0</v>
      </c>
      <c r="M2" s="38">
        <f>COUNTIF(Vertices[Closeness Centrality],"&gt;= "&amp;L2)-COUNTIF(Vertices[Closeness Centrality],"&gt;="&amp;L3)</f>
        <v>68</v>
      </c>
      <c r="N2" s="37">
        <f>MIN(Vertices[Eigenvector Centrality])</f>
        <v>0</v>
      </c>
      <c r="O2" s="38">
        <f>COUNTIF(Vertices[Eigenvector Centrality],"&gt;= "&amp;N2)-COUNTIF(Vertices[Eigenvector Centrality],"&gt;="&amp;N3)</f>
        <v>85</v>
      </c>
      <c r="P2" s="37">
        <f>MIN(Vertices[PageRank])</f>
        <v>0.42538</v>
      </c>
      <c r="Q2" s="38">
        <f>COUNTIF(Vertices[PageRank],"&gt;= "&amp;P2)-COUNTIF(Vertices[PageRank],"&gt;="&amp;P3)</f>
        <v>3</v>
      </c>
      <c r="R2" s="37">
        <f>MIN(Vertices[Clustering Coefficient])</f>
        <v>0</v>
      </c>
      <c r="S2" s="43">
        <f>COUNTIF(Vertices[Clustering Coefficient],"&gt;= "&amp;R2)-COUNTIF(Vertices[Clustering Coefficient],"&gt;="&amp;R3)</f>
        <v>89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0.12727272727272726</v>
      </c>
      <c r="G3" s="40">
        <f>COUNTIF(Vertices[In-Degree],"&gt;= "&amp;F3)-COUNTIF(Vertices[In-Degree],"&gt;="&amp;F4)</f>
        <v>0</v>
      </c>
      <c r="H3" s="39">
        <f aca="true" t="shared" si="3" ref="H3:H26">H2+($H$57-$H$2)/BinDivisor</f>
        <v>0.14545454545454545</v>
      </c>
      <c r="I3" s="40">
        <f>COUNTIF(Vertices[Out-Degree],"&gt;= "&amp;H3)-COUNTIF(Vertices[Out-Degree],"&gt;="&amp;H4)</f>
        <v>0</v>
      </c>
      <c r="J3" s="39">
        <f aca="true" t="shared" si="4" ref="J3:J26">J2+($J$57-$J$2)/BinDivisor</f>
        <v>14.878787872727273</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0.0020526545454545454</v>
      </c>
      <c r="O3" s="40">
        <f>COUNTIF(Vertices[Eigenvector Centrality],"&gt;= "&amp;N3)-COUNTIF(Vertices[Eigenvector Centrality],"&gt;="&amp;N4)</f>
        <v>2</v>
      </c>
      <c r="P3" s="39">
        <f aca="true" t="shared" si="7" ref="P3:P26">P2+($P$57-$P$2)/BinDivisor</f>
        <v>0.4803890727272727</v>
      </c>
      <c r="Q3" s="40">
        <f>COUNTIF(Vertices[PageRank],"&gt;= "&amp;P3)-COUNTIF(Vertices[PageRank],"&gt;="&amp;P4)</f>
        <v>12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120</v>
      </c>
      <c r="D4" s="32">
        <f t="shared" si="1"/>
        <v>0</v>
      </c>
      <c r="E4" s="3">
        <f>COUNTIF(Vertices[Degree],"&gt;= "&amp;D4)-COUNTIF(Vertices[Degree],"&gt;="&amp;D5)</f>
        <v>0</v>
      </c>
      <c r="F4" s="37">
        <f t="shared" si="2"/>
        <v>0.2545454545454545</v>
      </c>
      <c r="G4" s="38">
        <f>COUNTIF(Vertices[In-Degree],"&gt;= "&amp;F4)-COUNTIF(Vertices[In-Degree],"&gt;="&amp;F5)</f>
        <v>0</v>
      </c>
      <c r="H4" s="37">
        <f t="shared" si="3"/>
        <v>0.2909090909090909</v>
      </c>
      <c r="I4" s="38">
        <f>COUNTIF(Vertices[Out-Degree],"&gt;= "&amp;H4)-COUNTIF(Vertices[Out-Degree],"&gt;="&amp;H5)</f>
        <v>0</v>
      </c>
      <c r="J4" s="37">
        <f t="shared" si="4"/>
        <v>29.757575745454545</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0.004105309090909091</v>
      </c>
      <c r="O4" s="38">
        <f>COUNTIF(Vertices[Eigenvector Centrality],"&gt;= "&amp;N4)-COUNTIF(Vertices[Eigenvector Centrality],"&gt;="&amp;N5)</f>
        <v>1</v>
      </c>
      <c r="P4" s="37">
        <f t="shared" si="7"/>
        <v>0.5353981454545454</v>
      </c>
      <c r="Q4" s="38">
        <f>COUNTIF(Vertices[PageRank],"&gt;= "&amp;P4)-COUNTIF(Vertices[PageRank],"&gt;="&amp;P5)</f>
        <v>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0.3818181818181818</v>
      </c>
      <c r="G5" s="40">
        <f>COUNTIF(Vertices[In-Degree],"&gt;= "&amp;F5)-COUNTIF(Vertices[In-Degree],"&gt;="&amp;F6)</f>
        <v>0</v>
      </c>
      <c r="H5" s="39">
        <f t="shared" si="3"/>
        <v>0.43636363636363634</v>
      </c>
      <c r="I5" s="40">
        <f>COUNTIF(Vertices[Out-Degree],"&gt;= "&amp;H5)-COUNTIF(Vertices[Out-Degree],"&gt;="&amp;H6)</f>
        <v>0</v>
      </c>
      <c r="J5" s="39">
        <f t="shared" si="4"/>
        <v>44.63636361818182</v>
      </c>
      <c r="K5" s="40">
        <f>COUNTIF(Vertices[Betweenness Centrality],"&gt;= "&amp;J5)-COUNTIF(Vertices[Betweenness Centrality],"&gt;="&amp;J6)</f>
        <v>0</v>
      </c>
      <c r="L5" s="39">
        <f t="shared" si="5"/>
        <v>0.05454545454545454</v>
      </c>
      <c r="M5" s="40">
        <f>COUNTIF(Vertices[Closeness Centrality],"&gt;= "&amp;L5)-COUNTIF(Vertices[Closeness Centrality],"&gt;="&amp;L6)</f>
        <v>6</v>
      </c>
      <c r="N5" s="39">
        <f t="shared" si="6"/>
        <v>0.006157963636363636</v>
      </c>
      <c r="O5" s="40">
        <f>COUNTIF(Vertices[Eigenvector Centrality],"&gt;= "&amp;N5)-COUNTIF(Vertices[Eigenvector Centrality],"&gt;="&amp;N6)</f>
        <v>1</v>
      </c>
      <c r="P5" s="39">
        <f t="shared" si="7"/>
        <v>0.5904072181818182</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120</v>
      </c>
      <c r="D6" s="32">
        <f t="shared" si="1"/>
        <v>0</v>
      </c>
      <c r="E6" s="3">
        <f>COUNTIF(Vertices[Degree],"&gt;= "&amp;D6)-COUNTIF(Vertices[Degree],"&gt;="&amp;D7)</f>
        <v>0</v>
      </c>
      <c r="F6" s="37">
        <f t="shared" si="2"/>
        <v>0.509090909090909</v>
      </c>
      <c r="G6" s="38">
        <f>COUNTIF(Vertices[In-Degree],"&gt;= "&amp;F6)-COUNTIF(Vertices[In-Degree],"&gt;="&amp;F7)</f>
        <v>0</v>
      </c>
      <c r="H6" s="37">
        <f t="shared" si="3"/>
        <v>0.5818181818181818</v>
      </c>
      <c r="I6" s="38">
        <f>COUNTIF(Vertices[Out-Degree],"&gt;= "&amp;H6)-COUNTIF(Vertices[Out-Degree],"&gt;="&amp;H7)</f>
        <v>0</v>
      </c>
      <c r="J6" s="37">
        <f t="shared" si="4"/>
        <v>59.51515149090909</v>
      </c>
      <c r="K6" s="38">
        <f>COUNTIF(Vertices[Betweenness Centrality],"&gt;= "&amp;J6)-COUNTIF(Vertices[Betweenness Centrality],"&gt;="&amp;J7)</f>
        <v>0</v>
      </c>
      <c r="L6" s="37">
        <f t="shared" si="5"/>
        <v>0.07272727272727272</v>
      </c>
      <c r="M6" s="38">
        <f>COUNTIF(Vertices[Closeness Centrality],"&gt;= "&amp;L6)-COUNTIF(Vertices[Closeness Centrality],"&gt;="&amp;L7)</f>
        <v>1</v>
      </c>
      <c r="N6" s="37">
        <f t="shared" si="6"/>
        <v>0.008210618181818181</v>
      </c>
      <c r="O6" s="38">
        <f>COUNTIF(Vertices[Eigenvector Centrality],"&gt;= "&amp;N6)-COUNTIF(Vertices[Eigenvector Centrality],"&gt;="&amp;N7)</f>
        <v>9</v>
      </c>
      <c r="P6" s="37">
        <f t="shared" si="7"/>
        <v>0.6454162909090909</v>
      </c>
      <c r="Q6" s="38">
        <f>COUNTIF(Vertices[PageRank],"&gt;= "&amp;P6)-COUNTIF(Vertices[PageRank],"&gt;="&amp;P7)</f>
        <v>5</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93</v>
      </c>
      <c r="D7" s="32">
        <f t="shared" si="1"/>
        <v>0</v>
      </c>
      <c r="E7" s="3">
        <f>COUNTIF(Vertices[Degree],"&gt;= "&amp;D7)-COUNTIF(Vertices[Degree],"&gt;="&amp;D8)</f>
        <v>0</v>
      </c>
      <c r="F7" s="39">
        <f t="shared" si="2"/>
        <v>0.6363636363636362</v>
      </c>
      <c r="G7" s="40">
        <f>COUNTIF(Vertices[In-Degree],"&gt;= "&amp;F7)-COUNTIF(Vertices[In-Degree],"&gt;="&amp;F8)</f>
        <v>0</v>
      </c>
      <c r="H7" s="39">
        <f t="shared" si="3"/>
        <v>0.7272727272727273</v>
      </c>
      <c r="I7" s="40">
        <f>COUNTIF(Vertices[Out-Degree],"&gt;= "&amp;H7)-COUNTIF(Vertices[Out-Degree],"&gt;="&amp;H8)</f>
        <v>0</v>
      </c>
      <c r="J7" s="39">
        <f t="shared" si="4"/>
        <v>74.39393936363636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0.010263272727272727</v>
      </c>
      <c r="O7" s="40">
        <f>COUNTIF(Vertices[Eigenvector Centrality],"&gt;= "&amp;N7)-COUNTIF(Vertices[Eigenvector Centrality],"&gt;="&amp;N8)</f>
        <v>4</v>
      </c>
      <c r="P7" s="39">
        <f t="shared" si="7"/>
        <v>0.7004253636363637</v>
      </c>
      <c r="Q7" s="40">
        <f>COUNTIF(Vertices[PageRank],"&gt;= "&amp;P7)-COUNTIF(Vertices[PageRank],"&gt;="&amp;P8)</f>
        <v>6</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213</v>
      </c>
      <c r="D8" s="32">
        <f t="shared" si="1"/>
        <v>0</v>
      </c>
      <c r="E8" s="3">
        <f>COUNTIF(Vertices[Degree],"&gt;= "&amp;D8)-COUNTIF(Vertices[Degree],"&gt;="&amp;D9)</f>
        <v>0</v>
      </c>
      <c r="F8" s="37">
        <f t="shared" si="2"/>
        <v>0.7636363636363634</v>
      </c>
      <c r="G8" s="38">
        <f>COUNTIF(Vertices[In-Degree],"&gt;= "&amp;F8)-COUNTIF(Vertices[In-Degree],"&gt;="&amp;F9)</f>
        <v>0</v>
      </c>
      <c r="H8" s="37">
        <f t="shared" si="3"/>
        <v>0.8727272727272728</v>
      </c>
      <c r="I8" s="38">
        <f>COUNTIF(Vertices[Out-Degree],"&gt;= "&amp;H8)-COUNTIF(Vertices[Out-Degree],"&gt;="&amp;H9)</f>
        <v>71</v>
      </c>
      <c r="J8" s="37">
        <f t="shared" si="4"/>
        <v>89.27272723636364</v>
      </c>
      <c r="K8" s="38">
        <f>COUNTIF(Vertices[Betweenness Centrality],"&gt;= "&amp;J8)-COUNTIF(Vertices[Betweenness Centrality],"&gt;="&amp;J9)</f>
        <v>0</v>
      </c>
      <c r="L8" s="37">
        <f t="shared" si="5"/>
        <v>0.1090909090909091</v>
      </c>
      <c r="M8" s="38">
        <f>COUNTIF(Vertices[Closeness Centrality],"&gt;= "&amp;L8)-COUNTIF(Vertices[Closeness Centrality],"&gt;="&amp;L9)</f>
        <v>6</v>
      </c>
      <c r="N8" s="37">
        <f t="shared" si="6"/>
        <v>0.012315927272727272</v>
      </c>
      <c r="O8" s="38">
        <f>COUNTIF(Vertices[Eigenvector Centrality],"&gt;= "&amp;N8)-COUNTIF(Vertices[Eigenvector Centrality],"&gt;="&amp;N9)</f>
        <v>0</v>
      </c>
      <c r="P8" s="37">
        <f t="shared" si="7"/>
        <v>0.7554344363636364</v>
      </c>
      <c r="Q8" s="38">
        <f>COUNTIF(Vertices[PageRank],"&gt;= "&amp;P8)-COUNTIF(Vertices[PageRank],"&gt;="&amp;P9)</f>
        <v>9</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0.8909090909090907</v>
      </c>
      <c r="G9" s="40">
        <f>COUNTIF(Vertices[In-Degree],"&gt;= "&amp;F9)-COUNTIF(Vertices[In-Degree],"&gt;="&amp;F10)</f>
        <v>51</v>
      </c>
      <c r="H9" s="39">
        <f t="shared" si="3"/>
        <v>1.0181818181818183</v>
      </c>
      <c r="I9" s="40">
        <f>COUNTIF(Vertices[Out-Degree],"&gt;= "&amp;H9)-COUNTIF(Vertices[Out-Degree],"&gt;="&amp;H10)</f>
        <v>0</v>
      </c>
      <c r="J9" s="39">
        <f t="shared" si="4"/>
        <v>104.15151510909091</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0.014368581818181817</v>
      </c>
      <c r="O9" s="40">
        <f>COUNTIF(Vertices[Eigenvector Centrality],"&gt;= "&amp;N9)-COUNTIF(Vertices[Eigenvector Centrality],"&gt;="&amp;N10)</f>
        <v>1</v>
      </c>
      <c r="P9" s="39">
        <f t="shared" si="7"/>
        <v>0.8104435090909091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2119</v>
      </c>
      <c r="B10" s="34">
        <v>2</v>
      </c>
      <c r="D10" s="32">
        <f t="shared" si="1"/>
        <v>0</v>
      </c>
      <c r="E10" s="3">
        <f>COUNTIF(Vertices[Degree],"&gt;= "&amp;D10)-COUNTIF(Vertices[Degree],"&gt;="&amp;D11)</f>
        <v>0</v>
      </c>
      <c r="F10" s="37">
        <f t="shared" si="2"/>
        <v>1.0181818181818179</v>
      </c>
      <c r="G10" s="38">
        <f>COUNTIF(Vertices[In-Degree],"&gt;= "&amp;F10)-COUNTIF(Vertices[In-Degree],"&gt;="&amp;F11)</f>
        <v>0</v>
      </c>
      <c r="H10" s="37">
        <f t="shared" si="3"/>
        <v>1.1636363636363638</v>
      </c>
      <c r="I10" s="38">
        <f>COUNTIF(Vertices[Out-Degree],"&gt;= "&amp;H10)-COUNTIF(Vertices[Out-Degree],"&gt;="&amp;H11)</f>
        <v>0</v>
      </c>
      <c r="J10" s="37">
        <f t="shared" si="4"/>
        <v>119.03030298181818</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0.016421236363636363</v>
      </c>
      <c r="O10" s="38">
        <f>COUNTIF(Vertices[Eigenvector Centrality],"&gt;= "&amp;N10)-COUNTIF(Vertices[Eigenvector Centrality],"&gt;="&amp;N11)</f>
        <v>0</v>
      </c>
      <c r="P10" s="37">
        <f t="shared" si="7"/>
        <v>0.8654525818181819</v>
      </c>
      <c r="Q10" s="38">
        <f>COUNTIF(Vertices[PageRank],"&gt;= "&amp;P10)-COUNTIF(Vertices[PageRank],"&gt;="&amp;P11)</f>
        <v>6</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1.145454545454545</v>
      </c>
      <c r="G11" s="40">
        <f>COUNTIF(Vertices[In-Degree],"&gt;= "&amp;F11)-COUNTIF(Vertices[In-Degree],"&gt;="&amp;F12)</f>
        <v>0</v>
      </c>
      <c r="H11" s="39">
        <f t="shared" si="3"/>
        <v>1.3090909090909093</v>
      </c>
      <c r="I11" s="40">
        <f>COUNTIF(Vertices[Out-Degree],"&gt;= "&amp;H11)-COUNTIF(Vertices[Out-Degree],"&gt;="&amp;H12)</f>
        <v>0</v>
      </c>
      <c r="J11" s="39">
        <f t="shared" si="4"/>
        <v>133.90909085454547</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0.018473890909090906</v>
      </c>
      <c r="O11" s="40">
        <f>COUNTIF(Vertices[Eigenvector Centrality],"&gt;= "&amp;N11)-COUNTIF(Vertices[Eigenvector Centrality],"&gt;="&amp;N12)</f>
        <v>0</v>
      </c>
      <c r="P11" s="39">
        <f t="shared" si="7"/>
        <v>0.9204616545454546</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332</v>
      </c>
      <c r="B12" s="34">
        <v>121</v>
      </c>
      <c r="D12" s="32">
        <f t="shared" si="1"/>
        <v>0</v>
      </c>
      <c r="E12" s="3">
        <f>COUNTIF(Vertices[Degree],"&gt;= "&amp;D12)-COUNTIF(Vertices[Degree],"&gt;="&amp;D13)</f>
        <v>0</v>
      </c>
      <c r="F12" s="37">
        <f t="shared" si="2"/>
        <v>1.2727272727272723</v>
      </c>
      <c r="G12" s="38">
        <f>COUNTIF(Vertices[In-Degree],"&gt;= "&amp;F12)-COUNTIF(Vertices[In-Degree],"&gt;="&amp;F13)</f>
        <v>0</v>
      </c>
      <c r="H12" s="37">
        <f t="shared" si="3"/>
        <v>1.4545454545454548</v>
      </c>
      <c r="I12" s="38">
        <f>COUNTIF(Vertices[Out-Degree],"&gt;= "&amp;H12)-COUNTIF(Vertices[Out-Degree],"&gt;="&amp;H13)</f>
        <v>0</v>
      </c>
      <c r="J12" s="37">
        <f t="shared" si="4"/>
        <v>148.78787872727275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0.02052654545454545</v>
      </c>
      <c r="O12" s="38">
        <f>COUNTIF(Vertices[Eigenvector Centrality],"&gt;= "&amp;N12)-COUNTIF(Vertices[Eigenvector Centrality],"&gt;="&amp;N13)</f>
        <v>0</v>
      </c>
      <c r="P12" s="37">
        <f t="shared" si="7"/>
        <v>0.9754707272727273</v>
      </c>
      <c r="Q12" s="38">
        <f>COUNTIF(Vertices[PageRank],"&gt;= "&amp;P12)-COUNTIF(Vertices[PageRank],"&gt;="&amp;P13)</f>
        <v>40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92</v>
      </c>
      <c r="D13" s="32">
        <f t="shared" si="1"/>
        <v>0</v>
      </c>
      <c r="E13" s="3">
        <f>COUNTIF(Vertices[Degree],"&gt;= "&amp;D13)-COUNTIF(Vertices[Degree],"&gt;="&amp;D14)</f>
        <v>0</v>
      </c>
      <c r="F13" s="39">
        <f t="shared" si="2"/>
        <v>1.3999999999999995</v>
      </c>
      <c r="G13" s="40">
        <f>COUNTIF(Vertices[In-Degree],"&gt;= "&amp;F13)-COUNTIF(Vertices[In-Degree],"&gt;="&amp;F14)</f>
        <v>0</v>
      </c>
      <c r="H13" s="39">
        <f t="shared" si="3"/>
        <v>1.6000000000000003</v>
      </c>
      <c r="I13" s="40">
        <f>COUNTIF(Vertices[Out-Degree],"&gt;= "&amp;H13)-COUNTIF(Vertices[Out-Degree],"&gt;="&amp;H14)</f>
        <v>0</v>
      </c>
      <c r="J13" s="39">
        <f t="shared" si="4"/>
        <v>163.66666660000004</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0.022579199999999994</v>
      </c>
      <c r="O13" s="40">
        <f>COUNTIF(Vertices[Eigenvector Centrality],"&gt;= "&amp;N13)-COUNTIF(Vertices[Eigenvector Centrality],"&gt;="&amp;N14)</f>
        <v>0</v>
      </c>
      <c r="P13" s="39">
        <f t="shared" si="7"/>
        <v>1.0304798</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118"/>
      <c r="B14" s="118"/>
      <c r="D14" s="32">
        <f t="shared" si="1"/>
        <v>0</v>
      </c>
      <c r="E14" s="3">
        <f>COUNTIF(Vertices[Degree],"&gt;= "&amp;D14)-COUNTIF(Vertices[Degree],"&gt;="&amp;D15)</f>
        <v>0</v>
      </c>
      <c r="F14" s="37">
        <f t="shared" si="2"/>
        <v>1.5272727272727267</v>
      </c>
      <c r="G14" s="38">
        <f>COUNTIF(Vertices[In-Degree],"&gt;= "&amp;F14)-COUNTIF(Vertices[In-Degree],"&gt;="&amp;F15)</f>
        <v>0</v>
      </c>
      <c r="H14" s="37">
        <f t="shared" si="3"/>
        <v>1.7454545454545458</v>
      </c>
      <c r="I14" s="38">
        <f>COUNTIF(Vertices[Out-Degree],"&gt;= "&amp;H14)-COUNTIF(Vertices[Out-Degree],"&gt;="&amp;H15)</f>
        <v>0</v>
      </c>
      <c r="J14" s="37">
        <f t="shared" si="4"/>
        <v>178.54545447272733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0.024631854545454537</v>
      </c>
      <c r="O14" s="38">
        <f>COUNTIF(Vertices[Eigenvector Centrality],"&gt;= "&amp;N14)-COUNTIF(Vertices[Eigenvector Centrality],"&gt;="&amp;N15)</f>
        <v>1</v>
      </c>
      <c r="P14" s="37">
        <f t="shared" si="7"/>
        <v>1.0854888727272727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151</v>
      </c>
      <c r="B15" s="34">
        <v>92</v>
      </c>
      <c r="D15" s="32">
        <f t="shared" si="1"/>
        <v>0</v>
      </c>
      <c r="E15" s="3">
        <f>COUNTIF(Vertices[Degree],"&gt;= "&amp;D15)-COUNTIF(Vertices[Degree],"&gt;="&amp;D16)</f>
        <v>0</v>
      </c>
      <c r="F15" s="39">
        <f t="shared" si="2"/>
        <v>1.6545454545454539</v>
      </c>
      <c r="G15" s="40">
        <f>COUNTIF(Vertices[In-Degree],"&gt;= "&amp;F15)-COUNTIF(Vertices[In-Degree],"&gt;="&amp;F16)</f>
        <v>0</v>
      </c>
      <c r="H15" s="39">
        <f t="shared" si="3"/>
        <v>1.8909090909090913</v>
      </c>
      <c r="I15" s="40">
        <f>COUNTIF(Vertices[Out-Degree],"&gt;= "&amp;H15)-COUNTIF(Vertices[Out-Degree],"&gt;="&amp;H16)</f>
        <v>11</v>
      </c>
      <c r="J15" s="39">
        <f t="shared" si="4"/>
        <v>193.42424234545462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0.02668450909090908</v>
      </c>
      <c r="O15" s="40">
        <f>COUNTIF(Vertices[Eigenvector Centrality],"&gt;= "&amp;N15)-COUNTIF(Vertices[Eigenvector Centrality],"&gt;="&amp;N16)</f>
        <v>0</v>
      </c>
      <c r="P15" s="39">
        <f t="shared" si="7"/>
        <v>1.1404979454545454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118"/>
      <c r="B16" s="118"/>
      <c r="D16" s="32">
        <f t="shared" si="1"/>
        <v>0</v>
      </c>
      <c r="E16" s="3">
        <f>COUNTIF(Vertices[Degree],"&gt;= "&amp;D16)-COUNTIF(Vertices[Degree],"&gt;="&amp;D17)</f>
        <v>0</v>
      </c>
      <c r="F16" s="37">
        <f t="shared" si="2"/>
        <v>1.781818181818181</v>
      </c>
      <c r="G16" s="38">
        <f>COUNTIF(Vertices[In-Degree],"&gt;= "&amp;F16)-COUNTIF(Vertices[In-Degree],"&gt;="&amp;F17)</f>
        <v>0</v>
      </c>
      <c r="H16" s="37">
        <f t="shared" si="3"/>
        <v>2.0363636363636366</v>
      </c>
      <c r="I16" s="38">
        <f>COUNTIF(Vertices[Out-Degree],"&gt;= "&amp;H16)-COUNTIF(Vertices[Out-Degree],"&gt;="&amp;H17)</f>
        <v>0</v>
      </c>
      <c r="J16" s="37">
        <f t="shared" si="4"/>
        <v>208.3030302181819</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0.028737163636363625</v>
      </c>
      <c r="O16" s="38">
        <f>COUNTIF(Vertices[Eigenvector Centrality],"&gt;= "&amp;N16)-COUNTIF(Vertices[Eigenvector Centrality],"&gt;="&amp;N17)</f>
        <v>3</v>
      </c>
      <c r="P16" s="37">
        <f t="shared" si="7"/>
        <v>1.1955070181818181</v>
      </c>
      <c r="Q16" s="38">
        <f>COUNTIF(Vertices[PageRank],"&gt;= "&amp;P16)-COUNTIF(Vertices[PageRank],"&gt;="&amp;P17)</f>
        <v>4</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170</v>
      </c>
      <c r="B17" s="34">
        <v>0.0989010989010989</v>
      </c>
      <c r="D17" s="32">
        <f t="shared" si="1"/>
        <v>0</v>
      </c>
      <c r="E17" s="3">
        <f>COUNTIF(Vertices[Degree],"&gt;= "&amp;D17)-COUNTIF(Vertices[Degree],"&gt;="&amp;D18)</f>
        <v>0</v>
      </c>
      <c r="F17" s="39">
        <f t="shared" si="2"/>
        <v>1.9090909090909083</v>
      </c>
      <c r="G17" s="40">
        <f>COUNTIF(Vertices[In-Degree],"&gt;= "&amp;F17)-COUNTIF(Vertices[In-Degree],"&gt;="&amp;F18)</f>
        <v>21</v>
      </c>
      <c r="H17" s="39">
        <f t="shared" si="3"/>
        <v>2.181818181818182</v>
      </c>
      <c r="I17" s="40">
        <f>COUNTIF(Vertices[Out-Degree],"&gt;= "&amp;H17)-COUNTIF(Vertices[Out-Degree],"&gt;="&amp;H18)</f>
        <v>0</v>
      </c>
      <c r="J17" s="39">
        <f t="shared" si="4"/>
        <v>223.1818180909092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0.030789818181818168</v>
      </c>
      <c r="O17" s="40">
        <f>COUNTIF(Vertices[Eigenvector Centrality],"&gt;= "&amp;N17)-COUNTIF(Vertices[Eigenvector Centrality],"&gt;="&amp;N18)</f>
        <v>0</v>
      </c>
      <c r="P17" s="39">
        <f t="shared" si="7"/>
        <v>1.2505160909090909</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171</v>
      </c>
      <c r="B18" s="34">
        <v>0.18</v>
      </c>
      <c r="D18" s="32">
        <f t="shared" si="1"/>
        <v>0</v>
      </c>
      <c r="E18" s="3">
        <f>COUNTIF(Vertices[Degree],"&gt;= "&amp;D18)-COUNTIF(Vertices[Degree],"&gt;="&amp;D19)</f>
        <v>0</v>
      </c>
      <c r="F18" s="37">
        <f t="shared" si="2"/>
        <v>2.0363636363636357</v>
      </c>
      <c r="G18" s="38">
        <f>COUNTIF(Vertices[In-Degree],"&gt;= "&amp;F18)-COUNTIF(Vertices[In-Degree],"&gt;="&amp;F19)</f>
        <v>0</v>
      </c>
      <c r="H18" s="37">
        <f t="shared" si="3"/>
        <v>2.3272727272727276</v>
      </c>
      <c r="I18" s="38">
        <f>COUNTIF(Vertices[Out-Degree],"&gt;= "&amp;H18)-COUNTIF(Vertices[Out-Degree],"&gt;="&amp;H19)</f>
        <v>0</v>
      </c>
      <c r="J18" s="37">
        <f t="shared" si="4"/>
        <v>238.06060596363648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0.03284247272727271</v>
      </c>
      <c r="O18" s="38">
        <f>COUNTIF(Vertices[Eigenvector Centrality],"&gt;= "&amp;N18)-COUNTIF(Vertices[Eigenvector Centrality],"&gt;="&amp;N19)</f>
        <v>2</v>
      </c>
      <c r="P18" s="37">
        <f t="shared" si="7"/>
        <v>1.3055251636363636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8"/>
      <c r="B19" s="118"/>
      <c r="D19" s="32">
        <f t="shared" si="1"/>
        <v>0</v>
      </c>
      <c r="E19" s="3">
        <f>COUNTIF(Vertices[Degree],"&gt;= "&amp;D19)-COUNTIF(Vertices[Degree],"&gt;="&amp;D20)</f>
        <v>0</v>
      </c>
      <c r="F19" s="39">
        <f t="shared" si="2"/>
        <v>2.163636363636363</v>
      </c>
      <c r="G19" s="40">
        <f>COUNTIF(Vertices[In-Degree],"&gt;= "&amp;F19)-COUNTIF(Vertices[In-Degree],"&gt;="&amp;F20)</f>
        <v>0</v>
      </c>
      <c r="H19" s="39">
        <f t="shared" si="3"/>
        <v>2.472727272727273</v>
      </c>
      <c r="I19" s="40">
        <f>COUNTIF(Vertices[Out-Degree],"&gt;= "&amp;H19)-COUNTIF(Vertices[Out-Degree],"&gt;="&amp;H20)</f>
        <v>0</v>
      </c>
      <c r="J19" s="39">
        <f t="shared" si="4"/>
        <v>252.93939383636376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0.034895127272727255</v>
      </c>
      <c r="O19" s="40">
        <f>COUNTIF(Vertices[Eigenvector Centrality],"&gt;= "&amp;N19)-COUNTIF(Vertices[Eigenvector Centrality],"&gt;="&amp;N20)</f>
        <v>0</v>
      </c>
      <c r="P19" s="39">
        <f t="shared" si="7"/>
        <v>1.3605342363636364</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152</v>
      </c>
      <c r="B20" s="34">
        <v>46</v>
      </c>
      <c r="D20" s="32">
        <f t="shared" si="1"/>
        <v>0</v>
      </c>
      <c r="E20" s="3">
        <f>COUNTIF(Vertices[Degree],"&gt;= "&amp;D20)-COUNTIF(Vertices[Degree],"&gt;="&amp;D21)</f>
        <v>0</v>
      </c>
      <c r="F20" s="37">
        <f t="shared" si="2"/>
        <v>2.2909090909090906</v>
      </c>
      <c r="G20" s="38">
        <f>COUNTIF(Vertices[In-Degree],"&gt;= "&amp;F20)-COUNTIF(Vertices[In-Degree],"&gt;="&amp;F21)</f>
        <v>0</v>
      </c>
      <c r="H20" s="37">
        <f t="shared" si="3"/>
        <v>2.6181818181818186</v>
      </c>
      <c r="I20" s="38">
        <f>COUNTIF(Vertices[Out-Degree],"&gt;= "&amp;H20)-COUNTIF(Vertices[Out-Degree],"&gt;="&amp;H21)</f>
        <v>0</v>
      </c>
      <c r="J20" s="37">
        <f t="shared" si="4"/>
        <v>267.81818170909105</v>
      </c>
      <c r="K20" s="38">
        <f>COUNTIF(Vertices[Betweenness Centrality],"&gt;= "&amp;J20)-COUNTIF(Vertices[Betweenness Centrality],"&gt;="&amp;J21)</f>
        <v>1</v>
      </c>
      <c r="L20" s="37">
        <f t="shared" si="5"/>
        <v>0.3272727272727273</v>
      </c>
      <c r="M20" s="38">
        <f>COUNTIF(Vertices[Closeness Centrality],"&gt;= "&amp;L20)-COUNTIF(Vertices[Closeness Centrality],"&gt;="&amp;L21)</f>
        <v>11</v>
      </c>
      <c r="N20" s="37">
        <f t="shared" si="6"/>
        <v>0.0369477818181818</v>
      </c>
      <c r="O20" s="38">
        <f>COUNTIF(Vertices[Eigenvector Centrality],"&gt;= "&amp;N20)-COUNTIF(Vertices[Eigenvector Centrality],"&gt;="&amp;N21)</f>
        <v>1</v>
      </c>
      <c r="P20" s="37">
        <f t="shared" si="7"/>
        <v>1.415543309090909</v>
      </c>
      <c r="Q20" s="38">
        <f>COUNTIF(Vertices[PageRank],"&gt;= "&amp;P20)-COUNTIF(Vertices[PageRank],"&gt;="&amp;P21)</f>
        <v>5</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153</v>
      </c>
      <c r="B21" s="34">
        <v>29</v>
      </c>
      <c r="D21" s="32">
        <f t="shared" si="1"/>
        <v>0</v>
      </c>
      <c r="E21" s="3">
        <f>COUNTIF(Vertices[Degree],"&gt;= "&amp;D21)-COUNTIF(Vertices[Degree],"&gt;="&amp;D22)</f>
        <v>0</v>
      </c>
      <c r="F21" s="39">
        <f t="shared" si="2"/>
        <v>2.418181818181818</v>
      </c>
      <c r="G21" s="40">
        <f>COUNTIF(Vertices[In-Degree],"&gt;= "&amp;F21)-COUNTIF(Vertices[In-Degree],"&gt;="&amp;F22)</f>
        <v>0</v>
      </c>
      <c r="H21" s="39">
        <f t="shared" si="3"/>
        <v>2.763636363636364</v>
      </c>
      <c r="I21" s="40">
        <f>COUNTIF(Vertices[Out-Degree],"&gt;= "&amp;H21)-COUNTIF(Vertices[Out-Degree],"&gt;="&amp;H22)</f>
        <v>0</v>
      </c>
      <c r="J21" s="39">
        <f t="shared" si="4"/>
        <v>282.69696958181834</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0.03900043636363634</v>
      </c>
      <c r="O21" s="40">
        <f>COUNTIF(Vertices[Eigenvector Centrality],"&gt;= "&amp;N21)-COUNTIF(Vertices[Eigenvector Centrality],"&gt;="&amp;N22)</f>
        <v>2</v>
      </c>
      <c r="P21" s="39">
        <f t="shared" si="7"/>
        <v>1.4705523818181818</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154</v>
      </c>
      <c r="B22" s="34">
        <v>39</v>
      </c>
      <c r="D22" s="32">
        <f t="shared" si="1"/>
        <v>0</v>
      </c>
      <c r="E22" s="3">
        <f>COUNTIF(Vertices[Degree],"&gt;= "&amp;D22)-COUNTIF(Vertices[Degree],"&gt;="&amp;D23)</f>
        <v>0</v>
      </c>
      <c r="F22" s="37">
        <f t="shared" si="2"/>
        <v>2.5454545454545454</v>
      </c>
      <c r="G22" s="38">
        <f>COUNTIF(Vertices[In-Degree],"&gt;= "&amp;F22)-COUNTIF(Vertices[In-Degree],"&gt;="&amp;F23)</f>
        <v>0</v>
      </c>
      <c r="H22" s="37">
        <f t="shared" si="3"/>
        <v>2.9090909090909096</v>
      </c>
      <c r="I22" s="38">
        <f>COUNTIF(Vertices[Out-Degree],"&gt;= "&amp;H22)-COUNTIF(Vertices[Out-Degree],"&gt;="&amp;H23)</f>
        <v>5</v>
      </c>
      <c r="J22" s="37">
        <f t="shared" si="4"/>
        <v>297.5757574545456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0.041053090909090886</v>
      </c>
      <c r="O22" s="38">
        <f>COUNTIF(Vertices[Eigenvector Centrality],"&gt;= "&amp;N22)-COUNTIF(Vertices[Eigenvector Centrality],"&gt;="&amp;N23)</f>
        <v>1</v>
      </c>
      <c r="P22" s="37">
        <f t="shared" si="7"/>
        <v>1.5255614545454546</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155</v>
      </c>
      <c r="B23" s="34">
        <v>98</v>
      </c>
      <c r="D23" s="32">
        <f t="shared" si="1"/>
        <v>0</v>
      </c>
      <c r="E23" s="3">
        <f>COUNTIF(Vertices[Degree],"&gt;= "&amp;D23)-COUNTIF(Vertices[Degree],"&gt;="&amp;D24)</f>
        <v>0</v>
      </c>
      <c r="F23" s="39">
        <f t="shared" si="2"/>
        <v>2.672727272727273</v>
      </c>
      <c r="G23" s="40">
        <f>COUNTIF(Vertices[In-Degree],"&gt;= "&amp;F23)-COUNTIF(Vertices[In-Degree],"&gt;="&amp;F24)</f>
        <v>0</v>
      </c>
      <c r="H23" s="39">
        <f t="shared" si="3"/>
        <v>3.054545454545455</v>
      </c>
      <c r="I23" s="40">
        <f>COUNTIF(Vertices[Out-Degree],"&gt;= "&amp;H23)-COUNTIF(Vertices[Out-Degree],"&gt;="&amp;H24)</f>
        <v>0</v>
      </c>
      <c r="J23" s="39">
        <f t="shared" si="4"/>
        <v>312.4545453272729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0.04310574545454543</v>
      </c>
      <c r="O23" s="40">
        <f>COUNTIF(Vertices[Eigenvector Centrality],"&gt;= "&amp;N23)-COUNTIF(Vertices[Eigenvector Centrality],"&gt;="&amp;N24)</f>
        <v>0</v>
      </c>
      <c r="P23" s="39">
        <f t="shared" si="7"/>
        <v>1.5805705272727273</v>
      </c>
      <c r="Q23" s="40">
        <f>COUNTIF(Vertices[PageRank],"&gt;= "&amp;P23)-COUNTIF(Vertices[PageRank],"&gt;="&amp;P24)</f>
        <v>2</v>
      </c>
      <c r="R23" s="39">
        <f t="shared" si="8"/>
        <v>0.3818181818181819</v>
      </c>
      <c r="S23" s="44">
        <f>COUNTIF(Vertices[Clustering Coefficient],"&gt;= "&amp;R23)-COUNTIF(Vertices[Clustering Coefficient],"&gt;="&amp;R24)</f>
        <v>0</v>
      </c>
      <c r="T23" s="39" t="e">
        <f ca="1" t="shared" si="9"/>
        <v>#REF!</v>
      </c>
      <c r="U23" s="40" t="e">
        <f ca="1" t="shared" si="0"/>
        <v>#REF!</v>
      </c>
    </row>
    <row r="24" spans="1:21" ht="15">
      <c r="A24" s="118"/>
      <c r="B24" s="118"/>
      <c r="D24" s="32">
        <f t="shared" si="1"/>
        <v>0</v>
      </c>
      <c r="E24" s="3">
        <f>COUNTIF(Vertices[Degree],"&gt;= "&amp;D24)-COUNTIF(Vertices[Degree],"&gt;="&amp;D25)</f>
        <v>0</v>
      </c>
      <c r="F24" s="37">
        <f t="shared" si="2"/>
        <v>2.8000000000000003</v>
      </c>
      <c r="G24" s="38">
        <f>COUNTIF(Vertices[In-Degree],"&gt;= "&amp;F24)-COUNTIF(Vertices[In-Degree],"&gt;="&amp;F25)</f>
        <v>0</v>
      </c>
      <c r="H24" s="37">
        <f t="shared" si="3"/>
        <v>3.2000000000000006</v>
      </c>
      <c r="I24" s="38">
        <f>COUNTIF(Vertices[Out-Degree],"&gt;= "&amp;H24)-COUNTIF(Vertices[Out-Degree],"&gt;="&amp;H25)</f>
        <v>0</v>
      </c>
      <c r="J24" s="37">
        <f t="shared" si="4"/>
        <v>327.3333332000002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0.045158399999999974</v>
      </c>
      <c r="O24" s="38">
        <f>COUNTIF(Vertices[Eigenvector Centrality],"&gt;= "&amp;N24)-COUNTIF(Vertices[Eigenvector Centrality],"&gt;="&amp;N25)</f>
        <v>0</v>
      </c>
      <c r="P24" s="37">
        <f t="shared" si="7"/>
        <v>1.6355796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156</v>
      </c>
      <c r="B25" s="34">
        <v>10</v>
      </c>
      <c r="D25" s="32">
        <f t="shared" si="1"/>
        <v>0</v>
      </c>
      <c r="E25" s="3">
        <f>COUNTIF(Vertices[Degree],"&gt;= "&amp;D25)-COUNTIF(Vertices[Degree],"&gt;="&amp;D26)</f>
        <v>0</v>
      </c>
      <c r="F25" s="39">
        <f t="shared" si="2"/>
        <v>2.9272727272727277</v>
      </c>
      <c r="G25" s="40">
        <f>COUNTIF(Vertices[In-Degree],"&gt;= "&amp;F25)-COUNTIF(Vertices[In-Degree],"&gt;="&amp;F26)</f>
        <v>3</v>
      </c>
      <c r="H25" s="39">
        <f t="shared" si="3"/>
        <v>3.345454545454546</v>
      </c>
      <c r="I25" s="40">
        <f>COUNTIF(Vertices[Out-Degree],"&gt;= "&amp;H25)-COUNTIF(Vertices[Out-Degree],"&gt;="&amp;H26)</f>
        <v>0</v>
      </c>
      <c r="J25" s="39">
        <f t="shared" si="4"/>
        <v>342.2121210727275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0.04721105454545452</v>
      </c>
      <c r="O25" s="40">
        <f>COUNTIF(Vertices[Eigenvector Centrality],"&gt;= "&amp;N25)-COUNTIF(Vertices[Eigenvector Centrality],"&gt;="&amp;N26)</f>
        <v>0</v>
      </c>
      <c r="P25" s="39">
        <f t="shared" si="7"/>
        <v>1.6905886727272728</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157</v>
      </c>
      <c r="B26" s="34">
        <v>3.772469</v>
      </c>
      <c r="D26" s="32">
        <f t="shared" si="1"/>
        <v>0</v>
      </c>
      <c r="E26" s="3">
        <f>COUNTIF(Vertices[Degree],"&gt;= "&amp;D26)-COUNTIF(Vertices[Degree],"&gt;="&amp;D28)</f>
        <v>0</v>
      </c>
      <c r="F26" s="37">
        <f t="shared" si="2"/>
        <v>3.054545454545455</v>
      </c>
      <c r="G26" s="38">
        <f>COUNTIF(Vertices[In-Degree],"&gt;= "&amp;F26)-COUNTIF(Vertices[In-Degree],"&gt;="&amp;F28)</f>
        <v>0</v>
      </c>
      <c r="H26" s="37">
        <f t="shared" si="3"/>
        <v>3.4909090909090916</v>
      </c>
      <c r="I26" s="38">
        <f>COUNTIF(Vertices[Out-Degree],"&gt;= "&amp;H26)-COUNTIF(Vertices[Out-Degree],"&gt;="&amp;H28)</f>
        <v>0</v>
      </c>
      <c r="J26" s="37">
        <f t="shared" si="4"/>
        <v>357.09090894545477</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0.04926370909090906</v>
      </c>
      <c r="O26" s="38">
        <f>COUNTIF(Vertices[Eigenvector Centrality],"&gt;= "&amp;N26)-COUNTIF(Vertices[Eigenvector Centrality],"&gt;="&amp;N28)</f>
        <v>2</v>
      </c>
      <c r="P26" s="37">
        <f t="shared" si="7"/>
        <v>1.7455977454545455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1"/>
      <c r="G27" s="62">
        <f>COUNTIF(Vertices[In-Degree],"&gt;= "&amp;F27)-COUNTIF(Vertices[In-Degree],"&gt;="&amp;F28)</f>
        <v>-9</v>
      </c>
      <c r="H27" s="61"/>
      <c r="I27" s="62">
        <f>COUNTIF(Vertices[Out-Degree],"&gt;= "&amp;H27)-COUNTIF(Vertices[Out-Degree],"&gt;="&amp;H28)</f>
        <v>-7</v>
      </c>
      <c r="J27" s="61"/>
      <c r="K27" s="62">
        <f>COUNTIF(Vertices[Betweenness Centrality],"&gt;= "&amp;J27)-COUNTIF(Vertices[Betweenness Centrality],"&gt;="&amp;J28)</f>
        <v>-5</v>
      </c>
      <c r="L27" s="61"/>
      <c r="M27" s="62">
        <f>COUNTIF(Vertices[Closeness Centrality],"&gt;= "&amp;L27)-COUNTIF(Vertices[Closeness Centrality],"&gt;="&amp;L28)</f>
        <v>-24</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34" t="s">
        <v>158</v>
      </c>
      <c r="B28" s="34">
        <v>0.0070028011204481795</v>
      </c>
      <c r="D28" s="32">
        <f>D26+($D$57-$D$2)/BinDivisor</f>
        <v>0</v>
      </c>
      <c r="E28" s="3">
        <f>COUNTIF(Vertices[Degree],"&gt;= "&amp;D28)-COUNTIF(Vertices[Degree],"&gt;="&amp;D40)</f>
        <v>0</v>
      </c>
      <c r="F28" s="39">
        <f>F26+($F$57-$F$2)/BinDivisor</f>
        <v>3.1818181818181825</v>
      </c>
      <c r="G28" s="40">
        <f>COUNTIF(Vertices[In-Degree],"&gt;= "&amp;F28)-COUNTIF(Vertices[In-Degree],"&gt;="&amp;F40)</f>
        <v>0</v>
      </c>
      <c r="H28" s="39">
        <f>H26+($H$57-$H$2)/BinDivisor</f>
        <v>3.636363636363637</v>
      </c>
      <c r="I28" s="40">
        <f>COUNTIF(Vertices[Out-Degree],"&gt;= "&amp;H28)-COUNTIF(Vertices[Out-Degree],"&gt;="&amp;H40)</f>
        <v>0</v>
      </c>
      <c r="J28" s="39">
        <f>J26+($J$57-$J$2)/BinDivisor</f>
        <v>371.96969681818206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0.051316363636363604</v>
      </c>
      <c r="O28" s="40">
        <f>COUNTIF(Vertices[Eigenvector Centrality],"&gt;= "&amp;N28)-COUNTIF(Vertices[Eigenvector Centrality],"&gt;="&amp;N40)</f>
        <v>0</v>
      </c>
      <c r="P28" s="39">
        <f>P26+($P$57-$P$2)/BinDivisor</f>
        <v>1.8006068181818182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2120</v>
      </c>
      <c r="B29" s="34">
        <v>0.477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18"/>
      <c r="B30" s="118"/>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2121</v>
      </c>
      <c r="B31" s="34" t="s">
        <v>2122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-9</v>
      </c>
      <c r="H38" s="61"/>
      <c r="I38" s="62">
        <f>COUNTIF(Vertices[Out-Degree],"&gt;= "&amp;H38)-COUNTIF(Vertices[Out-Degree],"&gt;="&amp;H40)</f>
        <v>-7</v>
      </c>
      <c r="J38" s="61"/>
      <c r="K38" s="62">
        <f>COUNTIF(Vertices[Betweenness Centrality],"&gt;= "&amp;J38)-COUNTIF(Vertices[Betweenness Centrality],"&gt;="&amp;J40)</f>
        <v>-5</v>
      </c>
      <c r="L38" s="61"/>
      <c r="M38" s="62">
        <f>COUNTIF(Vertices[Closeness Centrality],"&gt;= "&amp;L38)-COUNTIF(Vertices[Closeness Centrality],"&gt;="&amp;L40)</f>
        <v>-24</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-9</v>
      </c>
      <c r="H39" s="61"/>
      <c r="I39" s="62">
        <f>COUNTIF(Vertices[Out-Degree],"&gt;= "&amp;H39)-COUNTIF(Vertices[Out-Degree],"&gt;="&amp;H40)</f>
        <v>-7</v>
      </c>
      <c r="J39" s="61"/>
      <c r="K39" s="62">
        <f>COUNTIF(Vertices[Betweenness Centrality],"&gt;= "&amp;J39)-COUNTIF(Vertices[Betweenness Centrality],"&gt;="&amp;J40)</f>
        <v>-5</v>
      </c>
      <c r="L39" s="61"/>
      <c r="M39" s="62">
        <f>COUNTIF(Vertices[Closeness Centrality],"&gt;= "&amp;L39)-COUNTIF(Vertices[Closeness Centrality],"&gt;="&amp;L40)</f>
        <v>-24</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3.30909090909091</v>
      </c>
      <c r="G40" s="38">
        <f>COUNTIF(Vertices[In-Degree],"&gt;= "&amp;F40)-COUNTIF(Vertices[In-Degree],"&gt;="&amp;F41)</f>
        <v>0</v>
      </c>
      <c r="H40" s="37">
        <f>H28+($H$57-$H$2)/BinDivisor</f>
        <v>3.7818181818181826</v>
      </c>
      <c r="I40" s="38">
        <f>COUNTIF(Vertices[Out-Degree],"&gt;= "&amp;H40)-COUNTIF(Vertices[Out-Degree],"&gt;="&amp;H41)</f>
        <v>0</v>
      </c>
      <c r="J40" s="37">
        <f>J28+($J$57-$J$2)/BinDivisor</f>
        <v>386.84848469090934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0.05336901818181815</v>
      </c>
      <c r="O40" s="38">
        <f>COUNTIF(Vertices[Eigenvector Centrality],"&gt;= "&amp;N40)-COUNTIF(Vertices[Eigenvector Centrality],"&gt;="&amp;N41)</f>
        <v>0</v>
      </c>
      <c r="P40" s="37">
        <f>P28+($P$57-$P$2)/BinDivisor</f>
        <v>1.855615890909091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3.4363636363636374</v>
      </c>
      <c r="G41" s="40">
        <f>COUNTIF(Vertices[In-Degree],"&gt;= "&amp;F41)-COUNTIF(Vertices[In-Degree],"&gt;="&amp;F42)</f>
        <v>0</v>
      </c>
      <c r="H41" s="39">
        <f aca="true" t="shared" si="12" ref="H41:H56">H40+($H$57-$H$2)/BinDivisor</f>
        <v>3.927272727272728</v>
      </c>
      <c r="I41" s="40">
        <f>COUNTIF(Vertices[Out-Degree],"&gt;= "&amp;H41)-COUNTIF(Vertices[Out-Degree],"&gt;="&amp;H42)</f>
        <v>3</v>
      </c>
      <c r="J41" s="39">
        <f aca="true" t="shared" si="13" ref="J41:J56">J40+($J$57-$J$2)/BinDivisor</f>
        <v>401.72727256363663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14</v>
      </c>
      <c r="N41" s="39">
        <f aca="true" t="shared" si="15" ref="N41:N56">N40+($N$57-$N$2)/BinDivisor</f>
        <v>0.05542167272727269</v>
      </c>
      <c r="O41" s="40">
        <f>COUNTIF(Vertices[Eigenvector Centrality],"&gt;= "&amp;N41)-COUNTIF(Vertices[Eigenvector Centrality],"&gt;="&amp;N42)</f>
        <v>1</v>
      </c>
      <c r="P41" s="39">
        <f aca="true" t="shared" si="16" ref="P41:P56">P40+($P$57-$P$2)/BinDivisor</f>
        <v>1.9106249636363637</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3.563636363636365</v>
      </c>
      <c r="G42" s="38">
        <f>COUNTIF(Vertices[In-Degree],"&gt;= "&amp;F42)-COUNTIF(Vertices[In-Degree],"&gt;="&amp;F43)</f>
        <v>0</v>
      </c>
      <c r="H42" s="37">
        <f t="shared" si="12"/>
        <v>4.072727272727273</v>
      </c>
      <c r="I42" s="38">
        <f>COUNTIF(Vertices[Out-Degree],"&gt;= "&amp;H42)-COUNTIF(Vertices[Out-Degree],"&gt;="&amp;H43)</f>
        <v>0</v>
      </c>
      <c r="J42" s="37">
        <f t="shared" si="13"/>
        <v>416.6060604363639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0.057474327272727235</v>
      </c>
      <c r="O42" s="38">
        <f>COUNTIF(Vertices[Eigenvector Centrality],"&gt;= "&amp;N42)-COUNTIF(Vertices[Eigenvector Centrality],"&gt;="&amp;N43)</f>
        <v>0</v>
      </c>
      <c r="P42" s="37">
        <f t="shared" si="16"/>
        <v>1.9656340363636364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3.6909090909090922</v>
      </c>
      <c r="G43" s="40">
        <f>COUNTIF(Vertices[In-Degree],"&gt;= "&amp;F43)-COUNTIF(Vertices[In-Degree],"&gt;="&amp;F44)</f>
        <v>0</v>
      </c>
      <c r="H43" s="39">
        <f t="shared" si="12"/>
        <v>4.218181818181819</v>
      </c>
      <c r="I43" s="40">
        <f>COUNTIF(Vertices[Out-Degree],"&gt;= "&amp;H43)-COUNTIF(Vertices[Out-Degree],"&gt;="&amp;H44)</f>
        <v>0</v>
      </c>
      <c r="J43" s="39">
        <f t="shared" si="13"/>
        <v>431.4848483090912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0.05952698181818178</v>
      </c>
      <c r="O43" s="40">
        <f>COUNTIF(Vertices[Eigenvector Centrality],"&gt;= "&amp;N43)-COUNTIF(Vertices[Eigenvector Centrality],"&gt;="&amp;N44)</f>
        <v>1</v>
      </c>
      <c r="P43" s="39">
        <f t="shared" si="16"/>
        <v>2.020643109090909</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3.8181818181818197</v>
      </c>
      <c r="G44" s="38">
        <f>COUNTIF(Vertices[In-Degree],"&gt;= "&amp;F44)-COUNTIF(Vertices[In-Degree],"&gt;="&amp;F45)</f>
        <v>0</v>
      </c>
      <c r="H44" s="37">
        <f t="shared" si="12"/>
        <v>4.363636363636364</v>
      </c>
      <c r="I44" s="38">
        <f>COUNTIF(Vertices[Out-Degree],"&gt;= "&amp;H44)-COUNTIF(Vertices[Out-Degree],"&gt;="&amp;H45)</f>
        <v>0</v>
      </c>
      <c r="J44" s="37">
        <f t="shared" si="13"/>
        <v>446.3636361818185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0.06157963636363632</v>
      </c>
      <c r="O44" s="38">
        <f>COUNTIF(Vertices[Eigenvector Centrality],"&gt;= "&amp;N44)-COUNTIF(Vertices[Eigenvector Centrality],"&gt;="&amp;N45)</f>
        <v>0</v>
      </c>
      <c r="P44" s="37">
        <f t="shared" si="16"/>
        <v>2.0756521818181817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3.945454545454547</v>
      </c>
      <c r="G45" s="40">
        <f>COUNTIF(Vertices[In-Degree],"&gt;= "&amp;F45)-COUNTIF(Vertices[In-Degree],"&gt;="&amp;F46)</f>
        <v>6</v>
      </c>
      <c r="H45" s="39">
        <f t="shared" si="12"/>
        <v>4.50909090909091</v>
      </c>
      <c r="I45" s="40">
        <f>COUNTIF(Vertices[Out-Degree],"&gt;= "&amp;H45)-COUNTIF(Vertices[Out-Degree],"&gt;="&amp;H46)</f>
        <v>0</v>
      </c>
      <c r="J45" s="39">
        <f t="shared" si="13"/>
        <v>461.2424240545458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0.06363229090909087</v>
      </c>
      <c r="O45" s="40">
        <f>COUNTIF(Vertices[Eigenvector Centrality],"&gt;= "&amp;N45)-COUNTIF(Vertices[Eigenvector Centrality],"&gt;="&amp;N46)</f>
        <v>0</v>
      </c>
      <c r="P45" s="39">
        <f t="shared" si="16"/>
        <v>2.1306612545454544</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4.072727272727274</v>
      </c>
      <c r="G46" s="38">
        <f>COUNTIF(Vertices[In-Degree],"&gt;= "&amp;F46)-COUNTIF(Vertices[In-Degree],"&gt;="&amp;F47)</f>
        <v>0</v>
      </c>
      <c r="H46" s="37">
        <f t="shared" si="12"/>
        <v>4.654545454545455</v>
      </c>
      <c r="I46" s="38">
        <f>COUNTIF(Vertices[Out-Degree],"&gt;= "&amp;H46)-COUNTIF(Vertices[Out-Degree],"&gt;="&amp;H47)</f>
        <v>0</v>
      </c>
      <c r="J46" s="37">
        <f t="shared" si="13"/>
        <v>476.12121192727307</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0.06568494545454541</v>
      </c>
      <c r="O46" s="38">
        <f>COUNTIF(Vertices[Eigenvector Centrality],"&gt;= "&amp;N46)-COUNTIF(Vertices[Eigenvector Centrality],"&gt;="&amp;N47)</f>
        <v>0</v>
      </c>
      <c r="P46" s="37">
        <f t="shared" si="16"/>
        <v>2.185670327272727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4.200000000000001</v>
      </c>
      <c r="G47" s="40">
        <f>COUNTIF(Vertices[In-Degree],"&gt;= "&amp;F47)-COUNTIF(Vertices[In-Degree],"&gt;="&amp;F48)</f>
        <v>0</v>
      </c>
      <c r="H47" s="39">
        <f t="shared" si="12"/>
        <v>4.800000000000001</v>
      </c>
      <c r="I47" s="40">
        <f>COUNTIF(Vertices[Out-Degree],"&gt;= "&amp;H47)-COUNTIF(Vertices[Out-Degree],"&gt;="&amp;H48)</f>
        <v>0</v>
      </c>
      <c r="J47" s="39">
        <f t="shared" si="13"/>
        <v>490.99999980000035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0.06773759999999995</v>
      </c>
      <c r="O47" s="40">
        <f>COUNTIF(Vertices[Eigenvector Centrality],"&gt;= "&amp;N47)-COUNTIF(Vertices[Eigenvector Centrality],"&gt;="&amp;N48)</f>
        <v>0</v>
      </c>
      <c r="P47" s="39">
        <f t="shared" si="16"/>
        <v>2.2406794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4.327272727272728</v>
      </c>
      <c r="G48" s="38">
        <f>COUNTIF(Vertices[In-Degree],"&gt;= "&amp;F48)-COUNTIF(Vertices[In-Degree],"&gt;="&amp;F49)</f>
        <v>0</v>
      </c>
      <c r="H48" s="37">
        <f t="shared" si="12"/>
        <v>4.945454545454546</v>
      </c>
      <c r="I48" s="38">
        <f>COUNTIF(Vertices[Out-Degree],"&gt;= "&amp;H48)-COUNTIF(Vertices[Out-Degree],"&gt;="&amp;H49)</f>
        <v>2</v>
      </c>
      <c r="J48" s="37">
        <f t="shared" si="13"/>
        <v>505.87878767272764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0.0697902545454545</v>
      </c>
      <c r="O48" s="38">
        <f>COUNTIF(Vertices[Eigenvector Centrality],"&gt;= "&amp;N48)-COUNTIF(Vertices[Eigenvector Centrality],"&gt;="&amp;N49)</f>
        <v>0</v>
      </c>
      <c r="P48" s="37">
        <f t="shared" si="16"/>
        <v>2.2956884727272726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4.454545454545455</v>
      </c>
      <c r="G49" s="40">
        <f>COUNTIF(Vertices[In-Degree],"&gt;= "&amp;F49)-COUNTIF(Vertices[In-Degree],"&gt;="&amp;F50)</f>
        <v>0</v>
      </c>
      <c r="H49" s="39">
        <f t="shared" si="12"/>
        <v>5.090909090909092</v>
      </c>
      <c r="I49" s="40">
        <f>COUNTIF(Vertices[Out-Degree],"&gt;= "&amp;H49)-COUNTIF(Vertices[Out-Degree],"&gt;="&amp;H50)</f>
        <v>0</v>
      </c>
      <c r="J49" s="39">
        <f t="shared" si="13"/>
        <v>520.7575755454549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0.07184290909090904</v>
      </c>
      <c r="O49" s="40">
        <f>COUNTIF(Vertices[Eigenvector Centrality],"&gt;= "&amp;N49)-COUNTIF(Vertices[Eigenvector Centrality],"&gt;="&amp;N50)</f>
        <v>0</v>
      </c>
      <c r="P49" s="39">
        <f t="shared" si="16"/>
        <v>2.3506975454545453</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4.581818181818182</v>
      </c>
      <c r="G50" s="38">
        <f>COUNTIF(Vertices[In-Degree],"&gt;= "&amp;F50)-COUNTIF(Vertices[In-Degree],"&gt;="&amp;F51)</f>
        <v>0</v>
      </c>
      <c r="H50" s="37">
        <f t="shared" si="12"/>
        <v>5.236363636363637</v>
      </c>
      <c r="I50" s="38">
        <f>COUNTIF(Vertices[Out-Degree],"&gt;= "&amp;H50)-COUNTIF(Vertices[Out-Degree],"&gt;="&amp;H51)</f>
        <v>0</v>
      </c>
      <c r="J50" s="37">
        <f t="shared" si="13"/>
        <v>535.6363634181821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0.07389556363636358</v>
      </c>
      <c r="O50" s="38">
        <f>COUNTIF(Vertices[Eigenvector Centrality],"&gt;= "&amp;N50)-COUNTIF(Vertices[Eigenvector Centrality],"&gt;="&amp;N51)</f>
        <v>1</v>
      </c>
      <c r="P50" s="37">
        <f t="shared" si="16"/>
        <v>2.405706618181818</v>
      </c>
      <c r="Q50" s="38">
        <f>COUNTIF(Vertices[PageRank],"&gt;= "&amp;P50)-COUNTIF(Vertices[PageRank],"&gt;="&amp;P51)</f>
        <v>1</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4.709090909090909</v>
      </c>
      <c r="G51" s="40">
        <f>COUNTIF(Vertices[In-Degree],"&gt;= "&amp;F51)-COUNTIF(Vertices[In-Degree],"&gt;="&amp;F52)</f>
        <v>0</v>
      </c>
      <c r="H51" s="39">
        <f t="shared" si="12"/>
        <v>5.381818181818183</v>
      </c>
      <c r="I51" s="40">
        <f>COUNTIF(Vertices[Out-Degree],"&gt;= "&amp;H51)-COUNTIF(Vertices[Out-Degree],"&gt;="&amp;H52)</f>
        <v>0</v>
      </c>
      <c r="J51" s="39">
        <f t="shared" si="13"/>
        <v>550.5151512909093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0.07594821818181813</v>
      </c>
      <c r="O51" s="40">
        <f>COUNTIF(Vertices[Eigenvector Centrality],"&gt;= "&amp;N51)-COUNTIF(Vertices[Eigenvector Centrality],"&gt;="&amp;N52)</f>
        <v>0</v>
      </c>
      <c r="P51" s="39">
        <f t="shared" si="16"/>
        <v>2.460715690909091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4.836363636363636</v>
      </c>
      <c r="G52" s="38">
        <f>COUNTIF(Vertices[In-Degree],"&gt;= "&amp;F52)-COUNTIF(Vertices[In-Degree],"&gt;="&amp;F53)</f>
        <v>0</v>
      </c>
      <c r="H52" s="37">
        <f t="shared" si="12"/>
        <v>5.527272727272728</v>
      </c>
      <c r="I52" s="38">
        <f>COUNTIF(Vertices[Out-Degree],"&gt;= "&amp;H52)-COUNTIF(Vertices[Out-Degree],"&gt;="&amp;H53)</f>
        <v>0</v>
      </c>
      <c r="J52" s="37">
        <f t="shared" si="13"/>
        <v>565.3939391636366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0.07800087272727267</v>
      </c>
      <c r="O52" s="38">
        <f>COUNTIF(Vertices[Eigenvector Centrality],"&gt;= "&amp;N52)-COUNTIF(Vertices[Eigenvector Centrality],"&gt;="&amp;N53)</f>
        <v>0</v>
      </c>
      <c r="P52" s="37">
        <f t="shared" si="16"/>
        <v>2.5157247636363635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4.963636363636363</v>
      </c>
      <c r="G53" s="40">
        <f>COUNTIF(Vertices[In-Degree],"&gt;= "&amp;F53)-COUNTIF(Vertices[In-Degree],"&gt;="&amp;F54)</f>
        <v>1</v>
      </c>
      <c r="H53" s="39">
        <f t="shared" si="12"/>
        <v>5.672727272727274</v>
      </c>
      <c r="I53" s="40">
        <f>COUNTIF(Vertices[Out-Degree],"&gt;= "&amp;H53)-COUNTIF(Vertices[Out-Degree],"&gt;="&amp;H54)</f>
        <v>0</v>
      </c>
      <c r="J53" s="39">
        <f t="shared" si="13"/>
        <v>580.2727270363638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0.08005352727272722</v>
      </c>
      <c r="O53" s="40">
        <f>COUNTIF(Vertices[Eigenvector Centrality],"&gt;= "&amp;N53)-COUNTIF(Vertices[Eigenvector Centrality],"&gt;="&amp;N54)</f>
        <v>0</v>
      </c>
      <c r="P53" s="39">
        <f t="shared" si="16"/>
        <v>2.5707338363636363</v>
      </c>
      <c r="Q53" s="40">
        <f>COUNTIF(Vertices[PageRank],"&gt;= "&amp;P53)-COUNTIF(Vertices[PageRank],"&gt;="&amp;P54)</f>
        <v>2</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5.09090909090909</v>
      </c>
      <c r="G54" s="38">
        <f>COUNTIF(Vertices[In-Degree],"&gt;= "&amp;F54)-COUNTIF(Vertices[In-Degree],"&gt;="&amp;F55)</f>
        <v>0</v>
      </c>
      <c r="H54" s="37">
        <f t="shared" si="12"/>
        <v>5.818181818181819</v>
      </c>
      <c r="I54" s="38">
        <f>COUNTIF(Vertices[Out-Degree],"&gt;= "&amp;H54)-COUNTIF(Vertices[Out-Degree],"&gt;="&amp;H55)</f>
        <v>0</v>
      </c>
      <c r="J54" s="37">
        <f t="shared" si="13"/>
        <v>595.151514909091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0.08210618181818176</v>
      </c>
      <c r="O54" s="38">
        <f>COUNTIF(Vertices[Eigenvector Centrality],"&gt;= "&amp;N54)-COUNTIF(Vertices[Eigenvector Centrality],"&gt;="&amp;N55)</f>
        <v>0</v>
      </c>
      <c r="P54" s="37">
        <f t="shared" si="16"/>
        <v>2.625742909090909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5.218181818181817</v>
      </c>
      <c r="G55" s="40">
        <f>COUNTIF(Vertices[In-Degree],"&gt;= "&amp;F55)-COUNTIF(Vertices[In-Degree],"&gt;="&amp;F56)</f>
        <v>0</v>
      </c>
      <c r="H55" s="39">
        <f t="shared" si="12"/>
        <v>5.963636363636365</v>
      </c>
      <c r="I55" s="40">
        <f>COUNTIF(Vertices[Out-Degree],"&gt;= "&amp;H55)-COUNTIF(Vertices[Out-Degree],"&gt;="&amp;H56)</f>
        <v>1</v>
      </c>
      <c r="J55" s="39">
        <f t="shared" si="13"/>
        <v>610.0303027818182</v>
      </c>
      <c r="K55" s="40">
        <f>COUNTIF(Vertices[Betweenness Centrality],"&gt;= "&amp;J55)-COUNTIF(Vertices[Betweenness Centrality],"&gt;="&amp;J56)</f>
        <v>1</v>
      </c>
      <c r="L55" s="39">
        <f t="shared" si="14"/>
        <v>0.7454545454545456</v>
      </c>
      <c r="M55" s="40">
        <f>COUNTIF(Vertices[Closeness Centrality],"&gt;= "&amp;L55)-COUNTIF(Vertices[Closeness Centrality],"&gt;="&amp;L56)</f>
        <v>0</v>
      </c>
      <c r="N55" s="39">
        <f t="shared" si="15"/>
        <v>0.0841588363636363</v>
      </c>
      <c r="O55" s="40">
        <f>COUNTIF(Vertices[Eigenvector Centrality],"&gt;= "&amp;N55)-COUNTIF(Vertices[Eigenvector Centrality],"&gt;="&amp;N56)</f>
        <v>0</v>
      </c>
      <c r="P55" s="39">
        <f t="shared" si="16"/>
        <v>2.6807519818181818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5.345454545454544</v>
      </c>
      <c r="G56" s="38">
        <f>COUNTIF(Vertices[In-Degree],"&gt;= "&amp;F56)-COUNTIF(Vertices[In-Degree],"&gt;="&amp;F57)</f>
        <v>1</v>
      </c>
      <c r="H56" s="37">
        <f t="shared" si="12"/>
        <v>6.10909090909091</v>
      </c>
      <c r="I56" s="38">
        <f>COUNTIF(Vertices[Out-Degree],"&gt;= "&amp;H56)-COUNTIF(Vertices[Out-Degree],"&gt;="&amp;H57)</f>
        <v>0</v>
      </c>
      <c r="J56" s="37">
        <f t="shared" si="13"/>
        <v>624.9090906545455</v>
      </c>
      <c r="K56" s="38">
        <f>COUNTIF(Vertices[Betweenness Centrality],"&gt;= "&amp;J56)-COUNTIF(Vertices[Betweenness Centrality],"&gt;="&amp;J57)</f>
        <v>2</v>
      </c>
      <c r="L56" s="37">
        <f t="shared" si="14"/>
        <v>0.7636363636363638</v>
      </c>
      <c r="M56" s="38">
        <f>COUNTIF(Vertices[Closeness Centrality],"&gt;= "&amp;L56)-COUNTIF(Vertices[Closeness Centrality],"&gt;="&amp;L57)</f>
        <v>0</v>
      </c>
      <c r="N56" s="37">
        <f t="shared" si="15"/>
        <v>0.08621149090909085</v>
      </c>
      <c r="O56" s="38">
        <f>COUNTIF(Vertices[Eigenvector Centrality],"&gt;= "&amp;N56)-COUNTIF(Vertices[Eigenvector Centrality],"&gt;="&amp;N57)</f>
        <v>1</v>
      </c>
      <c r="P56" s="37">
        <f t="shared" si="16"/>
        <v>2.7357610545454545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v>
      </c>
      <c r="G57" s="42">
        <f>COUNTIF(Vertices[In-Degree],"&gt;= "&amp;F57)-COUNTIF(Vertices[In-Degree],"&gt;="&amp;F58)</f>
        <v>1</v>
      </c>
      <c r="H57" s="41">
        <f>MAX(Vertices[Out-Degree])</f>
        <v>8</v>
      </c>
      <c r="I57" s="42">
        <f>COUNTIF(Vertices[Out-Degree],"&gt;= "&amp;H57)-COUNTIF(Vertices[Out-Degree],"&gt;="&amp;H58)</f>
        <v>1</v>
      </c>
      <c r="J57" s="41">
        <f>MAX(Vertices[Betweenness Centrality])</f>
        <v>818.333333</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0.112896</v>
      </c>
      <c r="O57" s="42">
        <f>COUNTIF(Vertices[Eigenvector Centrality],"&gt;= "&amp;N57)-COUNTIF(Vertices[Eigenvector Centrality],"&gt;="&amp;N58)</f>
        <v>1</v>
      </c>
      <c r="P57" s="41">
        <f>MAX(Vertices[PageRank])</f>
        <v>3.450879</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v>
      </c>
    </row>
    <row r="71" spans="1:2" ht="15">
      <c r="A71" s="33" t="s">
        <v>90</v>
      </c>
      <c r="B71" s="47">
        <f>_xlfn.IFERROR(AVERAGE(Vertices[In-Degree]),NoMetricMessage)</f>
        <v>1.2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1.2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818.333333</v>
      </c>
    </row>
    <row r="99" spans="1:2" ht="15">
      <c r="A99" s="33" t="s">
        <v>102</v>
      </c>
      <c r="B99" s="47">
        <f>_xlfn.IFERROR(AVERAGE(Vertices[Betweenness Centrality]),NoMetricMessage)</f>
        <v>41.61666665833333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0.19100019166666657</v>
      </c>
    </row>
    <row r="114" spans="1:2" ht="15">
      <c r="A114" s="33" t="s">
        <v>109</v>
      </c>
      <c r="B114" s="47">
        <f>_xlfn.IFERROR(MEDIAN(Vertices[Closeness Centrality]),NoMetricMessage)</f>
        <v>0.007381</v>
      </c>
    </row>
    <row r="125" spans="1:2" ht="15">
      <c r="A125" s="33" t="s">
        <v>112</v>
      </c>
      <c r="B125" s="47">
        <f>IF(COUNT(Vertices[Eigenvector Centrality])&gt;0,N2,NoMetricMessage)</f>
        <v>0</v>
      </c>
    </row>
    <row r="126" spans="1:2" ht="15">
      <c r="A126" s="33" t="s">
        <v>113</v>
      </c>
      <c r="B126" s="47">
        <f>IF(COUNT(Vertices[Eigenvector Centrality])&gt;0,N57,NoMetricMessage)</f>
        <v>0.112896</v>
      </c>
    </row>
    <row r="127" spans="1:2" ht="15">
      <c r="A127" s="33" t="s">
        <v>114</v>
      </c>
      <c r="B127" s="47">
        <f>_xlfn.IFERROR(AVERAGE(Vertices[Eigenvector Centrality]),NoMetricMessage)</f>
        <v>0.008333308333333334</v>
      </c>
    </row>
    <row r="128" spans="1:2" ht="15">
      <c r="A128" s="33" t="s">
        <v>115</v>
      </c>
      <c r="B128" s="47">
        <f>_xlfn.IFERROR(MEDIAN(Vertices[Eigenvector Centrality]),NoMetricMessage)</f>
        <v>0</v>
      </c>
    </row>
    <row r="139" spans="1:2" ht="15">
      <c r="A139" s="33" t="s">
        <v>140</v>
      </c>
      <c r="B139" s="47">
        <f>IF(COUNT(Vertices[PageRank])&gt;0,P2,NoMetricMessage)</f>
        <v>0.42538</v>
      </c>
    </row>
    <row r="140" spans="1:2" ht="15">
      <c r="A140" s="33" t="s">
        <v>141</v>
      </c>
      <c r="B140" s="47">
        <f>IF(COUNT(Vertices[PageRank])&gt;0,P57,NoMetricMessage)</f>
        <v>3.450879</v>
      </c>
    </row>
    <row r="141" spans="1:2" ht="15">
      <c r="A141" s="33" t="s">
        <v>142</v>
      </c>
      <c r="B141" s="47">
        <f>_xlfn.IFERROR(AVERAGE(Vertices[PageRank]),NoMetricMessage)</f>
        <v>0.9999957916666667</v>
      </c>
    </row>
    <row r="142" spans="1:2" ht="15">
      <c r="A142" s="33" t="s">
        <v>143</v>
      </c>
      <c r="B142" s="47">
        <f>_xlfn.IFERROR(MEDIAN(Vertices[PageRank]),NoMetricMessage)</f>
        <v>0.999996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0.12380952380952381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2040</v>
      </c>
      <c r="K7" s="13" t="s">
        <v>2041</v>
      </c>
    </row>
    <row r="8" spans="1:11" ht="409.5">
      <c r="A8"/>
      <c r="B8">
        <v>2</v>
      </c>
      <c r="C8">
        <v>2</v>
      </c>
      <c r="D8" t="s">
        <v>61</v>
      </c>
      <c r="E8" t="s">
        <v>61</v>
      </c>
      <c r="H8" t="s">
        <v>73</v>
      </c>
      <c r="J8" t="s">
        <v>2042</v>
      </c>
      <c r="K8" s="13" t="s">
        <v>2043</v>
      </c>
    </row>
    <row r="9" spans="1:11" ht="409.5">
      <c r="A9"/>
      <c r="B9">
        <v>3</v>
      </c>
      <c r="C9">
        <v>4</v>
      </c>
      <c r="D9" t="s">
        <v>62</v>
      </c>
      <c r="E9" t="s">
        <v>62</v>
      </c>
      <c r="H9" t="s">
        <v>74</v>
      </c>
      <c r="J9" t="s">
        <v>2044</v>
      </c>
      <c r="K9" s="13" t="s">
        <v>2045</v>
      </c>
    </row>
    <row r="10" spans="1:11" ht="409.5">
      <c r="A10"/>
      <c r="B10">
        <v>4</v>
      </c>
      <c r="D10" t="s">
        <v>63</v>
      </c>
      <c r="E10" t="s">
        <v>63</v>
      </c>
      <c r="H10" t="s">
        <v>75</v>
      </c>
      <c r="J10" t="s">
        <v>2046</v>
      </c>
      <c r="K10" s="13" t="s">
        <v>2047</v>
      </c>
    </row>
    <row r="11" spans="1:11" ht="15">
      <c r="A11"/>
      <c r="B11">
        <v>5</v>
      </c>
      <c r="D11" t="s">
        <v>46</v>
      </c>
      <c r="E11">
        <v>1</v>
      </c>
      <c r="H11" t="s">
        <v>76</v>
      </c>
      <c r="J11" t="s">
        <v>2048</v>
      </c>
      <c r="K11" t="s">
        <v>2049</v>
      </c>
    </row>
    <row r="12" spans="1:11" ht="15">
      <c r="A12"/>
      <c r="B12"/>
      <c r="D12" t="s">
        <v>64</v>
      </c>
      <c r="E12">
        <v>2</v>
      </c>
      <c r="H12">
        <v>0</v>
      </c>
      <c r="J12" t="s">
        <v>2050</v>
      </c>
      <c r="K12" t="s">
        <v>2051</v>
      </c>
    </row>
    <row r="13" spans="1:11" ht="15">
      <c r="A13"/>
      <c r="B13"/>
      <c r="D13">
        <v>1</v>
      </c>
      <c r="E13">
        <v>3</v>
      </c>
      <c r="H13">
        <v>1</v>
      </c>
      <c r="J13" t="s">
        <v>2052</v>
      </c>
      <c r="K13" t="s">
        <v>2053</v>
      </c>
    </row>
    <row r="14" spans="4:11" ht="15">
      <c r="D14">
        <v>2</v>
      </c>
      <c r="E14">
        <v>4</v>
      </c>
      <c r="H14">
        <v>2</v>
      </c>
      <c r="J14" t="s">
        <v>2054</v>
      </c>
      <c r="K14" t="s">
        <v>2055</v>
      </c>
    </row>
    <row r="15" spans="4:11" ht="15">
      <c r="D15">
        <v>3</v>
      </c>
      <c r="E15">
        <v>5</v>
      </c>
      <c r="H15">
        <v>3</v>
      </c>
      <c r="J15" t="s">
        <v>2056</v>
      </c>
      <c r="K15" t="s">
        <v>2057</v>
      </c>
    </row>
    <row r="16" spans="4:11" ht="15">
      <c r="D16">
        <v>4</v>
      </c>
      <c r="E16">
        <v>6</v>
      </c>
      <c r="H16">
        <v>4</v>
      </c>
      <c r="J16" t="s">
        <v>2058</v>
      </c>
      <c r="K16" t="s">
        <v>2059</v>
      </c>
    </row>
    <row r="17" spans="4:11" ht="15">
      <c r="D17">
        <v>5</v>
      </c>
      <c r="E17">
        <v>7</v>
      </c>
      <c r="H17">
        <v>5</v>
      </c>
      <c r="J17" t="s">
        <v>2060</v>
      </c>
      <c r="K17" t="s">
        <v>2061</v>
      </c>
    </row>
    <row r="18" spans="4:11" ht="15">
      <c r="D18">
        <v>6</v>
      </c>
      <c r="E18">
        <v>8</v>
      </c>
      <c r="H18">
        <v>6</v>
      </c>
      <c r="J18" t="s">
        <v>2062</v>
      </c>
      <c r="K18" t="s">
        <v>2063</v>
      </c>
    </row>
    <row r="19" spans="4:11" ht="15">
      <c r="D19">
        <v>7</v>
      </c>
      <c r="E19">
        <v>9</v>
      </c>
      <c r="H19">
        <v>7</v>
      </c>
      <c r="J19" t="s">
        <v>2064</v>
      </c>
      <c r="K19" t="s">
        <v>2065</v>
      </c>
    </row>
    <row r="20" spans="4:11" ht="15">
      <c r="D20">
        <v>8</v>
      </c>
      <c r="H20">
        <v>8</v>
      </c>
      <c r="J20" t="s">
        <v>2066</v>
      </c>
      <c r="K20" t="s">
        <v>2067</v>
      </c>
    </row>
    <row r="21" spans="4:11" ht="409.5">
      <c r="D21">
        <v>9</v>
      </c>
      <c r="H21">
        <v>9</v>
      </c>
      <c r="J21" t="s">
        <v>2068</v>
      </c>
      <c r="K21" s="13" t="s">
        <v>2069</v>
      </c>
    </row>
    <row r="22" spans="4:11" ht="409.5">
      <c r="D22">
        <v>10</v>
      </c>
      <c r="J22" t="s">
        <v>2070</v>
      </c>
      <c r="K22" s="13" t="s">
        <v>2071</v>
      </c>
    </row>
    <row r="23" spans="4:11" ht="409.5">
      <c r="D23">
        <v>11</v>
      </c>
      <c r="J23" t="s">
        <v>2072</v>
      </c>
      <c r="K23" s="13" t="s">
        <v>2073</v>
      </c>
    </row>
    <row r="24" spans="10:11" ht="409.5">
      <c r="J24" t="s">
        <v>2074</v>
      </c>
      <c r="K24" s="13" t="s">
        <v>3187</v>
      </c>
    </row>
    <row r="25" spans="10:11" ht="15">
      <c r="J25" t="s">
        <v>2075</v>
      </c>
      <c r="K25" t="b">
        <v>0</v>
      </c>
    </row>
    <row r="26" spans="10:11" ht="15">
      <c r="J26" t="s">
        <v>3185</v>
      </c>
      <c r="K26" t="s">
        <v>3186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2115</v>
      </c>
      <c r="B2" s="116" t="s">
        <v>2116</v>
      </c>
      <c r="C2" s="117" t="s">
        <v>2117</v>
      </c>
    </row>
    <row r="3" spans="1:3" ht="15">
      <c r="A3" s="115" t="s">
        <v>2077</v>
      </c>
      <c r="B3" s="115" t="s">
        <v>2077</v>
      </c>
      <c r="C3" s="34">
        <v>47</v>
      </c>
    </row>
    <row r="4" spans="1:3" ht="15">
      <c r="A4" s="115" t="s">
        <v>2078</v>
      </c>
      <c r="B4" s="115" t="s">
        <v>2078</v>
      </c>
      <c r="C4" s="34">
        <v>25</v>
      </c>
    </row>
    <row r="5" spans="1:3" ht="15">
      <c r="A5" s="115" t="s">
        <v>2078</v>
      </c>
      <c r="B5" s="115" t="s">
        <v>2081</v>
      </c>
      <c r="C5" s="34">
        <v>3</v>
      </c>
    </row>
    <row r="6" spans="1:3" ht="15">
      <c r="A6" s="115" t="s">
        <v>2078</v>
      </c>
      <c r="B6" s="115" t="s">
        <v>2084</v>
      </c>
      <c r="C6" s="34">
        <v>6</v>
      </c>
    </row>
    <row r="7" spans="1:3" ht="15">
      <c r="A7" s="115" t="s">
        <v>2078</v>
      </c>
      <c r="B7" s="115" t="s">
        <v>2086</v>
      </c>
      <c r="C7" s="34">
        <v>1</v>
      </c>
    </row>
    <row r="8" spans="1:3" ht="15">
      <c r="A8" s="115" t="s">
        <v>2079</v>
      </c>
      <c r="B8" s="115" t="s">
        <v>2079</v>
      </c>
      <c r="C8" s="34">
        <v>16</v>
      </c>
    </row>
    <row r="9" spans="1:3" ht="15">
      <c r="A9" s="115" t="s">
        <v>2080</v>
      </c>
      <c r="B9" s="115" t="s">
        <v>2078</v>
      </c>
      <c r="C9" s="34">
        <v>1</v>
      </c>
    </row>
    <row r="10" spans="1:3" ht="15">
      <c r="A10" s="115" t="s">
        <v>2080</v>
      </c>
      <c r="B10" s="115" t="s">
        <v>2080</v>
      </c>
      <c r="C10" s="34">
        <v>14</v>
      </c>
    </row>
    <row r="11" spans="1:3" ht="15">
      <c r="A11" s="115" t="s">
        <v>2080</v>
      </c>
      <c r="B11" s="115" t="s">
        <v>2083</v>
      </c>
      <c r="C11" s="34">
        <v>1</v>
      </c>
    </row>
    <row r="12" spans="1:3" ht="15">
      <c r="A12" s="115" t="s">
        <v>2081</v>
      </c>
      <c r="B12" s="115" t="s">
        <v>2078</v>
      </c>
      <c r="C12" s="34">
        <v>3</v>
      </c>
    </row>
    <row r="13" spans="1:3" ht="15">
      <c r="A13" s="115" t="s">
        <v>2081</v>
      </c>
      <c r="B13" s="115" t="s">
        <v>2081</v>
      </c>
      <c r="C13" s="34">
        <v>8</v>
      </c>
    </row>
    <row r="14" spans="1:3" ht="15">
      <c r="A14" s="115" t="s">
        <v>2082</v>
      </c>
      <c r="B14" s="115" t="s">
        <v>2082</v>
      </c>
      <c r="C14" s="34">
        <v>12</v>
      </c>
    </row>
    <row r="15" spans="1:3" ht="15">
      <c r="A15" s="115" t="s">
        <v>2083</v>
      </c>
      <c r="B15" s="115" t="s">
        <v>2083</v>
      </c>
      <c r="C15" s="34">
        <v>7</v>
      </c>
    </row>
    <row r="16" spans="1:3" ht="15">
      <c r="A16" s="115" t="s">
        <v>2084</v>
      </c>
      <c r="B16" s="115" t="s">
        <v>2084</v>
      </c>
      <c r="C16" s="34">
        <v>23</v>
      </c>
    </row>
    <row r="17" spans="1:3" ht="15">
      <c r="A17" s="115" t="s">
        <v>2085</v>
      </c>
      <c r="B17" s="115" t="s">
        <v>2085</v>
      </c>
      <c r="C17" s="34">
        <v>4</v>
      </c>
    </row>
    <row r="18" spans="1:3" ht="15">
      <c r="A18" s="115" t="s">
        <v>2086</v>
      </c>
      <c r="B18" s="115" t="s">
        <v>2086</v>
      </c>
      <c r="C18" s="34">
        <v>6</v>
      </c>
    </row>
    <row r="19" spans="1:3" ht="15">
      <c r="A19" s="115" t="s">
        <v>2087</v>
      </c>
      <c r="B19" s="115" t="s">
        <v>2087</v>
      </c>
      <c r="C19" s="34">
        <v>3</v>
      </c>
    </row>
    <row r="20" spans="1:3" ht="15">
      <c r="A20" s="115" t="s">
        <v>2088</v>
      </c>
      <c r="B20" s="115" t="s">
        <v>2088</v>
      </c>
      <c r="C20" s="34">
        <v>9</v>
      </c>
    </row>
    <row r="21" spans="1:3" ht="15">
      <c r="A21" s="115" t="s">
        <v>2089</v>
      </c>
      <c r="B21" s="115" t="s">
        <v>2089</v>
      </c>
      <c r="C21" s="34">
        <v>2</v>
      </c>
    </row>
    <row r="22" spans="1:3" ht="15">
      <c r="A22" s="115" t="s">
        <v>2090</v>
      </c>
      <c r="B22" s="115" t="s">
        <v>2090</v>
      </c>
      <c r="C22" s="34">
        <v>4</v>
      </c>
    </row>
    <row r="23" spans="1:3" ht="15">
      <c r="A23" s="115" t="s">
        <v>2091</v>
      </c>
      <c r="B23" s="115" t="s">
        <v>2091</v>
      </c>
      <c r="C23" s="34">
        <v>2</v>
      </c>
    </row>
    <row r="24" spans="1:3" ht="15">
      <c r="A24" s="115" t="s">
        <v>2092</v>
      </c>
      <c r="B24" s="115" t="s">
        <v>2092</v>
      </c>
      <c r="C24" s="34">
        <v>3</v>
      </c>
    </row>
    <row r="25" spans="1:3" ht="15">
      <c r="A25" s="115" t="s">
        <v>2093</v>
      </c>
      <c r="B25" s="115" t="s">
        <v>2093</v>
      </c>
      <c r="C25" s="34">
        <v>2</v>
      </c>
    </row>
    <row r="26" spans="1:3" ht="15">
      <c r="A26" s="115" t="s">
        <v>2094</v>
      </c>
      <c r="B26" s="115" t="s">
        <v>2094</v>
      </c>
      <c r="C26" s="34">
        <v>4</v>
      </c>
    </row>
    <row r="27" spans="1:3" ht="15">
      <c r="A27" s="115" t="s">
        <v>2095</v>
      </c>
      <c r="B27" s="115" t="s">
        <v>2095</v>
      </c>
      <c r="C27" s="34">
        <v>2</v>
      </c>
    </row>
    <row r="28" spans="1:3" ht="15">
      <c r="A28" s="115" t="s">
        <v>2096</v>
      </c>
      <c r="B28" s="115" t="s">
        <v>2096</v>
      </c>
      <c r="C28" s="34">
        <v>2</v>
      </c>
    </row>
    <row r="29" spans="1:3" ht="15">
      <c r="A29" s="115" t="s">
        <v>2097</v>
      </c>
      <c r="B29" s="115" t="s">
        <v>2097</v>
      </c>
      <c r="C29" s="34">
        <v>1</v>
      </c>
    </row>
    <row r="30" spans="1:3" ht="15">
      <c r="A30" s="115" t="s">
        <v>2098</v>
      </c>
      <c r="B30" s="115" t="s">
        <v>2098</v>
      </c>
      <c r="C30" s="34">
        <v>1</v>
      </c>
    </row>
    <row r="31" spans="1:3" ht="15">
      <c r="A31" s="115" t="s">
        <v>2099</v>
      </c>
      <c r="B31" s="115" t="s">
        <v>2099</v>
      </c>
      <c r="C3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2123</v>
      </c>
      <c r="B1" s="13" t="s">
        <v>2125</v>
      </c>
      <c r="C1" s="13" t="s">
        <v>2126</v>
      </c>
      <c r="D1" s="13" t="s">
        <v>2128</v>
      </c>
      <c r="E1" s="13" t="s">
        <v>2127</v>
      </c>
      <c r="F1" s="13" t="s">
        <v>2132</v>
      </c>
      <c r="G1" s="13" t="s">
        <v>2131</v>
      </c>
      <c r="H1" s="13" t="s">
        <v>2134</v>
      </c>
      <c r="I1" s="13" t="s">
        <v>2133</v>
      </c>
      <c r="J1" s="13" t="s">
        <v>2136</v>
      </c>
      <c r="K1" s="13" t="s">
        <v>2135</v>
      </c>
      <c r="L1" s="13" t="s">
        <v>2138</v>
      </c>
      <c r="M1" s="13" t="s">
        <v>2137</v>
      </c>
      <c r="N1" s="13" t="s">
        <v>2140</v>
      </c>
      <c r="O1" s="13" t="s">
        <v>2139</v>
      </c>
      <c r="P1" s="13" t="s">
        <v>2142</v>
      </c>
      <c r="Q1" s="13" t="s">
        <v>2141</v>
      </c>
      <c r="R1" s="13" t="s">
        <v>2144</v>
      </c>
      <c r="S1" s="13" t="s">
        <v>2143</v>
      </c>
      <c r="T1" s="13" t="s">
        <v>2146</v>
      </c>
      <c r="U1" s="13" t="s">
        <v>2145</v>
      </c>
      <c r="V1" s="13" t="s">
        <v>2147</v>
      </c>
    </row>
    <row r="2" spans="1:22" ht="15">
      <c r="A2" s="82" t="s">
        <v>558</v>
      </c>
      <c r="B2" s="78">
        <v>3</v>
      </c>
      <c r="C2" s="82" t="s">
        <v>558</v>
      </c>
      <c r="D2" s="78">
        <v>3</v>
      </c>
      <c r="E2" s="82" t="s">
        <v>514</v>
      </c>
      <c r="F2" s="78">
        <v>2</v>
      </c>
      <c r="G2" s="82" t="s">
        <v>567</v>
      </c>
      <c r="H2" s="78">
        <v>2</v>
      </c>
      <c r="I2" s="82" t="s">
        <v>541</v>
      </c>
      <c r="J2" s="78">
        <v>1</v>
      </c>
      <c r="K2" s="82" t="s">
        <v>561</v>
      </c>
      <c r="L2" s="78">
        <v>1</v>
      </c>
      <c r="M2" s="82" t="s">
        <v>551</v>
      </c>
      <c r="N2" s="78">
        <v>1</v>
      </c>
      <c r="O2" s="82" t="s">
        <v>524</v>
      </c>
      <c r="P2" s="78">
        <v>1</v>
      </c>
      <c r="Q2" s="82" t="s">
        <v>591</v>
      </c>
      <c r="R2" s="78">
        <v>1</v>
      </c>
      <c r="S2" s="82" t="s">
        <v>542</v>
      </c>
      <c r="T2" s="78">
        <v>1</v>
      </c>
      <c r="U2" s="82" t="s">
        <v>548</v>
      </c>
      <c r="V2" s="78">
        <v>1</v>
      </c>
    </row>
    <row r="3" spans="1:22" ht="15">
      <c r="A3" s="82" t="s">
        <v>514</v>
      </c>
      <c r="B3" s="78">
        <v>2</v>
      </c>
      <c r="C3" s="82" t="s">
        <v>491</v>
      </c>
      <c r="D3" s="78">
        <v>1</v>
      </c>
      <c r="E3" s="82" t="s">
        <v>2124</v>
      </c>
      <c r="F3" s="78">
        <v>2</v>
      </c>
      <c r="G3" s="82" t="s">
        <v>505</v>
      </c>
      <c r="H3" s="78">
        <v>2</v>
      </c>
      <c r="I3" s="78"/>
      <c r="J3" s="78"/>
      <c r="K3" s="82" t="s">
        <v>560</v>
      </c>
      <c r="L3" s="78">
        <v>1</v>
      </c>
      <c r="M3" s="82" t="s">
        <v>552</v>
      </c>
      <c r="N3" s="78">
        <v>1</v>
      </c>
      <c r="O3" s="78"/>
      <c r="P3" s="78"/>
      <c r="Q3" s="82" t="s">
        <v>572</v>
      </c>
      <c r="R3" s="78">
        <v>1</v>
      </c>
      <c r="S3" s="78"/>
      <c r="T3" s="78"/>
      <c r="U3" s="82" t="s">
        <v>546</v>
      </c>
      <c r="V3" s="78">
        <v>1</v>
      </c>
    </row>
    <row r="4" spans="1:22" ht="15">
      <c r="A4" s="82" t="s">
        <v>535</v>
      </c>
      <c r="B4" s="78">
        <v>2</v>
      </c>
      <c r="C4" s="82" t="s">
        <v>492</v>
      </c>
      <c r="D4" s="78">
        <v>1</v>
      </c>
      <c r="E4" s="82" t="s">
        <v>564</v>
      </c>
      <c r="F4" s="78">
        <v>2</v>
      </c>
      <c r="G4" s="82" t="s">
        <v>568</v>
      </c>
      <c r="H4" s="78">
        <v>1</v>
      </c>
      <c r="I4" s="78"/>
      <c r="J4" s="78"/>
      <c r="K4" s="78"/>
      <c r="L4" s="78"/>
      <c r="M4" s="82" t="s">
        <v>553</v>
      </c>
      <c r="N4" s="78">
        <v>1</v>
      </c>
      <c r="O4" s="78"/>
      <c r="P4" s="78"/>
      <c r="Q4" s="82" t="s">
        <v>573</v>
      </c>
      <c r="R4" s="78">
        <v>1</v>
      </c>
      <c r="S4" s="78"/>
      <c r="T4" s="78"/>
      <c r="U4" s="82" t="s">
        <v>547</v>
      </c>
      <c r="V4" s="78">
        <v>1</v>
      </c>
    </row>
    <row r="5" spans="1:22" ht="15">
      <c r="A5" s="82" t="s">
        <v>523</v>
      </c>
      <c r="B5" s="78">
        <v>2</v>
      </c>
      <c r="C5" s="82" t="s">
        <v>493</v>
      </c>
      <c r="D5" s="78">
        <v>1</v>
      </c>
      <c r="E5" s="82" t="s">
        <v>565</v>
      </c>
      <c r="F5" s="78">
        <v>1</v>
      </c>
      <c r="G5" s="82" t="s">
        <v>569</v>
      </c>
      <c r="H5" s="78">
        <v>1</v>
      </c>
      <c r="I5" s="78"/>
      <c r="J5" s="78"/>
      <c r="K5" s="78"/>
      <c r="L5" s="78"/>
      <c r="M5" s="82" t="s">
        <v>554</v>
      </c>
      <c r="N5" s="78">
        <v>1</v>
      </c>
      <c r="O5" s="78"/>
      <c r="P5" s="78"/>
      <c r="Q5" s="82" t="s">
        <v>574</v>
      </c>
      <c r="R5" s="78">
        <v>1</v>
      </c>
      <c r="S5" s="78"/>
      <c r="T5" s="78"/>
      <c r="U5" s="78"/>
      <c r="V5" s="78"/>
    </row>
    <row r="6" spans="1:22" ht="15">
      <c r="A6" s="82" t="s">
        <v>2124</v>
      </c>
      <c r="B6" s="78">
        <v>2</v>
      </c>
      <c r="C6" s="82" t="s">
        <v>495</v>
      </c>
      <c r="D6" s="78">
        <v>1</v>
      </c>
      <c r="E6" s="82" t="s">
        <v>562</v>
      </c>
      <c r="F6" s="78">
        <v>1</v>
      </c>
      <c r="G6" s="82" t="s">
        <v>570</v>
      </c>
      <c r="H6" s="78">
        <v>1</v>
      </c>
      <c r="I6" s="78"/>
      <c r="J6" s="78"/>
      <c r="K6" s="78"/>
      <c r="L6" s="78"/>
      <c r="M6" s="82" t="s">
        <v>555</v>
      </c>
      <c r="N6" s="78">
        <v>1</v>
      </c>
      <c r="O6" s="78"/>
      <c r="P6" s="78"/>
      <c r="Q6" s="82" t="s">
        <v>575</v>
      </c>
      <c r="R6" s="78">
        <v>1</v>
      </c>
      <c r="S6" s="78"/>
      <c r="T6" s="78"/>
      <c r="U6" s="78"/>
      <c r="V6" s="78"/>
    </row>
    <row r="7" spans="1:22" ht="15">
      <c r="A7" s="82" t="s">
        <v>564</v>
      </c>
      <c r="B7" s="78">
        <v>2</v>
      </c>
      <c r="C7" s="82" t="s">
        <v>497</v>
      </c>
      <c r="D7" s="78">
        <v>1</v>
      </c>
      <c r="E7" s="82" t="s">
        <v>545</v>
      </c>
      <c r="F7" s="78">
        <v>1</v>
      </c>
      <c r="G7" s="82" t="s">
        <v>571</v>
      </c>
      <c r="H7" s="78">
        <v>1</v>
      </c>
      <c r="I7" s="78"/>
      <c r="J7" s="78"/>
      <c r="K7" s="78"/>
      <c r="L7" s="78"/>
      <c r="M7" s="78"/>
      <c r="N7" s="78"/>
      <c r="O7" s="78"/>
      <c r="P7" s="78"/>
      <c r="Q7" s="82" t="s">
        <v>576</v>
      </c>
      <c r="R7" s="78">
        <v>1</v>
      </c>
      <c r="S7" s="78"/>
      <c r="T7" s="78"/>
      <c r="U7" s="78"/>
      <c r="V7" s="78"/>
    </row>
    <row r="8" spans="1:22" ht="15">
      <c r="A8" s="82" t="s">
        <v>507</v>
      </c>
      <c r="B8" s="78">
        <v>2</v>
      </c>
      <c r="C8" s="82" t="s">
        <v>498</v>
      </c>
      <c r="D8" s="78">
        <v>1</v>
      </c>
      <c r="E8" s="82" t="s">
        <v>544</v>
      </c>
      <c r="F8" s="78">
        <v>1</v>
      </c>
      <c r="G8" s="82" t="s">
        <v>566</v>
      </c>
      <c r="H8" s="78">
        <v>1</v>
      </c>
      <c r="I8" s="78"/>
      <c r="J8" s="78"/>
      <c r="K8" s="78"/>
      <c r="L8" s="78"/>
      <c r="M8" s="78"/>
      <c r="N8" s="78"/>
      <c r="O8" s="78"/>
      <c r="P8" s="78"/>
      <c r="Q8" s="82" t="s">
        <v>577</v>
      </c>
      <c r="R8" s="78">
        <v>1</v>
      </c>
      <c r="S8" s="78"/>
      <c r="T8" s="78"/>
      <c r="U8" s="78"/>
      <c r="V8" s="78"/>
    </row>
    <row r="9" spans="1:22" ht="15">
      <c r="A9" s="82" t="s">
        <v>505</v>
      </c>
      <c r="B9" s="78">
        <v>2</v>
      </c>
      <c r="C9" s="82" t="s">
        <v>499</v>
      </c>
      <c r="D9" s="78">
        <v>1</v>
      </c>
      <c r="E9" s="82" t="s">
        <v>543</v>
      </c>
      <c r="F9" s="78">
        <v>1</v>
      </c>
      <c r="G9" s="82" t="s">
        <v>500</v>
      </c>
      <c r="H9" s="78">
        <v>1</v>
      </c>
      <c r="I9" s="78"/>
      <c r="J9" s="78"/>
      <c r="K9" s="78"/>
      <c r="L9" s="78"/>
      <c r="M9" s="78"/>
      <c r="N9" s="78"/>
      <c r="O9" s="78"/>
      <c r="P9" s="78"/>
      <c r="Q9" s="82" t="s">
        <v>578</v>
      </c>
      <c r="R9" s="78">
        <v>1</v>
      </c>
      <c r="S9" s="78"/>
      <c r="T9" s="78"/>
      <c r="U9" s="78"/>
      <c r="V9" s="78"/>
    </row>
    <row r="10" spans="1:22" ht="15">
      <c r="A10" s="82" t="s">
        <v>567</v>
      </c>
      <c r="B10" s="78">
        <v>2</v>
      </c>
      <c r="C10" s="82" t="s">
        <v>502</v>
      </c>
      <c r="D10" s="78">
        <v>1</v>
      </c>
      <c r="E10" s="82" t="s">
        <v>2129</v>
      </c>
      <c r="F10" s="78">
        <v>1</v>
      </c>
      <c r="G10" s="78"/>
      <c r="H10" s="78"/>
      <c r="I10" s="78"/>
      <c r="J10" s="78"/>
      <c r="K10" s="78"/>
      <c r="L10" s="78"/>
      <c r="M10" s="78"/>
      <c r="N10" s="78"/>
      <c r="O10" s="78"/>
      <c r="P10" s="78"/>
      <c r="Q10" s="82" t="s">
        <v>579</v>
      </c>
      <c r="R10" s="78">
        <v>1</v>
      </c>
      <c r="S10" s="78"/>
      <c r="T10" s="78"/>
      <c r="U10" s="78"/>
      <c r="V10" s="78"/>
    </row>
    <row r="11" spans="1:22" ht="15">
      <c r="A11" s="82" t="s">
        <v>490</v>
      </c>
      <c r="B11" s="78">
        <v>2</v>
      </c>
      <c r="C11" s="82" t="s">
        <v>504</v>
      </c>
      <c r="D11" s="78">
        <v>1</v>
      </c>
      <c r="E11" s="82" t="s">
        <v>2130</v>
      </c>
      <c r="F11" s="78">
        <v>1</v>
      </c>
      <c r="G11" s="78"/>
      <c r="H11" s="78"/>
      <c r="I11" s="78"/>
      <c r="J11" s="78"/>
      <c r="K11" s="78"/>
      <c r="L11" s="78"/>
      <c r="M11" s="78"/>
      <c r="N11" s="78"/>
      <c r="O11" s="78"/>
      <c r="P11" s="78"/>
      <c r="Q11" s="82" t="s">
        <v>580</v>
      </c>
      <c r="R11" s="78">
        <v>1</v>
      </c>
      <c r="S11" s="78"/>
      <c r="T11" s="78"/>
      <c r="U11" s="78"/>
      <c r="V11" s="78"/>
    </row>
    <row r="14" spans="1:22" ht="15" customHeight="1">
      <c r="A14" s="13" t="s">
        <v>2158</v>
      </c>
      <c r="B14" s="13" t="s">
        <v>2125</v>
      </c>
      <c r="C14" s="13" t="s">
        <v>2159</v>
      </c>
      <c r="D14" s="13" t="s">
        <v>2128</v>
      </c>
      <c r="E14" s="13" t="s">
        <v>2161</v>
      </c>
      <c r="F14" s="13" t="s">
        <v>2132</v>
      </c>
      <c r="G14" s="13" t="s">
        <v>2162</v>
      </c>
      <c r="H14" s="13" t="s">
        <v>2134</v>
      </c>
      <c r="I14" s="13" t="s">
        <v>2163</v>
      </c>
      <c r="J14" s="13" t="s">
        <v>2136</v>
      </c>
      <c r="K14" s="13" t="s">
        <v>2164</v>
      </c>
      <c r="L14" s="13" t="s">
        <v>2138</v>
      </c>
      <c r="M14" s="13" t="s">
        <v>2165</v>
      </c>
      <c r="N14" s="13" t="s">
        <v>2140</v>
      </c>
      <c r="O14" s="13" t="s">
        <v>2166</v>
      </c>
      <c r="P14" s="13" t="s">
        <v>2142</v>
      </c>
      <c r="Q14" s="13" t="s">
        <v>2167</v>
      </c>
      <c r="R14" s="13" t="s">
        <v>2144</v>
      </c>
      <c r="S14" s="13" t="s">
        <v>2168</v>
      </c>
      <c r="T14" s="13" t="s">
        <v>2146</v>
      </c>
      <c r="U14" s="13" t="s">
        <v>2169</v>
      </c>
      <c r="V14" s="13" t="s">
        <v>2147</v>
      </c>
    </row>
    <row r="15" spans="1:22" ht="15">
      <c r="A15" s="78" t="s">
        <v>593</v>
      </c>
      <c r="B15" s="78">
        <v>37</v>
      </c>
      <c r="C15" s="78" t="s">
        <v>593</v>
      </c>
      <c r="D15" s="78">
        <v>15</v>
      </c>
      <c r="E15" s="78" t="s">
        <v>593</v>
      </c>
      <c r="F15" s="78">
        <v>6</v>
      </c>
      <c r="G15" s="78" t="s">
        <v>601</v>
      </c>
      <c r="H15" s="78">
        <v>8</v>
      </c>
      <c r="I15" s="78" t="s">
        <v>593</v>
      </c>
      <c r="J15" s="78">
        <v>1</v>
      </c>
      <c r="K15" s="78" t="s">
        <v>623</v>
      </c>
      <c r="L15" s="78">
        <v>2</v>
      </c>
      <c r="M15" s="78" t="s">
        <v>608</v>
      </c>
      <c r="N15" s="78">
        <v>3</v>
      </c>
      <c r="O15" s="78" t="s">
        <v>611</v>
      </c>
      <c r="P15" s="78">
        <v>1</v>
      </c>
      <c r="Q15" s="78" t="s">
        <v>613</v>
      </c>
      <c r="R15" s="78">
        <v>12</v>
      </c>
      <c r="S15" s="78" t="s">
        <v>618</v>
      </c>
      <c r="T15" s="78">
        <v>1</v>
      </c>
      <c r="U15" s="78" t="s">
        <v>593</v>
      </c>
      <c r="V15" s="78">
        <v>2</v>
      </c>
    </row>
    <row r="16" spans="1:22" ht="15">
      <c r="A16" s="78" t="s">
        <v>613</v>
      </c>
      <c r="B16" s="78">
        <v>13</v>
      </c>
      <c r="C16" s="78" t="s">
        <v>597</v>
      </c>
      <c r="D16" s="78">
        <v>6</v>
      </c>
      <c r="E16" s="78" t="s">
        <v>626</v>
      </c>
      <c r="F16" s="78">
        <v>3</v>
      </c>
      <c r="G16" s="78" t="s">
        <v>593</v>
      </c>
      <c r="H16" s="78">
        <v>1</v>
      </c>
      <c r="I16" s="78"/>
      <c r="J16" s="78"/>
      <c r="K16" s="78"/>
      <c r="L16" s="78"/>
      <c r="M16" s="78" t="s">
        <v>603</v>
      </c>
      <c r="N16" s="78">
        <v>1</v>
      </c>
      <c r="O16" s="78"/>
      <c r="P16" s="78"/>
      <c r="Q16" s="78" t="s">
        <v>593</v>
      </c>
      <c r="R16" s="78">
        <v>8</v>
      </c>
      <c r="S16" s="78"/>
      <c r="T16" s="78"/>
      <c r="U16" s="78" t="s">
        <v>620</v>
      </c>
      <c r="V16" s="78">
        <v>1</v>
      </c>
    </row>
    <row r="17" spans="1:22" ht="15">
      <c r="A17" s="78" t="s">
        <v>597</v>
      </c>
      <c r="B17" s="78">
        <v>8</v>
      </c>
      <c r="C17" s="78" t="s">
        <v>622</v>
      </c>
      <c r="D17" s="78">
        <v>4</v>
      </c>
      <c r="E17" s="78" t="s">
        <v>600</v>
      </c>
      <c r="F17" s="78">
        <v>3</v>
      </c>
      <c r="G17" s="78" t="s">
        <v>598</v>
      </c>
      <c r="H17" s="78">
        <v>1</v>
      </c>
      <c r="I17" s="78"/>
      <c r="J17" s="78"/>
      <c r="K17" s="78"/>
      <c r="L17" s="78"/>
      <c r="M17" s="78" t="s">
        <v>593</v>
      </c>
      <c r="N17" s="78">
        <v>1</v>
      </c>
      <c r="O17" s="78"/>
      <c r="P17" s="78"/>
      <c r="Q17" s="78"/>
      <c r="R17" s="78"/>
      <c r="S17" s="78"/>
      <c r="T17" s="78"/>
      <c r="U17" s="78"/>
      <c r="V17" s="78"/>
    </row>
    <row r="18" spans="1:22" ht="15">
      <c r="A18" s="78" t="s">
        <v>601</v>
      </c>
      <c r="B18" s="78">
        <v>8</v>
      </c>
      <c r="C18" s="78" t="s">
        <v>608</v>
      </c>
      <c r="D18" s="78">
        <v>3</v>
      </c>
      <c r="E18" s="78" t="s">
        <v>625</v>
      </c>
      <c r="F18" s="78">
        <v>2</v>
      </c>
      <c r="G18" s="78"/>
      <c r="H18" s="78"/>
      <c r="I18" s="78"/>
      <c r="J18" s="78"/>
      <c r="K18" s="78"/>
      <c r="L18" s="78"/>
      <c r="M18" s="78"/>
      <c r="N18" s="78"/>
      <c r="O18" s="78"/>
      <c r="P18" s="78"/>
      <c r="Q18" s="78"/>
      <c r="R18" s="78"/>
      <c r="S18" s="78"/>
      <c r="T18" s="78"/>
      <c r="U18" s="78"/>
      <c r="V18" s="78"/>
    </row>
    <row r="19" spans="1:22" ht="15">
      <c r="A19" s="78" t="s">
        <v>608</v>
      </c>
      <c r="B19" s="78">
        <v>6</v>
      </c>
      <c r="C19" s="78" t="s">
        <v>595</v>
      </c>
      <c r="D19" s="78">
        <v>1</v>
      </c>
      <c r="E19" s="78" t="s">
        <v>619</v>
      </c>
      <c r="F19" s="78">
        <v>1</v>
      </c>
      <c r="G19" s="78"/>
      <c r="H19" s="78"/>
      <c r="I19" s="78"/>
      <c r="J19" s="78"/>
      <c r="K19" s="78"/>
      <c r="L19" s="78"/>
      <c r="M19" s="78"/>
      <c r="N19" s="78"/>
      <c r="O19" s="78"/>
      <c r="P19" s="78"/>
      <c r="Q19" s="78"/>
      <c r="R19" s="78"/>
      <c r="S19" s="78"/>
      <c r="T19" s="78"/>
      <c r="U19" s="78"/>
      <c r="V19" s="78"/>
    </row>
    <row r="20" spans="1:22" ht="15">
      <c r="A20" s="78" t="s">
        <v>622</v>
      </c>
      <c r="B20" s="78">
        <v>4</v>
      </c>
      <c r="C20" s="78" t="s">
        <v>596</v>
      </c>
      <c r="D20" s="78">
        <v>1</v>
      </c>
      <c r="E20" s="78"/>
      <c r="F20" s="78"/>
      <c r="G20" s="78"/>
      <c r="H20" s="78"/>
      <c r="I20" s="78"/>
      <c r="J20" s="78"/>
      <c r="K20" s="78"/>
      <c r="L20" s="78"/>
      <c r="M20" s="78"/>
      <c r="N20" s="78"/>
      <c r="O20" s="78"/>
      <c r="P20" s="78"/>
      <c r="Q20" s="78"/>
      <c r="R20" s="78"/>
      <c r="S20" s="78"/>
      <c r="T20" s="78"/>
      <c r="U20" s="78"/>
      <c r="V20" s="78"/>
    </row>
    <row r="21" spans="1:22" ht="15">
      <c r="A21" s="78" t="s">
        <v>600</v>
      </c>
      <c r="B21" s="78">
        <v>3</v>
      </c>
      <c r="C21" s="78" t="s">
        <v>606</v>
      </c>
      <c r="D21" s="78">
        <v>1</v>
      </c>
      <c r="E21" s="78"/>
      <c r="F21" s="78"/>
      <c r="G21" s="78"/>
      <c r="H21" s="78"/>
      <c r="I21" s="78"/>
      <c r="J21" s="78"/>
      <c r="K21" s="78"/>
      <c r="L21" s="78"/>
      <c r="M21" s="78"/>
      <c r="N21" s="78"/>
      <c r="O21" s="78"/>
      <c r="P21" s="78"/>
      <c r="Q21" s="78"/>
      <c r="R21" s="78"/>
      <c r="S21" s="78"/>
      <c r="T21" s="78"/>
      <c r="U21" s="78"/>
      <c r="V21" s="78"/>
    </row>
    <row r="22" spans="1:22" ht="15">
      <c r="A22" s="78" t="s">
        <v>614</v>
      </c>
      <c r="B22" s="78">
        <v>3</v>
      </c>
      <c r="C22" s="78" t="s">
        <v>2160</v>
      </c>
      <c r="D22" s="78">
        <v>1</v>
      </c>
      <c r="E22" s="78"/>
      <c r="F22" s="78"/>
      <c r="G22" s="78"/>
      <c r="H22" s="78"/>
      <c r="I22" s="78"/>
      <c r="J22" s="78"/>
      <c r="K22" s="78"/>
      <c r="L22" s="78"/>
      <c r="M22" s="78"/>
      <c r="N22" s="78"/>
      <c r="O22" s="78"/>
      <c r="P22" s="78"/>
      <c r="Q22" s="78"/>
      <c r="R22" s="78"/>
      <c r="S22" s="78"/>
      <c r="T22" s="78"/>
      <c r="U22" s="78"/>
      <c r="V22" s="78"/>
    </row>
    <row r="23" spans="1:22" ht="15">
      <c r="A23" s="78" t="s">
        <v>626</v>
      </c>
      <c r="B23" s="78">
        <v>3</v>
      </c>
      <c r="C23" s="78" t="s">
        <v>613</v>
      </c>
      <c r="D23" s="78">
        <v>1</v>
      </c>
      <c r="E23" s="78"/>
      <c r="F23" s="78"/>
      <c r="G23" s="78"/>
      <c r="H23" s="78"/>
      <c r="I23" s="78"/>
      <c r="J23" s="78"/>
      <c r="K23" s="78"/>
      <c r="L23" s="78"/>
      <c r="M23" s="78"/>
      <c r="N23" s="78"/>
      <c r="O23" s="78"/>
      <c r="P23" s="78"/>
      <c r="Q23" s="78"/>
      <c r="R23" s="78"/>
      <c r="S23" s="78"/>
      <c r="T23" s="78"/>
      <c r="U23" s="78"/>
      <c r="V23" s="78"/>
    </row>
    <row r="24" spans="1:22" ht="15">
      <c r="A24" s="78" t="s">
        <v>603</v>
      </c>
      <c r="B24" s="78">
        <v>3</v>
      </c>
      <c r="C24" s="78" t="s">
        <v>615</v>
      </c>
      <c r="D24" s="78">
        <v>1</v>
      </c>
      <c r="E24" s="78"/>
      <c r="F24" s="78"/>
      <c r="G24" s="78"/>
      <c r="H24" s="78"/>
      <c r="I24" s="78"/>
      <c r="J24" s="78"/>
      <c r="K24" s="78"/>
      <c r="L24" s="78"/>
      <c r="M24" s="78"/>
      <c r="N24" s="78"/>
      <c r="O24" s="78"/>
      <c r="P24" s="78"/>
      <c r="Q24" s="78"/>
      <c r="R24" s="78"/>
      <c r="S24" s="78"/>
      <c r="T24" s="78"/>
      <c r="U24" s="78"/>
      <c r="V24" s="78"/>
    </row>
    <row r="27" spans="1:22" ht="15" customHeight="1">
      <c r="A27" s="13" t="s">
        <v>2178</v>
      </c>
      <c r="B27" s="13" t="s">
        <v>2125</v>
      </c>
      <c r="C27" s="13" t="s">
        <v>2186</v>
      </c>
      <c r="D27" s="13" t="s">
        <v>2128</v>
      </c>
      <c r="E27" s="13" t="s">
        <v>2194</v>
      </c>
      <c r="F27" s="13" t="s">
        <v>2132</v>
      </c>
      <c r="G27" s="13" t="s">
        <v>2198</v>
      </c>
      <c r="H27" s="13" t="s">
        <v>2134</v>
      </c>
      <c r="I27" s="13" t="s">
        <v>2204</v>
      </c>
      <c r="J27" s="13" t="s">
        <v>2136</v>
      </c>
      <c r="K27" s="13" t="s">
        <v>2206</v>
      </c>
      <c r="L27" s="13" t="s">
        <v>2138</v>
      </c>
      <c r="M27" s="13" t="s">
        <v>2208</v>
      </c>
      <c r="N27" s="13" t="s">
        <v>2140</v>
      </c>
      <c r="O27" s="13" t="s">
        <v>2213</v>
      </c>
      <c r="P27" s="13" t="s">
        <v>2142</v>
      </c>
      <c r="Q27" s="13" t="s">
        <v>2217</v>
      </c>
      <c r="R27" s="13" t="s">
        <v>2144</v>
      </c>
      <c r="S27" s="13" t="s">
        <v>2218</v>
      </c>
      <c r="T27" s="13" t="s">
        <v>2146</v>
      </c>
      <c r="U27" s="13" t="s">
        <v>2220</v>
      </c>
      <c r="V27" s="13" t="s">
        <v>2147</v>
      </c>
    </row>
    <row r="28" spans="1:22" ht="15">
      <c r="A28" s="78" t="s">
        <v>627</v>
      </c>
      <c r="B28" s="78">
        <v>139</v>
      </c>
      <c r="C28" s="78" t="s">
        <v>627</v>
      </c>
      <c r="D28" s="78">
        <v>39</v>
      </c>
      <c r="E28" s="78" t="s">
        <v>627</v>
      </c>
      <c r="F28" s="78">
        <v>18</v>
      </c>
      <c r="G28" s="78" t="s">
        <v>627</v>
      </c>
      <c r="H28" s="78">
        <v>15</v>
      </c>
      <c r="I28" s="78" t="s">
        <v>627</v>
      </c>
      <c r="J28" s="78">
        <v>2</v>
      </c>
      <c r="K28" s="78" t="s">
        <v>689</v>
      </c>
      <c r="L28" s="78">
        <v>7</v>
      </c>
      <c r="M28" s="78" t="s">
        <v>627</v>
      </c>
      <c r="N28" s="78">
        <v>8</v>
      </c>
      <c r="O28" s="78" t="s">
        <v>2214</v>
      </c>
      <c r="P28" s="78">
        <v>1</v>
      </c>
      <c r="Q28" s="78" t="s">
        <v>627</v>
      </c>
      <c r="R28" s="78">
        <v>23</v>
      </c>
      <c r="S28" s="78" t="s">
        <v>2182</v>
      </c>
      <c r="T28" s="78">
        <v>4</v>
      </c>
      <c r="U28" s="78" t="s">
        <v>627</v>
      </c>
      <c r="V28" s="78">
        <v>6</v>
      </c>
    </row>
    <row r="29" spans="1:22" ht="15">
      <c r="A29" s="78" t="s">
        <v>642</v>
      </c>
      <c r="B29" s="78">
        <v>53</v>
      </c>
      <c r="C29" s="78" t="s">
        <v>642</v>
      </c>
      <c r="D29" s="78">
        <v>4</v>
      </c>
      <c r="E29" s="78" t="s">
        <v>642</v>
      </c>
      <c r="F29" s="78">
        <v>14</v>
      </c>
      <c r="G29" s="78" t="s">
        <v>2184</v>
      </c>
      <c r="H29" s="78">
        <v>5</v>
      </c>
      <c r="I29" s="78" t="s">
        <v>647</v>
      </c>
      <c r="J29" s="78">
        <v>2</v>
      </c>
      <c r="K29" s="78" t="s">
        <v>627</v>
      </c>
      <c r="L29" s="78">
        <v>4</v>
      </c>
      <c r="M29" s="78" t="s">
        <v>2209</v>
      </c>
      <c r="N29" s="78">
        <v>1</v>
      </c>
      <c r="O29" s="78" t="s">
        <v>642</v>
      </c>
      <c r="P29" s="78">
        <v>1</v>
      </c>
      <c r="Q29" s="78" t="s">
        <v>2180</v>
      </c>
      <c r="R29" s="78">
        <v>23</v>
      </c>
      <c r="S29" s="78" t="s">
        <v>2219</v>
      </c>
      <c r="T29" s="78">
        <v>4</v>
      </c>
      <c r="U29" s="78" t="s">
        <v>2182</v>
      </c>
      <c r="V29" s="78">
        <v>4</v>
      </c>
    </row>
    <row r="30" spans="1:22" ht="15">
      <c r="A30" s="78" t="s">
        <v>2179</v>
      </c>
      <c r="B30" s="78">
        <v>31</v>
      </c>
      <c r="C30" s="78" t="s">
        <v>2187</v>
      </c>
      <c r="D30" s="78">
        <v>2</v>
      </c>
      <c r="E30" s="78" t="s">
        <v>2180</v>
      </c>
      <c r="F30" s="78">
        <v>6</v>
      </c>
      <c r="G30" s="78" t="s">
        <v>2199</v>
      </c>
      <c r="H30" s="78">
        <v>3</v>
      </c>
      <c r="I30" s="78" t="s">
        <v>2205</v>
      </c>
      <c r="J30" s="78">
        <v>1</v>
      </c>
      <c r="K30" s="78" t="s">
        <v>642</v>
      </c>
      <c r="L30" s="78">
        <v>4</v>
      </c>
      <c r="M30" s="78" t="s">
        <v>2210</v>
      </c>
      <c r="N30" s="78">
        <v>1</v>
      </c>
      <c r="O30" s="78" t="s">
        <v>627</v>
      </c>
      <c r="P30" s="78">
        <v>1</v>
      </c>
      <c r="Q30" s="78" t="s">
        <v>2179</v>
      </c>
      <c r="R30" s="78">
        <v>23</v>
      </c>
      <c r="S30" s="78" t="s">
        <v>627</v>
      </c>
      <c r="T30" s="78">
        <v>1</v>
      </c>
      <c r="U30" s="78" t="s">
        <v>642</v>
      </c>
      <c r="V30" s="78">
        <v>2</v>
      </c>
    </row>
    <row r="31" spans="1:22" ht="15">
      <c r="A31" s="78" t="s">
        <v>2180</v>
      </c>
      <c r="B31" s="78">
        <v>29</v>
      </c>
      <c r="C31" s="78" t="s">
        <v>2188</v>
      </c>
      <c r="D31" s="78">
        <v>2</v>
      </c>
      <c r="E31" s="78" t="s">
        <v>2179</v>
      </c>
      <c r="F31" s="78">
        <v>6</v>
      </c>
      <c r="G31" s="78" t="s">
        <v>2200</v>
      </c>
      <c r="H31" s="78">
        <v>2</v>
      </c>
      <c r="I31" s="78"/>
      <c r="J31" s="78"/>
      <c r="K31" s="78" t="s">
        <v>2185</v>
      </c>
      <c r="L31" s="78">
        <v>4</v>
      </c>
      <c r="M31" s="78" t="s">
        <v>2211</v>
      </c>
      <c r="N31" s="78">
        <v>1</v>
      </c>
      <c r="O31" s="78" t="s">
        <v>2215</v>
      </c>
      <c r="P31" s="78">
        <v>1</v>
      </c>
      <c r="Q31" s="78" t="s">
        <v>642</v>
      </c>
      <c r="R31" s="78">
        <v>21</v>
      </c>
      <c r="S31" s="78" t="s">
        <v>2183</v>
      </c>
      <c r="T31" s="78">
        <v>1</v>
      </c>
      <c r="U31" s="78" t="s">
        <v>2179</v>
      </c>
      <c r="V31" s="78">
        <v>2</v>
      </c>
    </row>
    <row r="32" spans="1:22" ht="15">
      <c r="A32" s="78" t="s">
        <v>2181</v>
      </c>
      <c r="B32" s="78">
        <v>22</v>
      </c>
      <c r="C32" s="78" t="s">
        <v>2189</v>
      </c>
      <c r="D32" s="78">
        <v>2</v>
      </c>
      <c r="E32" s="78" t="s">
        <v>2181</v>
      </c>
      <c r="F32" s="78">
        <v>5</v>
      </c>
      <c r="G32" s="78" t="s">
        <v>2201</v>
      </c>
      <c r="H32" s="78">
        <v>2</v>
      </c>
      <c r="I32" s="78"/>
      <c r="J32" s="78"/>
      <c r="K32" s="78" t="s">
        <v>2207</v>
      </c>
      <c r="L32" s="78">
        <v>1</v>
      </c>
      <c r="M32" s="78" t="s">
        <v>2212</v>
      </c>
      <c r="N32" s="78">
        <v>1</v>
      </c>
      <c r="O32" s="78" t="s">
        <v>2216</v>
      </c>
      <c r="P32" s="78">
        <v>1</v>
      </c>
      <c r="Q32" s="78" t="s">
        <v>2181</v>
      </c>
      <c r="R32" s="78">
        <v>15</v>
      </c>
      <c r="S32" s="78" t="s">
        <v>642</v>
      </c>
      <c r="T32" s="78">
        <v>1</v>
      </c>
      <c r="U32" s="78" t="s">
        <v>2181</v>
      </c>
      <c r="V32" s="78">
        <v>2</v>
      </c>
    </row>
    <row r="33" spans="1:22" ht="15">
      <c r="A33" s="78" t="s">
        <v>2182</v>
      </c>
      <c r="B33" s="78">
        <v>10</v>
      </c>
      <c r="C33" s="78" t="s">
        <v>2190</v>
      </c>
      <c r="D33" s="78">
        <v>2</v>
      </c>
      <c r="E33" s="78" t="s">
        <v>689</v>
      </c>
      <c r="F33" s="78">
        <v>2</v>
      </c>
      <c r="G33" s="78" t="s">
        <v>647</v>
      </c>
      <c r="H33" s="78">
        <v>2</v>
      </c>
      <c r="I33" s="78"/>
      <c r="J33" s="78"/>
      <c r="K33" s="78"/>
      <c r="L33" s="78"/>
      <c r="M33" s="78"/>
      <c r="N33" s="78"/>
      <c r="O33" s="78"/>
      <c r="P33" s="78"/>
      <c r="Q33" s="78"/>
      <c r="R33" s="78"/>
      <c r="S33" s="78"/>
      <c r="T33" s="78"/>
      <c r="U33" s="78" t="s">
        <v>2183</v>
      </c>
      <c r="V33" s="78">
        <v>1</v>
      </c>
    </row>
    <row r="34" spans="1:22" ht="15">
      <c r="A34" s="78" t="s">
        <v>689</v>
      </c>
      <c r="B34" s="78">
        <v>9</v>
      </c>
      <c r="C34" s="78" t="s">
        <v>2191</v>
      </c>
      <c r="D34" s="78">
        <v>2</v>
      </c>
      <c r="E34" s="78" t="s">
        <v>693</v>
      </c>
      <c r="F34" s="78">
        <v>2</v>
      </c>
      <c r="G34" s="78" t="s">
        <v>2202</v>
      </c>
      <c r="H34" s="78">
        <v>1</v>
      </c>
      <c r="I34" s="78"/>
      <c r="J34" s="78"/>
      <c r="K34" s="78"/>
      <c r="L34" s="78"/>
      <c r="M34" s="78"/>
      <c r="N34" s="78"/>
      <c r="O34" s="78"/>
      <c r="P34" s="78"/>
      <c r="Q34" s="78"/>
      <c r="R34" s="78"/>
      <c r="S34" s="78"/>
      <c r="T34" s="78"/>
      <c r="U34" s="78" t="s">
        <v>2221</v>
      </c>
      <c r="V34" s="78">
        <v>1</v>
      </c>
    </row>
    <row r="35" spans="1:22" ht="15">
      <c r="A35" s="78" t="s">
        <v>2183</v>
      </c>
      <c r="B35" s="78">
        <v>6</v>
      </c>
      <c r="C35" s="78" t="s">
        <v>2183</v>
      </c>
      <c r="D35" s="78">
        <v>2</v>
      </c>
      <c r="E35" s="78" t="s">
        <v>2195</v>
      </c>
      <c r="F35" s="78">
        <v>2</v>
      </c>
      <c r="G35" s="78" t="s">
        <v>2203</v>
      </c>
      <c r="H35" s="78">
        <v>1</v>
      </c>
      <c r="I35" s="78"/>
      <c r="J35" s="78"/>
      <c r="K35" s="78"/>
      <c r="L35" s="78"/>
      <c r="M35" s="78"/>
      <c r="N35" s="78"/>
      <c r="O35" s="78"/>
      <c r="P35" s="78"/>
      <c r="Q35" s="78"/>
      <c r="R35" s="78"/>
      <c r="S35" s="78"/>
      <c r="T35" s="78"/>
      <c r="U35" s="78" t="s">
        <v>2222</v>
      </c>
      <c r="V35" s="78">
        <v>1</v>
      </c>
    </row>
    <row r="36" spans="1:22" ht="15">
      <c r="A36" s="78" t="s">
        <v>2184</v>
      </c>
      <c r="B36" s="78">
        <v>5</v>
      </c>
      <c r="C36" s="78" t="s">
        <v>2192</v>
      </c>
      <c r="D36" s="78">
        <v>1</v>
      </c>
      <c r="E36" s="78" t="s">
        <v>2196</v>
      </c>
      <c r="F36" s="78">
        <v>2</v>
      </c>
      <c r="G36" s="78"/>
      <c r="H36" s="78"/>
      <c r="I36" s="78"/>
      <c r="J36" s="78"/>
      <c r="K36" s="78"/>
      <c r="L36" s="78"/>
      <c r="M36" s="78"/>
      <c r="N36" s="78"/>
      <c r="O36" s="78"/>
      <c r="P36" s="78"/>
      <c r="Q36" s="78"/>
      <c r="R36" s="78"/>
      <c r="S36" s="78"/>
      <c r="T36" s="78"/>
      <c r="U36" s="78" t="s">
        <v>2223</v>
      </c>
      <c r="V36" s="78">
        <v>1</v>
      </c>
    </row>
    <row r="37" spans="1:22" ht="15">
      <c r="A37" s="78" t="s">
        <v>2185</v>
      </c>
      <c r="B37" s="78">
        <v>4</v>
      </c>
      <c r="C37" s="78" t="s">
        <v>2193</v>
      </c>
      <c r="D37" s="78">
        <v>1</v>
      </c>
      <c r="E37" s="78" t="s">
        <v>2197</v>
      </c>
      <c r="F37" s="78">
        <v>2</v>
      </c>
      <c r="G37" s="78"/>
      <c r="H37" s="78"/>
      <c r="I37" s="78"/>
      <c r="J37" s="78"/>
      <c r="K37" s="78"/>
      <c r="L37" s="78"/>
      <c r="M37" s="78"/>
      <c r="N37" s="78"/>
      <c r="O37" s="78"/>
      <c r="P37" s="78"/>
      <c r="Q37" s="78"/>
      <c r="R37" s="78"/>
      <c r="S37" s="78"/>
      <c r="T37" s="78"/>
      <c r="U37" s="78"/>
      <c r="V37" s="78"/>
    </row>
    <row r="40" spans="1:22" ht="15" customHeight="1">
      <c r="A40" s="13" t="s">
        <v>2235</v>
      </c>
      <c r="B40" s="13" t="s">
        <v>2125</v>
      </c>
      <c r="C40" s="13" t="s">
        <v>2242</v>
      </c>
      <c r="D40" s="13" t="s">
        <v>2128</v>
      </c>
      <c r="E40" s="13" t="s">
        <v>2252</v>
      </c>
      <c r="F40" s="13" t="s">
        <v>2132</v>
      </c>
      <c r="G40" s="13" t="s">
        <v>2259</v>
      </c>
      <c r="H40" s="13" t="s">
        <v>2134</v>
      </c>
      <c r="I40" s="13" t="s">
        <v>2267</v>
      </c>
      <c r="J40" s="13" t="s">
        <v>2136</v>
      </c>
      <c r="K40" s="13" t="s">
        <v>2277</v>
      </c>
      <c r="L40" s="13" t="s">
        <v>2138</v>
      </c>
      <c r="M40" s="13" t="s">
        <v>2284</v>
      </c>
      <c r="N40" s="13" t="s">
        <v>2140</v>
      </c>
      <c r="O40" s="13" t="s">
        <v>2293</v>
      </c>
      <c r="P40" s="13" t="s">
        <v>2142</v>
      </c>
      <c r="Q40" s="13" t="s">
        <v>2302</v>
      </c>
      <c r="R40" s="13" t="s">
        <v>2144</v>
      </c>
      <c r="S40" s="13" t="s">
        <v>2304</v>
      </c>
      <c r="T40" s="13" t="s">
        <v>2146</v>
      </c>
      <c r="U40" s="13" t="s">
        <v>2311</v>
      </c>
      <c r="V40" s="13" t="s">
        <v>2147</v>
      </c>
    </row>
    <row r="41" spans="1:22" ht="15">
      <c r="A41" s="84" t="s">
        <v>2236</v>
      </c>
      <c r="B41" s="84">
        <v>104</v>
      </c>
      <c r="C41" s="84" t="s">
        <v>627</v>
      </c>
      <c r="D41" s="84">
        <v>39</v>
      </c>
      <c r="E41" s="84" t="s">
        <v>627</v>
      </c>
      <c r="F41" s="84">
        <v>18</v>
      </c>
      <c r="G41" s="84" t="s">
        <v>627</v>
      </c>
      <c r="H41" s="84">
        <v>15</v>
      </c>
      <c r="I41" s="84" t="s">
        <v>2268</v>
      </c>
      <c r="J41" s="84">
        <v>6</v>
      </c>
      <c r="K41" s="84" t="s">
        <v>689</v>
      </c>
      <c r="L41" s="84">
        <v>7</v>
      </c>
      <c r="M41" s="84" t="s">
        <v>627</v>
      </c>
      <c r="N41" s="84">
        <v>8</v>
      </c>
      <c r="O41" s="84" t="s">
        <v>2294</v>
      </c>
      <c r="P41" s="84">
        <v>2</v>
      </c>
      <c r="Q41" s="84" t="s">
        <v>642</v>
      </c>
      <c r="R41" s="84">
        <v>23</v>
      </c>
      <c r="S41" s="84" t="s">
        <v>2241</v>
      </c>
      <c r="T41" s="84">
        <v>12</v>
      </c>
      <c r="U41" s="84" t="s">
        <v>2309</v>
      </c>
      <c r="V41" s="84">
        <v>6</v>
      </c>
    </row>
    <row r="42" spans="1:22" ht="15">
      <c r="A42" s="84" t="s">
        <v>2237</v>
      </c>
      <c r="B42" s="84">
        <v>30</v>
      </c>
      <c r="C42" s="84" t="s">
        <v>2243</v>
      </c>
      <c r="D42" s="84">
        <v>13</v>
      </c>
      <c r="E42" s="84" t="s">
        <v>642</v>
      </c>
      <c r="F42" s="84">
        <v>14</v>
      </c>
      <c r="G42" s="84" t="s">
        <v>2260</v>
      </c>
      <c r="H42" s="84">
        <v>8</v>
      </c>
      <c r="I42" s="84" t="s">
        <v>2196</v>
      </c>
      <c r="J42" s="84">
        <v>3</v>
      </c>
      <c r="K42" s="84" t="s">
        <v>2241</v>
      </c>
      <c r="L42" s="84">
        <v>6</v>
      </c>
      <c r="M42" s="84" t="s">
        <v>295</v>
      </c>
      <c r="N42" s="84">
        <v>5</v>
      </c>
      <c r="O42" s="84" t="s">
        <v>2295</v>
      </c>
      <c r="P42" s="84">
        <v>2</v>
      </c>
      <c r="Q42" s="84" t="s">
        <v>627</v>
      </c>
      <c r="R42" s="84">
        <v>23</v>
      </c>
      <c r="S42" s="84" t="s">
        <v>2305</v>
      </c>
      <c r="T42" s="84">
        <v>8</v>
      </c>
      <c r="U42" s="84" t="s">
        <v>2305</v>
      </c>
      <c r="V42" s="84">
        <v>6</v>
      </c>
    </row>
    <row r="43" spans="1:22" ht="15">
      <c r="A43" s="84" t="s">
        <v>2238</v>
      </c>
      <c r="B43" s="84">
        <v>0</v>
      </c>
      <c r="C43" s="84" t="s">
        <v>2244</v>
      </c>
      <c r="D43" s="84">
        <v>11</v>
      </c>
      <c r="E43" s="84" t="s">
        <v>2253</v>
      </c>
      <c r="F43" s="84">
        <v>10</v>
      </c>
      <c r="G43" s="84" t="s">
        <v>303</v>
      </c>
      <c r="H43" s="84">
        <v>7</v>
      </c>
      <c r="I43" s="84" t="s">
        <v>2269</v>
      </c>
      <c r="J43" s="84">
        <v>3</v>
      </c>
      <c r="K43" s="84" t="s">
        <v>2278</v>
      </c>
      <c r="L43" s="84">
        <v>6</v>
      </c>
      <c r="M43" s="84" t="s">
        <v>2285</v>
      </c>
      <c r="N43" s="84">
        <v>5</v>
      </c>
      <c r="O43" s="84" t="s">
        <v>325</v>
      </c>
      <c r="P43" s="84">
        <v>2</v>
      </c>
      <c r="Q43" s="84" t="s">
        <v>2180</v>
      </c>
      <c r="R43" s="84">
        <v>23</v>
      </c>
      <c r="S43" s="84" t="s">
        <v>2306</v>
      </c>
      <c r="T43" s="84">
        <v>4</v>
      </c>
      <c r="U43" s="84" t="s">
        <v>627</v>
      </c>
      <c r="V43" s="84">
        <v>6</v>
      </c>
    </row>
    <row r="44" spans="1:22" ht="15">
      <c r="A44" s="84" t="s">
        <v>2239</v>
      </c>
      <c r="B44" s="84">
        <v>3393</v>
      </c>
      <c r="C44" s="84" t="s">
        <v>2245</v>
      </c>
      <c r="D44" s="84">
        <v>11</v>
      </c>
      <c r="E44" s="84" t="s">
        <v>2254</v>
      </c>
      <c r="F44" s="84">
        <v>8</v>
      </c>
      <c r="G44" s="84" t="s">
        <v>2261</v>
      </c>
      <c r="H44" s="84">
        <v>6</v>
      </c>
      <c r="I44" s="84" t="s">
        <v>2270</v>
      </c>
      <c r="J44" s="84">
        <v>3</v>
      </c>
      <c r="K44" s="84" t="s">
        <v>2279</v>
      </c>
      <c r="L44" s="84">
        <v>4</v>
      </c>
      <c r="M44" s="84" t="s">
        <v>2286</v>
      </c>
      <c r="N44" s="84">
        <v>4</v>
      </c>
      <c r="O44" s="84" t="s">
        <v>2296</v>
      </c>
      <c r="P44" s="84">
        <v>2</v>
      </c>
      <c r="Q44" s="84" t="s">
        <v>2179</v>
      </c>
      <c r="R44" s="84">
        <v>23</v>
      </c>
      <c r="S44" s="84" t="s">
        <v>2307</v>
      </c>
      <c r="T44" s="84">
        <v>4</v>
      </c>
      <c r="U44" s="84" t="s">
        <v>2182</v>
      </c>
      <c r="V44" s="84">
        <v>4</v>
      </c>
    </row>
    <row r="45" spans="1:22" ht="15">
      <c r="A45" s="84" t="s">
        <v>2240</v>
      </c>
      <c r="B45" s="84">
        <v>3527</v>
      </c>
      <c r="C45" s="84" t="s">
        <v>2246</v>
      </c>
      <c r="D45" s="84">
        <v>10</v>
      </c>
      <c r="E45" s="84" t="s">
        <v>2255</v>
      </c>
      <c r="F45" s="84">
        <v>8</v>
      </c>
      <c r="G45" s="84" t="s">
        <v>2184</v>
      </c>
      <c r="H45" s="84">
        <v>5</v>
      </c>
      <c r="I45" s="84" t="s">
        <v>2271</v>
      </c>
      <c r="J45" s="84">
        <v>3</v>
      </c>
      <c r="K45" s="84" t="s">
        <v>627</v>
      </c>
      <c r="L45" s="84">
        <v>4</v>
      </c>
      <c r="M45" s="84" t="s">
        <v>2287</v>
      </c>
      <c r="N45" s="84">
        <v>4</v>
      </c>
      <c r="O45" s="84" t="s">
        <v>2297</v>
      </c>
      <c r="P45" s="84">
        <v>2</v>
      </c>
      <c r="Q45" s="84" t="s">
        <v>2254</v>
      </c>
      <c r="R45" s="84">
        <v>14</v>
      </c>
      <c r="S45" s="84" t="s">
        <v>2182</v>
      </c>
      <c r="T45" s="84">
        <v>4</v>
      </c>
      <c r="U45" s="84" t="s">
        <v>289</v>
      </c>
      <c r="V45" s="84">
        <v>3</v>
      </c>
    </row>
    <row r="46" spans="1:22" ht="15">
      <c r="A46" s="84" t="s">
        <v>627</v>
      </c>
      <c r="B46" s="84">
        <v>139</v>
      </c>
      <c r="C46" s="84" t="s">
        <v>2247</v>
      </c>
      <c r="D46" s="84">
        <v>10</v>
      </c>
      <c r="E46" s="84" t="s">
        <v>2256</v>
      </c>
      <c r="F46" s="84">
        <v>8</v>
      </c>
      <c r="G46" s="84" t="s">
        <v>2262</v>
      </c>
      <c r="H46" s="84">
        <v>5</v>
      </c>
      <c r="I46" s="84" t="s">
        <v>2272</v>
      </c>
      <c r="J46" s="84">
        <v>3</v>
      </c>
      <c r="K46" s="84" t="s">
        <v>642</v>
      </c>
      <c r="L46" s="84">
        <v>4</v>
      </c>
      <c r="M46" s="84" t="s">
        <v>2288</v>
      </c>
      <c r="N46" s="84">
        <v>3</v>
      </c>
      <c r="O46" s="84" t="s">
        <v>2298</v>
      </c>
      <c r="P46" s="84">
        <v>2</v>
      </c>
      <c r="Q46" s="84" t="s">
        <v>2255</v>
      </c>
      <c r="R46" s="84">
        <v>14</v>
      </c>
      <c r="S46" s="84" t="s">
        <v>2219</v>
      </c>
      <c r="T46" s="84">
        <v>4</v>
      </c>
      <c r="U46" s="84" t="s">
        <v>2241</v>
      </c>
      <c r="V46" s="84">
        <v>3</v>
      </c>
    </row>
    <row r="47" spans="1:22" ht="15">
      <c r="A47" s="84" t="s">
        <v>642</v>
      </c>
      <c r="B47" s="84">
        <v>55</v>
      </c>
      <c r="C47" s="84" t="s">
        <v>2248</v>
      </c>
      <c r="D47" s="84">
        <v>10</v>
      </c>
      <c r="E47" s="84" t="s">
        <v>300</v>
      </c>
      <c r="F47" s="84">
        <v>6</v>
      </c>
      <c r="G47" s="84" t="s">
        <v>2263</v>
      </c>
      <c r="H47" s="84">
        <v>5</v>
      </c>
      <c r="I47" s="84" t="s">
        <v>2273</v>
      </c>
      <c r="J47" s="84">
        <v>3</v>
      </c>
      <c r="K47" s="84" t="s">
        <v>2280</v>
      </c>
      <c r="L47" s="84">
        <v>4</v>
      </c>
      <c r="M47" s="84" t="s">
        <v>2289</v>
      </c>
      <c r="N47" s="84">
        <v>3</v>
      </c>
      <c r="O47" s="84" t="s">
        <v>2299</v>
      </c>
      <c r="P47" s="84">
        <v>2</v>
      </c>
      <c r="Q47" s="84" t="s">
        <v>2303</v>
      </c>
      <c r="R47" s="84">
        <v>14</v>
      </c>
      <c r="S47" s="84" t="s">
        <v>2308</v>
      </c>
      <c r="T47" s="84">
        <v>4</v>
      </c>
      <c r="U47" s="84" t="s">
        <v>2312</v>
      </c>
      <c r="V47" s="84">
        <v>2</v>
      </c>
    </row>
    <row r="48" spans="1:22" ht="15">
      <c r="A48" s="84" t="s">
        <v>2241</v>
      </c>
      <c r="B48" s="84">
        <v>33</v>
      </c>
      <c r="C48" s="84" t="s">
        <v>2249</v>
      </c>
      <c r="D48" s="84">
        <v>10</v>
      </c>
      <c r="E48" s="84" t="s">
        <v>305</v>
      </c>
      <c r="F48" s="84">
        <v>6</v>
      </c>
      <c r="G48" s="84" t="s">
        <v>2264</v>
      </c>
      <c r="H48" s="84">
        <v>5</v>
      </c>
      <c r="I48" s="84" t="s">
        <v>2274</v>
      </c>
      <c r="J48" s="84">
        <v>3</v>
      </c>
      <c r="K48" s="84" t="s">
        <v>2281</v>
      </c>
      <c r="L48" s="84">
        <v>4</v>
      </c>
      <c r="M48" s="84" t="s">
        <v>2290</v>
      </c>
      <c r="N48" s="84">
        <v>3</v>
      </c>
      <c r="O48" s="84" t="s">
        <v>2300</v>
      </c>
      <c r="P48" s="84">
        <v>2</v>
      </c>
      <c r="Q48" s="84" t="s">
        <v>2181</v>
      </c>
      <c r="R48" s="84">
        <v>14</v>
      </c>
      <c r="S48" s="84" t="s">
        <v>2309</v>
      </c>
      <c r="T48" s="84">
        <v>4</v>
      </c>
      <c r="U48" s="84" t="s">
        <v>2313</v>
      </c>
      <c r="V48" s="84">
        <v>2</v>
      </c>
    </row>
    <row r="49" spans="1:22" ht="15">
      <c r="A49" s="84" t="s">
        <v>2179</v>
      </c>
      <c r="B49" s="84">
        <v>31</v>
      </c>
      <c r="C49" s="84" t="s">
        <v>2250</v>
      </c>
      <c r="D49" s="84">
        <v>10</v>
      </c>
      <c r="E49" s="84" t="s">
        <v>2257</v>
      </c>
      <c r="F49" s="84">
        <v>6</v>
      </c>
      <c r="G49" s="84" t="s">
        <v>2265</v>
      </c>
      <c r="H49" s="84">
        <v>5</v>
      </c>
      <c r="I49" s="84" t="s">
        <v>2275</v>
      </c>
      <c r="J49" s="84">
        <v>3</v>
      </c>
      <c r="K49" s="84" t="s">
        <v>2282</v>
      </c>
      <c r="L49" s="84">
        <v>4</v>
      </c>
      <c r="M49" s="84" t="s">
        <v>2291</v>
      </c>
      <c r="N49" s="84">
        <v>3</v>
      </c>
      <c r="O49" s="84" t="s">
        <v>2301</v>
      </c>
      <c r="P49" s="84">
        <v>2</v>
      </c>
      <c r="Q49" s="84" t="s">
        <v>2257</v>
      </c>
      <c r="R49" s="84">
        <v>12</v>
      </c>
      <c r="S49" s="84" t="s">
        <v>2310</v>
      </c>
      <c r="T49" s="84">
        <v>4</v>
      </c>
      <c r="U49" s="84" t="s">
        <v>2314</v>
      </c>
      <c r="V49" s="84">
        <v>2</v>
      </c>
    </row>
    <row r="50" spans="1:22" ht="15">
      <c r="A50" s="84" t="s">
        <v>2180</v>
      </c>
      <c r="B50" s="84">
        <v>29</v>
      </c>
      <c r="C50" s="84" t="s">
        <v>2251</v>
      </c>
      <c r="D50" s="84">
        <v>10</v>
      </c>
      <c r="E50" s="84" t="s">
        <v>2258</v>
      </c>
      <c r="F50" s="84">
        <v>6</v>
      </c>
      <c r="G50" s="84" t="s">
        <v>2266</v>
      </c>
      <c r="H50" s="84">
        <v>5</v>
      </c>
      <c r="I50" s="84" t="s">
        <v>2276</v>
      </c>
      <c r="J50" s="84">
        <v>3</v>
      </c>
      <c r="K50" s="84" t="s">
        <v>2283</v>
      </c>
      <c r="L50" s="84">
        <v>4</v>
      </c>
      <c r="M50" s="84" t="s">
        <v>2292</v>
      </c>
      <c r="N50" s="84">
        <v>3</v>
      </c>
      <c r="O50" s="84" t="s">
        <v>265</v>
      </c>
      <c r="P50" s="84">
        <v>2</v>
      </c>
      <c r="Q50" s="84" t="s">
        <v>2258</v>
      </c>
      <c r="R50" s="84">
        <v>12</v>
      </c>
      <c r="S50" s="84" t="s">
        <v>283</v>
      </c>
      <c r="T50" s="84">
        <v>3</v>
      </c>
      <c r="U50" s="84" t="s">
        <v>2315</v>
      </c>
      <c r="V50" s="84">
        <v>2</v>
      </c>
    </row>
    <row r="53" spans="1:22" ht="15" customHeight="1">
      <c r="A53" s="13" t="s">
        <v>2335</v>
      </c>
      <c r="B53" s="13" t="s">
        <v>2125</v>
      </c>
      <c r="C53" s="13" t="s">
        <v>2346</v>
      </c>
      <c r="D53" s="13" t="s">
        <v>2128</v>
      </c>
      <c r="E53" s="13" t="s">
        <v>2357</v>
      </c>
      <c r="F53" s="13" t="s">
        <v>2132</v>
      </c>
      <c r="G53" s="13" t="s">
        <v>2359</v>
      </c>
      <c r="H53" s="13" t="s">
        <v>2134</v>
      </c>
      <c r="I53" s="13" t="s">
        <v>2370</v>
      </c>
      <c r="J53" s="13" t="s">
        <v>2136</v>
      </c>
      <c r="K53" s="13" t="s">
        <v>2381</v>
      </c>
      <c r="L53" s="13" t="s">
        <v>2138</v>
      </c>
      <c r="M53" s="13" t="s">
        <v>2392</v>
      </c>
      <c r="N53" s="13" t="s">
        <v>2140</v>
      </c>
      <c r="O53" s="13" t="s">
        <v>2403</v>
      </c>
      <c r="P53" s="13" t="s">
        <v>2142</v>
      </c>
      <c r="Q53" s="13" t="s">
        <v>2414</v>
      </c>
      <c r="R53" s="13" t="s">
        <v>2144</v>
      </c>
      <c r="S53" s="13" t="s">
        <v>2416</v>
      </c>
      <c r="T53" s="13" t="s">
        <v>2146</v>
      </c>
      <c r="U53" s="13" t="s">
        <v>2427</v>
      </c>
      <c r="V53" s="13" t="s">
        <v>2147</v>
      </c>
    </row>
    <row r="54" spans="1:22" ht="15">
      <c r="A54" s="84" t="s">
        <v>2336</v>
      </c>
      <c r="B54" s="84">
        <v>34</v>
      </c>
      <c r="C54" s="84" t="s">
        <v>2347</v>
      </c>
      <c r="D54" s="84">
        <v>10</v>
      </c>
      <c r="E54" s="84" t="s">
        <v>2339</v>
      </c>
      <c r="F54" s="84">
        <v>8</v>
      </c>
      <c r="G54" s="84" t="s">
        <v>2360</v>
      </c>
      <c r="H54" s="84">
        <v>5</v>
      </c>
      <c r="I54" s="84" t="s">
        <v>2371</v>
      </c>
      <c r="J54" s="84">
        <v>3</v>
      </c>
      <c r="K54" s="84" t="s">
        <v>2382</v>
      </c>
      <c r="L54" s="84">
        <v>4</v>
      </c>
      <c r="M54" s="84" t="s">
        <v>2393</v>
      </c>
      <c r="N54" s="84">
        <v>4</v>
      </c>
      <c r="O54" s="84" t="s">
        <v>2404</v>
      </c>
      <c r="P54" s="84">
        <v>2</v>
      </c>
      <c r="Q54" s="84" t="s">
        <v>2336</v>
      </c>
      <c r="R54" s="84">
        <v>23</v>
      </c>
      <c r="S54" s="84" t="s">
        <v>2417</v>
      </c>
      <c r="T54" s="84">
        <v>8</v>
      </c>
      <c r="U54" s="84" t="s">
        <v>2428</v>
      </c>
      <c r="V54" s="84">
        <v>4</v>
      </c>
    </row>
    <row r="55" spans="1:22" ht="15">
      <c r="A55" s="84" t="s">
        <v>2337</v>
      </c>
      <c r="B55" s="84">
        <v>29</v>
      </c>
      <c r="C55" s="84" t="s">
        <v>2348</v>
      </c>
      <c r="D55" s="84">
        <v>10</v>
      </c>
      <c r="E55" s="84" t="s">
        <v>2345</v>
      </c>
      <c r="F55" s="84">
        <v>8</v>
      </c>
      <c r="G55" s="84" t="s">
        <v>2361</v>
      </c>
      <c r="H55" s="84">
        <v>5</v>
      </c>
      <c r="I55" s="84" t="s">
        <v>2372</v>
      </c>
      <c r="J55" s="84">
        <v>3</v>
      </c>
      <c r="K55" s="84" t="s">
        <v>2383</v>
      </c>
      <c r="L55" s="84">
        <v>4</v>
      </c>
      <c r="M55" s="84" t="s">
        <v>2394</v>
      </c>
      <c r="N55" s="84">
        <v>3</v>
      </c>
      <c r="O55" s="84" t="s">
        <v>2405</v>
      </c>
      <c r="P55" s="84">
        <v>2</v>
      </c>
      <c r="Q55" s="84" t="s">
        <v>2337</v>
      </c>
      <c r="R55" s="84">
        <v>23</v>
      </c>
      <c r="S55" s="84" t="s">
        <v>2418</v>
      </c>
      <c r="T55" s="84">
        <v>4</v>
      </c>
      <c r="U55" s="84" t="s">
        <v>2429</v>
      </c>
      <c r="V55" s="84">
        <v>2</v>
      </c>
    </row>
    <row r="56" spans="1:22" ht="15">
      <c r="A56" s="84" t="s">
        <v>2338</v>
      </c>
      <c r="B56" s="84">
        <v>29</v>
      </c>
      <c r="C56" s="84" t="s">
        <v>2349</v>
      </c>
      <c r="D56" s="84">
        <v>10</v>
      </c>
      <c r="E56" s="84" t="s">
        <v>2358</v>
      </c>
      <c r="F56" s="84">
        <v>6</v>
      </c>
      <c r="G56" s="84" t="s">
        <v>2362</v>
      </c>
      <c r="H56" s="84">
        <v>5</v>
      </c>
      <c r="I56" s="84" t="s">
        <v>2373</v>
      </c>
      <c r="J56" s="84">
        <v>3</v>
      </c>
      <c r="K56" s="84" t="s">
        <v>2384</v>
      </c>
      <c r="L56" s="84">
        <v>4</v>
      </c>
      <c r="M56" s="84" t="s">
        <v>2395</v>
      </c>
      <c r="N56" s="84">
        <v>3</v>
      </c>
      <c r="O56" s="84" t="s">
        <v>2406</v>
      </c>
      <c r="P56" s="84">
        <v>2</v>
      </c>
      <c r="Q56" s="84" t="s">
        <v>2338</v>
      </c>
      <c r="R56" s="84">
        <v>23</v>
      </c>
      <c r="S56" s="84" t="s">
        <v>2419</v>
      </c>
      <c r="T56" s="84">
        <v>4</v>
      </c>
      <c r="U56" s="84" t="s">
        <v>2430</v>
      </c>
      <c r="V56" s="84">
        <v>2</v>
      </c>
    </row>
    <row r="57" spans="1:22" ht="15">
      <c r="A57" s="84" t="s">
        <v>2339</v>
      </c>
      <c r="B57" s="84">
        <v>23</v>
      </c>
      <c r="C57" s="84" t="s">
        <v>2350</v>
      </c>
      <c r="D57" s="84">
        <v>10</v>
      </c>
      <c r="E57" s="84" t="s">
        <v>2343</v>
      </c>
      <c r="F57" s="84">
        <v>6</v>
      </c>
      <c r="G57" s="84" t="s">
        <v>2363</v>
      </c>
      <c r="H57" s="84">
        <v>5</v>
      </c>
      <c r="I57" s="84" t="s">
        <v>2374</v>
      </c>
      <c r="J57" s="84">
        <v>3</v>
      </c>
      <c r="K57" s="84" t="s">
        <v>2385</v>
      </c>
      <c r="L57" s="84">
        <v>4</v>
      </c>
      <c r="M57" s="84" t="s">
        <v>2396</v>
      </c>
      <c r="N57" s="84">
        <v>3</v>
      </c>
      <c r="O57" s="84" t="s">
        <v>2407</v>
      </c>
      <c r="P57" s="84">
        <v>2</v>
      </c>
      <c r="Q57" s="84" t="s">
        <v>2339</v>
      </c>
      <c r="R57" s="84">
        <v>14</v>
      </c>
      <c r="S57" s="84" t="s">
        <v>2420</v>
      </c>
      <c r="T57" s="84">
        <v>4</v>
      </c>
      <c r="U57" s="84" t="s">
        <v>2431</v>
      </c>
      <c r="V57" s="84">
        <v>2</v>
      </c>
    </row>
    <row r="58" spans="1:22" ht="15">
      <c r="A58" s="84" t="s">
        <v>2340</v>
      </c>
      <c r="B58" s="84">
        <v>20</v>
      </c>
      <c r="C58" s="84" t="s">
        <v>2351</v>
      </c>
      <c r="D58" s="84">
        <v>10</v>
      </c>
      <c r="E58" s="84" t="s">
        <v>2344</v>
      </c>
      <c r="F58" s="84">
        <v>6</v>
      </c>
      <c r="G58" s="84" t="s">
        <v>2364</v>
      </c>
      <c r="H58" s="84">
        <v>5</v>
      </c>
      <c r="I58" s="84" t="s">
        <v>2375</v>
      </c>
      <c r="J58" s="84">
        <v>3</v>
      </c>
      <c r="K58" s="84" t="s">
        <v>2386</v>
      </c>
      <c r="L58" s="84">
        <v>4</v>
      </c>
      <c r="M58" s="84" t="s">
        <v>2397</v>
      </c>
      <c r="N58" s="84">
        <v>3</v>
      </c>
      <c r="O58" s="84" t="s">
        <v>2408</v>
      </c>
      <c r="P58" s="84">
        <v>2</v>
      </c>
      <c r="Q58" s="84" t="s">
        <v>2340</v>
      </c>
      <c r="R58" s="84">
        <v>14</v>
      </c>
      <c r="S58" s="84" t="s">
        <v>2421</v>
      </c>
      <c r="T58" s="84">
        <v>4</v>
      </c>
      <c r="U58" s="84" t="s">
        <v>2432</v>
      </c>
      <c r="V58" s="84">
        <v>2</v>
      </c>
    </row>
    <row r="59" spans="1:22" ht="15">
      <c r="A59" s="84" t="s">
        <v>2341</v>
      </c>
      <c r="B59" s="84">
        <v>20</v>
      </c>
      <c r="C59" s="84" t="s">
        <v>2352</v>
      </c>
      <c r="D59" s="84">
        <v>10</v>
      </c>
      <c r="E59" s="84" t="s">
        <v>2340</v>
      </c>
      <c r="F59" s="84">
        <v>6</v>
      </c>
      <c r="G59" s="84" t="s">
        <v>2365</v>
      </c>
      <c r="H59" s="84">
        <v>5</v>
      </c>
      <c r="I59" s="84" t="s">
        <v>2376</v>
      </c>
      <c r="J59" s="84">
        <v>3</v>
      </c>
      <c r="K59" s="84" t="s">
        <v>2387</v>
      </c>
      <c r="L59" s="84">
        <v>4</v>
      </c>
      <c r="M59" s="84" t="s">
        <v>2398</v>
      </c>
      <c r="N59" s="84">
        <v>3</v>
      </c>
      <c r="O59" s="84" t="s">
        <v>2409</v>
      </c>
      <c r="P59" s="84">
        <v>2</v>
      </c>
      <c r="Q59" s="84" t="s">
        <v>2341</v>
      </c>
      <c r="R59" s="84">
        <v>14</v>
      </c>
      <c r="S59" s="84" t="s">
        <v>2422</v>
      </c>
      <c r="T59" s="84">
        <v>4</v>
      </c>
      <c r="U59" s="84" t="s">
        <v>2433</v>
      </c>
      <c r="V59" s="84">
        <v>2</v>
      </c>
    </row>
    <row r="60" spans="1:22" ht="15">
      <c r="A60" s="84" t="s">
        <v>2342</v>
      </c>
      <c r="B60" s="84">
        <v>20</v>
      </c>
      <c r="C60" s="84" t="s">
        <v>2353</v>
      </c>
      <c r="D60" s="84">
        <v>10</v>
      </c>
      <c r="E60" s="84" t="s">
        <v>2341</v>
      </c>
      <c r="F60" s="84">
        <v>6</v>
      </c>
      <c r="G60" s="84" t="s">
        <v>2366</v>
      </c>
      <c r="H60" s="84">
        <v>5</v>
      </c>
      <c r="I60" s="84" t="s">
        <v>2377</v>
      </c>
      <c r="J60" s="84">
        <v>3</v>
      </c>
      <c r="K60" s="84" t="s">
        <v>2388</v>
      </c>
      <c r="L60" s="84">
        <v>4</v>
      </c>
      <c r="M60" s="84" t="s">
        <v>2399</v>
      </c>
      <c r="N60" s="84">
        <v>3</v>
      </c>
      <c r="O60" s="84" t="s">
        <v>2410</v>
      </c>
      <c r="P60" s="84">
        <v>2</v>
      </c>
      <c r="Q60" s="84" t="s">
        <v>2342</v>
      </c>
      <c r="R60" s="84">
        <v>14</v>
      </c>
      <c r="S60" s="84" t="s">
        <v>2423</v>
      </c>
      <c r="T60" s="84">
        <v>4</v>
      </c>
      <c r="U60" s="84" t="s">
        <v>2425</v>
      </c>
      <c r="V60" s="84">
        <v>2</v>
      </c>
    </row>
    <row r="61" spans="1:22" ht="15">
      <c r="A61" s="84" t="s">
        <v>2343</v>
      </c>
      <c r="B61" s="84">
        <v>18</v>
      </c>
      <c r="C61" s="84" t="s">
        <v>2354</v>
      </c>
      <c r="D61" s="84">
        <v>10</v>
      </c>
      <c r="E61" s="84" t="s">
        <v>2336</v>
      </c>
      <c r="F61" s="84">
        <v>6</v>
      </c>
      <c r="G61" s="84" t="s">
        <v>2367</v>
      </c>
      <c r="H61" s="84">
        <v>5</v>
      </c>
      <c r="I61" s="84" t="s">
        <v>2378</v>
      </c>
      <c r="J61" s="84">
        <v>3</v>
      </c>
      <c r="K61" s="84" t="s">
        <v>2389</v>
      </c>
      <c r="L61" s="84">
        <v>4</v>
      </c>
      <c r="M61" s="84" t="s">
        <v>2400</v>
      </c>
      <c r="N61" s="84">
        <v>3</v>
      </c>
      <c r="O61" s="84" t="s">
        <v>2411</v>
      </c>
      <c r="P61" s="84">
        <v>2</v>
      </c>
      <c r="Q61" s="84" t="s">
        <v>2343</v>
      </c>
      <c r="R61" s="84">
        <v>12</v>
      </c>
      <c r="S61" s="84" t="s">
        <v>2424</v>
      </c>
      <c r="T61" s="84">
        <v>4</v>
      </c>
      <c r="U61" s="84" t="s">
        <v>2417</v>
      </c>
      <c r="V61" s="84">
        <v>2</v>
      </c>
    </row>
    <row r="62" spans="1:22" ht="15">
      <c r="A62" s="84" t="s">
        <v>2344</v>
      </c>
      <c r="B62" s="84">
        <v>18</v>
      </c>
      <c r="C62" s="84" t="s">
        <v>2355</v>
      </c>
      <c r="D62" s="84">
        <v>10</v>
      </c>
      <c r="E62" s="84" t="s">
        <v>2337</v>
      </c>
      <c r="F62" s="84">
        <v>6</v>
      </c>
      <c r="G62" s="84" t="s">
        <v>2368</v>
      </c>
      <c r="H62" s="84">
        <v>5</v>
      </c>
      <c r="I62" s="84" t="s">
        <v>2379</v>
      </c>
      <c r="J62" s="84">
        <v>3</v>
      </c>
      <c r="K62" s="84" t="s">
        <v>2390</v>
      </c>
      <c r="L62" s="84">
        <v>4</v>
      </c>
      <c r="M62" s="84" t="s">
        <v>2401</v>
      </c>
      <c r="N62" s="84">
        <v>3</v>
      </c>
      <c r="O62" s="84" t="s">
        <v>2412</v>
      </c>
      <c r="P62" s="84">
        <v>2</v>
      </c>
      <c r="Q62" s="84" t="s">
        <v>2344</v>
      </c>
      <c r="R62" s="84">
        <v>12</v>
      </c>
      <c r="S62" s="84" t="s">
        <v>2425</v>
      </c>
      <c r="T62" s="84">
        <v>4</v>
      </c>
      <c r="U62" s="84" t="s">
        <v>2426</v>
      </c>
      <c r="V62" s="84">
        <v>2</v>
      </c>
    </row>
    <row r="63" spans="1:22" ht="15">
      <c r="A63" s="84" t="s">
        <v>2345</v>
      </c>
      <c r="B63" s="84">
        <v>15</v>
      </c>
      <c r="C63" s="84" t="s">
        <v>2356</v>
      </c>
      <c r="D63" s="84">
        <v>10</v>
      </c>
      <c r="E63" s="84" t="s">
        <v>2338</v>
      </c>
      <c r="F63" s="84">
        <v>6</v>
      </c>
      <c r="G63" s="84" t="s">
        <v>2369</v>
      </c>
      <c r="H63" s="84">
        <v>5</v>
      </c>
      <c r="I63" s="84" t="s">
        <v>2380</v>
      </c>
      <c r="J63" s="84">
        <v>3</v>
      </c>
      <c r="K63" s="84" t="s">
        <v>2391</v>
      </c>
      <c r="L63" s="84">
        <v>4</v>
      </c>
      <c r="M63" s="84" t="s">
        <v>2402</v>
      </c>
      <c r="N63" s="84">
        <v>2</v>
      </c>
      <c r="O63" s="84" t="s">
        <v>2413</v>
      </c>
      <c r="P63" s="84">
        <v>2</v>
      </c>
      <c r="Q63" s="84" t="s">
        <v>2415</v>
      </c>
      <c r="R63" s="84">
        <v>2</v>
      </c>
      <c r="S63" s="84" t="s">
        <v>2426</v>
      </c>
      <c r="T63" s="84">
        <v>4</v>
      </c>
      <c r="U63" s="84" t="s">
        <v>2434</v>
      </c>
      <c r="V63" s="84">
        <v>2</v>
      </c>
    </row>
    <row r="66" spans="1:22" ht="15" customHeight="1">
      <c r="A66" s="13" t="s">
        <v>2454</v>
      </c>
      <c r="B66" s="13" t="s">
        <v>2125</v>
      </c>
      <c r="C66" s="13" t="s">
        <v>2456</v>
      </c>
      <c r="D66" s="13" t="s">
        <v>2128</v>
      </c>
      <c r="E66" s="78" t="s">
        <v>2457</v>
      </c>
      <c r="F66" s="78" t="s">
        <v>2132</v>
      </c>
      <c r="G66" s="78" t="s">
        <v>2461</v>
      </c>
      <c r="H66" s="78" t="s">
        <v>2134</v>
      </c>
      <c r="I66" s="78" t="s">
        <v>2463</v>
      </c>
      <c r="J66" s="78" t="s">
        <v>2136</v>
      </c>
      <c r="K66" s="78" t="s">
        <v>2465</v>
      </c>
      <c r="L66" s="78" t="s">
        <v>2138</v>
      </c>
      <c r="M66" s="78" t="s">
        <v>2467</v>
      </c>
      <c r="N66" s="78" t="s">
        <v>2140</v>
      </c>
      <c r="O66" s="78" t="s">
        <v>2470</v>
      </c>
      <c r="P66" s="78" t="s">
        <v>2142</v>
      </c>
      <c r="Q66" s="78" t="s">
        <v>2472</v>
      </c>
      <c r="R66" s="78" t="s">
        <v>2144</v>
      </c>
      <c r="S66" s="78" t="s">
        <v>2474</v>
      </c>
      <c r="T66" s="78" t="s">
        <v>2146</v>
      </c>
      <c r="U66" s="78" t="s">
        <v>2476</v>
      </c>
      <c r="V66" s="78" t="s">
        <v>2147</v>
      </c>
    </row>
    <row r="67" spans="1:22" ht="15">
      <c r="A67" s="78" t="s">
        <v>242</v>
      </c>
      <c r="B67" s="78">
        <v>1</v>
      </c>
      <c r="C67" s="78" t="s">
        <v>242</v>
      </c>
      <c r="D67" s="78">
        <v>1</v>
      </c>
      <c r="E67" s="78"/>
      <c r="F67" s="78"/>
      <c r="G67" s="78"/>
      <c r="H67" s="78"/>
      <c r="I67" s="78"/>
      <c r="J67" s="78"/>
      <c r="K67" s="78"/>
      <c r="L67" s="78"/>
      <c r="M67" s="78"/>
      <c r="N67" s="78"/>
      <c r="O67" s="78"/>
      <c r="P67" s="78"/>
      <c r="Q67" s="78"/>
      <c r="R67" s="78"/>
      <c r="S67" s="78"/>
      <c r="T67" s="78"/>
      <c r="U67" s="78"/>
      <c r="V67" s="78"/>
    </row>
    <row r="70" spans="1:22" ht="15" customHeight="1">
      <c r="A70" s="13" t="s">
        <v>2455</v>
      </c>
      <c r="B70" s="13" t="s">
        <v>2125</v>
      </c>
      <c r="C70" s="13" t="s">
        <v>2458</v>
      </c>
      <c r="D70" s="13" t="s">
        <v>2128</v>
      </c>
      <c r="E70" s="13" t="s">
        <v>2460</v>
      </c>
      <c r="F70" s="13" t="s">
        <v>2132</v>
      </c>
      <c r="G70" s="13" t="s">
        <v>2462</v>
      </c>
      <c r="H70" s="13" t="s">
        <v>2134</v>
      </c>
      <c r="I70" s="13" t="s">
        <v>2464</v>
      </c>
      <c r="J70" s="13" t="s">
        <v>2136</v>
      </c>
      <c r="K70" s="13" t="s">
        <v>2466</v>
      </c>
      <c r="L70" s="13" t="s">
        <v>2138</v>
      </c>
      <c r="M70" s="13" t="s">
        <v>2469</v>
      </c>
      <c r="N70" s="13" t="s">
        <v>2140</v>
      </c>
      <c r="O70" s="13" t="s">
        <v>2471</v>
      </c>
      <c r="P70" s="13" t="s">
        <v>2142</v>
      </c>
      <c r="Q70" s="13" t="s">
        <v>2473</v>
      </c>
      <c r="R70" s="13" t="s">
        <v>2144</v>
      </c>
      <c r="S70" s="13" t="s">
        <v>2475</v>
      </c>
      <c r="T70" s="13" t="s">
        <v>2146</v>
      </c>
      <c r="U70" s="13" t="s">
        <v>2477</v>
      </c>
      <c r="V70" s="13" t="s">
        <v>2147</v>
      </c>
    </row>
    <row r="71" spans="1:22" ht="15">
      <c r="A71" s="78" t="s">
        <v>300</v>
      </c>
      <c r="B71" s="78">
        <v>9</v>
      </c>
      <c r="C71" s="78" t="s">
        <v>257</v>
      </c>
      <c r="D71" s="78">
        <v>7</v>
      </c>
      <c r="E71" s="78" t="s">
        <v>300</v>
      </c>
      <c r="F71" s="78">
        <v>6</v>
      </c>
      <c r="G71" s="78" t="s">
        <v>303</v>
      </c>
      <c r="H71" s="78">
        <v>7</v>
      </c>
      <c r="I71" s="78" t="s">
        <v>312</v>
      </c>
      <c r="J71" s="78">
        <v>3</v>
      </c>
      <c r="K71" s="78" t="s">
        <v>300</v>
      </c>
      <c r="L71" s="78">
        <v>3</v>
      </c>
      <c r="M71" s="78" t="s">
        <v>295</v>
      </c>
      <c r="N71" s="78">
        <v>5</v>
      </c>
      <c r="O71" s="78" t="s">
        <v>325</v>
      </c>
      <c r="P71" s="78">
        <v>2</v>
      </c>
      <c r="Q71" s="78" t="s">
        <v>305</v>
      </c>
      <c r="R71" s="78">
        <v>3</v>
      </c>
      <c r="S71" s="78" t="s">
        <v>283</v>
      </c>
      <c r="T71" s="78">
        <v>3</v>
      </c>
      <c r="U71" s="78" t="s">
        <v>289</v>
      </c>
      <c r="V71" s="78">
        <v>3</v>
      </c>
    </row>
    <row r="72" spans="1:22" ht="15">
      <c r="A72" s="78" t="s">
        <v>305</v>
      </c>
      <c r="B72" s="78">
        <v>9</v>
      </c>
      <c r="C72" s="78" t="s">
        <v>2459</v>
      </c>
      <c r="D72" s="78">
        <v>1</v>
      </c>
      <c r="E72" s="78" t="s">
        <v>305</v>
      </c>
      <c r="F72" s="78">
        <v>6</v>
      </c>
      <c r="G72" s="78" t="s">
        <v>302</v>
      </c>
      <c r="H72" s="78">
        <v>3</v>
      </c>
      <c r="I72" s="78" t="s">
        <v>239</v>
      </c>
      <c r="J72" s="78">
        <v>2</v>
      </c>
      <c r="K72" s="78" t="s">
        <v>331</v>
      </c>
      <c r="L72" s="78">
        <v>3</v>
      </c>
      <c r="M72" s="78" t="s">
        <v>296</v>
      </c>
      <c r="N72" s="78">
        <v>3</v>
      </c>
      <c r="O72" s="78" t="s">
        <v>265</v>
      </c>
      <c r="P72" s="78">
        <v>2</v>
      </c>
      <c r="Q72" s="78"/>
      <c r="R72" s="78"/>
      <c r="S72" s="78"/>
      <c r="T72" s="78"/>
      <c r="U72" s="78"/>
      <c r="V72" s="78"/>
    </row>
    <row r="73" spans="1:22" ht="15">
      <c r="A73" s="78" t="s">
        <v>303</v>
      </c>
      <c r="B73" s="78">
        <v>7</v>
      </c>
      <c r="C73" s="78"/>
      <c r="D73" s="78"/>
      <c r="E73" s="78" t="s">
        <v>311</v>
      </c>
      <c r="F73" s="78">
        <v>4</v>
      </c>
      <c r="G73" s="78"/>
      <c r="H73" s="78"/>
      <c r="I73" s="78" t="s">
        <v>320</v>
      </c>
      <c r="J73" s="78">
        <v>2</v>
      </c>
      <c r="K73" s="78" t="s">
        <v>294</v>
      </c>
      <c r="L73" s="78">
        <v>3</v>
      </c>
      <c r="M73" s="78"/>
      <c r="N73" s="78"/>
      <c r="O73" s="78" t="s">
        <v>326</v>
      </c>
      <c r="P73" s="78">
        <v>2</v>
      </c>
      <c r="Q73" s="78"/>
      <c r="R73" s="78"/>
      <c r="S73" s="78"/>
      <c r="T73" s="78"/>
      <c r="U73" s="78"/>
      <c r="V73" s="78"/>
    </row>
    <row r="74" spans="1:22" ht="15">
      <c r="A74" s="78" t="s">
        <v>257</v>
      </c>
      <c r="B74" s="78">
        <v>7</v>
      </c>
      <c r="C74" s="78"/>
      <c r="D74" s="78"/>
      <c r="E74" s="78" t="s">
        <v>250</v>
      </c>
      <c r="F74" s="78">
        <v>3</v>
      </c>
      <c r="G74" s="78"/>
      <c r="H74" s="78"/>
      <c r="I74" s="78" t="s">
        <v>319</v>
      </c>
      <c r="J74" s="78">
        <v>2</v>
      </c>
      <c r="K74" s="78" t="s">
        <v>2468</v>
      </c>
      <c r="L74" s="78">
        <v>1</v>
      </c>
      <c r="M74" s="78"/>
      <c r="N74" s="78"/>
      <c r="O74" s="78" t="s">
        <v>262</v>
      </c>
      <c r="P74" s="78">
        <v>1</v>
      </c>
      <c r="Q74" s="78"/>
      <c r="R74" s="78"/>
      <c r="S74" s="78"/>
      <c r="T74" s="78"/>
      <c r="U74" s="78"/>
      <c r="V74" s="78"/>
    </row>
    <row r="75" spans="1:22" ht="15">
      <c r="A75" s="78" t="s">
        <v>294</v>
      </c>
      <c r="B75" s="78">
        <v>5</v>
      </c>
      <c r="C75" s="78"/>
      <c r="D75" s="78"/>
      <c r="E75" s="78" t="s">
        <v>301</v>
      </c>
      <c r="F75" s="78">
        <v>3</v>
      </c>
      <c r="G75" s="78"/>
      <c r="H75" s="78"/>
      <c r="I75" s="78" t="s">
        <v>282</v>
      </c>
      <c r="J75" s="78">
        <v>2</v>
      </c>
      <c r="K75" s="78" t="s">
        <v>330</v>
      </c>
      <c r="L75" s="78">
        <v>1</v>
      </c>
      <c r="M75" s="78"/>
      <c r="N75" s="78"/>
      <c r="O75" s="78" t="s">
        <v>324</v>
      </c>
      <c r="P75" s="78">
        <v>1</v>
      </c>
      <c r="Q75" s="78"/>
      <c r="R75" s="78"/>
      <c r="S75" s="78"/>
      <c r="T75" s="78"/>
      <c r="U75" s="78"/>
      <c r="V75" s="78"/>
    </row>
    <row r="76" spans="1:22" ht="15">
      <c r="A76" s="78" t="s">
        <v>295</v>
      </c>
      <c r="B76" s="78">
        <v>5</v>
      </c>
      <c r="C76" s="78"/>
      <c r="D76" s="78"/>
      <c r="E76" s="78" t="s">
        <v>294</v>
      </c>
      <c r="F76" s="78">
        <v>2</v>
      </c>
      <c r="G76" s="78"/>
      <c r="H76" s="78"/>
      <c r="I76" s="78" t="s">
        <v>326</v>
      </c>
      <c r="J76" s="78">
        <v>1</v>
      </c>
      <c r="K76" s="78" t="s">
        <v>293</v>
      </c>
      <c r="L76" s="78">
        <v>1</v>
      </c>
      <c r="M76" s="78"/>
      <c r="N76" s="78"/>
      <c r="O76" s="78"/>
      <c r="P76" s="78"/>
      <c r="Q76" s="78"/>
      <c r="R76" s="78"/>
      <c r="S76" s="78"/>
      <c r="T76" s="78"/>
      <c r="U76" s="78"/>
      <c r="V76" s="78"/>
    </row>
    <row r="77" spans="1:22" ht="15">
      <c r="A77" s="78" t="s">
        <v>331</v>
      </c>
      <c r="B77" s="78">
        <v>4</v>
      </c>
      <c r="C77" s="78"/>
      <c r="D77" s="78"/>
      <c r="E77" s="78" t="s">
        <v>321</v>
      </c>
      <c r="F77" s="78">
        <v>2</v>
      </c>
      <c r="G77" s="78"/>
      <c r="H77" s="78"/>
      <c r="I77" s="78" t="s">
        <v>250</v>
      </c>
      <c r="J77" s="78">
        <v>1</v>
      </c>
      <c r="K77" s="78"/>
      <c r="L77" s="78"/>
      <c r="M77" s="78"/>
      <c r="N77" s="78"/>
      <c r="O77" s="78"/>
      <c r="P77" s="78"/>
      <c r="Q77" s="78"/>
      <c r="R77" s="78"/>
      <c r="S77" s="78"/>
      <c r="T77" s="78"/>
      <c r="U77" s="78"/>
      <c r="V77" s="78"/>
    </row>
    <row r="78" spans="1:22" ht="15">
      <c r="A78" s="78" t="s">
        <v>289</v>
      </c>
      <c r="B78" s="78">
        <v>4</v>
      </c>
      <c r="C78" s="78"/>
      <c r="D78" s="78"/>
      <c r="E78" s="78" t="s">
        <v>329</v>
      </c>
      <c r="F78" s="78">
        <v>2</v>
      </c>
      <c r="G78" s="78"/>
      <c r="H78" s="78"/>
      <c r="I78" s="78" t="s">
        <v>318</v>
      </c>
      <c r="J78" s="78">
        <v>1</v>
      </c>
      <c r="K78" s="78"/>
      <c r="L78" s="78"/>
      <c r="M78" s="78"/>
      <c r="N78" s="78"/>
      <c r="O78" s="78"/>
      <c r="P78" s="78"/>
      <c r="Q78" s="78"/>
      <c r="R78" s="78"/>
      <c r="S78" s="78"/>
      <c r="T78" s="78"/>
      <c r="U78" s="78"/>
      <c r="V78" s="78"/>
    </row>
    <row r="79" spans="1:22" ht="15">
      <c r="A79" s="78" t="s">
        <v>250</v>
      </c>
      <c r="B79" s="78">
        <v>4</v>
      </c>
      <c r="C79" s="78"/>
      <c r="D79" s="78"/>
      <c r="E79" s="78" t="s">
        <v>331</v>
      </c>
      <c r="F79" s="78">
        <v>1</v>
      </c>
      <c r="G79" s="78"/>
      <c r="H79" s="78"/>
      <c r="I79" s="78" t="s">
        <v>237</v>
      </c>
      <c r="J79" s="78">
        <v>1</v>
      </c>
      <c r="K79" s="78"/>
      <c r="L79" s="78"/>
      <c r="M79" s="78"/>
      <c r="N79" s="78"/>
      <c r="O79" s="78"/>
      <c r="P79" s="78"/>
      <c r="Q79" s="78"/>
      <c r="R79" s="78"/>
      <c r="S79" s="78"/>
      <c r="T79" s="78"/>
      <c r="U79" s="78"/>
      <c r="V79" s="78"/>
    </row>
    <row r="80" spans="1:22" ht="15">
      <c r="A80" s="78" t="s">
        <v>267</v>
      </c>
      <c r="B80" s="78">
        <v>4</v>
      </c>
      <c r="C80" s="78"/>
      <c r="D80" s="78"/>
      <c r="E80" s="78" t="s">
        <v>249</v>
      </c>
      <c r="F80" s="78">
        <v>1</v>
      </c>
      <c r="G80" s="78"/>
      <c r="H80" s="78"/>
      <c r="I80" s="78"/>
      <c r="J80" s="78"/>
      <c r="K80" s="78"/>
      <c r="L80" s="78"/>
      <c r="M80" s="78"/>
      <c r="N80" s="78"/>
      <c r="O80" s="78"/>
      <c r="P80" s="78"/>
      <c r="Q80" s="78"/>
      <c r="R80" s="78"/>
      <c r="S80" s="78"/>
      <c r="T80" s="78"/>
      <c r="U80" s="78"/>
      <c r="V80" s="78"/>
    </row>
    <row r="83" spans="1:22" ht="15" customHeight="1">
      <c r="A83" s="13" t="s">
        <v>2494</v>
      </c>
      <c r="B83" s="13" t="s">
        <v>2125</v>
      </c>
      <c r="C83" s="13" t="s">
        <v>2495</v>
      </c>
      <c r="D83" s="13" t="s">
        <v>2128</v>
      </c>
      <c r="E83" s="13" t="s">
        <v>2496</v>
      </c>
      <c r="F83" s="13" t="s">
        <v>2132</v>
      </c>
      <c r="G83" s="13" t="s">
        <v>2497</v>
      </c>
      <c r="H83" s="13" t="s">
        <v>2134</v>
      </c>
      <c r="I83" s="13" t="s">
        <v>2498</v>
      </c>
      <c r="J83" s="13" t="s">
        <v>2136</v>
      </c>
      <c r="K83" s="13" t="s">
        <v>2499</v>
      </c>
      <c r="L83" s="13" t="s">
        <v>2138</v>
      </c>
      <c r="M83" s="13" t="s">
        <v>2500</v>
      </c>
      <c r="N83" s="13" t="s">
        <v>2140</v>
      </c>
      <c r="O83" s="13" t="s">
        <v>2501</v>
      </c>
      <c r="P83" s="13" t="s">
        <v>2142</v>
      </c>
      <c r="Q83" s="13" t="s">
        <v>2502</v>
      </c>
      <c r="R83" s="13" t="s">
        <v>2144</v>
      </c>
      <c r="S83" s="13" t="s">
        <v>2503</v>
      </c>
      <c r="T83" s="13" t="s">
        <v>2146</v>
      </c>
      <c r="U83" s="13" t="s">
        <v>2504</v>
      </c>
      <c r="V83" s="13" t="s">
        <v>2147</v>
      </c>
    </row>
    <row r="84" spans="1:22" ht="15">
      <c r="A84" s="114" t="s">
        <v>276</v>
      </c>
      <c r="B84" s="78">
        <v>349226</v>
      </c>
      <c r="C84" s="114" t="s">
        <v>219</v>
      </c>
      <c r="D84" s="78">
        <v>67640</v>
      </c>
      <c r="E84" s="114" t="s">
        <v>286</v>
      </c>
      <c r="F84" s="78">
        <v>127737</v>
      </c>
      <c r="G84" s="114" t="s">
        <v>302</v>
      </c>
      <c r="H84" s="78">
        <v>23139</v>
      </c>
      <c r="I84" s="114" t="s">
        <v>320</v>
      </c>
      <c r="J84" s="78">
        <v>184724</v>
      </c>
      <c r="K84" s="114" t="s">
        <v>253</v>
      </c>
      <c r="L84" s="78">
        <v>5005</v>
      </c>
      <c r="M84" s="114" t="s">
        <v>296</v>
      </c>
      <c r="N84" s="78">
        <v>23459</v>
      </c>
      <c r="O84" s="114" t="s">
        <v>325</v>
      </c>
      <c r="P84" s="78">
        <v>7689</v>
      </c>
      <c r="Q84" s="114" t="s">
        <v>285</v>
      </c>
      <c r="R84" s="78">
        <v>15578</v>
      </c>
      <c r="S84" s="114" t="s">
        <v>283</v>
      </c>
      <c r="T84" s="78">
        <v>791</v>
      </c>
      <c r="U84" s="114" t="s">
        <v>290</v>
      </c>
      <c r="V84" s="78">
        <v>205253</v>
      </c>
    </row>
    <row r="85" spans="1:22" ht="15">
      <c r="A85" s="114" t="s">
        <v>290</v>
      </c>
      <c r="B85" s="78">
        <v>205253</v>
      </c>
      <c r="C85" s="114" t="s">
        <v>220</v>
      </c>
      <c r="D85" s="78">
        <v>55133</v>
      </c>
      <c r="E85" s="114" t="s">
        <v>311</v>
      </c>
      <c r="F85" s="78">
        <v>20788</v>
      </c>
      <c r="G85" s="114" t="s">
        <v>303</v>
      </c>
      <c r="H85" s="78">
        <v>20559</v>
      </c>
      <c r="I85" s="114" t="s">
        <v>319</v>
      </c>
      <c r="J85" s="78">
        <v>2968</v>
      </c>
      <c r="K85" s="114" t="s">
        <v>331</v>
      </c>
      <c r="L85" s="78">
        <v>2053</v>
      </c>
      <c r="M85" s="114" t="s">
        <v>295</v>
      </c>
      <c r="N85" s="78">
        <v>8777</v>
      </c>
      <c r="O85" s="114" t="s">
        <v>265</v>
      </c>
      <c r="P85" s="78">
        <v>5063</v>
      </c>
      <c r="Q85" s="114" t="s">
        <v>305</v>
      </c>
      <c r="R85" s="78">
        <v>3343</v>
      </c>
      <c r="S85" s="114" t="s">
        <v>274</v>
      </c>
      <c r="T85" s="78">
        <v>398</v>
      </c>
      <c r="U85" s="114" t="s">
        <v>272</v>
      </c>
      <c r="V85" s="78">
        <v>17733</v>
      </c>
    </row>
    <row r="86" spans="1:22" ht="15">
      <c r="A86" s="114" t="s">
        <v>320</v>
      </c>
      <c r="B86" s="78">
        <v>184724</v>
      </c>
      <c r="C86" s="114" t="s">
        <v>213</v>
      </c>
      <c r="D86" s="78">
        <v>14651</v>
      </c>
      <c r="E86" s="114" t="s">
        <v>250</v>
      </c>
      <c r="F86" s="78">
        <v>14834</v>
      </c>
      <c r="G86" s="114" t="s">
        <v>304</v>
      </c>
      <c r="H86" s="78">
        <v>4424</v>
      </c>
      <c r="I86" s="114" t="s">
        <v>318</v>
      </c>
      <c r="J86" s="78">
        <v>1861</v>
      </c>
      <c r="K86" s="114" t="s">
        <v>294</v>
      </c>
      <c r="L86" s="78">
        <v>749</v>
      </c>
      <c r="M86" s="114" t="s">
        <v>248</v>
      </c>
      <c r="N86" s="78">
        <v>8515</v>
      </c>
      <c r="O86" s="114" t="s">
        <v>262</v>
      </c>
      <c r="P86" s="78">
        <v>591</v>
      </c>
      <c r="Q86" s="114" t="s">
        <v>227</v>
      </c>
      <c r="R86" s="78">
        <v>666</v>
      </c>
      <c r="S86" s="114" t="s">
        <v>284</v>
      </c>
      <c r="T86" s="78">
        <v>82</v>
      </c>
      <c r="U86" s="114" t="s">
        <v>289</v>
      </c>
      <c r="V86" s="78">
        <v>271</v>
      </c>
    </row>
    <row r="87" spans="1:22" ht="15">
      <c r="A87" s="114" t="s">
        <v>286</v>
      </c>
      <c r="B87" s="78">
        <v>127737</v>
      </c>
      <c r="C87" s="114" t="s">
        <v>273</v>
      </c>
      <c r="D87" s="78">
        <v>6902</v>
      </c>
      <c r="E87" s="114" t="s">
        <v>251</v>
      </c>
      <c r="F87" s="78">
        <v>14340</v>
      </c>
      <c r="G87" s="114" t="s">
        <v>224</v>
      </c>
      <c r="H87" s="78">
        <v>1923</v>
      </c>
      <c r="I87" s="114" t="s">
        <v>237</v>
      </c>
      <c r="J87" s="78">
        <v>866</v>
      </c>
      <c r="K87" s="114" t="s">
        <v>252</v>
      </c>
      <c r="L87" s="78">
        <v>270</v>
      </c>
      <c r="M87" s="114" t="s">
        <v>235</v>
      </c>
      <c r="N87" s="78">
        <v>7462</v>
      </c>
      <c r="O87" s="114" t="s">
        <v>324</v>
      </c>
      <c r="P87" s="78">
        <v>420</v>
      </c>
      <c r="Q87" s="114" t="s">
        <v>259</v>
      </c>
      <c r="R87" s="78">
        <v>13</v>
      </c>
      <c r="S87" s="114" t="s">
        <v>281</v>
      </c>
      <c r="T87" s="78">
        <v>58</v>
      </c>
      <c r="U87" s="114"/>
      <c r="V87" s="78"/>
    </row>
    <row r="88" spans="1:22" ht="15">
      <c r="A88" s="114" t="s">
        <v>212</v>
      </c>
      <c r="B88" s="78">
        <v>114445</v>
      </c>
      <c r="C88" s="114" t="s">
        <v>299</v>
      </c>
      <c r="D88" s="78">
        <v>5223</v>
      </c>
      <c r="E88" s="114" t="s">
        <v>228</v>
      </c>
      <c r="F88" s="78">
        <v>12012</v>
      </c>
      <c r="G88" s="114" t="s">
        <v>230</v>
      </c>
      <c r="H88" s="78">
        <v>622</v>
      </c>
      <c r="I88" s="114" t="s">
        <v>239</v>
      </c>
      <c r="J88" s="78">
        <v>625</v>
      </c>
      <c r="K88" s="114" t="s">
        <v>293</v>
      </c>
      <c r="L88" s="78">
        <v>268</v>
      </c>
      <c r="M88" s="114" t="s">
        <v>223</v>
      </c>
      <c r="N88" s="78">
        <v>2696</v>
      </c>
      <c r="O88" s="114" t="s">
        <v>326</v>
      </c>
      <c r="P88" s="78">
        <v>38</v>
      </c>
      <c r="Q88" s="114"/>
      <c r="R88" s="78"/>
      <c r="S88" s="114"/>
      <c r="T88" s="78"/>
      <c r="U88" s="114"/>
      <c r="V88" s="78"/>
    </row>
    <row r="89" spans="1:22" ht="15">
      <c r="A89" s="114" t="s">
        <v>219</v>
      </c>
      <c r="B89" s="78">
        <v>67640</v>
      </c>
      <c r="C89" s="114" t="s">
        <v>258</v>
      </c>
      <c r="D89" s="78">
        <v>3709</v>
      </c>
      <c r="E89" s="114" t="s">
        <v>329</v>
      </c>
      <c r="F89" s="78">
        <v>3582</v>
      </c>
      <c r="G89" s="114" t="s">
        <v>254</v>
      </c>
      <c r="H89" s="78">
        <v>228</v>
      </c>
      <c r="I89" s="114" t="s">
        <v>282</v>
      </c>
      <c r="J89" s="78">
        <v>344</v>
      </c>
      <c r="K89" s="114" t="s">
        <v>330</v>
      </c>
      <c r="L89" s="78">
        <v>83</v>
      </c>
      <c r="M89" s="114" t="s">
        <v>297</v>
      </c>
      <c r="N89" s="78">
        <v>1937</v>
      </c>
      <c r="O89" s="114"/>
      <c r="P89" s="78"/>
      <c r="Q89" s="114"/>
      <c r="R89" s="78"/>
      <c r="S89" s="114"/>
      <c r="T89" s="78"/>
      <c r="U89" s="114"/>
      <c r="V89" s="78"/>
    </row>
    <row r="90" spans="1:22" ht="15">
      <c r="A90" s="114" t="s">
        <v>220</v>
      </c>
      <c r="B90" s="78">
        <v>55133</v>
      </c>
      <c r="C90" s="114" t="s">
        <v>226</v>
      </c>
      <c r="D90" s="78">
        <v>3610</v>
      </c>
      <c r="E90" s="114" t="s">
        <v>301</v>
      </c>
      <c r="F90" s="78">
        <v>1036</v>
      </c>
      <c r="G90" s="114" t="s">
        <v>246</v>
      </c>
      <c r="H90" s="78">
        <v>139</v>
      </c>
      <c r="I90" s="114" t="s">
        <v>231</v>
      </c>
      <c r="J90" s="78">
        <v>68</v>
      </c>
      <c r="K90" s="114"/>
      <c r="L90" s="78"/>
      <c r="M90" s="114"/>
      <c r="N90" s="78"/>
      <c r="O90" s="114"/>
      <c r="P90" s="78"/>
      <c r="Q90" s="114"/>
      <c r="R90" s="78"/>
      <c r="S90" s="114"/>
      <c r="T90" s="78"/>
      <c r="U90" s="114"/>
      <c r="V90" s="78"/>
    </row>
    <row r="91" spans="1:22" ht="15">
      <c r="A91" s="114" t="s">
        <v>310</v>
      </c>
      <c r="B91" s="78">
        <v>49036</v>
      </c>
      <c r="C91" s="114" t="s">
        <v>292</v>
      </c>
      <c r="D91" s="78">
        <v>3485</v>
      </c>
      <c r="E91" s="114" t="s">
        <v>249</v>
      </c>
      <c r="F91" s="78">
        <v>981</v>
      </c>
      <c r="G91" s="114" t="s">
        <v>222</v>
      </c>
      <c r="H91" s="78">
        <v>102</v>
      </c>
      <c r="I91" s="114" t="s">
        <v>312</v>
      </c>
      <c r="J91" s="78">
        <v>5</v>
      </c>
      <c r="K91" s="114"/>
      <c r="L91" s="78"/>
      <c r="M91" s="114"/>
      <c r="N91" s="78"/>
      <c r="O91" s="114"/>
      <c r="P91" s="78"/>
      <c r="Q91" s="114"/>
      <c r="R91" s="78"/>
      <c r="S91" s="114"/>
      <c r="T91" s="78"/>
      <c r="U91" s="114"/>
      <c r="V91" s="78"/>
    </row>
    <row r="92" spans="1:22" ht="15">
      <c r="A92" s="114" t="s">
        <v>315</v>
      </c>
      <c r="B92" s="78">
        <v>38763</v>
      </c>
      <c r="C92" s="114" t="s">
        <v>278</v>
      </c>
      <c r="D92" s="78">
        <v>3424</v>
      </c>
      <c r="E92" s="114" t="s">
        <v>287</v>
      </c>
      <c r="F92" s="78">
        <v>792</v>
      </c>
      <c r="G92" s="114"/>
      <c r="H92" s="78"/>
      <c r="I92" s="114"/>
      <c r="J92" s="78"/>
      <c r="K92" s="114"/>
      <c r="L92" s="78"/>
      <c r="M92" s="114"/>
      <c r="N92" s="78"/>
      <c r="O92" s="114"/>
      <c r="P92" s="78"/>
      <c r="Q92" s="114"/>
      <c r="R92" s="78"/>
      <c r="S92" s="114"/>
      <c r="T92" s="78"/>
      <c r="U92" s="114"/>
      <c r="V92" s="78"/>
    </row>
    <row r="93" spans="1:22" ht="15">
      <c r="A93" s="114" t="s">
        <v>313</v>
      </c>
      <c r="B93" s="78">
        <v>37502</v>
      </c>
      <c r="C93" s="114" t="s">
        <v>269</v>
      </c>
      <c r="D93" s="78">
        <v>2262</v>
      </c>
      <c r="E93" s="114" t="s">
        <v>241</v>
      </c>
      <c r="F93" s="78">
        <v>551</v>
      </c>
      <c r="G93" s="114"/>
      <c r="H93" s="78"/>
      <c r="I93" s="114"/>
      <c r="J93" s="78"/>
      <c r="K93" s="114"/>
      <c r="L93" s="78"/>
      <c r="M93" s="114"/>
      <c r="N93" s="78"/>
      <c r="O93" s="114"/>
      <c r="P93" s="78"/>
      <c r="Q93" s="114"/>
      <c r="R93" s="78"/>
      <c r="S93" s="114"/>
      <c r="T93" s="78"/>
      <c r="U93" s="114"/>
      <c r="V93" s="78"/>
    </row>
  </sheetData>
  <hyperlinks>
    <hyperlink ref="A2" r:id="rId1" display="https://www.bdo.com/insights/tax/compensation-benefits/the-bdo-600-2018-study-of-boards?utm_medium=Social&amp;utm_source=Twtax&amp;utm_campaign=BDO600&amp;utm_content=Tax"/>
    <hyperlink ref="A3" r:id="rId2" display="https://pitchbook.com/news/articles/fundraising-is-flat-in-the-us-pe-middle-market-but-its-not-time-to-panic"/>
    <hyperlink ref="A4" r:id="rId3" display="https://lnkd.in/eJqhDPC"/>
    <hyperlink ref="A5" r:id="rId4" display="https://blog.tippingpointcomm.com/5-reasons-for-a-financial-institution-to-create-a-content-strategy"/>
    <hyperlink ref="A6" r:id="rId5" display="https://www.acg.org/news-trends/news/acg-partners-pitchbook-european-pe-middle-market-report"/>
    <hyperlink ref="A7" r:id="rId6" display="https://acgwm.wildapricot.org/event-3166149"/>
    <hyperlink ref="A8" r:id="rId7" display="https://www.youtube.com/watch?v=pDxQOljMhfI&amp;feature=youtu.be"/>
    <hyperlink ref="A9" r:id="rId8" display="https://rsmus.com/our-insights/harnessing-technology-and-data/rsm-survey-details-middle-market-digital-transformation-strategi.html?cmpid=soc:twcpr0618-digital-trans-survey-exec-summary:d02"/>
    <hyperlink ref="A10" r:id="rId9" display="https://rsmus.com/our-insights/middle-market-transformative-ceo-show/a-conversation-with-jack-mitchell-mitchell-family-of-stores.html?cmpid=soc:twcpr0119-ceo-radio-show-promotion-episode-8:dj01&amp;utm_campaign=01-2019+CEO+Radio+Show&amp;utm_medium=bitly&amp;utm_source=Twitter"/>
    <hyperlink ref="A11" r:id="rId10" display="https://www.theleadleft.com/leveraged-loan-insight-analysis-1-28-2019/"/>
    <hyperlink ref="C2" r:id="rId11" display="https://www.bdo.com/insights/tax/compensation-benefits/the-bdo-600-2018-study-of-boards?utm_medium=Social&amp;utm_source=Twtax&amp;utm_campaign=BDO600&amp;utm_content=Tax"/>
    <hyperlink ref="C3" r:id="rId12" display="https://twitter.com/i/web/status/1091297674249285633"/>
    <hyperlink ref="C4" r:id="rId13" display="https://twitter.com/i/web/status/1091344281309245440"/>
    <hyperlink ref="C5" r:id="rId14" display="https://twitter.com/i/web/status/1091382740627251200"/>
    <hyperlink ref="C6" r:id="rId15" display="http://www.equipmentfa.com/news/8988/citizens-bank-annual-survey-shows-strong-middle-market-business-optimism"/>
    <hyperlink ref="C7" r:id="rId16" display="https://twitter.com/i/web/status/1091481345543622656"/>
    <hyperlink ref="C8" r:id="rId17" display="https://gudcapital.com/middle-market-loans/"/>
    <hyperlink ref="C9" r:id="rId18" display="https://lnkd.in/dDMHqAX"/>
    <hyperlink ref="C10" r:id="rId19" display="https://lnkd.in/d9-bVbq"/>
    <hyperlink ref="C11" r:id="rId20" display="https://lnkd.in/ewRxzJD"/>
    <hyperlink ref="E2" r:id="rId21" display="https://pitchbook.com/news/articles/fundraising-is-flat-in-the-us-pe-middle-market-but-its-not-time-to-panic"/>
    <hyperlink ref="E3" r:id="rId22" display="https://www.acg.org/news-trends/news/acg-partners-pitchbook-european-pe-middle-market-report"/>
    <hyperlink ref="E4" r:id="rId23" display="https://acgwm.wildapricot.org/event-3166149"/>
    <hyperlink ref="E5" r:id="rId24" display="https://www.acg.org/toronto/events/2019-young-professionals-trivia-night"/>
    <hyperlink ref="E6" r:id="rId25" display="https://twitter.com/ACGDetroit/status/1093175772691476481"/>
    <hyperlink ref="E7" r:id="rId26" display="https://twitter.com/acgnyc/status/1095015651708715008"/>
    <hyperlink ref="E8" r:id="rId27" display="https://twitter.com/i/web/status/1093548131290103808"/>
    <hyperlink ref="E9" r:id="rId28" display="https://middlemarketgrowth.org/deal-news-stellex-buys-paragon/"/>
    <hyperlink ref="E10" r:id="rId29" display="https://twitter.com/i/web/status/1093595668189450241"/>
    <hyperlink ref="E11" r:id="rId30" display="https://twitter.com/i/web/status/1093595580893413379"/>
    <hyperlink ref="G2" r:id="rId31" display="https://rsmus.com/our-insights/middle-market-transformative-ceo-show/a-conversation-with-jack-mitchell-mitchell-family-of-stores.html?cmpid=soc:twcpr0119-ceo-radio-show-promotion-episode-8:dj01&amp;utm_campaign=01-2019+CEO+Radio+Show&amp;utm_medium=bitly&amp;utm_source=Twitter"/>
    <hyperlink ref="G3" r:id="rId32" display="https://rsmus.com/our-insights/harnessing-technology-and-data/rsm-survey-details-middle-market-digital-transformation-strategi.html?cmpid=soc:twcpr0618-digital-trans-survey-exec-summary:d02"/>
    <hyperlink ref="G4" r:id="rId33" display="https://twitter.com/i/web/status/1091335849302740992"/>
    <hyperlink ref="G5" r:id="rId34" display="https://rsmus.com/events/blockchain-benefits-food-value-chain.html?cmpid=soc:twcpr0219-fandb-webcast-blockchain-clearthru:dj01"/>
    <hyperlink ref="G6" r:id="rId35" display="https://rsmus.com/what-we-do/industries/consumer-products/retail/can-blockchain-benefit-middle-market-retailers.html?cmpid=soc:twcpr0119-retail-and-blockchain:dj01"/>
    <hyperlink ref="G7" r:id="rId36" display="https://rsmus.com/who-we-are/corporate-responsibility/rsm-foundation/power-your-education-scholarship-program.html?cmpid=soc:twcpr0119-power-your-education-2019:dj01&amp;utm_campaign=2019+Power+Your+Education&amp;utm_medium=bitly&amp;utm_source=Twitter"/>
    <hyperlink ref="G8" r:id="rId37" display="https://rsmus.com/economics/rsm-middle-market-business-index-mmbi.html?cmpid=soc:twcpr1218-mmbi-q4-2018:dj01&amp;utm_campaign=MMBI+Q4+2018&amp;utm_medium=bitly&amp;utm_source=Twitter"/>
    <hyperlink ref="G9" r:id="rId38" display="https://rsm.us/2A1BDec"/>
    <hyperlink ref="I2" r:id="rId39" display="https://twitter.com/i/web/status/1095835207276613632"/>
    <hyperlink ref="K2" r:id="rId40" display="https://rsmcanada.com/our-insights/global-economic-perspectives/nafta-modernization-a-mixed-bag-for-canadian-middle-market.html?utm_source=social&amp;utm_medium=tw&amp;utm_campaign=nafta&amp;utm_content=article"/>
    <hyperlink ref="K3" r:id="rId41" display="https://rsmcanada.com/events/in-person-events/acg-the-new-united-states-mexico-canada-agreement.html?utm_source=social&amp;utm_medium=tw&amp;utm_campaign=nafta&amp;utm_content=event"/>
    <hyperlink ref="M2" r:id="rId42" display="https://www.middlemarketcenter.org/expert-perspectives/strategy-development-process"/>
    <hyperlink ref="M3" r:id="rId43" display="https://www.youtube.com/watch?time_continue=1&amp;v=G6Snm8B1S7s"/>
    <hyperlink ref="M4" r:id="rId44" display="https://middlemarketcenter.org/expert-perspectives/are-robots-really-the-future"/>
    <hyperlink ref="M5" r:id="rId45" display="https://twitter.com/i/web/status/1093928725719199746"/>
    <hyperlink ref="M6" r:id="rId46" display="https://www.middlemarketcenter.org/expert-perspectives/foreign-buyers-in-us-middle-market--advantages-and-tips-for-sellers"/>
    <hyperlink ref="O2" r:id="rId47" display="http://www.expertwebcast.com/capital-alternatives-in-middle-market-ma-private-equity-and-independent-sponsors/"/>
    <hyperlink ref="Q2" r:id="rId48" display="https://twitter.com/i/web/status/1096147250298998784"/>
    <hyperlink ref="Q3" r:id="rId49" display="https://twitter.com/i/web/status/1091169915543977985"/>
    <hyperlink ref="Q4" r:id="rId50" display="https://twitter.com/i/web/status/1091414335681974279"/>
    <hyperlink ref="Q5" r:id="rId51" display="https://twitter.com/i/web/status/1091532516824096769"/>
    <hyperlink ref="Q6" r:id="rId52" display="https://myemail.constantcontact.com/The-Week-in-Review-from-Private-Equity-Professional.html?soid=1116185134179&amp;aid=YT-VVpiQxkY"/>
    <hyperlink ref="Q7" r:id="rId53" display="https://myemail.constantcontact.com/After-Hours-News-from-Private-Equity-Professional.html?soid=1116185134179&amp;aid=yC1cxz37-cs"/>
    <hyperlink ref="Q8" r:id="rId54" display="https://myemail.constantcontact.com/Hidden-Harbor-closes-debut-fund-above-target.html?soid=1116185134179&amp;aid=531icZBFijI"/>
    <hyperlink ref="Q9" r:id="rId55" display="https://myemail.constantcontact.com/After-Hours-News-from-Private-Equity-Professional.html?soid=1116185134179&amp;aid=cXof0Rf9ees"/>
    <hyperlink ref="Q10" r:id="rId56" display="https://myemail.constantcontact.com/Comvest-adds-portable-fan-and-dehumidifier-maker-to-Lasko.html?soid=1116185134179&amp;aid=rCegXiVAWrI"/>
    <hyperlink ref="Q11" r:id="rId57" display="https://myemail.constantcontact.com/After-Hours-News-from-Private-Equity-Professional.html?soid=1116185134179&amp;aid=m2IEpkufIrA"/>
    <hyperlink ref="S2" r:id="rId58" display="https://www.bdo.in/en-gb/insights/global-thought-leadership/bdo-horizons-2019-issue-1"/>
    <hyperlink ref="U2" r:id="rId59" display="http://www.bdo.gg/en-gb/insights/featured-insights/horizons"/>
    <hyperlink ref="U3" r:id="rId60" display="https://twitter.com/i/web/status/1095343829899595776"/>
    <hyperlink ref="U4" r:id="rId61" display="https://twitter.com/i/web/status/1095607768214589446"/>
  </hyperlinks>
  <printOptions/>
  <pageMargins left="0.7" right="0.7" top="0.75" bottom="0.75" header="0.3" footer="0.3"/>
  <pageSetup orientation="portrait" paperSize="9"/>
  <tableParts>
    <tablePart r:id="rId65"/>
    <tablePart r:id="rId66"/>
    <tablePart r:id="rId64"/>
    <tablePart r:id="rId67"/>
    <tablePart r:id="rId69"/>
    <tablePart r:id="rId63"/>
    <tablePart r:id="rId62"/>
    <tablePart r:id="rId6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2019-02-15T23:31:26Z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