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126"/>
  <workbookPr codeName="ThisWorkbook" hidePivotFieldList="1"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 name="Time Series Edges" sheetId="15" state="hidden" r:id="rId13"/>
    <sheet name="Time Series" sheetId="16" r:id="rId14"/>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<sst xmlns="http://schemas.openxmlformats.org/spreadsheetml/2006/main" count="11315" uniqueCount="1821">
  <si>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</si>
  <si>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</si>
  <si>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</si>
  <si>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</si>
  <si>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</si>
  <si>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</si>
  <si>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</si>
  <si>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</si>
  <si>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</si>
  <si>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</si>
  <si>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</si>
  <si>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</si>
  <si>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</si>
  <si>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</si>
  <si>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</si>
  <si>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</si>
  <si>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</si>
  <si>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</si>
  <si>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</si>
  <si>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</si>
  <si>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</si>
  <si>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</si>
  <si>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</si>
  <si>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</si>
  <si>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</si>
  <si>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</si>
  <si>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</si>
  <si>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</si>
  <si>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</si>
  <si>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</si>
  <si>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</si>
  <si>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</si>
  <si>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</si>
  <si>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</si>
  <si>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</si>
  <si>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</si>
  <si>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</si>
  <si>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</si>
  <si>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</si>
  <si>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</si>
  <si>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</si>
  <si>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</si>
  <si>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</si>
  <si>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</si>
  <si>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</si>
  <si>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</si>
  <si>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</si>
  <si>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</si>
  <si>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</si>
  <si>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</si>
  <si>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</si>
  <si>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</si>
  <si>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</si>
  <si>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</si>
  <si>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</si>
  <si>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</si>
  <si>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</si>
  <si>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</si>
  <si>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</si>
  <si>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</si>
  <si>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</si>
  <si>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</si>
  <si>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</si>
  <si>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</si>
  <si>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</si>
  <si>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</si>
  <si>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</si>
  <si>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</si>
  <si>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</si>
  <si>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</si>
  <si>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</si>
  <si>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</si>
  <si>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</si>
  <si>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</si>
  <si>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</si>
  <si>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</si>
  <si>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</si>
  <si>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</si>
  <si>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</si>
  <si>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</si>
  <si>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</si>
  <si>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</si>
  <si>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</si>
  <si>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</si>
  <si>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</si>
  <si>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</si>
  <si>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</si>
  <si>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</si>
  <si>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</si>
  <si>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</si>
  <si>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</si>
  <si>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</si>
  <si>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</si>
  <si>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</si>
  <si>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</si>
  <si>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</si>
  <si>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</si>
  <si>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</si>
  <si>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</si>
  <si>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</si>
  <si>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</si>
  <si>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</si>
  <si>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</si>
  <si>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</si>
  <si>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</si>
  <si>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</si>
  <si>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</si>
  <si>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</si>
  <si>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</si>
  <si>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</si>
  <si>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</si>
  <si>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</si>
  <si>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</si>
  <si>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</si>
  <si>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</si>
  <si>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</si>
  <si>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</si>
  <si>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</si>
  <si>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</si>
  <si>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</si>
  <si>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</si>
  <si>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</si>
  <si>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</si>
  <si>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</si>
  <si>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</si>
  <si>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</si>
  <si>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</si>
  <si>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</si>
  <si>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</si>
  <si>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</si>
  <si>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</si>
  <si>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</si>
  <si>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</si>
  <si>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</si>
  <si>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</si>
  <si>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</si>
  <si>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</si>
  <si>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</si>
  <si>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</si>
  <si>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</si>
  <si>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</si>
  <si>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</si>
  <si>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</si>
  <si>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</si>
  <si>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</si>
  <si>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</si>
  <si>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</si>
  <si>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</si>
  <si>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</si>
  <si>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</si>
  <si>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</si>
  <si>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</si>
  <si>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</si>
  <si>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</si>
  <si>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</si>
  <si>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</si>
  <si>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</si>
  <si>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</si>
  <si>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</si>
  <si>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</si>
  <si>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</si>
  <si>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</si>
  <si>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</si>
  <si>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</si>
  <si>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</si>
  <si>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</si>
  <si>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</si>
  <si>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</si>
  <si>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</si>
  <si>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</si>
  <si>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</si>
  <si>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</si>
  <si>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</si>
  <si>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</si>
  <si>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</si>
  <si>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Workbook Settings 2</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</si>
  <si>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</si>
  <si>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</si>
  <si>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</si>
  <si>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</si>
  <si>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</si>
  <si>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</si>
  <si>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</si>
  <si>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</si>
  <si>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</si>
  <si>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</si>
  <si>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</si>
  <si>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</si>
  <si>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</si>
  <si>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</si>
  <si>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</si>
  <si>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</si>
  <si>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</si>
  <si>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Autofill Workbook Results</t>
  </si>
  <si>
    <t>Graph History</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</si>
  <si>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</si>
  <si>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</si>
  <si>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</si>
  <si>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</si>
  <si>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</si>
  <si>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</si>
  <si>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</si>
  <si>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</si>
  <si>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</si>
  <si>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</si>
  <si>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</si>
  <si>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</si>
  <si>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</si>
  <si>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</si>
  <si>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</si>
  <si>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</si>
  <si>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</si>
  <si>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</si>
  <si>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</si>
  <si>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</si>
  <si>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</si>
  <si>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</si>
  <si>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</si>
  <si>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</si>
  <si>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</si>
  <si>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</si>
  <si>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</si>
  <si>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</si>
  <si>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</si>
  <si>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</si>
  <si>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</si>
  <si>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</si>
  <si>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</si>
  <si>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</si>
  <si>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</si>
  <si>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</si>
  <si>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</si>
  <si>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</si>
  <si>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galangazzz</t>
  </si>
  <si>
    <t>3shmshm</t>
  </si>
  <si>
    <t>marcowenjones</t>
  </si>
  <si>
    <t>1n_sultan1</t>
  </si>
  <si>
    <t>theee_fan</t>
  </si>
  <si>
    <t>hanash15111</t>
  </si>
  <si>
    <t>a12127883</t>
  </si>
  <si>
    <t>b_otyf</t>
  </si>
  <si>
    <t>asseel18013</t>
  </si>
  <si>
    <t>tabuk_hashtag</t>
  </si>
  <si>
    <t>tariqaljaser</t>
  </si>
  <si>
    <t>o_f_h</t>
  </si>
  <si>
    <t>ali47198</t>
  </si>
  <si>
    <t>ryanamina</t>
  </si>
  <si>
    <t>yahyyacom</t>
  </si>
  <si>
    <t>lebanonsave</t>
  </si>
  <si>
    <t>haivaaaa4</t>
  </si>
  <si>
    <t>ssmm889</t>
  </si>
  <si>
    <t>apctll4</t>
  </si>
  <si>
    <t>sulumbo</t>
  </si>
  <si>
    <t>washingtonpost</t>
  </si>
  <si>
    <t>alfadelamin</t>
  </si>
  <si>
    <t>mas55660455</t>
  </si>
  <si>
    <t>katestewart22</t>
  </si>
  <si>
    <t>azoz1982</t>
  </si>
  <si>
    <t>yhya_jaber</t>
  </si>
  <si>
    <t>secretsoldier99</t>
  </si>
  <si>
    <t>amjadt25</t>
  </si>
  <si>
    <t>yahyasaltaleedi</t>
  </si>
  <si>
    <t>sarieal</t>
  </si>
  <si>
    <t>m_t_sh0</t>
  </si>
  <si>
    <t>kam_50</t>
  </si>
  <si>
    <t>abdualazezk</t>
  </si>
  <si>
    <t>tawfiq_mekbas</t>
  </si>
  <si>
    <t>alixiil</t>
  </si>
  <si>
    <t>11reyan</t>
  </si>
  <si>
    <t>wewe9889</t>
  </si>
  <si>
    <t>r67d9bnaoglp978</t>
  </si>
  <si>
    <t>anajambi</t>
  </si>
  <si>
    <t>k_m_althawadi</t>
  </si>
  <si>
    <t>lonley1434</t>
  </si>
  <si>
    <t>maheralbawardi</t>
  </si>
  <si>
    <t>ali_dhaher</t>
  </si>
  <si>
    <t>fahddeepaji1</t>
  </si>
  <si>
    <t>ahmedbinmasoud</t>
  </si>
  <si>
    <t>twitanp</t>
  </si>
  <si>
    <t>hamor9258</t>
  </si>
  <si>
    <t>roaadroid</t>
  </si>
  <si>
    <t>mano0olia</t>
  </si>
  <si>
    <t>zamogah</t>
  </si>
  <si>
    <t>gray_27</t>
  </si>
  <si>
    <t>a9frani</t>
  </si>
  <si>
    <t>laila_h18</t>
  </si>
  <si>
    <t>awwadsalotaibi</t>
  </si>
  <si>
    <t>vitayob</t>
  </si>
  <si>
    <t>tlbakhsh</t>
  </si>
  <si>
    <t>joolinrosy</t>
  </si>
  <si>
    <t>tmymf7901</t>
  </si>
  <si>
    <t>omatheer22221</t>
  </si>
  <si>
    <t>sasa4910</t>
  </si>
  <si>
    <t>nawaleeta</t>
  </si>
  <si>
    <t>yoorrii9</t>
  </si>
  <si>
    <t>yasir_ksa2030</t>
  </si>
  <si>
    <t>lamia_baeshen</t>
  </si>
  <si>
    <t>wcecsc81</t>
  </si>
  <si>
    <t>sara_alabdallaa</t>
  </si>
  <si>
    <t>bejadmalmutairi</t>
  </si>
  <si>
    <t>emsalmadani</t>
  </si>
  <si>
    <t>amerzeqafy</t>
  </si>
  <si>
    <t>ole_solee</t>
  </si>
  <si>
    <t>oneokmariam</t>
  </si>
  <si>
    <t>mbs_samialghmdi</t>
  </si>
  <si>
    <t>basma_2323</t>
  </si>
  <si>
    <t>naissy_q</t>
  </si>
  <si>
    <t>hellrazersss</t>
  </si>
  <si>
    <t>hhak4b</t>
  </si>
  <si>
    <t>abbeyutiful_</t>
  </si>
  <si>
    <t>reemi1438</t>
  </si>
  <si>
    <t>ojbmiommqkilt30</t>
  </si>
  <si>
    <t>holstn10</t>
  </si>
  <si>
    <t>its_me_f</t>
  </si>
  <si>
    <t>amhfarraj</t>
  </si>
  <si>
    <t>a_hmed6009</t>
  </si>
  <si>
    <t>amamxoxok</t>
  </si>
  <si>
    <t>mohalfaisal1995</t>
  </si>
  <si>
    <t>alwaleedmb</t>
  </si>
  <si>
    <t>aqeeliana</t>
  </si>
  <si>
    <t>b__h0</t>
  </si>
  <si>
    <t>saeedsubhi</t>
  </si>
  <si>
    <t>ksamorahg</t>
  </si>
  <si>
    <t>sagiagov</t>
  </si>
  <si>
    <t>amazon</t>
  </si>
  <si>
    <t>jeffbezos</t>
  </si>
  <si>
    <t>moh_alswat</t>
  </si>
  <si>
    <t>Retweet</t>
  </si>
  <si>
    <t>Replies to</t>
  </si>
  <si>
    <t>Mentions</t>
  </si>
  <si>
    <t>@amhfarraj د.وليد انا من فترة وانا أغرد بخصوص بيزوس اللي جالس يجامل جهات معينة ويغلط بحق الوطن والله العالم اعتقدانه جالس يعد نفسه للدخول بالسياسة والترشيح ولو كان بغرض التجارة لرأيناه يسعى لرضانا خصوصا انه في صدد فتح امازون بالمملكة ارجو منك الدعم بنشر هاشتاق مقاطعة امازون #مقاطعة_امازون</t>
  </si>
  <si>
    <t>جيف بيزوس المؤسس والرئيس التنفيذي لشركة أمازون يهاجم السعودية بمقالة يدعي فيها ان السعودية خلف نشر الفضائح اللا اخلاقية له بالتعاون مع شركة السيد بيكر.
@SAGIAgov
#مقاطعة_امازون https://t.co/ooC4AKJ7A2</t>
  </si>
  <si>
    <t>@secretsoldier99 @JeffBezos @amazon @washingtonpost #مقاطعة_امازون مالكها هو مالك الصحيفه الصفراء  "واشنطن بوست" https://t.co/aNAijD4HZx</t>
  </si>
  <si>
    <t>#مقاطعه_امازون
قيمة حبتين من الذاكرة عن قيمة واحده عندنا
الحمد لله تم الطلب وبانتظارها. انسوا موضوع "المقاطعه" اذا ماتوفرت بسعر مناسب https://t.co/o6C0v8prKT</t>
  </si>
  <si>
    <t>#مقاطعه_امازون  الحياة لا تعني امتلاك كل شيء ، بل تعني خسارة كل شيء تدريجياً. - مايك تايسون</t>
  </si>
  <si>
    <t>نعرف ان #مقاطعة_امازون ما راح تقفل الموقع ،ولا راح تأثر في مالكه ..لكن نعرف ان فلوسنا راح تروح لواحد يحبنا ويحب بلدنا ! فا لا تصير أمعه وتدعم الي يسعى لوضع عقوبات على وطنك
فيه بدائل افضل من امازون ،محلية وعالمية.
#ساحذف_حسابي_في_امازون</t>
  </si>
  <si>
    <t>@HoLSTN10 @Kafalsaud78 @tabuk_hashtag @fahddeepaji1 @YahyaSAltaleedi @naissy_q @ali_dhaher @tariqaljaser @Moh_alswat @MaherAlbawardi @amjadt25 أخوي ناصر من يستشعر عظم المسؤولية في الدفاع عن #المملكة وقادتها راح يبادر بالمقاطعة بدون تردد. #مقاطعة_أمازون https://t.co/mTGW7nmbZr</t>
  </si>
  <si>
    <t>#مقاطعه_امازون
الموقع اللي فيه سعر حلوو وعروض زينه محد مقاطعه</t>
  </si>
  <si>
    <t>#الوطن_خط_احمر #السعودية_العظمى #واشنطن #مقاطعة_امازون https://t.co/tszUqvz1HF</t>
  </si>
  <si>
    <t>#مقاطعه_امازون
صوره مباشره لسهم شركت امزون
كفووو ي عيال بلدي _xD83D__xDCAA__xD83D__xDCAA__xD83D__xDCAA__xD83C__xDDF8__xD83C__xDDE6__xD83C__xDDF8__xD83C__xDDE6_ قسم انكم مطانيخ https://t.co/jUxsniADXF</t>
  </si>
  <si>
    <t>#مقاطعة_امازون
امزون ومالك امزون اليهودي يملك جريده واشنطن بوست، اللي تسب في #المملكة_العربية_السعودية 
وجب علينا جميعاً التكاتف لمقاطعتها 
ولن يهدأ لنا بال حتى نقاطعها تماماً 
فضلاً على أن خدمتهم سيئة جداً 
جداً</t>
  </si>
  <si>
    <t>لي فترة ادور على كتاب وميته عليه لقيته بأمازون ، لكن والله ماقدرت أشترية بسبب الواشنطن بوست ورئيس امازون وهجومه العدائي على السعودية ، ممكن احد يستسخف الموضوع ومقاطعتي لهم ما راح تأثر ، لكن حبي للوطن مااقدر ابدا ابدا اكون مع عدو او بصفه حتى لو على مصلحتي 
#مقاطعة_امازون مبدأ وفاء https://t.co/a5uqCDVMU6</t>
  </si>
  <si>
    <t>مالك الأمازون اللي اتهم السعودية بفضح خيانة زوجته والمالك لصحيفة واشنطن بوست التي تتهجم عالسعودية وتدعم الحوثي يقوم أيضاً بدعم الإجهاض حول العالم، يدعم ويتحيز لإيران، قام بتسريب معلومات شخصية في الجمعة السوداء العام الماضي ومتهم باهمال بيئة العمل اللانسانية بأوروبا
#مقاطعة_امازون https://t.co/x0TytM5Jvk</t>
  </si>
  <si>
    <t>صحيفة #واشنطن_بوست دأبت على نشر المقالات المسيئة لـ #السعودية بهتانا وزورا، خدمة لأعداء #المملكة، والآن ندعو الجميع للدفاع عن بلادنا والوقوف مع قادتنا ومجابهة كل من تسول له نفسه المساس بدولتنا.. سنبدأ بـ #مقاطعة_امازون كرسالة لمالك الصحيفة حتى يعلم حجم الضرر وسوء فعله. https://t.co/8Z7R8bOMz1</t>
  </si>
  <si>
    <t>#مقاطعه_امازون
الوطن يستحق
البدائل
https://t.co/vzK3mI706Y
صيني شامل وفيه متاجر روسيه
https://t.co/dqYknbed2c
كوري يوصل مباشر  متنوع
ملابس اطفال
https://t.co/MxWZIUHQ2W
اسباني
https://t.co/VK6mux2vxf 
https://t.co/ODxppXAxXF
متنوع بريطاني
https://t.co/bdQqz6xdoP
نيوزلندي . متنوع</t>
  </si>
  <si>
    <t>https://twitter.com/awwadsalotaibi/status/1094274463527399428</t>
  </si>
  <si>
    <t>https://twitter.com/JeffBezos/status/1093643321732464646</t>
  </si>
  <si>
    <t>https://www.aliexpress.com/ http://globalinterpark.com/main/main</t>
  </si>
  <si>
    <t>https://twitter.com/Yasir_KSA2030/status/1065653092023222273</t>
  </si>
  <si>
    <t>https://www.aliexpress.com/ http://globalinterpark.com/main/main https://www.missbaby.com/ https://gymboree.com/ http://Next.com http://www.fishpond.com/</t>
  </si>
  <si>
    <t>twitter.com</t>
  </si>
  <si>
    <t>aliexpress.com globalinterpark.com</t>
  </si>
  <si>
    <t>aliexpress.com globalinterpark.com missbaby.com gymboree.com next.com fishpond.com</t>
  </si>
  <si>
    <t>مقاطعة_امازون</t>
  </si>
  <si>
    <t>مقاطعه_امازون</t>
  </si>
  <si>
    <t>مقاطعة_امازون ساحذف_حسابي_في_امازون</t>
  </si>
  <si>
    <t>المملكة مقاطعة_أمازون</t>
  </si>
  <si>
    <t>الوطن_خط_احمر السعودية_العظمى واشنطن مقاطعة_امازون</t>
  </si>
  <si>
    <t>مقاطعة_امازون المملكة_العربية_السعودية</t>
  </si>
  <si>
    <t>واشنطن_بوست السعودية المملكة مقاطعة_امازون</t>
  </si>
  <si>
    <t>واشنطن_بوست السعودية المملكة</t>
  </si>
  <si>
    <t>https://pbs.twimg.com/media/DzYBO9gX0AEKZL-.jpg</t>
  </si>
  <si>
    <t>https://pbs.twimg.com/media/DrJlvw-X4AAjjHn.jpg</t>
  </si>
  <si>
    <t>https://pbs.twimg.com/media/DrJNOS5XcAUB0Mh.jpg</t>
  </si>
  <si>
    <t>https://pbs.twimg.com/media/DpjPjxWW0AA8obk.jpg</t>
  </si>
  <si>
    <t>https://pbs.twimg.com/media/DrJkwjUWsAArWMa.jpg</t>
  </si>
  <si>
    <t>http://abs.twimg.com/sticky/default_profile_images/default_profile_normal.png</t>
  </si>
  <si>
    <t>http://pbs.twimg.com/profile_images/1066744592937246721/l9YilqyE_normal.jpg</t>
  </si>
  <si>
    <t>http://pbs.twimg.com/profile_images/950849987159699458/3c8SB13x_normal.jpg</t>
  </si>
  <si>
    <t>http://pbs.twimg.com/profile_images/1078148098986332161/n9Zdpcok_normal.jpg</t>
  </si>
  <si>
    <t>http://pbs.twimg.com/profile_images/1092844919310438400/0JSu1wS3_normal.jpg</t>
  </si>
  <si>
    <t>http://pbs.twimg.com/profile_images/1095826821751492608/MTiqa2Sj_normal.jpg</t>
  </si>
  <si>
    <t>http://pbs.twimg.com/profile_images/1095708659416530944/XzqDfWrP_normal.jpg</t>
  </si>
  <si>
    <t>http://pbs.twimg.com/profile_images/1088889243672498176/RWvGaZS5_normal.jpg</t>
  </si>
  <si>
    <t>http://pbs.twimg.com/profile_images/1090925575252910083/K4Q6e8nn_normal.jpg</t>
  </si>
  <si>
    <t>http://pbs.twimg.com/profile_images/1084563367434448896/vVZwi-Sm_normal.jpg</t>
  </si>
  <si>
    <t>http://pbs.twimg.com/profile_images/652302946227646464/G_NvrXpu_normal.jpg</t>
  </si>
  <si>
    <t>http://pbs.twimg.com/profile_images/1095226002534486017/2Ed3Esfb_normal.jpg</t>
  </si>
  <si>
    <t>http://pbs.twimg.com/profile_images/745728106565144577/eli7EN73_normal.jpg</t>
  </si>
  <si>
    <t>http://pbs.twimg.com/profile_images/973229744681553921/eKoSybvn_normal.jpg</t>
  </si>
  <si>
    <t>http://pbs.twimg.com/profile_images/1073605294327062529/pNgmV3qR_normal.jpg</t>
  </si>
  <si>
    <t>http://pbs.twimg.com/profile_images/928024872655220736/7SPajNf1_normal.jpg</t>
  </si>
  <si>
    <t>http://pbs.twimg.com/profile_images/769138711888027648/u2yJd24u_normal.jpg</t>
  </si>
  <si>
    <t>http://pbs.twimg.com/profile_images/1094263003153920000/Fnf_v1Ac_normal.jpg</t>
  </si>
  <si>
    <t>http://pbs.twimg.com/profile_images/1518089114/_____normal.jpg</t>
  </si>
  <si>
    <t>http://pbs.twimg.com/profile_images/1079804839109054464/kA3t6V2Y_normal.jpg</t>
  </si>
  <si>
    <t>http://pbs.twimg.com/profile_images/753266045016612864/jVSDqUXD_normal.jpg</t>
  </si>
  <si>
    <t>http://pbs.twimg.com/profile_images/598193882577371137/bBxk8Y9X_normal.jpg</t>
  </si>
  <si>
    <t>http://pbs.twimg.com/profile_images/477450409619898368/YUaommyc_normal.jpeg</t>
  </si>
  <si>
    <t>http://pbs.twimg.com/profile_images/1094320473687707648/KST8paxs_normal.jpg</t>
  </si>
  <si>
    <t>http://pbs.twimg.com/profile_images/1051514327419760645/hypvcB3A_normal.jpg</t>
  </si>
  <si>
    <t>http://pbs.twimg.com/profile_images/1456585903/AJ_normal.jpg</t>
  </si>
  <si>
    <t>http://pbs.twimg.com/profile_images/946317056147894272/-nSlT_ZF_normal.jpg</t>
  </si>
  <si>
    <t>http://pbs.twimg.com/profile_images/1079815146917294080/t9BE61NJ_normal.jpg</t>
  </si>
  <si>
    <t>http://pbs.twimg.com/profile_images/883311887093567489/oaWDPudl_normal.jpg</t>
  </si>
  <si>
    <t>http://pbs.twimg.com/profile_images/750165656390205440/ZdlRfUD4_normal.jpg</t>
  </si>
  <si>
    <t>http://pbs.twimg.com/profile_images/827945929210736640/tos74Ii5_normal.jpg</t>
  </si>
  <si>
    <t>http://pbs.twimg.com/profile_images/344513261573367077/1e97b8e64b564d5c944b62ce59e74a55_normal.png</t>
  </si>
  <si>
    <t>http://pbs.twimg.com/profile_images/1089941088247390208/YtRqiURw_normal.jpg</t>
  </si>
  <si>
    <t>http://pbs.twimg.com/profile_images/877758419364708352/kr3eXyhu_normal.jpg</t>
  </si>
  <si>
    <t>http://pbs.twimg.com/profile_images/970128451071078401/iOLfmDH0_normal.jpg</t>
  </si>
  <si>
    <t>http://pbs.twimg.com/profile_images/1096039430593409025/V5vO-Z9x_normal.jpg</t>
  </si>
  <si>
    <t>http://pbs.twimg.com/profile_images/1050312837204254720/H17sYd2a_normal.jpg</t>
  </si>
  <si>
    <t>http://pbs.twimg.com/profile_images/1090694914252439552/Htigp-1E_normal.jpg</t>
  </si>
  <si>
    <t>http://pbs.twimg.com/profile_images/1060857657718906880/XSYgyQuJ_normal.jpg</t>
  </si>
  <si>
    <t>http://pbs.twimg.com/profile_images/1096154113207910401/xee-Riss_normal.jpg</t>
  </si>
  <si>
    <t>http://pbs.twimg.com/profile_images/1071791705966460929/bmFGiR9U_normal.jpg</t>
  </si>
  <si>
    <t>http://pbs.twimg.com/profile_images/1068569251571789825/6m4tJ5Ux_normal.jpg</t>
  </si>
  <si>
    <t>http://pbs.twimg.com/profile_images/874693273859760128/5oZn_CeL_normal.jpg</t>
  </si>
  <si>
    <t>http://pbs.twimg.com/profile_images/750161469061210112/yaYWKwFR_normal.jpg</t>
  </si>
  <si>
    <t>http://pbs.twimg.com/profile_images/1086736475931271168/v-xpKS3B_normal.jpg</t>
  </si>
  <si>
    <t>http://pbs.twimg.com/profile_images/604412971805057025/BGCnkDGr_normal.jpg</t>
  </si>
  <si>
    <t>http://pbs.twimg.com/profile_images/971860138880577536/dtojYNxP_normal.jpg</t>
  </si>
  <si>
    <t>http://pbs.twimg.com/profile_images/617078600936767488/AAdL3ci7_normal.jpg</t>
  </si>
  <si>
    <t>http://pbs.twimg.com/profile_images/879922162731282434/ul9C5W4y_normal.jpg</t>
  </si>
  <si>
    <t>http://pbs.twimg.com/profile_images/1058298116380782593/6Png0mCT_normal.jpg</t>
  </si>
  <si>
    <t>http://pbs.twimg.com/profile_images/1083719478792327168/ckJxDAbW_normal.jpg</t>
  </si>
  <si>
    <t>http://pbs.twimg.com/profile_images/993121609555894272/EKzNIUMN_normal.jpg</t>
  </si>
  <si>
    <t>http://pbs.twimg.com/profile_images/1085893378905001984/6hxr-c75_normal.jpg</t>
  </si>
  <si>
    <t>http://pbs.twimg.com/profile_images/1082306309247111169/o8T8uTg__normal.jpg</t>
  </si>
  <si>
    <t>http://pbs.twimg.com/profile_images/1052633274911219712/TZy_RzYO_normal.jpg</t>
  </si>
  <si>
    <t>http://pbs.twimg.com/profile_images/879500306953973760/hySRpbA9_normal.jpg</t>
  </si>
  <si>
    <t>http://pbs.twimg.com/profile_images/1057481571823951873/eb4vTqpJ_normal.jpg</t>
  </si>
  <si>
    <t>http://pbs.twimg.com/profile_images/935970248293060608/9QQu_XdE_normal.jpg</t>
  </si>
  <si>
    <t>http://pbs.twimg.com/profile_images/900454468738789380/xlqGxtZ5_normal.jpg</t>
  </si>
  <si>
    <t>http://pbs.twimg.com/profile_images/1061430995046547456/JWsV7fdt_normal.jpg</t>
  </si>
  <si>
    <t>http://pbs.twimg.com/profile_images/3151369772/b1845f28de648a6b5f909e12da5a4335_normal.jpeg</t>
  </si>
  <si>
    <t>http://pbs.twimg.com/profile_images/1052959717549588485/6FBMbuk3_normal.jpg</t>
  </si>
  <si>
    <t>http://pbs.twimg.com/profile_images/1088909744637689856/aBcHRJzc_normal.jpg</t>
  </si>
  <si>
    <t>http://pbs.twimg.com/profile_images/1062766879301869570/dUw0yAm0_normal.jpg</t>
  </si>
  <si>
    <t>http://pbs.twimg.com/profile_images/1096305092876066816/h6pHbZmx_normal.jpg</t>
  </si>
  <si>
    <t>http://pbs.twimg.com/profile_images/974205835621658624/0U-6oFvl_normal.jpg</t>
  </si>
  <si>
    <t>http://pbs.twimg.com/profile_images/1053246968825290752/3vGjwGPy_normal.jpg</t>
  </si>
  <si>
    <t>http://pbs.twimg.com/profile_images/949708918615429122/PeNsGHNW_normal.jpg</t>
  </si>
  <si>
    <t>http://pbs.twimg.com/profile_images/1090177095420981248/3GBZ4ck-_normal.jpg</t>
  </si>
  <si>
    <t>http://pbs.twimg.com/profile_images/1043820318702407681/7nzh5OOj_normal.jpg</t>
  </si>
  <si>
    <t>http://pbs.twimg.com/profile_images/746443776994971648/_2fiOvUn_normal.jpg</t>
  </si>
  <si>
    <t>http://pbs.twimg.com/profile_images/844275293028306944/-VZ8Baia_normal.jpg</t>
  </si>
  <si>
    <t>http://pbs.twimg.com/profile_images/1096211587432620032/jpFCVcUm_normal.jpg</t>
  </si>
  <si>
    <t>https://twitter.com/galangazzz/status/1094277334692171778</t>
  </si>
  <si>
    <t>https://twitter.com/3shmshm/status/1094606850765541377</t>
  </si>
  <si>
    <t>https://twitter.com/marcowenjones/status/1095045657197465600</t>
  </si>
  <si>
    <t>https://twitter.com/1n_sultan1/status/1095382878815424518</t>
  </si>
  <si>
    <t>https://twitter.com/theee_fan/status/1096064929654865921</t>
  </si>
  <si>
    <t>https://twitter.com/hanash15111/status/1059055431153262592</t>
  </si>
  <si>
    <t>https://twitter.com/hanash15111/status/1096395279471992832</t>
  </si>
  <si>
    <t>https://twitter.com/a12127883/status/1096419964750360577</t>
  </si>
  <si>
    <t>https://twitter.com/b_otyf/status/1059020742724075520</t>
  </si>
  <si>
    <t>https://twitter.com/asseel18013/status/1095346100423323651</t>
  </si>
  <si>
    <t>https://twitter.com/o_f_h/status/1092663349815451649</t>
  </si>
  <si>
    <t>https://twitter.com/ali47198/status/1093474597801025536</t>
  </si>
  <si>
    <t>https://twitter.com/ryanamina/status/1093475288648945665</t>
  </si>
  <si>
    <t>https://twitter.com/yahyyacom/status/1094224866595782656</t>
  </si>
  <si>
    <t>https://twitter.com/lebanonsave/status/1094236169888505861</t>
  </si>
  <si>
    <t>https://twitter.com/haivaaaa4/status/1094025276621754368</t>
  </si>
  <si>
    <t>https://twitter.com/haivaaaa4/status/1094309755559071744</t>
  </si>
  <si>
    <t>https://twitter.com/ssmm889/status/1094685106277662722</t>
  </si>
  <si>
    <t>https://twitter.com/apctll4/status/1094399666052046850</t>
  </si>
  <si>
    <t>https://twitter.com/sulumbo/status/1051818750004088832</t>
  </si>
  <si>
    <t>https://twitter.com/mas55660455/status/1094530274153631744</t>
  </si>
  <si>
    <t>https://twitter.com/azoz1982/status/1094562321987526657</t>
  </si>
  <si>
    <t>https://twitter.com/yhya_jaber/status/1059018278457225216</t>
  </si>
  <si>
    <t>https://twitter.com/yhya_jaber/status/1094570705419730944</t>
  </si>
  <si>
    <t>https://twitter.com/m_t_sh0/status/1094579599135162368</t>
  </si>
  <si>
    <t>https://twitter.com/kam_50/status/1094598775606255617</t>
  </si>
  <si>
    <t>https://twitter.com/abdualazezk/status/1094604173650391040</t>
  </si>
  <si>
    <t>https://twitter.com/tawfiq_mekbas/status/1094612799370735618</t>
  </si>
  <si>
    <t>https://twitter.com/alixiil/status/1094614536240402440</t>
  </si>
  <si>
    <t>https://twitter.com/11reyan/status/1094634456491671557</t>
  </si>
  <si>
    <t>https://twitter.com/wewe9889/status/1094647602161827841</t>
  </si>
  <si>
    <t>https://twitter.com/r67d9bnaoglp978/status/1094653069642682368</t>
  </si>
  <si>
    <t>https://twitter.com/anajambi/status/1094654227794796544</t>
  </si>
  <si>
    <t>https://twitter.com/k_m_althawadi/status/1094654753135562755</t>
  </si>
  <si>
    <t>https://twitter.com/lonley1434/status/1094658250652438528</t>
  </si>
  <si>
    <t>https://twitter.com/twitanp/status/1094665043877216258</t>
  </si>
  <si>
    <t>https://twitter.com/hamor9258/status/1094684721789980672</t>
  </si>
  <si>
    <t>https://twitter.com/roaadroid/status/1094690372075380738</t>
  </si>
  <si>
    <t>https://twitter.com/mano0olia/status/1094693250475216898</t>
  </si>
  <si>
    <t>https://twitter.com/zamogah/status/1094641526716678144</t>
  </si>
  <si>
    <t>https://twitter.com/a9frani/status/1058993776868425729</t>
  </si>
  <si>
    <t>https://twitter.com/gray_27/status/1094795094107062273</t>
  </si>
  <si>
    <t>https://twitter.com/laila_h18/status/1094637623640031237</t>
  </si>
  <si>
    <t>https://twitter.com/vitayob/status/1094526500924280832</t>
  </si>
  <si>
    <t>https://twitter.com/tlbakhsh/status/1094485405393666048</t>
  </si>
  <si>
    <t>https://twitter.com/ahmedbinmasoud/status/1094661855686127623</t>
  </si>
  <si>
    <t>https://twitter.com/joolinrosy/status/1094489468839620609</t>
  </si>
  <si>
    <t>https://twitter.com/tmymf7901/status/1094502104566325248</t>
  </si>
  <si>
    <t>https://twitter.com/alfadelamin/status/1094551472317128704</t>
  </si>
  <si>
    <t>https://twitter.com/omatheer22221/status/1094994656650235904</t>
  </si>
  <si>
    <t>https://twitter.com/sasa4910/status/1095003071539806208</t>
  </si>
  <si>
    <t>https://twitter.com/nawaleeta/status/1095018861064306689</t>
  </si>
  <si>
    <t>https://twitter.com/yoorrii9/status/1095017418232074240</t>
  </si>
  <si>
    <t>https://twitter.com/lamia_baeshen/status/1094560665824575488</t>
  </si>
  <si>
    <t>https://twitter.com/sara_alabdallaa/status/1094643708681744391</t>
  </si>
  <si>
    <t>https://twitter.com/bejadmalmutairi/status/1094984139248422914</t>
  </si>
  <si>
    <t>https://twitter.com/bejadmalmutairi/status/1095178925771292672</t>
  </si>
  <si>
    <t>https://twitter.com/emsalmadani/status/1095181008721334272</t>
  </si>
  <si>
    <t>https://twitter.com/amerzeqafy/status/1095182156563910656</t>
  </si>
  <si>
    <t>https://twitter.com/ole_solee/status/1095184154784923653</t>
  </si>
  <si>
    <t>https://twitter.com/oneokmariam/status/1094995357191294977</t>
  </si>
  <si>
    <t>https://twitter.com/sarieal/status/1094569310922727424</t>
  </si>
  <si>
    <t>https://twitter.com/mbs_samialghmdi/status/1095005153852309506</t>
  </si>
  <si>
    <t>https://twitter.com/mbs_samialghmdi/status/1095188318571167745</t>
  </si>
  <si>
    <t>https://twitter.com/wcecsc81/status/1094626337317371904</t>
  </si>
  <si>
    <t>https://twitter.com/basma_2323/status/1095193991493099520</t>
  </si>
  <si>
    <t>https://twitter.com/hhak4b/status/1095198691735019520</t>
  </si>
  <si>
    <t>https://twitter.com/abbeyutiful_/status/1095225410873446400</t>
  </si>
  <si>
    <t>https://twitter.com/reemi1438/status/1095244817704120321</t>
  </si>
  <si>
    <t>https://twitter.com/ojbmiommqkilt30/status/1095072789168558080</t>
  </si>
  <si>
    <t>https://twitter.com/ojbmiommqkilt30/status/1095267512265117696</t>
  </si>
  <si>
    <t>https://twitter.com/hellrazersss/status/1095197170242895873</t>
  </si>
  <si>
    <t>https://twitter.com/its_me_f/status/1095324789789675520</t>
  </si>
  <si>
    <t>https://twitter.com/b_otyf/status/1059019654021238784</t>
  </si>
  <si>
    <t>https://twitter.com/asseel18013/status/1095346114172194816</t>
  </si>
  <si>
    <t>https://twitter.com/a_hmed6009/status/1095131304985853952</t>
  </si>
  <si>
    <t>https://twitter.com/amamxoxok/status/1096390677636804608</t>
  </si>
  <si>
    <t>https://twitter.com/yasir_ksa2030/status/1094519475418816512</t>
  </si>
  <si>
    <t>https://twitter.com/yasir_ksa2030/status/1095174451497295872</t>
  </si>
  <si>
    <t>https://twitter.com/katestewart22/status/1094560958360502272</t>
  </si>
  <si>
    <t>https://twitter.com/mohalfaisal1995/status/1096391674220212225</t>
  </si>
  <si>
    <t>https://twitter.com/aqeeliana/status/1096392045936156673</t>
  </si>
  <si>
    <t>https://twitter.com/awwadsalotaibi/status/1094484040319590400</t>
  </si>
  <si>
    <t>https://twitter.com/awwadsalotaibi/status/1094860856100237312</t>
  </si>
  <si>
    <t>https://twitter.com/b__h0/status/1096395391648579584</t>
  </si>
  <si>
    <t>https://twitter.com/saeedsubhi/status/1096445894059278336</t>
  </si>
  <si>
    <t>https://twitter.com/alwaleedmb/status/1059058092829216768</t>
  </si>
  <si>
    <t>https://twitter.com/alwaleedmb/status/1096389663311388677</t>
  </si>
  <si>
    <t>https://twitter.com/ksamorahg/status/1096478803394740224</t>
  </si>
  <si>
    <t>1094277334692171778</t>
  </si>
  <si>
    <t>1094606850765541377</t>
  </si>
  <si>
    <t>1095045657197465600</t>
  </si>
  <si>
    <t>1095382878815424518</t>
  </si>
  <si>
    <t>1096064929654865921</t>
  </si>
  <si>
    <t>1059055431153262592</t>
  </si>
  <si>
    <t>1096395279471992832</t>
  </si>
  <si>
    <t>1096419964750360577</t>
  </si>
  <si>
    <t>1059020742724075520</t>
  </si>
  <si>
    <t>1095346100423323651</t>
  </si>
  <si>
    <t>1092663349815451649</t>
  </si>
  <si>
    <t>1093474597801025536</t>
  </si>
  <si>
    <t>1093475288648945665</t>
  </si>
  <si>
    <t>1094224866595782656</t>
  </si>
  <si>
    <t>1094236169888505861</t>
  </si>
  <si>
    <t>1094025276621754368</t>
  </si>
  <si>
    <t>1094309755559071744</t>
  </si>
  <si>
    <t>1094685106277662722</t>
  </si>
  <si>
    <t>1094399666052046850</t>
  </si>
  <si>
    <t>1051818750004088832</t>
  </si>
  <si>
    <t>1094530274153631744</t>
  </si>
  <si>
    <t>1094562321987526657</t>
  </si>
  <si>
    <t>1059018278457225216</t>
  </si>
  <si>
    <t>1094570705419730944</t>
  </si>
  <si>
    <t>1094579599135162368</t>
  </si>
  <si>
    <t>1094598775606255617</t>
  </si>
  <si>
    <t>1094604173650391040</t>
  </si>
  <si>
    <t>1094612799370735618</t>
  </si>
  <si>
    <t>1094614536240402440</t>
  </si>
  <si>
    <t>1094634456491671557</t>
  </si>
  <si>
    <t>1094647602161827841</t>
  </si>
  <si>
    <t>1094653069642682368</t>
  </si>
  <si>
    <t>1094654227794796544</t>
  </si>
  <si>
    <t>1094654753135562755</t>
  </si>
  <si>
    <t>1094658250652438528</t>
  </si>
  <si>
    <t>1094665043877216258</t>
  </si>
  <si>
    <t>1094684721789980672</t>
  </si>
  <si>
    <t>1094690372075380738</t>
  </si>
  <si>
    <t>1094693250475216898</t>
  </si>
  <si>
    <t>1094641526716678144</t>
  </si>
  <si>
    <t>1058993776868425729</t>
  </si>
  <si>
    <t>1094795094107062273</t>
  </si>
  <si>
    <t>1094637623640031237</t>
  </si>
  <si>
    <t>1094526500924280832</t>
  </si>
  <si>
    <t>1094485405393666048</t>
  </si>
  <si>
    <t>1094661855686127623</t>
  </si>
  <si>
    <t>1094489468839620609</t>
  </si>
  <si>
    <t>1094502104566325248</t>
  </si>
  <si>
    <t>1094551472317128704</t>
  </si>
  <si>
    <t>1094994656650235904</t>
  </si>
  <si>
    <t>1095003071539806208</t>
  </si>
  <si>
    <t>1095018861064306689</t>
  </si>
  <si>
    <t>1095017418232074240</t>
  </si>
  <si>
    <t>1094560665824575488</t>
  </si>
  <si>
    <t>1094643708681744391</t>
  </si>
  <si>
    <t>1094984139248422914</t>
  </si>
  <si>
    <t>1095178925771292672</t>
  </si>
  <si>
    <t>1095181008721334272</t>
  </si>
  <si>
    <t>1095182156563910656</t>
  </si>
  <si>
    <t>1095184154784923653</t>
  </si>
  <si>
    <t>1094995357191294977</t>
  </si>
  <si>
    <t>1094569310922727424</t>
  </si>
  <si>
    <t>1095005153852309506</t>
  </si>
  <si>
    <t>1095188318571167745</t>
  </si>
  <si>
    <t>1094626337317371904</t>
  </si>
  <si>
    <t>1095193991493099520</t>
  </si>
  <si>
    <t>1095198691735019520</t>
  </si>
  <si>
    <t>1095225410873446400</t>
  </si>
  <si>
    <t>1095244817704120321</t>
  </si>
  <si>
    <t>1095072789168558080</t>
  </si>
  <si>
    <t>1095267512265117696</t>
  </si>
  <si>
    <t>1095197170242895873</t>
  </si>
  <si>
    <t>1095324789789675520</t>
  </si>
  <si>
    <t>1059019654021238784</t>
  </si>
  <si>
    <t>1095346114172194816</t>
  </si>
  <si>
    <t>1095131304985853952</t>
  </si>
  <si>
    <t>1096390677636804608</t>
  </si>
  <si>
    <t>1094519475418816512</t>
  </si>
  <si>
    <t>1095174451497295872</t>
  </si>
  <si>
    <t>1094560958360502272</t>
  </si>
  <si>
    <t>1096391674220212225</t>
  </si>
  <si>
    <t>1096392045936156673</t>
  </si>
  <si>
    <t>1094484040319590400</t>
  </si>
  <si>
    <t>1094860856100237312</t>
  </si>
  <si>
    <t>1096395391648579584</t>
  </si>
  <si>
    <t>1096445894059278336</t>
  </si>
  <si>
    <t>1059058092829216768</t>
  </si>
  <si>
    <t>1096389663311388677</t>
  </si>
  <si>
    <t>1096478803394740224</t>
  </si>
  <si>
    <t>1059020114631290880</t>
  </si>
  <si>
    <t>1093889999047741441</t>
  </si>
  <si>
    <t>1051812659488849921</t>
  </si>
  <si>
    <t/>
  </si>
  <si>
    <t>1274878890</t>
  </si>
  <si>
    <t>707948410654089216</t>
  </si>
  <si>
    <t>302010502</t>
  </si>
  <si>
    <t>ar</t>
  </si>
  <si>
    <t>und</t>
  </si>
  <si>
    <t>1093643321732464646</t>
  </si>
  <si>
    <t>1094274463527399428</t>
  </si>
  <si>
    <t>1065653092023222273</t>
  </si>
  <si>
    <t>Twitter for iPad</t>
  </si>
  <si>
    <t>Twitter for Android</t>
  </si>
  <si>
    <t>Twitter Web Client</t>
  </si>
  <si>
    <t>Twitter for iPhone</t>
  </si>
  <si>
    <t>Tweetbot for iΟS</t>
  </si>
  <si>
    <t>Twitter Web App</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</si>
  <si>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</si>
  <si>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</si>
  <si>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</si>
  <si>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</si>
  <si>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</si>
  <si>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</si>
  <si>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</si>
  <si>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</si>
  <si>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</si>
  <si>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</si>
  <si>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</si>
  <si>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</si>
  <si>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</si>
  <si>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</si>
  <si>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</si>
  <si>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</si>
  <si>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</si>
  <si>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</si>
  <si>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</si>
  <si>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</si>
  <si>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</si>
  <si>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Galangazzz</t>
  </si>
  <si>
    <t>H.R</t>
  </si>
  <si>
    <t>د. أحمد الفراجA. Alfarraj</t>
  </si>
  <si>
    <t>عزيز</t>
  </si>
  <si>
    <t>Awwad Alotaibi _xD83C__xDDF8__xD83C__xDDE6_</t>
  </si>
  <si>
    <t>الهيئة العامة للاستثمار</t>
  </si>
  <si>
    <t>Marc Owen Jones</t>
  </si>
  <si>
    <t>_xD83C__xDDF8__xD83C__xDDE6_ SULUMBO _xD83C__xDDF8__xD83C__xDDE6_</t>
  </si>
  <si>
    <t>The Washington Post</t>
  </si>
  <si>
    <t>Amazon.com</t>
  </si>
  <si>
    <t>Jeff Bezos</t>
  </si>
  <si>
    <t>#MBS-SS99_xD83C__xDDF8__xD83C__xDDE6_</t>
  </si>
  <si>
    <t>نور</t>
  </si>
  <si>
    <t>_xD83C__xDDF8__xD83C__xDDE6_Abdulaziz _xD83C__xDDF8__xD83C__xDDE6_</t>
  </si>
  <si>
    <t>حنش بن ردعان</t>
  </si>
  <si>
    <t>A</t>
  </si>
  <si>
    <t>بندر عطيف</t>
  </si>
  <si>
    <t>هاشتاق تبوك</t>
  </si>
  <si>
    <t>روايه</t>
  </si>
  <si>
    <t>طارق الجاسر</t>
  </si>
  <si>
    <t>محمد السواط</t>
  </si>
  <si>
    <t>عمر الفهد</t>
  </si>
  <si>
    <t>((⏰_xD83D__xDD1D__xD83D__xDD19_كّّّوووّّلّّّيّّ⌚_xD83D__xDC53__xD83D__xDC55_))_xD83D__xDD1C_</t>
  </si>
  <si>
    <t>_xD83C__xDF37__xD83D__xDE04_ لا مش أنا_xD83C__xDF37_</t>
  </si>
  <si>
    <t>سما امس</t>
  </si>
  <si>
    <t>يحيى التليدي</t>
  </si>
  <si>
    <t>Amjad Taha أمجد طه</t>
  </si>
  <si>
    <t>ماهر محمد البواردي</t>
  </si>
  <si>
    <t>مسلم عربي وأفتخر</t>
  </si>
  <si>
    <t>العربي</t>
  </si>
  <si>
    <t>عبدالله</t>
  </si>
  <si>
    <t>〽️</t>
  </si>
  <si>
    <t>ناصر العوده ✈️</t>
  </si>
  <si>
    <t>Amin Alfadel أمين محمد الفاضل_xD83C__xDDF8__xD83C__xDDE6_</t>
  </si>
  <si>
    <t>Mohammed Alshehri_xD83D__xDC9A_❤</t>
  </si>
  <si>
    <t>Kate Stewart</t>
  </si>
  <si>
    <t>#SaudiArabiaFirst _xD83C__xDDF8__xD83C__xDDE6_</t>
  </si>
  <si>
    <t>Abdulaziz Yahya</t>
  </si>
  <si>
    <t>#فهد ديباجي</t>
  </si>
  <si>
    <t>#يحيى_جابر</t>
  </si>
  <si>
    <t>علي السريعي - MBS _xD83C__xDF0D_</t>
  </si>
  <si>
    <t>متشائل _xD83C__xDDF8__xD83C__xDDE6__xD83E__xDD1D__xD83C__xDDE6__xD83C__xDDEA_#MBS| _xD83D__xDC2A_⛺️_xD83D__xDD4B__xD83D__xDEE2_</t>
  </si>
  <si>
    <t>KAM</t>
  </si>
  <si>
    <t>عبدالعزيز العبدلي</t>
  </si>
  <si>
    <t>توفيق مكباس</t>
  </si>
  <si>
    <t>قاسم المذحجي الأحواز</t>
  </si>
  <si>
    <t>وليد بن مبيريك _xD83C__xDDF8__xD83C__xDDE6_</t>
  </si>
  <si>
    <t>لمياء باعشن</t>
  </si>
  <si>
    <t>Alixiil</t>
  </si>
  <si>
    <t>ناصر محمد</t>
  </si>
  <si>
    <t>#MBS _xD83C__xDDF8__xD83C__xDDE6_ سعودي</t>
  </si>
  <si>
    <t>Twitern</t>
  </si>
  <si>
    <t>عازف لحن</t>
  </si>
  <si>
    <t>Ayman Jambi</t>
  </si>
  <si>
    <t>Khalid Al-Thawadi</t>
  </si>
  <si>
    <t>ابو فيصل</t>
  </si>
  <si>
    <t>علي بن ظاهر</t>
  </si>
  <si>
    <t>﮼أحمد،مسعود_xD83D__xDCAC_</t>
  </si>
  <si>
    <t>بو درويش</t>
  </si>
  <si>
    <t>رؤى</t>
  </si>
  <si>
    <t>Manal</t>
  </si>
  <si>
    <t>J|Z_xD83C__xDDF8__xD83C__xDDE6_ #CR7</t>
  </si>
  <si>
    <t>رمادي _xD83C__xDDF8__xD83C__xDDE6_</t>
  </si>
  <si>
    <t>ليلى</t>
  </si>
  <si>
    <t>رؤى التميمي⁦⁦_xD83C__xDDF8__xD83C__xDDE6_⁩</t>
  </si>
  <si>
    <t>Talal</t>
  </si>
  <si>
    <t>ℑulίen</t>
  </si>
  <si>
    <t>ابوفهد MBS</t>
  </si>
  <si>
    <t>سعوديه ولي الفخر</t>
  </si>
  <si>
    <t>Samiah•</t>
  </si>
  <si>
    <t>NⓞⓝO</t>
  </si>
  <si>
    <t>سيرين_xD83D__xDC95_</t>
  </si>
  <si>
    <t>MBS_xD83C__xDDF8__xD83C__xDDE6__xD83D__xDC9A_سامي الغامدي</t>
  </si>
  <si>
    <t>Walid _xD83C__xDDF8__xD83C__xDDE6_MBS</t>
  </si>
  <si>
    <t>Sara_xD83C__xDDF8__xD83C__xDDE6_ 2030</t>
  </si>
  <si>
    <t>Bejad M Al-Mutairi</t>
  </si>
  <si>
    <t>AlMadani</t>
  </si>
  <si>
    <t>Z amer</t>
  </si>
  <si>
    <t>ADEL_xD83C__xDDF8__xD83C__xDDE6_ ❤_xD83C__xDDE6_ _xD83C__xDDEA_</t>
  </si>
  <si>
    <t>마리암 _xD83C__xDF38_Mariam _xD83E__xDDE1__xD83E__xDD81__xD83D__xDDA4_</t>
  </si>
  <si>
    <t>أبوفيصل</t>
  </si>
  <si>
    <t>Basma _xD83C__xDDF8__xD83C__xDDE6_</t>
  </si>
  <si>
    <t>رحال مغترب MBS_xD83C__xDDF8__xD83C__xDDE6_</t>
  </si>
  <si>
    <t>Abeer</t>
  </si>
  <si>
    <t>ريمي _xD83C__xDDF8__xD83C__xDDE6_</t>
  </si>
  <si>
    <t>ابو فواز التنومي mbs</t>
  </si>
  <si>
    <t>its_me</t>
  </si>
  <si>
    <t>Ahmed #MBS _xD83C__xDDF8__xD83C__xDDE6_</t>
  </si>
  <si>
    <t>نور العيون</t>
  </si>
  <si>
    <t>ALFAISAL</t>
  </si>
  <si>
    <t>_xD83C__xDDF8__xD83C__xDDE6_أبو احمد_xD83C__xDDF8__xD83C__xDDE6_</t>
  </si>
  <si>
    <t>صــقـــر _xD83D__xDC98_</t>
  </si>
  <si>
    <t>SAEED bin SUBHI</t>
  </si>
  <si>
    <t>مراهق في العشرين</t>
  </si>
  <si>
    <t>وطني الغالي #السعودية_العظمى_xD83C__xDDF8__xD83C__xDDE6__xD83D__xDC95_</t>
  </si>
  <si>
    <t>أكاديمي وكاتب..باحث ومعلق في الشؤون السياسية والعلاقات الدولية Academic&amp;writer..commentator of Politics&amp;international affaires.. researcher @trendsRA</t>
  </si>
  <si>
    <t>#juve Ogni anno ti celebro, ogni marchisiocla8 giorno ti porto nel cuore leri. Oggi. Per sempre... In ogni parte del mondo
‏‏‏‏‎‎والقلوب مدربة وصل وقطاعة</t>
  </si>
  <si>
    <t>‏‏‎‎#Saudivision2030 ‎‎#SaudiArabiaFirst  ‎‎#السعوديه_خط_احمر</t>
  </si>
  <si>
    <t>نعمل في الهيئة العامة للاستثمار على تطوير بيئة استثماريّة تنافسيّة، وجذب مشاريع نوعيّة تخدم مختلف القطاعات في مملكتنا. لخدمة العملاء: 8002449990 @SAGIAcare</t>
  </si>
  <si>
    <t>Ast Prof Mid East Studies @HBKU | Fellow @ExeterIAIS  | Political Repression | Gulf | Bylines @washingtonpost @cnn @NewStatesman etc PGP https://t.co/cRirFXh0Sg</t>
  </si>
  <si>
    <t>الإيمان هو المعنى الأعمق للإقتناع، فلا تجادلني اذا كانت مبادئك تتغير بتغير مواقف الاخرين.</t>
  </si>
  <si>
    <t>Breaking news, analysis, and opinion. Founded in 1877. Our staff on Twitter: https://t.co/VV0UBAMHg8</t>
  </si>
  <si>
    <t>Official Twitter of http://t.co/4rwjfdidk3.   Contact @AmazonHelp for customer support.</t>
  </si>
  <si>
    <t>Amazon, Blue Origin, Washington Post</t>
  </si>
  <si>
    <t>حبي لربي وديني ثم مليكي ووطني ارض الرسالة لن يفهمها اهل البدع و الضلال اللهم ثبتنا عند السؤال واغفر لنا خطايانا انك رؤف بالعباد الوطن خط احمر #عاصفة_الحزم</t>
  </si>
  <si>
    <t>و سعادتي يأتي بها الله ان الله لطيف خبير..</t>
  </si>
  <si>
    <t>Huge European Football love football,  Indy wrestling. comedy, Horror movies, TV shows and specific type of music and posting GIFs</t>
  </si>
  <si>
    <t>إن سر صحة العقل والجسد يكمن في أن لا تبكي على الماضي وأن لا تقلق بشأن المستقبل وأن لا تتوقع المصائب وإنما تعيش الوقت الحاضر بحكمة وبتعقل للأمور .! ! !</t>
  </si>
  <si>
    <t>#السعودية_اولا.</t>
  </si>
  <si>
    <t>إعلامي سعودي | Saudi journalist _xD83C__xDDF8__xD83C__xDDE6_#الجمعه _xD83D__xDD8B_رئيس تحرير @saheelksaحاليا ومدير تحرير @alekhbariyatvو صحافي@al_jazirah سابقا من مؤسسي الإعلام الجديد في الإخبارية</t>
  </si>
  <si>
    <t>الحساب الرسمي لـ #هاشتاق_تبوك | فريق عمل في خدمة الناس لمجتمع أفضل | A teamwork serving people for A better society |للتغطيات التواصل واتس على الرقم0508866481</t>
  </si>
  <si>
    <t>مقدم ومعد برامج #تقنيّة و #اجتماعية #إذاعة_يو_أف_أم Radio Presenter #UFM insta&amp;snap : tariqaljaser</t>
  </si>
  <si>
    <t>صحفي وناشط اجتماعي و ابحث عن المصداقيه ومساعدة الاخرين</t>
  </si>
  <si>
    <t>في بحر الانترنت_xD83E__xDDD0_ (تابعني اتابعك)</t>
  </si>
  <si>
    <t>‏‏‏ومّنّّ كّّترّّ اّّلنّاّّسّّ »اّّّلّّ(( 100))»وّّشّّ؟؟وّّحّّشّتّّّيّنّيّّّ« اّّلّّبشّرّّ اّل»ّ (((بّوّّشّّيّنّّ)))</t>
  </si>
  <si>
    <t>‏‏زوجــــــــــة وأم *NO DM*_xD83E__xDD8B_طلبتك فأعطيتني وحمدتك فزدتني فلك الحمد كله _xD83E__xDD8B_صلوا على من بكي شوقا لرؤيتنا_xD83E__xDD8B_  تغريداتي بالمفضلة_xD83E__xDD8B_اعمل رتويت متعملش لايك_xD83D__xDC4A_</t>
  </si>
  <si>
    <t>العارف لايعرف    والعلم لا يعرب  والشمس ماتغطى  ولكل ليل اخر  وان غدا لناظرة لقريب  اعمل لدنياك كانك تعيش ابدا واعمل لاخرتك وكانك تموت غدا</t>
  </si>
  <si>
    <t>‏‏‏‏‏‏‏‏‏‏‏‏محلل سياسي وكاتب صحفي | عضو الجمعية السعودية للعلوم السياسية | ماجستير لغويات تطبيقية
Writer in ‎‎‎‎‎‎‎‎‎‎‎‎@alain_4u | MA in Applied Linguistics</t>
  </si>
  <si>
    <t>بريطاني عربي|إعلامي |الرئيس الإقليمي لـ المركز البريطاني لدراسات وأبحاث الشرق الأوسط|خبير في الشؤون السياسية الإستراتجية- #إيران و #الخليج) #قطر #الأحواز #تركيا</t>
  </si>
  <si>
    <t>الوطن أخضر.. المزاج أخضر .. القلب أخضر ..</t>
  </si>
  <si>
    <t>‏‏‏‏.احترم رأي الآخرين أتحدث بأدب ولااقبل الإساءه للغير
لابهمني كثرة المتابعين 
اهتم بمن أثق بهم  وأعجب فيهم.
((((.صحيح أن المواقف منصفه  والكفو فيها يبين)))))</t>
  </si>
  <si>
    <t>سنتين اقاسي من شديد الغرابيل</t>
  </si>
  <si>
    <t>اعمل بالطيران ، تسويق وعلاقات عامه  ، الخدمة الاجتماعيه زكاة الحياة .. للإعلان : 0508773666 التواصل على الايميل snap:holstn100</t>
  </si>
  <si>
    <t>رَبِّ اجْعَلْ هَٰذَا بَلَدًا آمِنًا وَارْزُقْ أَهْلَهُ مِنَ الثَّمَرَاتِ  _xD83C__xDDF8__xD83C__xDDE6_ </t>
  </si>
  <si>
    <t>‏‏‏‏‏‏‏أحب ثلاثة أشياء .. عائلتي و عملي و النصر  .. أكره ثلاثة أشياء الغيبة والحسد النفاق 
لا تحكم علي قبل أن تعرفني. #السعودية_العظمى</t>
  </si>
  <si>
    <t>I took the road less travelled and that has made all the difference.</t>
  </si>
  <si>
    <t>I post in Twitter what MSM tries to hide about #SaudiArabia! KSA’s problems happen all aroud the world and we’re currently working to improve our country!</t>
  </si>
  <si>
    <t>كاتب وباحث ومحلل سياسي ( المفضلة مخصصة #لتغريداتي ومقالاتي وتعليقاتي)</t>
  </si>
  <si>
    <t>مسؤول تحريرصحيفةالحياةبعسير مديرالمنتخب السعودي للإعلاميين عضوالاتحادالدولي_والعربي_للصحافةوهيئة الصحافيين السعوديين مدرب دولي معتمدفي الاعلام26سنة</t>
  </si>
  <si>
    <t>انا هنا في الخط الفاصل بين التفاؤل والتشاؤم   I am Anonymous I am Legend I do not forgive. I do not forget. Respect me or Expect me.</t>
  </si>
  <si>
    <t>‏‏‏‏‏‏</t>
  </si>
  <si>
    <t>‏‏مسلم عربي سعودي</t>
  </si>
  <si>
    <t>صحفي وناشط سياسي أحوازي| رئيس وكالة @TustarNet| مختص في شؤون الأقليات والشعوب في #إيران| هنا أعبر عن رأيي الشخصي فقط</t>
  </si>
  <si>
    <t>بسيط حتى التعقيد-- قول وجهة نظرك مافي مانع لكن تلزمني فيها هنا ام المشكله #السعوديه_للسعوديين   #توطين</t>
  </si>
  <si>
    <t>‏كل أشياءُ الكون هي فيك.. فأسأل نفسَك ما تشاء</t>
  </si>
  <si>
    <t>Insights</t>
  </si>
  <si>
    <t>اعلم ان الله يراني في الصغيره والكبيرة  فأرجو منه العفو والعافية في الدنيا والأخره</t>
  </si>
  <si>
    <t>‏مواطن سعودي على ارض السعودية العظمى، 
حفظ الله السعودية وولاة امرها وشعبها من كل شر</t>
  </si>
  <si>
    <t>عاشقة التاريخ  و السفر princess of Saudi Arabia _xD83C__xDDF8__xD83C__xDDE6_I love US under Trump_xD83C__xDDFA__xD83C__xDDF8_</t>
  </si>
  <si>
    <t>‏_xD83C__xDDE7__xD83C__xDDED_ بحريني _xD83C__xDDE7__xD83C__xDDED_</t>
  </si>
  <si>
    <t>اسمع من الكل ولاتؤجر عقلك لغيرك. (الريتويت لايعني الموافقه على المحتوى)</t>
  </si>
  <si>
    <t>صحافي اقتصادي -جريدة اليوم- عضو هيئة الصحفيين السعوديين. Economic journalist .. aaldhaher@alyaum.com ما أطرحه يُمثل وجهة نظري الشخصية.</t>
  </si>
  <si>
    <t>السعودية أولاً_xD83C__xDDF8__xD83C__xDDE6_ Saudi Arabia 1st</t>
  </si>
  <si>
    <t>‏‏لا أبحث عن رتويت ولا متابعين يااصحاب الحسابات الوهمية</t>
  </si>
  <si>
    <t>سأظل اتعلم من الحياة حتى اصل الى مستوى يليق بي وسأظل اخطئ حتى أتقن ما اريد ان اتعلمه | طالبة دكتوراه في التصوير الطبي | وسوف أكون وزيرة للتعليم يوما بأذنه تعالى</t>
  </si>
  <si>
    <t>THINK HAPPY BE HAPPY _xD83D__xDE0A_</t>
  </si>
  <si>
    <t>من راقب الناس مات هماً...✍_xD83C__xDFFB_️</t>
  </si>
  <si>
    <t>‏‏‏‏‏‏‏‏‏‏‏‏‏‏‏‏‏‏‏‏‏‏‏‏((وَفِي أَنفُسِكُمْ ۚ أَفَلَا تُبْصِرُونَ))</t>
  </si>
  <si>
    <t>كن عظيماً بذاتكـ مجنوناً مع نفسكـ و عاقلاً مع غيركـ كن سعيداً لاجلكـ فقط أهلويةالهوى ♪ ღ ♪</t>
  </si>
  <si>
    <t>اللهم احفظ ديننا_xD83E__xDD32_ بلدنا_xD83C__xDDF8__xD83C__xDDE6_ ومليكنا وشعبنا _xD83C__xDF39_</t>
  </si>
  <si>
    <t>‏الئ ألله أودعت حلماً طال به التمني</t>
  </si>
  <si>
    <t>أرتوت مايعجبني ولا أغرد</t>
  </si>
  <si>
    <t>‏‏‏‏‏‏‏‏‏‏‏‏‏‏‏‏‏‏‏‏‏‏‏‏‏‏‏‎‎‎‎‎ ‏‏‏‎‎‎‎ مهتمه بالسياسة ، إقتصاد ، مانجا ، فنون ، ثقافة، اساطير ...._xD83D__xDC95_
لا إله إلا الله 
...  
_xD83C__xDF0E_</t>
  </si>
  <si>
    <t>معلم دراسات إسلامية وهي مجال التخصص ولي إهتمام بالسياسة والحراك الفكري . السعودية العظمى هي أساس جميع اهتماماتي وأفكاري .</t>
  </si>
  <si>
    <t>‏‏سبحان الله وبحمده سبحان الله العظيم كلمتان حبيبتان الى الرحمان التغريد بالانجليزيةواستخدام هشتاقات انجليزية اوبالعربي وهشتاقات انجليزية ع الاقل جدا مهم لدفاع</t>
  </si>
  <si>
    <t>رب إجعل هذا بلداً آمناً وأرزق أهله من الثمرات Retweet ... what I like/support</t>
  </si>
  <si>
    <t>not much to say, just me myself again _xD83D__xDE01_</t>
  </si>
  <si>
    <t>‏‏‏‏الحياد عند الهجوم على الوطن خيانه لا تغتفر . . .
✌_xD83D__xDC9A_ السعودية العظمى _xD83D__xDC9A_✌</t>
  </si>
  <si>
    <t>Saudi girl _xD83D__xDC9A__xD83C__xDDF8__xD83C__xDDE6_ who loves k—j pop &amp; k—j dramas _xD83D__xDE01__xD83D__xDC75__xD83C__xDFFB__xD83E__xDD70_Do not interfere&amp;Mind your own business _xD83D__xDE42_『 life イs in ur ｈａｎｄｓdo what you want 』_xD83C__xDFB9__xD83C__xDFB8__xD83C__xDFA7__xD83D__xDC9D_ ファイト☕️ 화이팅✌_xD83C__xDFFB_</t>
  </si>
  <si>
    <t>مواطن سعودي غيور على ديني و بلدي</t>
  </si>
  <si>
    <t>وطني بلاد الحرمين ومهبط الوحي ومن يسند الجميع ولاينتظرمنهم الشكرالا من الله وحده هو عزتي وفخري واصلي وهويتي روحي فداءه وطني الحبيب وهل احب سواه</t>
  </si>
  <si>
    <t>تربيت على يد عظماء ارضعوني حب الوطن..وكذلك ربيت ابنائي الخمسة</t>
  </si>
  <si>
    <t>‏وطني وطني وطني</t>
  </si>
  <si>
    <t>PROUD TO BE SAUDI _xD83C__xDDF8__xD83C__xDDE6__xD83C__xDDF8__xD83C__xDDE6_</t>
  </si>
  <si>
    <t>لَّا إِلَٰهَ إِلَّا أَنْتَ سُبْحَانَكَ إِنِّي كُنْتُ مِنَ الظَّالِمِينَ</t>
  </si>
  <si>
    <t>الحب زهرة ناضرة لا يفوح أريجها إلا إذا تساقطت عليها قطرات الدموع_xD83C__xDF38__xD83C__xDF38__xD83C__xDDF8__xD83C__xDDE6__xD83C__xDDF8__xD83C__xDDE6__xD83C__xDDF8__xD83C__xDDE6_</t>
  </si>
  <si>
    <t>‏‏‏‏‏‏اللهم استودعناك جنودنا المرابطين، اللهم احفظهم بحفظك وأيدهم بنصرك، وردهم لأهلهم سالمين غانمين منصورين.</t>
  </si>
  <si>
    <t>مواطن بسيط ؛غربي الهوى ؛الهلالي كرويّا _xD83D__xDC99_ وعاشق لبحر والبادية وبساطه والفلوس_xD83D__xDCA5_</t>
  </si>
  <si>
    <t>عيشتي مابين أسود ٍ ولو ماني رئيس خير من كوني رئيس ٍ على شلقة تيوس</t>
  </si>
  <si>
    <t>Riyadh, Kingdom of Saudi Arabia</t>
  </si>
  <si>
    <t>Kingdom of Saudi Arabia</t>
  </si>
  <si>
    <t>Riyadh</t>
  </si>
  <si>
    <t>Doha, Qatar</t>
  </si>
  <si>
    <t>Nuclear Saudi Arabia, Dhahran</t>
  </si>
  <si>
    <t>Washington, DC</t>
  </si>
  <si>
    <t>Seattle, Washington</t>
  </si>
  <si>
    <t>جده</t>
  </si>
  <si>
    <t>المملكة العربية السعودية</t>
  </si>
  <si>
    <t>الرياض</t>
  </si>
  <si>
    <t>تبوك, المملكة العربية السعودية</t>
  </si>
  <si>
    <t>القاهرة, مصر.SHARM El SHEIKH</t>
  </si>
  <si>
    <t>أرض الله الواسعة</t>
  </si>
  <si>
    <t>England, United Kingdom</t>
  </si>
  <si>
    <t>Al Khobar, Kingdom of Saudi Arabia</t>
  </si>
  <si>
    <t>الرياض - الظهران</t>
  </si>
  <si>
    <t>holstn100@gmail.com</t>
  </si>
  <si>
    <t>Al Madinah Al Munawwarah</t>
  </si>
  <si>
    <t>Saudi Silicon Valley _xD83C__xDDF8__xD83C__xDDE6_</t>
  </si>
  <si>
    <t>Los Angeles - CA</t>
  </si>
  <si>
    <t>الرياض, المملكة العربية السعودية</t>
  </si>
  <si>
    <t>Riyadh, Kingdom of Saudi Arabi</t>
  </si>
  <si>
    <t>#السعوديه_العظمى</t>
  </si>
  <si>
    <t>Saudi Arabia</t>
  </si>
  <si>
    <t>أمة عربية مسلمة</t>
  </si>
  <si>
    <t>Den Haag, Nederland</t>
  </si>
  <si>
    <t>السعوديه</t>
  </si>
  <si>
    <t xml:space="preserve">جدة </t>
  </si>
  <si>
    <t>Jeddah, Saudi Arabia</t>
  </si>
  <si>
    <t>Kingdom of Bahrain</t>
  </si>
  <si>
    <t>عند أقدامك أمي</t>
  </si>
  <si>
    <t>Makkah</t>
  </si>
  <si>
    <t>Untied Kingdom</t>
  </si>
  <si>
    <t>Torino, Piemonte</t>
  </si>
  <si>
    <t>Los Angeles, CA</t>
  </si>
  <si>
    <t>حائل, المملكة العربية السعودية</t>
  </si>
  <si>
    <t>Chicago, IL</t>
  </si>
  <si>
    <t xml:space="preserve"> المملكة العربية السعودية</t>
  </si>
  <si>
    <t>فـ الكوكب</t>
  </si>
  <si>
    <t>جدة, المملكة العربية السعودية</t>
  </si>
  <si>
    <t>مملكة سلمان بن عبدالعزيز_xD83D__xDC95_</t>
  </si>
  <si>
    <t>Eastern, Kingdom of Saudi Arab</t>
  </si>
  <si>
    <t>المدينة المنورة, المملكة العربية السعودية</t>
  </si>
  <si>
    <t>Dammam - Eastern Province Kingdom of Saudi Arabia</t>
  </si>
  <si>
    <t xml:space="preserve">السعوديه </t>
  </si>
  <si>
    <t>مكة المكرمة</t>
  </si>
  <si>
    <t>SAUDI ARABIA</t>
  </si>
  <si>
    <t>https://t.co/V7bU6HwkEl</t>
  </si>
  <si>
    <t>https://t.co/l57j91uyBu</t>
  </si>
  <si>
    <t>https://t.co/o1CurtJfPX</t>
  </si>
  <si>
    <t>https://t.co/shR7f7WyBu</t>
  </si>
  <si>
    <t>https://t.co/6iYKjFuwkL</t>
  </si>
  <si>
    <t>http://t.co/Hq7hTYkOPg</t>
  </si>
  <si>
    <t>http://t.co/Z2A4m7UeSv</t>
  </si>
  <si>
    <t>https://t.co/0lmXvQZc8x</t>
  </si>
  <si>
    <t>https://t.co/FLjURVQTrn</t>
  </si>
  <si>
    <t>https://t.co/fgkTEYLnbm</t>
  </si>
  <si>
    <t>https://t.co/LWSPyeopXv</t>
  </si>
  <si>
    <t>https://t.co/mz4s1BKkY5</t>
  </si>
  <si>
    <t>https://t.co/B9qloocMPt</t>
  </si>
  <si>
    <t>https://t.co/mpxgQikRad</t>
  </si>
  <si>
    <t>https://t.co/qHTLL7FSIE</t>
  </si>
  <si>
    <t>https://t.co/h0OOy0qdE7</t>
  </si>
  <si>
    <t>https://t.co/eOIx0ERVuT</t>
  </si>
  <si>
    <t>https://t.co/bRs41xnFCM</t>
  </si>
  <si>
    <t>http://t.co/EkIzi9fwiQ</t>
  </si>
  <si>
    <t>http://t.co/RGjBIrWMGT</t>
  </si>
  <si>
    <t>https://t.co/B0qIA3307L</t>
  </si>
  <si>
    <t>https://t.co/HNaXYDNB19</t>
  </si>
  <si>
    <t>https://t.co/9Qnwdle1gd</t>
  </si>
  <si>
    <t>https://pbs.twimg.com/profile_banners/3615301452/1549743577</t>
  </si>
  <si>
    <t>https://pbs.twimg.com/profile_banners/707948410654089216/1521652547</t>
  </si>
  <si>
    <t>https://pbs.twimg.com/profile_banners/583044455/1549050098</t>
  </si>
  <si>
    <t>https://pbs.twimg.com/profile_banners/1050603255347142657/1548753436</t>
  </si>
  <si>
    <t>https://pbs.twimg.com/profile_banners/785402336378322944/1525277393</t>
  </si>
  <si>
    <t>https://pbs.twimg.com/profile_banners/21088417/1515536808</t>
  </si>
  <si>
    <t>https://pbs.twimg.com/profile_banners/95058108/1544343581</t>
  </si>
  <si>
    <t>https://pbs.twimg.com/profile_banners/2467791/1469484132</t>
  </si>
  <si>
    <t>https://pbs.twimg.com/profile_banners/20793816/1548355950</t>
  </si>
  <si>
    <t>https://pbs.twimg.com/profile_banners/15506669/1448361938</t>
  </si>
  <si>
    <t>https://pbs.twimg.com/profile_banners/302010502/1510131680</t>
  </si>
  <si>
    <t>https://pbs.twimg.com/profile_banners/756243380376592384/1532042439</t>
  </si>
  <si>
    <t>https://pbs.twimg.com/profile_banners/2472841572/1530368958</t>
  </si>
  <si>
    <t>https://pbs.twimg.com/profile_banners/465840093/1519392430</t>
  </si>
  <si>
    <t>https://pbs.twimg.com/profile_banners/843539757590351876/1547397151</t>
  </si>
  <si>
    <t>https://pbs.twimg.com/profile_banners/175980246/1528939262</t>
  </si>
  <si>
    <t>https://pbs.twimg.com/profile_banners/995702298/1471697775</t>
  </si>
  <si>
    <t>https://pbs.twimg.com/profile_banners/1068510227916603392/1550158234</t>
  </si>
  <si>
    <t>https://pbs.twimg.com/profile_banners/1837931984/1549643724</t>
  </si>
  <si>
    <t>https://pbs.twimg.com/profile_banners/462879457/1538791096</t>
  </si>
  <si>
    <t>https://pbs.twimg.com/profile_banners/406527960/1522606084</t>
  </si>
  <si>
    <t>https://pbs.twimg.com/profile_banners/370840365/1423570142</t>
  </si>
  <si>
    <t>https://pbs.twimg.com/profile_banners/774329499227947008/1523821337</t>
  </si>
  <si>
    <t>https://pbs.twimg.com/profile_banners/480391890/1542994117</t>
  </si>
  <si>
    <t>https://pbs.twimg.com/profile_banners/1274878890/1545740453</t>
  </si>
  <si>
    <t>https://pbs.twimg.com/profile_banners/1016229885025636352/1541175701</t>
  </si>
  <si>
    <t>https://pbs.twimg.com/profile_banners/787560252325724160/1544802423</t>
  </si>
  <si>
    <t>https://pbs.twimg.com/profile_banners/974191426216124416/1521109020</t>
  </si>
  <si>
    <t>https://pbs.twimg.com/profile_banners/999851727040823296/1550220569</t>
  </si>
  <si>
    <t>https://pbs.twimg.com/profile_banners/49731188/1406722320</t>
  </si>
  <si>
    <t>https://pbs.twimg.com/profile_banners/527716174/1547496081</t>
  </si>
  <si>
    <t>https://pbs.twimg.com/profile_banners/434796731/1493561418</t>
  </si>
  <si>
    <t>https://pbs.twimg.com/profile_banners/2232268756/1393011446</t>
  </si>
  <si>
    <t>https://pbs.twimg.com/profile_banners/1181279514/1362101052</t>
  </si>
  <si>
    <t>https://pbs.twimg.com/profile_banners/709774181/1533602113</t>
  </si>
  <si>
    <t>https://pbs.twimg.com/profile_banners/729106802877566976/1528961208</t>
  </si>
  <si>
    <t>https://pbs.twimg.com/profile_banners/2515509338/1517439190</t>
  </si>
  <si>
    <t>https://pbs.twimg.com/profile_banners/389647630/1438222296</t>
  </si>
  <si>
    <t>https://pbs.twimg.com/profile_banners/313047992/1533707081</t>
  </si>
  <si>
    <t>https://pbs.twimg.com/profile_banners/2269319324/1501075398</t>
  </si>
  <si>
    <t>https://pbs.twimg.com/profile_banners/888795200667213824/1506708732</t>
  </si>
  <si>
    <t>https://pbs.twimg.com/profile_banners/727687013269385216/1500206680</t>
  </si>
  <si>
    <t>https://pbs.twimg.com/profile_banners/68949003/1511778062</t>
  </si>
  <si>
    <t>https://pbs.twimg.com/profile_banners/2365511906/1487162634</t>
  </si>
  <si>
    <t>https://pbs.twimg.com/profile_banners/279988097/1549225427</t>
  </si>
  <si>
    <t>https://pbs.twimg.com/profile_banners/986699604266749952/1549914316</t>
  </si>
  <si>
    <t>https://pbs.twimg.com/profile_banners/69405835/1356524410</t>
  </si>
  <si>
    <t>https://pbs.twimg.com/profile_banners/283226350/1451782282</t>
  </si>
  <si>
    <t>https://pbs.twimg.com/profile_banners/231459753/1539218603</t>
  </si>
  <si>
    <t>https://pbs.twimg.com/profile_banners/1189202040/1498108860</t>
  </si>
  <si>
    <t>https://pbs.twimg.com/profile_banners/970127019508948995/1549812894</t>
  </si>
  <si>
    <t>https://pbs.twimg.com/profile_banners/4827577294/1532211051</t>
  </si>
  <si>
    <t>https://pbs.twimg.com/profile_banners/244807542/1540396287</t>
  </si>
  <si>
    <t>https://pbs.twimg.com/profile_banners/1068521490914537472/1543601756</t>
  </si>
  <si>
    <t>https://pbs.twimg.com/profile_banners/835560112240668672/1521992555</t>
  </si>
  <si>
    <t>https://pbs.twimg.com/profile_banners/355127441/1540418226</t>
  </si>
  <si>
    <t>https://pbs.twimg.com/profile_banners/958397218725212161/1526067723</t>
  </si>
  <si>
    <t>https://pbs.twimg.com/profile_banners/1069191449823100929/1543909237</t>
  </si>
  <si>
    <t>https://pbs.twimg.com/profile_banners/1026654617944444934/1533720896</t>
  </si>
  <si>
    <t>https://pbs.twimg.com/profile_banners/714503605156507648/1500917749</t>
  </si>
  <si>
    <t>https://pbs.twimg.com/profile_banners/436868291/1424724135</t>
  </si>
  <si>
    <t>https://pbs.twimg.com/profile_banners/974334259040260096/1541152962</t>
  </si>
  <si>
    <t>https://pbs.twimg.com/profile_banners/944222970234404864/1540397300</t>
  </si>
  <si>
    <t>https://pbs.twimg.com/profile_banners/1109346720/1360078064</t>
  </si>
  <si>
    <t>https://pbs.twimg.com/profile_banners/461097300/1519092130</t>
  </si>
  <si>
    <t>https://pbs.twimg.com/profile_banners/879402635794755585/1509593325</t>
  </si>
  <si>
    <t>https://pbs.twimg.com/profile_banners/102949096/1483469044</t>
  </si>
  <si>
    <t>https://pbs.twimg.com/profile_banners/875877972884029440/1520750220</t>
  </si>
  <si>
    <t>https://pbs.twimg.com/profile_banners/1684281283/1542337475</t>
  </si>
  <si>
    <t>https://pbs.twimg.com/profile_banners/1042153479932977157/1542218392</t>
  </si>
  <si>
    <t>https://pbs.twimg.com/profile_banners/465441151/1486576790</t>
  </si>
  <si>
    <t>https://pbs.twimg.com/profile_banners/2610382987/1512302095</t>
  </si>
  <si>
    <t>https://pbs.twimg.com/profile_banners/975449359633526788/1537701239</t>
  </si>
  <si>
    <t>https://pbs.twimg.com/profile_banners/496629980/1467677312</t>
  </si>
  <si>
    <t>en</t>
  </si>
  <si>
    <t>fr</t>
  </si>
  <si>
    <t>http://abs.twimg.com/images/themes/theme1/bg.png</t>
  </si>
  <si>
    <t>http://abs.twimg.com/images/themes/theme14/bg.gif</t>
  </si>
  <si>
    <t>http://abs.twimg.com/images/themes/theme8/bg.gif</t>
  </si>
  <si>
    <t>http://abs.twimg.com/images/themes/theme4/bg.gif</t>
  </si>
  <si>
    <t>http://abs.twimg.com/images/themes/theme16/bg.gif</t>
  </si>
  <si>
    <t>http://abs.twimg.com/images/themes/theme13/bg.gif</t>
  </si>
  <si>
    <t>http://abs.twimg.com/images/themes/theme9/bg.gif</t>
  </si>
  <si>
    <t>http://abs.twimg.com/images/themes/theme10/bg.gif</t>
  </si>
  <si>
    <t>http://abs.twimg.com/images/themes/theme6/bg.gif</t>
  </si>
  <si>
    <t>http://abs.twimg.com/images/themes/theme11/bg.gif</t>
  </si>
  <si>
    <t>http://pbs.twimg.com/profile_images/1054535378793910272/NQdDpp9h_normal.jpg</t>
  </si>
  <si>
    <t>http://pbs.twimg.com/profile_images/991625409291841540/dcHiLs72_normal.jpg</t>
  </si>
  <si>
    <t>http://pbs.twimg.com/profile_images/1086964048929964032/s7IpeaVL_normal.jpg</t>
  </si>
  <si>
    <t>http://pbs.twimg.com/profile_images/1060271522319925257/fJKwJ0r2_normal.jpg</t>
  </si>
  <si>
    <t>http://pbs.twimg.com/profile_images/949070360103698432/kXSiPeTk_normal.jpg</t>
  </si>
  <si>
    <t>http://pbs.twimg.com/profile_images/669103856106668033/UF3cgUk4_normal.jpg</t>
  </si>
  <si>
    <t>http://pbs.twimg.com/profile_images/928185650087686144/T0YsX0N8_normal.jpg</t>
  </si>
  <si>
    <t>http://pbs.twimg.com/profile_images/1009881216244330496/dsEU6M34_normal.jpg</t>
  </si>
  <si>
    <t>http://pbs.twimg.com/profile_images/1062986593462599680/ypQdC1mE_normal.jpg</t>
  </si>
  <si>
    <t>http://pbs.twimg.com/profile_images/905891324771094528/alpkR4Gp_normal.jpg</t>
  </si>
  <si>
    <t>http://pbs.twimg.com/profile_images/964808812778663936/qbFQbOpg_normal.jpg</t>
  </si>
  <si>
    <t>http://pbs.twimg.com/profile_images/1011895722361479168/gtVWknMv_normal.jpg</t>
  </si>
  <si>
    <t>http://pbs.twimg.com/profile_images/1044673890683957249/HNlV-YLb_normal.jpg</t>
  </si>
  <si>
    <t>http://pbs.twimg.com/profile_images/1040579749884686336/uXOjKrhr_normal.jpg</t>
  </si>
  <si>
    <t>http://pbs.twimg.com/profile_images/910840623732871169/voPZ2-Br_normal.jpg</t>
  </si>
  <si>
    <t>http://pbs.twimg.com/profile_images/1046975449245671426/4oJwFXQU_normal.jpg</t>
  </si>
  <si>
    <t>http://pbs.twimg.com/profile_images/1094346012192399360/bSTp5nZ2_normal.jpg</t>
  </si>
  <si>
    <t>http://pbs.twimg.com/profile_images/1077673255744557056/bgkmUHjC_normal.jpg</t>
  </si>
  <si>
    <t>http://pbs.twimg.com/profile_images/1092047560028684291/Y8Ul_Y26_normal.jpg</t>
  </si>
  <si>
    <t>http://pbs.twimg.com/profile_images/1042430029685252101/vXUmrph6_normal.jpg</t>
  </si>
  <si>
    <t>http://pbs.twimg.com/profile_images/995046981180502016/aRyWIb1T_normal.jpg</t>
  </si>
  <si>
    <t>Open Twitter Page for This Person</t>
  </si>
  <si>
    <t>https://twitter.com/galangazzz</t>
  </si>
  <si>
    <t>https://twitter.com/haivaaaa4</t>
  </si>
  <si>
    <t>https://twitter.com/amhfarraj</t>
  </si>
  <si>
    <t>https://twitter.com/3shmshm</t>
  </si>
  <si>
    <t>https://twitter.com/awwadsalotaibi</t>
  </si>
  <si>
    <t>https://twitter.com/sagiagov</t>
  </si>
  <si>
    <t>https://twitter.com/marcowenjones</t>
  </si>
  <si>
    <t>https://twitter.com/sulumbo</t>
  </si>
  <si>
    <t>https://twitter.com/washingtonpost</t>
  </si>
  <si>
    <t>https://twitter.com/amazon</t>
  </si>
  <si>
    <t>https://twitter.com/jeffbezos</t>
  </si>
  <si>
    <t>https://twitter.com/secretsoldier99</t>
  </si>
  <si>
    <t>https://twitter.com/1n_sultan1</t>
  </si>
  <si>
    <t>https://twitter.com/theee_fan</t>
  </si>
  <si>
    <t>https://twitter.com/hanash15111</t>
  </si>
  <si>
    <t>https://twitter.com/a12127883</t>
  </si>
  <si>
    <t>https://twitter.com/b_otyf</t>
  </si>
  <si>
    <t>https://twitter.com/tabuk_hashtag</t>
  </si>
  <si>
    <t>https://twitter.com/asseel18013</t>
  </si>
  <si>
    <t>https://twitter.com/tariqaljaser</t>
  </si>
  <si>
    <t>https://twitter.com/moh_alswat</t>
  </si>
  <si>
    <t>https://twitter.com/o_f_h</t>
  </si>
  <si>
    <t>https://twitter.com/ali47198</t>
  </si>
  <si>
    <t>https://twitter.com/ryanamina</t>
  </si>
  <si>
    <t>https://twitter.com/yahyyacom</t>
  </si>
  <si>
    <t>https://twitter.com/yahyasaltaleedi</t>
  </si>
  <si>
    <t>https://twitter.com/amjadt25</t>
  </si>
  <si>
    <t>https://twitter.com/maheralbawardi</t>
  </si>
  <si>
    <t>https://twitter.com/lebanonsave</t>
  </si>
  <si>
    <t>https://twitter.com/ssmm889</t>
  </si>
  <si>
    <t>https://twitter.com/apctll4</t>
  </si>
  <si>
    <t>https://twitter.com/a9frani</t>
  </si>
  <si>
    <t>https://twitter.com/holstn10</t>
  </si>
  <si>
    <t>https://twitter.com/alfadelamin</t>
  </si>
  <si>
    <t>https://twitter.com/mas55660455</t>
  </si>
  <si>
    <t>https://twitter.com/katestewart22</t>
  </si>
  <si>
    <t>https://twitter.com/yasir_ksa2030</t>
  </si>
  <si>
    <t>https://twitter.com/azoz1982</t>
  </si>
  <si>
    <t>https://twitter.com/fahddeepaji1</t>
  </si>
  <si>
    <t>https://twitter.com/yhya_jaber</t>
  </si>
  <si>
    <t>https://twitter.com/sarieal</t>
  </si>
  <si>
    <t>https://twitter.com/m_t_sh0</t>
  </si>
  <si>
    <t>https://twitter.com/kam_50</t>
  </si>
  <si>
    <t>https://twitter.com/abdualazezk</t>
  </si>
  <si>
    <t>https://twitter.com/tawfiq_mekbas</t>
  </si>
  <si>
    <t>https://twitter.com/naissy_q</t>
  </si>
  <si>
    <t>https://twitter.com/alwaleedmb</t>
  </si>
  <si>
    <t>https://twitter.com/lamia_baeshen</t>
  </si>
  <si>
    <t>https://twitter.com/alixiil</t>
  </si>
  <si>
    <t>https://twitter.com/11reyan</t>
  </si>
  <si>
    <t>https://twitter.com/wewe9889</t>
  </si>
  <si>
    <t>https://twitter.com/twitanp</t>
  </si>
  <si>
    <t>https://twitter.com/r67d9bnaoglp978</t>
  </si>
  <si>
    <t>https://twitter.com/anajambi</t>
  </si>
  <si>
    <t>https://twitter.com/k_m_althawadi</t>
  </si>
  <si>
    <t>https://twitter.com/lonley1434</t>
  </si>
  <si>
    <t>https://twitter.com/ali_dhaher</t>
  </si>
  <si>
    <t>https://twitter.com/ahmedbinmasoud</t>
  </si>
  <si>
    <t>https://twitter.com/hamor9258</t>
  </si>
  <si>
    <t>https://twitter.com/roaadroid</t>
  </si>
  <si>
    <t>https://twitter.com/mano0olia</t>
  </si>
  <si>
    <t>https://twitter.com/zamogah</t>
  </si>
  <si>
    <t>https://twitter.com/gray_27</t>
  </si>
  <si>
    <t>https://twitter.com/laila_h18</t>
  </si>
  <si>
    <t>https://twitter.com/vitayob</t>
  </si>
  <si>
    <t>https://twitter.com/tlbakhsh</t>
  </si>
  <si>
    <t>https://twitter.com/joolinrosy</t>
  </si>
  <si>
    <t>https://twitter.com/tmymf7901</t>
  </si>
  <si>
    <t>https://twitter.com/omatheer22221</t>
  </si>
  <si>
    <t>https://twitter.com/sasa4910</t>
  </si>
  <si>
    <t>https://twitter.com/nawaleeta</t>
  </si>
  <si>
    <t>https://twitter.com/yoorrii9</t>
  </si>
  <si>
    <t>https://twitter.com/mbs_samialghmdi</t>
  </si>
  <si>
    <t>https://twitter.com/wcecsc81</t>
  </si>
  <si>
    <t>https://twitter.com/sara_alabdallaa</t>
  </si>
  <si>
    <t>https://twitter.com/bejadmalmutairi</t>
  </si>
  <si>
    <t>https://twitter.com/emsalmadani</t>
  </si>
  <si>
    <t>https://twitter.com/amerzeqafy</t>
  </si>
  <si>
    <t>https://twitter.com/ole_solee</t>
  </si>
  <si>
    <t>https://twitter.com/oneokmariam</t>
  </si>
  <si>
    <t>https://twitter.com/hellrazersss</t>
  </si>
  <si>
    <t>https://twitter.com/basma_2323</t>
  </si>
  <si>
    <t>https://twitter.com/hhak4b</t>
  </si>
  <si>
    <t>https://twitter.com/abbeyutiful_</t>
  </si>
  <si>
    <t>https://twitter.com/reemi1438</t>
  </si>
  <si>
    <t>https://twitter.com/ojbmiommqkilt30</t>
  </si>
  <si>
    <t>https://twitter.com/its_me_f</t>
  </si>
  <si>
    <t>https://twitter.com/a_hmed6009</t>
  </si>
  <si>
    <t>https://twitter.com/amamxoxok</t>
  </si>
  <si>
    <t>https://twitter.com/mohalfaisal1995</t>
  </si>
  <si>
    <t>https://twitter.com/aqeeliana</t>
  </si>
  <si>
    <t>https://twitter.com/b__h0</t>
  </si>
  <si>
    <t>https://twitter.com/saeedsubhi</t>
  </si>
  <si>
    <t>https://twitter.com/ksamorahg</t>
  </si>
  <si>
    <t>galangazzz
@amhfarraj د.وليد انا من فترة وانا
أغرد بخصوص بيزوس اللي جالس يجامل
جهات معينة ويغلط بحق الوطن والله
العالم اعتقدانه جالس يعد نفسه للدخول
بالسياسة والترشيح ولو كان بغرض
التجارة لرأيناه يسعى لرضانا خصوصا
انه في صدد فتح امازون بالمملكة
ارجو منك الدعم بنشر هاشتاق مقاطعة
امازون #مقاطعة_امازون</t>
  </si>
  <si>
    <t>haivaaaa4
#الوطن_خط_احمر #السعودية_العظمى
#واشنطن #مقاطعة_امازون https://t.co/tszUqvz1HF</t>
  </si>
  <si>
    <t xml:space="preserve">amhfarraj
</t>
  </si>
  <si>
    <t>3shmshm
جيف بيزوس المؤسس والرئيس التنفيذي
لشركة أمازون يهاجم السعودية بمقالة
يدعي فيها ان السعودية خلف نشر الفضائح
اللا اخلاقية له بالتعاون مع شركة
السيد بيكر. @SAGIAgov #مقاطعة_امازون
https://t.co/ooC4AKJ7A2</t>
  </si>
  <si>
    <t>awwadsalotaibi
جيف بيزوس المؤسس والرئيس التنفيذي
لشركة أمازون يهاجم السعودية بمقالة
يدعي فيها ان السعودية خلف نشر الفضائح
اللا اخلاقية له بالتعاون مع شركة
السيد بيكر. @SAGIAgov #مقاطعة_امازون
https://t.co/ooC4AKJ7A2</t>
  </si>
  <si>
    <t xml:space="preserve">sagiagov
</t>
  </si>
  <si>
    <t>marcowenjones
@secretsoldier99 @JeffBezos @amazon
@washingtonpost #مقاطعة_امازون
مالكها هو مالك الصحيفه الصفراء
"واشنطن بوست" https://t.co/aNAijD4HZx</t>
  </si>
  <si>
    <t>sulumbo
@secretsoldier99 @JeffBezos @amazon
@washingtonpost #مقاطعة_امازون
مالكها هو مالك الصحيفه الصفراء
"واشنطن بوست" https://t.co/aNAijD4HZx</t>
  </si>
  <si>
    <t xml:space="preserve">washingtonpost
</t>
  </si>
  <si>
    <t xml:space="preserve">amazon
</t>
  </si>
  <si>
    <t xml:space="preserve">jeffbezos
</t>
  </si>
  <si>
    <t xml:space="preserve">secretsoldier99
</t>
  </si>
  <si>
    <t>1n_sultan1
جيف بيزوس المؤسس والرئيس التنفيذي
لشركة أمازون يهاجم السعودية بمقالة
يدعي فيها ان السعودية خلف نشر الفضائح
اللا اخلاقية له بالتعاون مع شركة
السيد بيكر. @SAGIAgov #مقاطعة_امازون
https://t.co/ooC4AKJ7A2</t>
  </si>
  <si>
    <t>theee_fan
#مقاطعه_امازون قيمة حبتين من الذاكرة
عن قيمة واحده عندنا الحمد لله تم
الطلب وبانتظارها. انسوا موضوع "المقاطعه"
اذا ماتوفرت بسعر مناسب https://t.co/o6C0v8prKT</t>
  </si>
  <si>
    <t>hanash15111
#مقاطعه_امازون الحياة لا تعني امتلاك
كل شيء ، بل تعني خسارة كل شيء تدريجياً.
- مايك تايسون</t>
  </si>
  <si>
    <t>a12127883
نعرف ان #مقاطعة_امازون ما راح تقفل
الموقع ،ولا راح تأثر في مالكه ..لكن
نعرف ان فلوسنا راح تروح لواحد يحبنا
ويحب بلدنا ! فا لا تصير أمعه وتدعم
الي يسعى لوضع عقوبات على وطنك فيه
بدائل افضل من امازون ،محلية وعالمية.
#ساحذف_حسابي_في_امازون</t>
  </si>
  <si>
    <t>b_otyf
صحيفة #واشنطن_بوست دأبت على نشر
المقالات المسيئة لـ #السعودية بهتانا
وزورا، خدمة لأعداء #المملكة، والآن
ندعو الجميع للدفاع عن بلادنا والوقوف
مع قادتنا ومجابهة كل من تسول له
نفسه المساس بدولتنا.. سنبدأ بـ
#مقاطعة_امازون كرسالة لمالك الصحيفة
حتى يعلم حجم الضرر وسوء فعله. https://t.co/8Z7R8bOMz1</t>
  </si>
  <si>
    <t xml:space="preserve">tabuk_hashtag
</t>
  </si>
  <si>
    <t>asseel18013
صحيفة #واشنطن_بوست دأبت على نشر
المقالات المسيئة لـ #السعودية بهتانا
وزورا، خدمة لأعداء #المملكة، والآن
ندعو الجميع للدفاع عن بلادنا والوقوف
مع قادتنا ومجابهة كل من تسول له
نفسه المساس بدولتنا.. سنبدأ بـ
#مقاطعة_امازون كرسالة لمالك الصحيفة
حتى يعلم حجم الضرر وسوء فعله. https://t.co/8Z7R8bOMz1</t>
  </si>
  <si>
    <t xml:space="preserve">tariqaljaser
</t>
  </si>
  <si>
    <t xml:space="preserve">moh_alswat
</t>
  </si>
  <si>
    <t>o_f_h
#مقاطعه_امازون الموقع اللي فيه
سعر حلوو وعروض زينه محد مقاطعه</t>
  </si>
  <si>
    <t>ali47198
#مقاطعه_امازون الموقع اللي فيه
سعر حلوو وعروض زينه محد مقاطعه</t>
  </si>
  <si>
    <t>ryanamina
#مقاطعه_امازون الموقع اللي فيه
سعر حلوو وعروض زينه محد مقاطعه</t>
  </si>
  <si>
    <t>yahyyacom
@amhfarraj د.وليد انا من فترة وانا
أغرد بخصوص بيزوس اللي جالس يجامل
جهات معينة ويغلط بحق الوطن والله
العالم اعتقدانه جالس يعد نفسه للدخول
بالسياسة والترشيح ولو كان بغرض
التجارة لرأيناه يسعى لرضانا خصوصا
انه في صدد فتح امازون بالمملكة
ارجو منك الدعم بنشر هاشتاق مقاطعة
امازون #مقاطعة_امازون</t>
  </si>
  <si>
    <t xml:space="preserve">yahyasaltaleedi
</t>
  </si>
  <si>
    <t xml:space="preserve">amjadt25
</t>
  </si>
  <si>
    <t xml:space="preserve">maheralbawardi
</t>
  </si>
  <si>
    <t>lebanonsave
@amhfarraj د.وليد انا من فترة وانا
أغرد بخصوص بيزوس اللي جالس يجامل
جهات معينة ويغلط بحق الوطن والله
العالم اعتقدانه جالس يعد نفسه للدخول
بالسياسة والترشيح ولو كان بغرض
التجارة لرأيناه يسعى لرضانا خصوصا
انه في صدد فتح امازون بالمملكة
ارجو منك الدعم بنشر هاشتاق مقاطعة
امازون #مقاطعة_امازون</t>
  </si>
  <si>
    <t>ssmm889
@amhfarraj د.وليد انا من فترة وانا
أغرد بخصوص بيزوس اللي جالس يجامل
جهات معينة ويغلط بحق الوطن والله
العالم اعتقدانه جالس يعد نفسه للدخول
بالسياسة والترشيح ولو كان بغرض
التجارة لرأيناه يسعى لرضانا خصوصا
انه في صدد فتح امازون بالمملكة
ارجو منك الدعم بنشر هاشتاق مقاطعة
امازون #مقاطعة_امازون</t>
  </si>
  <si>
    <t>apctll4
#مقاطعه_امازون صوره مباشره لسهم
شركت امزون كفووو ي عيال بلدي _xD83D__xDCAA__xD83D__xDCAA__xD83D__xDCAA__xD83C__xDDF8__xD83C__xDDE6__xD83C__xDDF8__xD83C__xDDE6_
قسم انكم مطانيخ https://t.co/jUxsniADXF</t>
  </si>
  <si>
    <t>a9frani
#مقاطعه_امازون صوره مباشره لسهم
شركت امزون كفووو ي عيال بلدي _xD83D__xDCAA__xD83D__xDCAA__xD83D__xDCAA__xD83C__xDDF8__xD83C__xDDE6__xD83C__xDDF8__xD83C__xDDE6_
قسم انكم مطانيخ https://t.co/jUxsniADXF</t>
  </si>
  <si>
    <t xml:space="preserve">holstn10
</t>
  </si>
  <si>
    <t>alfadelamin
جيف بيزوس المؤسس والرئيس التنفيذي
لشركة أمازون يهاجم السعودية بمقالة
يدعي فيها ان السعودية خلف نشر الفضائح
اللا اخلاقية له بالتعاون مع شركة
السيد بيكر. @SAGIAgov #مقاطعة_امازون
https://t.co/ooC4AKJ7A2</t>
  </si>
  <si>
    <t>mas55660455
جيف بيزوس المؤسس والرئيس التنفيذي
لشركة أمازون يهاجم السعودية بمقالة
يدعي فيها ان السعودية خلف نشر الفضائح
اللا اخلاقية له بالتعاون مع شركة
السيد بيكر. @SAGIAgov #مقاطعة_امازون
https://t.co/ooC4AKJ7A2</t>
  </si>
  <si>
    <t>katestewart22
جيف بيزوس المؤسس والرئيس التنفيذي
لشركة أمازون يهاجم السعودية بمقالة
يدعي فيها ان السعودية خلف نشر الفضائح
اللا اخلاقية له بالتعاون مع شركة
السيد بيكر. @SAGIAgov #مقاطعة_امازون
https://t.co/ooC4AKJ7A2</t>
  </si>
  <si>
    <t>yasir_ksa2030
مالك الأمازون اللي اتهم السعودية
بفضح خيانة زوجته والمالك لصحيفة
واشنطن بوست التي تتهجم عالسعودية
وتدعم الحوثي يقوم أيضاً بدعم الإجهاض
حول العالم، يدعم ويتحيز لإيران،
قام بتسريب معلومات شخصية في الجمعة
السوداء العام الماضي ومتهم باهمال
بيئة العمل اللانسانية بأوروبا #مقاطعة_امازون
https://t.co/x0TytM5Jvk</t>
  </si>
  <si>
    <t>azoz1982
جيف بيزوس المؤسس والرئيس التنفيذي
لشركة أمازون يهاجم السعودية بمقالة
يدعي فيها ان السعودية خلف نشر الفضائح
اللا اخلاقية له بالتعاون مع شركة
السيد بيكر. @SAGIAgov #مقاطعة_امازون
https://t.co/ooC4AKJ7A2</t>
  </si>
  <si>
    <t xml:space="preserve">fahddeepaji1
</t>
  </si>
  <si>
    <t>yhya_jaber
#مقاطعة_امازون امزون ومالك امزون
اليهودي يملك جريده واشنطن بوست،
اللي تسب في #المملكة_العربية_السعودية
وجب علينا جميعاً التكاتف لمقاطعتها
ولن يهدأ لنا بال حتى نقاطعها تماماً
فضلاً على أن خدمتهم سيئة جداً جداً</t>
  </si>
  <si>
    <t>sarieal
جيف بيزوس المؤسس والرئيس التنفيذي
لشركة أمازون يهاجم السعودية بمقالة
يدعي فيها ان السعودية خلف نشر الفضائح
اللا اخلاقية له بالتعاون مع شركة
السيد بيكر. @SAGIAgov #مقاطعة_امازون
https://t.co/ooC4AKJ7A2</t>
  </si>
  <si>
    <t>m_t_sh0
جيف بيزوس المؤسس والرئيس التنفيذي
لشركة أمازون يهاجم السعودية بمقالة
يدعي فيها ان السعودية خلف نشر الفضائح
اللا اخلاقية له بالتعاون مع شركة
السيد بيكر. @SAGIAgov #مقاطعة_امازون
https://t.co/ooC4AKJ7A2</t>
  </si>
  <si>
    <t>kam_50
جيف بيزوس المؤسس والرئيس التنفيذي
لشركة أمازون يهاجم السعودية بمقالة
يدعي فيها ان السعودية خلف نشر الفضائح
اللا اخلاقية له بالتعاون مع شركة
السيد بيكر. @SAGIAgov #مقاطعة_امازون
https://t.co/ooC4AKJ7A2</t>
  </si>
  <si>
    <t>abdualazezk
جيف بيزوس المؤسس والرئيس التنفيذي
لشركة أمازون يهاجم السعودية بمقالة
يدعي فيها ان السعودية خلف نشر الفضائح
اللا اخلاقية له بالتعاون مع شركة
السيد بيكر. @SAGIAgov #مقاطعة_امازون
https://t.co/ooC4AKJ7A2</t>
  </si>
  <si>
    <t>tawfiq_mekbas
جيف بيزوس المؤسس والرئيس التنفيذي
لشركة أمازون يهاجم السعودية بمقالة
يدعي فيها ان السعودية خلف نشر الفضائح
اللا اخلاقية له بالتعاون مع شركة
السيد بيكر. @SAGIAgov #مقاطعة_امازون
https://t.co/ooC4AKJ7A2</t>
  </si>
  <si>
    <t xml:space="preserve">naissy_q
</t>
  </si>
  <si>
    <t>alwaleedmb
#مقاطعه_امازون الوطن يستحق البدائل
https://t.co/vzK3mI706Y صيني شامل
وفيه متاجر روسيه https://t.co/dqYknbed2c
كوري يوصل مباشر متنوع ملابس اطفال
https://t.co/MxWZIUHQ2W اسباني
https://t.co/VK6mux2vxf https://t.co/ODxppXAxXF
متنوع بريطاني https://t.co/bdQqz6xdoP
نيوزلندي . متنوع</t>
  </si>
  <si>
    <t>lamia_baeshen
جيف بيزوس المؤسس والرئيس التنفيذي
لشركة أمازون يهاجم السعودية بمقالة
يدعي فيها ان السعودية خلف نشر الفضائح
اللا اخلاقية له بالتعاون مع شركة
السيد بيكر. @SAGIAgov #مقاطعة_امازون
https://t.co/ooC4AKJ7A2</t>
  </si>
  <si>
    <t>alixiil
جيف بيزوس المؤسس والرئيس التنفيذي
لشركة أمازون يهاجم السعودية بمقالة
يدعي فيها ان السعودية خلف نشر الفضائح
اللا اخلاقية له بالتعاون مع شركة
السيد بيكر. @SAGIAgov #مقاطعة_امازون
https://t.co/ooC4AKJ7A2</t>
  </si>
  <si>
    <t>11reyan
جيف بيزوس المؤسس والرئيس التنفيذي
لشركة أمازون يهاجم السعودية بمقالة
يدعي فيها ان السعودية خلف نشر الفضائح
اللا اخلاقية له بالتعاون مع شركة
السيد بيكر. @SAGIAgov #مقاطعة_امازون
https://t.co/ooC4AKJ7A2</t>
  </si>
  <si>
    <t>wewe9889
جيف بيزوس المؤسس والرئيس التنفيذي
لشركة أمازون يهاجم السعودية بمقالة
يدعي فيها ان السعودية خلف نشر الفضائح
اللا اخلاقية له بالتعاون مع شركة
السيد بيكر. @SAGIAgov #مقاطعة_امازون
https://t.co/ooC4AKJ7A2</t>
  </si>
  <si>
    <t>twitanp
جيف بيزوس المؤسس والرئيس التنفيذي
لشركة أمازون يهاجم السعودية بمقالة
يدعي فيها ان السعودية خلف نشر الفضائح
اللا اخلاقية له بالتعاون مع شركة
السيد بيكر. @SAGIAgov #مقاطعة_امازون
https://t.co/ooC4AKJ7A2</t>
  </si>
  <si>
    <t>r67d9bnaoglp978
جيف بيزوس المؤسس والرئيس التنفيذي
لشركة أمازون يهاجم السعودية بمقالة
يدعي فيها ان السعودية خلف نشر الفضائح
اللا اخلاقية له بالتعاون مع شركة
السيد بيكر. @SAGIAgov #مقاطعة_امازون
https://t.co/ooC4AKJ7A2</t>
  </si>
  <si>
    <t>anajambi
جيف بيزوس المؤسس والرئيس التنفيذي
لشركة أمازون يهاجم السعودية بمقالة
يدعي فيها ان السعودية خلف نشر الفضائح
اللا اخلاقية له بالتعاون مع شركة
السيد بيكر. @SAGIAgov #مقاطعة_امازون
https://t.co/ooC4AKJ7A2</t>
  </si>
  <si>
    <t>k_m_althawadi
جيف بيزوس المؤسس والرئيس التنفيذي
لشركة أمازون يهاجم السعودية بمقالة
يدعي فيها ان السعودية خلف نشر الفضائح
اللا اخلاقية له بالتعاون مع شركة
السيد بيكر. @SAGIAgov #مقاطعة_امازون
https://t.co/ooC4AKJ7A2</t>
  </si>
  <si>
    <t>lonley1434
جيف بيزوس المؤسس والرئيس التنفيذي
لشركة أمازون يهاجم السعودية بمقالة
يدعي فيها ان السعودية خلف نشر الفضائح
اللا اخلاقية له بالتعاون مع شركة
السيد بيكر. @SAGIAgov #مقاطعة_امازون
https://t.co/ooC4AKJ7A2</t>
  </si>
  <si>
    <t xml:space="preserve">ali_dhaher
</t>
  </si>
  <si>
    <t>ahmedbinmasoud
جيف بيزوس المؤسس والرئيس التنفيذي
لشركة أمازون يهاجم السعودية بمقالة
يدعي فيها ان السعودية خلف نشر الفضائح
اللا اخلاقية له بالتعاون مع شركة
السيد بيكر. @SAGIAgov #مقاطعة_امازون
https://t.co/ooC4AKJ7A2</t>
  </si>
  <si>
    <t>hamor9258
جيف بيزوس المؤسس والرئيس التنفيذي
لشركة أمازون يهاجم السعودية بمقالة
يدعي فيها ان السعودية خلف نشر الفضائح
اللا اخلاقية له بالتعاون مع شركة
السيد بيكر. @SAGIAgov #مقاطعة_امازون
https://t.co/ooC4AKJ7A2</t>
  </si>
  <si>
    <t>roaadroid
جيف بيزوس المؤسس والرئيس التنفيذي
لشركة أمازون يهاجم السعودية بمقالة
يدعي فيها ان السعودية خلف نشر الفضائح
اللا اخلاقية له بالتعاون مع شركة
السيد بيكر. @SAGIAgov #مقاطعة_امازون
https://t.co/ooC4AKJ7A2</t>
  </si>
  <si>
    <t>mano0olia
جيف بيزوس المؤسس والرئيس التنفيذي
لشركة أمازون يهاجم السعودية بمقالة
يدعي فيها ان السعودية خلف نشر الفضائح
اللا اخلاقية له بالتعاون مع شركة
السيد بيكر. @SAGIAgov #مقاطعة_امازون
https://t.co/ooC4AKJ7A2</t>
  </si>
  <si>
    <t>zamogah
جيف بيزوس المؤسس والرئيس التنفيذي
لشركة أمازون يهاجم السعودية بمقالة
يدعي فيها ان السعودية خلف نشر الفضائح
اللا اخلاقية له بالتعاون مع شركة
السيد بيكر. @SAGIAgov #مقاطعة_امازون
https://t.co/ooC4AKJ7A2</t>
  </si>
  <si>
    <t>gray_27
جيف بيزوس المؤسس والرئيس التنفيذي
لشركة أمازون يهاجم السعودية بمقالة
يدعي فيها ان السعودية خلف نشر الفضائح
اللا اخلاقية له بالتعاون مع شركة
السيد بيكر. @SAGIAgov #مقاطعة_امازون
https://t.co/ooC4AKJ7A2</t>
  </si>
  <si>
    <t>laila_h18
جيف بيزوس المؤسس والرئيس التنفيذي
لشركة أمازون يهاجم السعودية بمقالة
يدعي فيها ان السعودية خلف نشر الفضائح
اللا اخلاقية له بالتعاون مع شركة
السيد بيكر. @SAGIAgov #مقاطعة_امازون
https://t.co/ooC4AKJ7A2</t>
  </si>
  <si>
    <t>vitayob
لي فترة ادور على كتاب وميته عليه
لقيته بأمازون ، لكن والله ماقدرت
أشترية بسبب الواشنطن بوست ورئيس
امازون وهجومه العدائي على السعودية
، ممكن احد يستسخف الموضوع ومقاطعتي
لهم ما راح تأثر ، لكن حبي للوطن
مااقدر ابدا ابدا اكون مع عدو او
بصفه حتى لو على مصلحتي #مقاطعة_امازون
مبدأ وفاء https://t.co/a5uqCDVMU6</t>
  </si>
  <si>
    <t>tlbakhsh
جيف بيزوس المؤسس والرئيس التنفيذي
لشركة أمازون يهاجم السعودية بمقالة
يدعي فيها ان السعودية خلف نشر الفضائح
اللا اخلاقية له بالتعاون مع شركة
السيد بيكر. @SAGIAgov #مقاطعة_امازون
https://t.co/ooC4AKJ7A2</t>
  </si>
  <si>
    <t>joolinrosy
جيف بيزوس المؤسس والرئيس التنفيذي
لشركة أمازون يهاجم السعودية بمقالة
يدعي فيها ان السعودية خلف نشر الفضائح
اللا اخلاقية له بالتعاون مع شركة
السيد بيكر. @SAGIAgov #مقاطعة_امازون
https://t.co/ooC4AKJ7A2</t>
  </si>
  <si>
    <t>tmymf7901
جيف بيزوس المؤسس والرئيس التنفيذي
لشركة أمازون يهاجم السعودية بمقالة
يدعي فيها ان السعودية خلف نشر الفضائح
اللا اخلاقية له بالتعاون مع شركة
السيد بيكر. @SAGIAgov #مقاطعة_امازون
https://t.co/ooC4AKJ7A2</t>
  </si>
  <si>
    <t>omatheer22221
جيف بيزوس المؤسس والرئيس التنفيذي
لشركة أمازون يهاجم السعودية بمقالة
يدعي فيها ان السعودية خلف نشر الفضائح
اللا اخلاقية له بالتعاون مع شركة
السيد بيكر. @SAGIAgov #مقاطعة_امازون
https://t.co/ooC4AKJ7A2</t>
  </si>
  <si>
    <t>sasa4910
جيف بيزوس المؤسس والرئيس التنفيذي
لشركة أمازون يهاجم السعودية بمقالة
يدعي فيها ان السعودية خلف نشر الفضائح
اللا اخلاقية له بالتعاون مع شركة
السيد بيكر. @SAGIAgov #مقاطعة_امازون
https://t.co/ooC4AKJ7A2</t>
  </si>
  <si>
    <t>nawaleeta
جيف بيزوس المؤسس والرئيس التنفيذي
لشركة أمازون يهاجم السعودية بمقالة
يدعي فيها ان السعودية خلف نشر الفضائح
اللا اخلاقية له بالتعاون مع شركة
السيد بيكر. @SAGIAgov #مقاطعة_امازون
https://t.co/ooC4AKJ7A2</t>
  </si>
  <si>
    <t>yoorrii9
جيف بيزوس المؤسس والرئيس التنفيذي
لشركة أمازون يهاجم السعودية بمقالة
يدعي فيها ان السعودية خلف نشر الفضائح
اللا اخلاقية له بالتعاون مع شركة
السيد بيكر. @SAGIAgov #مقاطعة_امازون
https://t.co/ooC4AKJ7A2</t>
  </si>
  <si>
    <t>mbs_samialghmdi
مالك الأمازون اللي اتهم السعودية
بفضح خيانة زوجته والمالك لصحيفة
واشنطن بوست التي تتهجم عالسعودية
وتدعم الحوثي يقوم أيضاً بدعم الإجهاض
حول العالم، يدعم ويتحيز لإيران،
قام بتسريب معلومات شخصية في الجمعة
السوداء العام الماضي ومتهم باهمال
بيئة العمل اللانسانية بأوروبا #مقاطعة_امازون
https://t.co/x0TytM5Jvk</t>
  </si>
  <si>
    <t>wcecsc81
جيف بيزوس المؤسس والرئيس التنفيذي
لشركة أمازون يهاجم السعودية بمقالة
يدعي فيها ان السعودية خلف نشر الفضائح
اللا اخلاقية له بالتعاون مع شركة
السيد بيكر. @SAGIAgov #مقاطعة_امازون
https://t.co/ooC4AKJ7A2</t>
  </si>
  <si>
    <t>sara_alabdallaa
جيف بيزوس المؤسس والرئيس التنفيذي
لشركة أمازون يهاجم السعودية بمقالة
يدعي فيها ان السعودية خلف نشر الفضائح
اللا اخلاقية له بالتعاون مع شركة
السيد بيكر. @SAGIAgov #مقاطعة_امازون
https://t.co/ooC4AKJ7A2</t>
  </si>
  <si>
    <t>bejadmalmutairi
مالك الأمازون اللي اتهم السعودية
بفضح خيانة زوجته والمالك لصحيفة
واشنطن بوست التي تتهجم عالسعودية
وتدعم الحوثي يقوم أيضاً بدعم الإجهاض
حول العالم، يدعم ويتحيز لإيران،
قام بتسريب معلومات شخصية في الجمعة
السوداء العام الماضي ومتهم باهمال
بيئة العمل اللانسانية بأوروبا #مقاطعة_امازون
https://t.co/x0TytM5Jvk</t>
  </si>
  <si>
    <t>emsalmadani
مالك الأمازون اللي اتهم السعودية
بفضح خيانة زوجته والمالك لصحيفة
واشنطن بوست التي تتهجم عالسعودية
وتدعم الحوثي يقوم أيضاً بدعم الإجهاض
حول العالم، يدعم ويتحيز لإيران،
قام بتسريب معلومات شخصية في الجمعة
السوداء العام الماضي ومتهم باهمال
بيئة العمل اللانسانية بأوروبا #مقاطعة_امازون
https://t.co/x0TytM5Jvk</t>
  </si>
  <si>
    <t>amerzeqafy
مالك الأمازون اللي اتهم السعودية
بفضح خيانة زوجته والمالك لصحيفة
واشنطن بوست التي تتهجم عالسعودية
وتدعم الحوثي يقوم أيضاً بدعم الإجهاض
حول العالم، يدعم ويتحيز لإيران،
قام بتسريب معلومات شخصية في الجمعة
السوداء العام الماضي ومتهم باهمال
بيئة العمل اللانسانية بأوروبا #مقاطعة_امازون
https://t.co/x0TytM5Jvk</t>
  </si>
  <si>
    <t>ole_solee
مالك الأمازون اللي اتهم السعودية
بفضح خيانة زوجته والمالك لصحيفة
واشنطن بوست التي تتهجم عالسعودية
وتدعم الحوثي يقوم أيضاً بدعم الإجهاض
حول العالم، يدعم ويتحيز لإيران،
قام بتسريب معلومات شخصية في الجمعة
السوداء العام الماضي ومتهم باهمال
بيئة العمل اللانسانية بأوروبا #مقاطعة_امازون
https://t.co/x0TytM5Jvk</t>
  </si>
  <si>
    <t>oneokmariam
جيف بيزوس المؤسس والرئيس التنفيذي
لشركة أمازون يهاجم السعودية بمقالة
يدعي فيها ان السعودية خلف نشر الفضائح
اللا اخلاقية له بالتعاون مع شركة
السيد بيكر. @SAGIAgov #مقاطعة_امازون
https://t.co/ooC4AKJ7A2</t>
  </si>
  <si>
    <t>hellrazersss
مالك الأمازون اللي اتهم السعودية
بفضح خيانة زوجته والمالك لصحيفة
واشنطن بوست التي تتهجم عالسعودية
وتدعم الحوثي يقوم أيضاً بدعم الإجهاض
حول العالم، يدعم ويتحيز لإيران،
قام بتسريب معلومات شخصية في الجمعة
السوداء العام الماضي ومتهم باهمال
بيئة العمل اللانسانية بأوروبا #مقاطعة_امازون
https://t.co/x0TytM5Jvk</t>
  </si>
  <si>
    <t>basma_2323
مالك الأمازون اللي اتهم السعودية
بفضح خيانة زوجته والمالك لصحيفة
واشنطن بوست التي تتهجم عالسعودية
وتدعم الحوثي يقوم أيضاً بدعم الإجهاض
حول العالم، يدعم ويتحيز لإيران،
قام بتسريب معلومات شخصية في الجمعة
السوداء العام الماضي ومتهم باهمال
بيئة العمل اللانسانية بأوروبا #مقاطعة_امازون
https://t.co/x0TytM5Jvk</t>
  </si>
  <si>
    <t>hhak4b
مالك الأمازون اللي اتهم السعودية
بفضح خيانة زوجته والمالك لصحيفة
واشنطن بوست التي تتهجم عالسعودية
وتدعم الحوثي يقوم أيضاً بدعم الإجهاض
حول العالم، يدعم ويتحيز لإيران،
قام بتسريب معلومات شخصية في الجمعة
السوداء العام الماضي ومتهم باهمال
بيئة العمل اللانسانية بأوروبا #مقاطعة_امازون
https://t.co/x0TytM5Jvk</t>
  </si>
  <si>
    <t>abbeyutiful_
مالك الأمازون اللي اتهم السعودية
بفضح خيانة زوجته والمالك لصحيفة
واشنطن بوست التي تتهجم عالسعودية
وتدعم الحوثي يقوم أيضاً بدعم الإجهاض
حول العالم، يدعم ويتحيز لإيران،
قام بتسريب معلومات شخصية في الجمعة
السوداء العام الماضي ومتهم باهمال
بيئة العمل اللانسانية بأوروبا #مقاطعة_امازون
https://t.co/x0TytM5Jvk</t>
  </si>
  <si>
    <t>reemi1438
مالك الأمازون اللي اتهم السعودية
بفضح خيانة زوجته والمالك لصحيفة
واشنطن بوست التي تتهجم عالسعودية
وتدعم الحوثي يقوم أيضاً بدعم الإجهاض
حول العالم، يدعم ويتحيز لإيران،
قام بتسريب معلومات شخصية في الجمعة
السوداء العام الماضي ومتهم باهمال
بيئة العمل اللانسانية بأوروبا #مقاطعة_امازون
https://t.co/x0TytM5Jvk</t>
  </si>
  <si>
    <t>ojbmiommqkilt30
مالك الأمازون اللي اتهم السعودية
بفضح خيانة زوجته والمالك لصحيفة
واشنطن بوست التي تتهجم عالسعودية
وتدعم الحوثي يقوم أيضاً بدعم الإجهاض
حول العالم، يدعم ويتحيز لإيران،
قام بتسريب معلومات شخصية في الجمعة
السوداء العام الماضي ومتهم باهمال
بيئة العمل اللانسانية بأوروبا #مقاطعة_امازون
https://t.co/x0TytM5Jvk</t>
  </si>
  <si>
    <t>its_me_f
مالك الأمازون اللي اتهم السعودية
بفضح خيانة زوجته والمالك لصحيفة
واشنطن بوست التي تتهجم عالسعودية
وتدعم الحوثي يقوم أيضاً بدعم الإجهاض
حول العالم، يدعم ويتحيز لإيران،
قام بتسريب معلومات شخصية في الجمعة
السوداء العام الماضي ومتهم باهمال
بيئة العمل اللانسانية بأوروبا #مقاطعة_امازون
https://t.co/x0TytM5Jvk</t>
  </si>
  <si>
    <t>a_hmed6009
جيف بيزوس المؤسس والرئيس التنفيذي
لشركة أمازون يهاجم السعودية بمقالة
يدعي فيها ان السعودية خلف نشر الفضائح
اللا اخلاقية له بالتعاون مع شركة
السيد بيكر. @SAGIAgov #مقاطعة_امازون
https://t.co/ooC4AKJ7A2</t>
  </si>
  <si>
    <t>amamxoxok
#مقاطعه_امازون الوطن يستحق البدائل
https://t.co/vzK3mI706Y صيني شامل
وفيه متاجر روسيه https://t.co/dqYknbed2c
كوري يوصل مباشر متنوع ملابس اطفال
https://t.co/MxWZIUHQ2W اسباني
https://t.co/VK6mux2vxf https://t.co/ODxppXAxXF
متنوع بريطاني https://t.co/bdQqz6xdoP
نيوزلندي . متنوع</t>
  </si>
  <si>
    <t>mohalfaisal1995
#مقاطعه_امازون الوطن يستحق البدائل
https://t.co/vzK3mI706Y صيني شامل
وفيه متاجر روسيه https://t.co/dqYknbed2c
كوري يوصل مباشر متنوع ملابس اطفال
https://t.co/MxWZIUHQ2W اسباني
https://t.co/VK6mux2vxf https://t.co/ODxppXAxXF
متنوع بريطاني https://t.co/bdQqz6xdoP
نيوزلندي . متنوع</t>
  </si>
  <si>
    <t>aqeeliana
#مقاطعه_امازون الوطن يستحق البدائل
https://t.co/vzK3mI706Y صيني شامل
وفيه متاجر روسيه https://t.co/dqYknbed2c
كوري يوصل مباشر متنوع ملابس اطفال
https://t.co/MxWZIUHQ2W اسباني
https://t.co/VK6mux2vxf https://t.co/ODxppXAxXF
متنوع بريطاني https://t.co/bdQqz6xdoP
نيوزلندي . متنوع</t>
  </si>
  <si>
    <t>b__h0
#مقاطعه_امازون الوطن يستحق البدائل
https://t.co/vzK3mI706Y صيني شامل
وفيه متاجر روسيه https://t.co/dqYknbed2c
كوري يوصل مباشر متنوع ملابس اطفال
https://t.co/MxWZIUHQ2W اسباني
https://t.co/VK6mux2vxf https://t.co/ODxppXAxXF
متنوع بريطاني https://t.co/bdQqz6xdoP
نيوزلندي . متنوع</t>
  </si>
  <si>
    <t>saeedsubhi
#مقاطعه_امازون الوطن يستحق البدائل
https://t.co/vzK3mI706Y صيني شامل
وفيه متاجر روسيه https://t.co/dqYknbed2c
كوري يوصل مباشر متنوع ملابس اطفال
https://t.co/MxWZIUHQ2W اسباني
https://t.co/VK6mux2vxf https://t.co/ODxppXAxXF
متنوع بريطاني https://t.co/bdQqz6xdoP
نيوزلندي . متنوع</t>
  </si>
  <si>
    <t>ksamorahg
#مقاطعه_امازون الوطن يستحق البدائل
https://t.co/vzK3mI706Y صيني شامل
وفيه متاجر روسيه https://t.co/dqYknbed2c
كوري يوصل مباشر متنوع ملابس اطفال
https://t.co/MxWZIUHQ2W اسباني
https://t.co/VK6mux2vxf https://t.co/ODxppXAxXF
متنوع بريطاني https://t.co/bdQqz6xdoP
نيوزلندي . متنوع</t>
  </si>
  <si>
    <t>Directed</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</si>
  <si>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</si>
  <si>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</si>
  <si>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</si>
  <si>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</si>
  <si>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</si>
  <si>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</si>
  <si>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</si>
  <si>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</si>
  <si>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</si>
  <si>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</si>
  <si>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</si>
  <si>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</si>
  <si>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</si>
  <si>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</si>
  <si>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</si>
  <si>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</si>
  <si>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</si>
  <si>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</si>
  <si>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Group 1</t>
  </si>
  <si>
    <t>Group 2</t>
  </si>
  <si>
    <t>Edges</t>
  </si>
  <si>
    <t>Graph Type</t>
  </si>
  <si>
    <t>Number of Edge Types</t>
  </si>
  <si>
    <t>Modularity</t>
  </si>
  <si>
    <t>NodeXL Version</t>
  </si>
  <si>
    <t>1.0.1.408</t>
  </si>
  <si>
    <t>Top URLs in Tweet in Entire Graph</t>
  </si>
  <si>
    <t>https://www.aliexpress.com/</t>
  </si>
  <si>
    <t>http://globalinterpark.com/main/main</t>
  </si>
  <si>
    <t>https://www.missbaby.com/</t>
  </si>
  <si>
    <t>https://gymboree.com/</t>
  </si>
  <si>
    <t>http://Next.com</t>
  </si>
  <si>
    <t>http://www.fishpond.com/</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</si>
  <si>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</si>
  <si>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</si>
  <si>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</si>
  <si>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</si>
  <si>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</si>
  <si>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</si>
  <si>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</si>
  <si>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</si>
  <si>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</si>
  <si>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</si>
  <si>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</si>
  <si>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</si>
  <si>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</si>
  <si>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</si>
  <si>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</si>
  <si>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</si>
  <si>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t>
  </si>
  <si>
    <t>Top Domains in Tweet in Entire Graph</t>
  </si>
  <si>
    <t>aliexpress.com</t>
  </si>
  <si>
    <t>globalinterpark.com</t>
  </si>
  <si>
    <t>missbaby.com</t>
  </si>
  <si>
    <t>gymboree.com</t>
  </si>
  <si>
    <t>next.com</t>
  </si>
  <si>
    <t>fishpond.com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</si>
  <si>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</si>
  <si>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</si>
  <si>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</si>
  <si>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</si>
  <si>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</si>
  <si>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</si>
  <si>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</si>
  <si>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</si>
  <si>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</si>
  <si>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</si>
  <si>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المملكة</t>
  </si>
  <si>
    <t>المملكة_العربية_السعودية</t>
  </si>
  <si>
    <t>واشنطن_بوست</t>
  </si>
  <si>
    <t>السعودية</t>
  </si>
  <si>
    <t>مقاطعة_أمازون</t>
  </si>
  <si>
    <t>ساحذف_حسابي_في_امازون</t>
  </si>
  <si>
    <t>الوطن_خط_احمر</t>
  </si>
  <si>
    <t>السعودية_العظمى</t>
  </si>
  <si>
    <t>Top Hashtags in Tweet in G1</t>
  </si>
  <si>
    <t>Top Hashtags in Tweet in G2</t>
  </si>
  <si>
    <t>Top Hashtags in Tweet in G3</t>
  </si>
  <si>
    <t>واشنطن</t>
  </si>
  <si>
    <t>Top Hashtags in Tweet in G4</t>
  </si>
  <si>
    <t>Top Hashtags in Tweet in G5</t>
  </si>
  <si>
    <t>Top Hashtags in Tweet in G6</t>
  </si>
  <si>
    <t>Top Hashtags in Tweet in G7</t>
  </si>
  <si>
    <t>Top Hashtags in Tweet in G8</t>
  </si>
  <si>
    <t>Top Hashtags in Tweet</t>
  </si>
  <si>
    <t>Top Words in Tweet in Entire Graph</t>
  </si>
  <si>
    <t>Words in Sentiment List#1: Positive</t>
  </si>
  <si>
    <t>Words in Sentiment List#2: Negative</t>
  </si>
  <si>
    <t>Words in Sentiment List#3: Angry/Violent</t>
  </si>
  <si>
    <t>Non-categorized Words</t>
  </si>
  <si>
    <t>Total Words</t>
  </si>
  <si>
    <t>بيزوس</t>
  </si>
  <si>
    <t>مع</t>
  </si>
  <si>
    <t>ان</t>
  </si>
  <si>
    <t>Top Words in Tweet in G1</t>
  </si>
  <si>
    <t>جيف</t>
  </si>
  <si>
    <t>المؤسس</t>
  </si>
  <si>
    <t>والرئيس</t>
  </si>
  <si>
    <t>التنفيذي</t>
  </si>
  <si>
    <t>لشركة</t>
  </si>
  <si>
    <t>أمازون</t>
  </si>
  <si>
    <t>يهاجم</t>
  </si>
  <si>
    <t>Top Words in Tweet in G2</t>
  </si>
  <si>
    <t>نشر</t>
  </si>
  <si>
    <t>له</t>
  </si>
  <si>
    <t>Top Words in Tweet in G3</t>
  </si>
  <si>
    <t>جالس</t>
  </si>
  <si>
    <t>امازون</t>
  </si>
  <si>
    <t>اللي</t>
  </si>
  <si>
    <t>العالم</t>
  </si>
  <si>
    <t>في</t>
  </si>
  <si>
    <t>Top Words in Tweet in G4</t>
  </si>
  <si>
    <t>بوست</t>
  </si>
  <si>
    <t>على</t>
  </si>
  <si>
    <t>امزون</t>
  </si>
  <si>
    <t>جدا</t>
  </si>
  <si>
    <t>متنوع</t>
  </si>
  <si>
    <t>حتى</t>
  </si>
  <si>
    <t>Top Words in Tweet in G5</t>
  </si>
  <si>
    <t>الوطن</t>
  </si>
  <si>
    <t>يستحق</t>
  </si>
  <si>
    <t>البدائل</t>
  </si>
  <si>
    <t>صيني</t>
  </si>
  <si>
    <t>شامل</t>
  </si>
  <si>
    <t>وفيه</t>
  </si>
  <si>
    <t>متاجر</t>
  </si>
  <si>
    <t>Top Words in Tweet in G6</t>
  </si>
  <si>
    <t>الموقع</t>
  </si>
  <si>
    <t>فيه</t>
  </si>
  <si>
    <t>سعر</t>
  </si>
  <si>
    <t>حلوو</t>
  </si>
  <si>
    <t>وعروض</t>
  </si>
  <si>
    <t>زينه</t>
  </si>
  <si>
    <t>محد</t>
  </si>
  <si>
    <t>مقاطعه</t>
  </si>
  <si>
    <t>Top Words in Tweet in G7</t>
  </si>
  <si>
    <t>تعني</t>
  </si>
  <si>
    <t>كل</t>
  </si>
  <si>
    <t>شيء</t>
  </si>
  <si>
    <t>لا</t>
  </si>
  <si>
    <t>راح</t>
  </si>
  <si>
    <t>قيمة</t>
  </si>
  <si>
    <t>من</t>
  </si>
  <si>
    <t>الحياة</t>
  </si>
  <si>
    <t>امتلاك</t>
  </si>
  <si>
    <t>Top Words in Tweet in G8</t>
  </si>
  <si>
    <t>Top Words in Tweet</t>
  </si>
  <si>
    <t>مقاطعه_امازون الموقع اللي فيه سعر حلوو وعروض زينه محد مقاطعه</t>
  </si>
  <si>
    <t>Top Word Pairs in Tweet in Entire Graph</t>
  </si>
  <si>
    <t>جيف,بيزوس</t>
  </si>
  <si>
    <t>بيزوس,المؤسس</t>
  </si>
  <si>
    <t>المؤسس,والرئيس</t>
  </si>
  <si>
    <t>والرئيس,التنفيذي</t>
  </si>
  <si>
    <t>التنفيذي,لشركة</t>
  </si>
  <si>
    <t>لشركة,أمازون</t>
  </si>
  <si>
    <t>أمازون,يهاجم</t>
  </si>
  <si>
    <t>يهاجم,السعودية</t>
  </si>
  <si>
    <t>السعودية,بمقالة</t>
  </si>
  <si>
    <t>بمقالة,يدعي</t>
  </si>
  <si>
    <t>Top Word Pairs in Tweet in G1</t>
  </si>
  <si>
    <t>Top Word Pairs in Tweet in G2</t>
  </si>
  <si>
    <t>Top Word Pairs in Tweet in G3</t>
  </si>
  <si>
    <t>Top Word Pairs in Tweet in G4</t>
  </si>
  <si>
    <t>secretsoldier99,jeffbezos</t>
  </si>
  <si>
    <t>jeffbezos,amazon</t>
  </si>
  <si>
    <t>amazon,washingtonpost</t>
  </si>
  <si>
    <t>washingtonpost,مقاطعة_امازون</t>
  </si>
  <si>
    <t>مقاطعة_امازون,مالكها</t>
  </si>
  <si>
    <t>مالكها,هو</t>
  </si>
  <si>
    <t>هو,مالك</t>
  </si>
  <si>
    <t>مالك,الصحيفه</t>
  </si>
  <si>
    <t>الصحيفه,الصفراء</t>
  </si>
  <si>
    <t>Top Word Pairs in Tweet in G5</t>
  </si>
  <si>
    <t>مقاطعه_امازون,الوطن</t>
  </si>
  <si>
    <t>الوطن,يستحق</t>
  </si>
  <si>
    <t>يستحق,البدائل</t>
  </si>
  <si>
    <t>البدائل,صيني</t>
  </si>
  <si>
    <t>صيني,شامل</t>
  </si>
  <si>
    <t>شامل,وفيه</t>
  </si>
  <si>
    <t>وفيه,متاجر</t>
  </si>
  <si>
    <t>متاجر,روسيه</t>
  </si>
  <si>
    <t>روسيه,كوري</t>
  </si>
  <si>
    <t>كوري,يوصل</t>
  </si>
  <si>
    <t>Top Word Pairs in Tweet in G6</t>
  </si>
  <si>
    <t>مقاطعه_امازون,الموقع</t>
  </si>
  <si>
    <t>الموقع,اللي</t>
  </si>
  <si>
    <t>اللي,فيه</t>
  </si>
  <si>
    <t>فيه,سعر</t>
  </si>
  <si>
    <t>سعر,حلوو</t>
  </si>
  <si>
    <t>حلوو,وعروض</t>
  </si>
  <si>
    <t>وعروض,زينه</t>
  </si>
  <si>
    <t>زينه,محد</t>
  </si>
  <si>
    <t>محد,مقاطعه</t>
  </si>
  <si>
    <t>Top Word Pairs in Tweet in G7</t>
  </si>
  <si>
    <t>كل,شيء</t>
  </si>
  <si>
    <t>Top Word Pairs in Tweet in G8</t>
  </si>
  <si>
    <t>Top Word Pairs in Tweet</t>
  </si>
  <si>
    <t>جيف,بيزوس  بيزوس,المؤسس  المؤسس,والرئيس  والرئيس,التنفيذي  التنفيذي,لشركة  لشركة,أمازون  أمازون,يهاجم  يهاجم,السعودية  السعودية,بمقالة  بمقالة,يدعي</t>
  </si>
  <si>
    <t>مقاطعه_امازون,الوطن  الوطن,يستحق  يستحق,البدائل  البدائل,صيني  صيني,شامل  شامل,وفيه  وفيه,متاجر  متاجر,روسيه  روسيه,كوري  كوري,يوصل</t>
  </si>
  <si>
    <t>مقاطعه_امازون,الموقع  الموقع,اللي  اللي,فيه  فيه,سعر  سعر,حلوو  حلوو,وعروض  وعروض,زينه  زينه,محد  محد,مقاطعه</t>
  </si>
  <si>
    <t>كل,شيء  مقاطعه_امازون,الحياة  الحياة,لا  لا,تعني  تعني,امتلاك  امتلاك,كل  شيء,بل  بل,تعني  تعني,خسارة  خسارة,كل</t>
  </si>
  <si>
    <t>Top Replied-To in Entire Graph</t>
  </si>
  <si>
    <t>Top Mentioned in Entire Graph</t>
  </si>
  <si>
    <t>kafalsaud78</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</si>
  <si>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</si>
  <si>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</si>
  <si>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</si>
  <si>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</si>
  <si>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</si>
  <si>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</si>
  <si>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</si>
  <si>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</si>
  <si>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</si>
  <si>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</si>
  <si>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</si>
  <si>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</si>
  <si>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</si>
  <si>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</si>
  <si>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</si>
  <si>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</si>
  <si>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</si>
  <si>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</si>
  <si>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</si>
  <si>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</si>
  <si>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</si>
  <si>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</si>
  <si>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</si>
  <si>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</si>
  <si>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</si>
  <si>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</si>
  <si>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</si>
  <si>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</si>
  <si>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ryanamina ali47198 o_f_h</t>
  </si>
  <si>
    <t>Top URLs in Tweet by Count</t>
  </si>
  <si>
    <t>Top URLs in Tweet by Salience</t>
  </si>
  <si>
    <t>https://www.missbaby.com/ https://gymboree.com/ http://Next.com http://www.fishpond.com/ https://www.aliexpress.com/ http://globalinterpark.com/main/main</t>
  </si>
  <si>
    <t>Top Domains in Tweet by Count</t>
  </si>
  <si>
    <t>Top Domains in Tweet by Salience</t>
  </si>
  <si>
    <t>missbaby.com gymboree.com next.com fishpond.com aliexpress.com globalinterpark.com</t>
  </si>
  <si>
    <t>Top Hashtags in Tweet by Count</t>
  </si>
  <si>
    <t>مقاطعة_امازون الوطن_خط_احمر السعودية_العظمى واشنطن</t>
  </si>
  <si>
    <t>المملكة مقاطعة_أمازون واشنطن_بوست السعودية مقاطعة_امازون</t>
  </si>
  <si>
    <t>Top Hashtags in Tweet by Salience</t>
  </si>
  <si>
    <t>مقاطعة_أمازون واشنطن_بوست السعودية مقاطعة_امازون المملكة</t>
  </si>
  <si>
    <t>Top Words in Tweet by Count</t>
  </si>
  <si>
    <t>جالس امازون amhfarraj د وليد انا من فترة وانا أغرد</t>
  </si>
  <si>
    <t>جالس امازون مقاطعة_امازون amhfarraj د وليد انا من فترة وانا</t>
  </si>
  <si>
    <t>السعودية جيف بيزوس المؤسس والرئيس التنفيذي لشركة أمازون يهاجم بمقالة</t>
  </si>
  <si>
    <t>secretsoldier99 jeffbezos amazon washingtonpost مقاطعة_امازون مالكها هو مالك الصحيفه الصفراء</t>
  </si>
  <si>
    <t>قيمة مقاطعه_امازون حبتين من الذاكرة عن واحده عندنا الحمد لله</t>
  </si>
  <si>
    <t>تعني كل شيء مقاطعه_امازون الحياة لا امتلاك بل خسارة تدريجيا</t>
  </si>
  <si>
    <t>راح نعرف ان مقاطعة_امازون ما تقفل الموقع ولا تأثر في</t>
  </si>
  <si>
    <t>من عن المملكة holstn10 kafalsaud78 tabuk_hashtag fahddeepaji1 yahyasaltaleedi naissy_q ali_dhaher</t>
  </si>
  <si>
    <t>مقاطعه_امازون صوره مباشره لسهم شركت امزون كفووو ي عيال بلدي</t>
  </si>
  <si>
    <t>السعودية مقاطعة_امازون مالك الأمازون اللي اتهم بفضح خيانة زوجته والمالك</t>
  </si>
  <si>
    <t>امزون جدا مقاطعة_امازون ومالك اليهودي يملك جريده واشنطن بوست اللي</t>
  </si>
  <si>
    <t>متنوع مقاطعه_امازون الوطن يستحق البدائل صيني شامل وفيه متاجر روسيه</t>
  </si>
  <si>
    <t>على لكن ابدا لي فترة ادور كتاب وميته عليه لقيته</t>
  </si>
  <si>
    <t>مالك الأمازون اللي اتهم السعودية بفضح خيانة زوجته والمالك لصحيفة</t>
  </si>
  <si>
    <t>Top Words in Tweet by Salience</t>
  </si>
  <si>
    <t>holstn10 kafalsaud78 tabuk_hashtag fahddeepaji1 yahyasaltaleedi naissy_q ali_dhaher tariqaljaser moh_alswat maheralbawardi</t>
  </si>
  <si>
    <t>مالك الأمازون اللي اتهم بفضح خيانة زوجته والمالك لصحيفة واشنطن</t>
  </si>
  <si>
    <t>Top Word Pairs in Tweet by Count</t>
  </si>
  <si>
    <t>amhfarraj,د  د,وليد  وليد,انا  انا,من  من,فترة  فترة,وانا  وانا,أغرد  أغرد,بخصوص  بخصوص,بيزوس  بيزوس,اللي</t>
  </si>
  <si>
    <t>secretsoldier99,jeffbezos  jeffbezos,amazon  amazon,washingtonpost  washingtonpost,مقاطعة_امازون  مقاطعة_امازون,مالكها  مالكها,هو  هو,مالك  مالك,الصحيفه  الصحيفه,الصفراء  الصفراء,واشنطن</t>
  </si>
  <si>
    <t>مقاطعه_امازون,قيمة  قيمة,حبتين  حبتين,من  من,الذاكرة  الذاكرة,عن  عن,قيمة  قيمة,واحده  واحده,عندنا  عندنا,الحمد  الحمد,لله</t>
  </si>
  <si>
    <t>نعرف,ان  ان,مقاطعة_امازون  مقاطعة_امازون,ما  ما,راح  راح,تقفل  تقفل,الموقع  الموقع,ولا  ولا,راح  راح,تأثر  تأثر,في</t>
  </si>
  <si>
    <t>holstn10,kafalsaud78  kafalsaud78,tabuk_hashtag  tabuk_hashtag,fahddeepaji1  fahddeepaji1,yahyasaltaleedi  yahyasaltaleedi,naissy_q  naissy_q,ali_dhaher  ali_dhaher,tariqaljaser  tariqaljaser,moh_alswat  moh_alswat,maheralbawardi  maheralbawardi,amjadt25</t>
  </si>
  <si>
    <t>مقاطعه_امازون,صوره  صوره,مباشره  مباشره,لسهم  لسهم,شركت  شركت,امزون  امزون,كفووو  كفووو,ي  ي,عيال  عيال,بلدي  بلدي,قسم</t>
  </si>
  <si>
    <t>مالك,الأمازون  الأمازون,اللي  اللي,اتهم  اتهم,السعودية  السعودية,بفضح  بفضح,خيانة  خيانة,زوجته  زوجته,والمالك  والمالك,لصحيفة  لصحيفة,واشنطن</t>
  </si>
  <si>
    <t>مقاطعة_امازون,امزون  امزون,ومالك  ومالك,امزون  امزون,اليهودي  اليهودي,يملك  يملك,جريده  جريده,واشنطن  واشنطن,بوست  بوست,اللي  اللي,تسب</t>
  </si>
  <si>
    <t>لي,فترة  فترة,ادور  ادور,على  على,كتاب  كتاب,وميته  وميته,عليه  عليه,لقيته  لقيته,بأمازون  بأمازون,لكن  لكن,والله</t>
  </si>
  <si>
    <t>Top Word Pairs in Tweet by Salience</t>
  </si>
  <si>
    <t>Word</t>
  </si>
  <si>
    <t>بمقالة</t>
  </si>
  <si>
    <t>يدعي</t>
  </si>
  <si>
    <t>فيها</t>
  </si>
  <si>
    <t>خلف</t>
  </si>
  <si>
    <t>الفضائح</t>
  </si>
  <si>
    <t>اللا</t>
  </si>
  <si>
    <t>اخلاقية</t>
  </si>
  <si>
    <t>بالتعاون</t>
  </si>
  <si>
    <t>شركة</t>
  </si>
  <si>
    <t>السيد</t>
  </si>
  <si>
    <t>بيكر</t>
  </si>
  <si>
    <t>مالك</t>
  </si>
  <si>
    <t>وتدعم</t>
  </si>
  <si>
    <t>الأمازون</t>
  </si>
  <si>
    <t>اتهم</t>
  </si>
  <si>
    <t>بفضح</t>
  </si>
  <si>
    <t>خيانة</t>
  </si>
  <si>
    <t>زوجته</t>
  </si>
  <si>
    <t>والمالك</t>
  </si>
  <si>
    <t>لصحيفة</t>
  </si>
  <si>
    <t>التي</t>
  </si>
  <si>
    <t>تتهجم</t>
  </si>
  <si>
    <t>عالسعودية</t>
  </si>
  <si>
    <t>الحوثي</t>
  </si>
  <si>
    <t>يقوم</t>
  </si>
  <si>
    <t>أيضا</t>
  </si>
  <si>
    <t>بدعم</t>
  </si>
  <si>
    <t>الإجهاض</t>
  </si>
  <si>
    <t>حول</t>
  </si>
  <si>
    <t>يدعم</t>
  </si>
  <si>
    <t>ويتحيز</t>
  </si>
  <si>
    <t>لإيران</t>
  </si>
  <si>
    <t>قام</t>
  </si>
  <si>
    <t>بتسريب</t>
  </si>
  <si>
    <t>معلومات</t>
  </si>
  <si>
    <t>شخصية</t>
  </si>
  <si>
    <t>الجمعة</t>
  </si>
  <si>
    <t>السوداء</t>
  </si>
  <si>
    <t>العام</t>
  </si>
  <si>
    <t>الماضي</t>
  </si>
  <si>
    <t>ومتهم</t>
  </si>
  <si>
    <t>باهمال</t>
  </si>
  <si>
    <t>بيئة</t>
  </si>
  <si>
    <t>العمل</t>
  </si>
  <si>
    <t>اللانسانية</t>
  </si>
  <si>
    <t>بأوروبا</t>
  </si>
  <si>
    <t>روسيه</t>
  </si>
  <si>
    <t>كوري</t>
  </si>
  <si>
    <t>يوصل</t>
  </si>
  <si>
    <t>مباشر</t>
  </si>
  <si>
    <t>ملابس</t>
  </si>
  <si>
    <t>اطفال</t>
  </si>
  <si>
    <t>اسباني</t>
  </si>
  <si>
    <t>بريطاني</t>
  </si>
  <si>
    <t>نيوزلندي</t>
  </si>
  <si>
    <t>نفسه</t>
  </si>
  <si>
    <t>فترة</t>
  </si>
  <si>
    <t>والله</t>
  </si>
  <si>
    <t>يسعى</t>
  </si>
  <si>
    <t>عن</t>
  </si>
  <si>
    <t>د</t>
  </si>
  <si>
    <t>وليد</t>
  </si>
  <si>
    <t>انا</t>
  </si>
  <si>
    <t>وانا</t>
  </si>
  <si>
    <t>أغرد</t>
  </si>
  <si>
    <t>بخصوص</t>
  </si>
  <si>
    <t>يجامل</t>
  </si>
  <si>
    <t>جهات</t>
  </si>
  <si>
    <t>معينة</t>
  </si>
  <si>
    <t>ويغلط</t>
  </si>
  <si>
    <t>بحق</t>
  </si>
  <si>
    <t>اعتقدانه</t>
  </si>
  <si>
    <t>يعد</t>
  </si>
  <si>
    <t>للدخول</t>
  </si>
  <si>
    <t>بالسياسة</t>
  </si>
  <si>
    <t>والترشيح</t>
  </si>
  <si>
    <t>ولو</t>
  </si>
  <si>
    <t>كان</t>
  </si>
  <si>
    <t>بغرض</t>
  </si>
  <si>
    <t>التجارة</t>
  </si>
  <si>
    <t>لرأيناه</t>
  </si>
  <si>
    <t>لرضانا</t>
  </si>
  <si>
    <t>خصوصا</t>
  </si>
  <si>
    <t>انه</t>
  </si>
  <si>
    <t>صدد</t>
  </si>
  <si>
    <t>فتح</t>
  </si>
  <si>
    <t>بالمملكة</t>
  </si>
  <si>
    <t>ارجو</t>
  </si>
  <si>
    <t>منك</t>
  </si>
  <si>
    <t>الدعم</t>
  </si>
  <si>
    <t>بنشر</t>
  </si>
  <si>
    <t>هاشتاق</t>
  </si>
  <si>
    <t>مقاطعة</t>
  </si>
  <si>
    <t>لكن</t>
  </si>
  <si>
    <t>ما</t>
  </si>
  <si>
    <t>تأثر</t>
  </si>
  <si>
    <t>ابدا</t>
  </si>
  <si>
    <t>أخوي</t>
  </si>
  <si>
    <t>ناصر</t>
  </si>
  <si>
    <t>يستشعر</t>
  </si>
  <si>
    <t>عظم</t>
  </si>
  <si>
    <t>المسؤولية</t>
  </si>
  <si>
    <t>الدفاع</t>
  </si>
  <si>
    <t>وقادتها</t>
  </si>
  <si>
    <t>يبادر</t>
  </si>
  <si>
    <t>بالمقاطعة</t>
  </si>
  <si>
    <t>بدون</t>
  </si>
  <si>
    <t>تردد</t>
  </si>
  <si>
    <t>ومالك</t>
  </si>
  <si>
    <t>اليهودي</t>
  </si>
  <si>
    <t>يملك</t>
  </si>
  <si>
    <t>جريده</t>
  </si>
  <si>
    <t>تسب</t>
  </si>
  <si>
    <t>وجب</t>
  </si>
  <si>
    <t>علينا</t>
  </si>
  <si>
    <t>جميعا</t>
  </si>
  <si>
    <t>التكاتف</t>
  </si>
  <si>
    <t>لمقاطعتها</t>
  </si>
  <si>
    <t>ولن</t>
  </si>
  <si>
    <t>يهدأ</t>
  </si>
  <si>
    <t>لنا</t>
  </si>
  <si>
    <t>بال</t>
  </si>
  <si>
    <t>نقاطعها</t>
  </si>
  <si>
    <t>تماما</t>
  </si>
  <si>
    <t>فضلا</t>
  </si>
  <si>
    <t>أن</t>
  </si>
  <si>
    <t>خدمتهم</t>
  </si>
  <si>
    <t>سيئة</t>
  </si>
  <si>
    <t>صوره</t>
  </si>
  <si>
    <t>مباشره</t>
  </si>
  <si>
    <t>لسهم</t>
  </si>
  <si>
    <t>شركت</t>
  </si>
  <si>
    <t>كفووو</t>
  </si>
  <si>
    <t>ي</t>
  </si>
  <si>
    <t>عيال</t>
  </si>
  <si>
    <t>بلدي</t>
  </si>
  <si>
    <t>قسم</t>
  </si>
  <si>
    <t>انكم</t>
  </si>
  <si>
    <t>مطانيخ</t>
  </si>
  <si>
    <t>صحيفة</t>
  </si>
  <si>
    <t>دأبت</t>
  </si>
  <si>
    <t>المقالات</t>
  </si>
  <si>
    <t>المسيئة</t>
  </si>
  <si>
    <t>لـ</t>
  </si>
  <si>
    <t>بهتانا</t>
  </si>
  <si>
    <t>وزورا</t>
  </si>
  <si>
    <t>خدمة</t>
  </si>
  <si>
    <t>لأعداء</t>
  </si>
  <si>
    <t>والآن</t>
  </si>
  <si>
    <t>ندعو</t>
  </si>
  <si>
    <t>الجميع</t>
  </si>
  <si>
    <t>للدفاع</t>
  </si>
  <si>
    <t>بلادنا</t>
  </si>
  <si>
    <t>والوقوف</t>
  </si>
  <si>
    <t>قادتنا</t>
  </si>
  <si>
    <t>ومجابهة</t>
  </si>
  <si>
    <t>تسول</t>
  </si>
  <si>
    <t>المساس</t>
  </si>
  <si>
    <t>بدولتنا</t>
  </si>
  <si>
    <t>سنبدأ</t>
  </si>
  <si>
    <t>بـ</t>
  </si>
  <si>
    <t>كرسالة</t>
  </si>
  <si>
    <t>لمالك</t>
  </si>
  <si>
    <t>الصحيفة</t>
  </si>
  <si>
    <t>يعلم</t>
  </si>
  <si>
    <t>حجم</t>
  </si>
  <si>
    <t>الضرر</t>
  </si>
  <si>
    <t>وسوء</t>
  </si>
  <si>
    <t>فعله</t>
  </si>
  <si>
    <t>نعرف</t>
  </si>
  <si>
    <t>بل</t>
  </si>
  <si>
    <t>خسارة</t>
  </si>
  <si>
    <t>تدريجيا</t>
  </si>
  <si>
    <t>مايك</t>
  </si>
  <si>
    <t>تايسون</t>
  </si>
  <si>
    <t>مالكها</t>
  </si>
  <si>
    <t>هو</t>
  </si>
  <si>
    <t>الصحيفه</t>
  </si>
  <si>
    <t>الصفراء</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</si>
  <si>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</si>
  <si>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</si>
  <si>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</si>
  <si>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</si>
  <si>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</si>
  <si>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</si>
  <si>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</si>
  <si>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</si>
  <si>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</si>
  <si>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</si>
  <si>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</si>
  <si>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</si>
  <si>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</si>
  <si>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</si>
  <si>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</si>
  <si>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</si>
  <si>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</si>
  <si>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</si>
  <si>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</si>
  <si>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</si>
  <si>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</si>
  <si>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</si>
  <si>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</si>
  <si>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</si>
  <si>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</si>
  <si>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</si>
  <si>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</si>
  <si>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</si>
  <si>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</si>
  <si>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</si>
  <si>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</si>
  <si>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</si>
  <si>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Oct</t>
  </si>
  <si>
    <t>15-Oct</t>
  </si>
  <si>
    <t>12</t>
  </si>
  <si>
    <t>Nov</t>
  </si>
  <si>
    <t>04-Nov</t>
  </si>
  <si>
    <t>08</t>
  </si>
  <si>
    <t>09</t>
  </si>
  <si>
    <t>2019</t>
  </si>
  <si>
    <t>Feb</t>
  </si>
  <si>
    <t>05-Feb</t>
  </si>
  <si>
    <t>05</t>
  </si>
  <si>
    <t>07-Feb</t>
  </si>
  <si>
    <t>11</t>
  </si>
  <si>
    <t>09-Feb</t>
  </si>
  <si>
    <t>00</t>
  </si>
  <si>
    <t>13</t>
  </si>
  <si>
    <t>14</t>
  </si>
  <si>
    <t>16</t>
  </si>
  <si>
    <t>18</t>
  </si>
  <si>
    <t>10-Feb</t>
  </si>
  <si>
    <t>06</t>
  </si>
  <si>
    <t>07</t>
  </si>
  <si>
    <t>10</t>
  </si>
  <si>
    <t>15</t>
  </si>
  <si>
    <t>17</t>
  </si>
  <si>
    <t>19</t>
  </si>
  <si>
    <t>20</t>
  </si>
  <si>
    <t>11-Feb</t>
  </si>
  <si>
    <t>03</t>
  </si>
  <si>
    <t>21</t>
  </si>
  <si>
    <t>12-Feb</t>
  </si>
  <si>
    <t>01</t>
  </si>
  <si>
    <t>04</t>
  </si>
  <si>
    <t>14-Feb</t>
  </si>
  <si>
    <t>15-Feb</t>
  </si>
  <si>
    <t>Green</t>
  </si>
  <si>
    <t>Red</t>
  </si>
  <si>
    <t>Subgraph</t>
  </si>
  <si>
    <t>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&lt;value&gt;101PP&lt;/value&gt;
      &lt;/setting&gt;
      &lt;setting name="UseFixedAspectRatio" serializeAs="String"&gt;
        &lt;value&gt;True&lt;/value&gt;
      &lt;/setting&gt;
      &lt;setting name="UseCredentials" serializeAs="String"&gt;
        &lt;value&gt;False&lt;/value&gt;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t>
  </si>
  <si>
    <t>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t>
  </si>
  <si>
    <t>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t>
  </si>
  <si>
    <t>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t>
  </si>
  <si>
    <t>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t>
  </si>
  <si>
    <t>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
  </si>
  <si>
    <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t>
  </si>
  <si>
    <t xml:space="preserve">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t>
  </si>
  <si>
    <t>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t>
  </si>
  <si>
    <t xml:space="preserve">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t>
  </si>
  <si>
    <t>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t>
  </si>
  <si>
    <t>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t>
  </si>
  <si>
    <t xml:space="preserve">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t>
  </si>
  <si>
    <t>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t>
  </si>
  <si>
    <t xml:space="preserv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t>
  </si>
  <si>
    <t xml:space="preserv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</si>
  <si>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https://pbs.twimg.com/profile_banners/4699991601/1550267361</t>
  </si>
  <si>
    <t>G8</t>
  </si>
  <si>
    <t>G9</t>
  </si>
  <si>
    <t>150, 200, 0</t>
  </si>
  <si>
    <t>200, 0, 120</t>
  </si>
  <si>
    <t>Top URLs in Tweet in G9</t>
  </si>
  <si>
    <t>G8 Count</t>
  </si>
  <si>
    <t>G9 Count</t>
  </si>
  <si>
    <t>Top Domains in Tweet in G9</t>
  </si>
  <si>
    <t>Top Hashtags in Tweet in G9</t>
  </si>
  <si>
    <t>المملكة واشنطن_بوست السعودية مقاطعة_أمازون مقاطعة_امازون</t>
  </si>
  <si>
    <t>مقاطعة_امازون مقاطعه_امازون المملكة_العربية_السعودية ساحذف_حسابي_في_امازون</t>
  </si>
  <si>
    <t>Top Words in Tweet in G9</t>
  </si>
  <si>
    <t>على راح مقاطعة_امازون امزون جدا تعني كل شيء لكن بوست</t>
  </si>
  <si>
    <t>مالك,الأمازون</t>
  </si>
  <si>
    <t>الأمازون,اللي</t>
  </si>
  <si>
    <t>اللي,اتهم</t>
  </si>
  <si>
    <t>اتهم,السعودية</t>
  </si>
  <si>
    <t>السعودية,بفضح</t>
  </si>
  <si>
    <t>بفضح,خيانة</t>
  </si>
  <si>
    <t>خيانة,زوجته</t>
  </si>
  <si>
    <t>زوجته,والمالك</t>
  </si>
  <si>
    <t>والمالك,لصحيفة</t>
  </si>
  <si>
    <t>لصحيفة,واشنطن</t>
  </si>
  <si>
    <t>holstn10,kafalsaud78</t>
  </si>
  <si>
    <t>kafalsaud78,tabuk_hashtag</t>
  </si>
  <si>
    <t>tabuk_hashtag,fahddeepaji1</t>
  </si>
  <si>
    <t>fahddeepaji1,yahyasaltaleedi</t>
  </si>
  <si>
    <t>yahyasaltaleedi,naissy_q</t>
  </si>
  <si>
    <t>naissy_q,ali_dhaher</t>
  </si>
  <si>
    <t>ali_dhaher,tariqaljaser</t>
  </si>
  <si>
    <t>tariqaljaser,moh_alswat</t>
  </si>
  <si>
    <t>moh_alswat,maheralbawardi</t>
  </si>
  <si>
    <t>maheralbawardi,amjadt25</t>
  </si>
  <si>
    <t>الصفراء,واشنطن</t>
  </si>
  <si>
    <t>amhfarraj,د</t>
  </si>
  <si>
    <t>د,وليد</t>
  </si>
  <si>
    <t>وليد,انا</t>
  </si>
  <si>
    <t>انا,من</t>
  </si>
  <si>
    <t>من,فترة</t>
  </si>
  <si>
    <t>فترة,وانا</t>
  </si>
  <si>
    <t>وانا,أغرد</t>
  </si>
  <si>
    <t>أغرد,بخصوص</t>
  </si>
  <si>
    <t>بخصوص,بيزوس</t>
  </si>
  <si>
    <t>بيزوس,اللي</t>
  </si>
  <si>
    <t>ما,راح</t>
  </si>
  <si>
    <t>راح,تأثر</t>
  </si>
  <si>
    <t>مقاطعة_امازون,امزون</t>
  </si>
  <si>
    <t>امزون,ومالك</t>
  </si>
  <si>
    <t>ومالك,امزون</t>
  </si>
  <si>
    <t>امزون,اليهودي</t>
  </si>
  <si>
    <t>اليهودي,يملك</t>
  </si>
  <si>
    <t>يملك,جريده</t>
  </si>
  <si>
    <t>جريده,واشنطن</t>
  </si>
  <si>
    <t>Top Word Pairs in Tweet in G9</t>
  </si>
  <si>
    <t>مقاطعه_امازون,صوره</t>
  </si>
  <si>
    <t>صوره,مباشره</t>
  </si>
  <si>
    <t>مباشره,لسهم</t>
  </si>
  <si>
    <t>لسهم,شركت</t>
  </si>
  <si>
    <t>شركت,امزون</t>
  </si>
  <si>
    <t>امزون,كفووو</t>
  </si>
  <si>
    <t>كفووو,ي</t>
  </si>
  <si>
    <t>ي,عيال</t>
  </si>
  <si>
    <t>عيال,بلدي</t>
  </si>
  <si>
    <t>بلدي,قسم</t>
  </si>
  <si>
    <t>كل,شيء  ما,راح  راح,تأثر  مقاطعة_امازون,امزون  امزون,ومالك  ومالك,امزون  امزون,اليهودي  اليهودي,يملك  يملك,جريده  جريده,واشنطن</t>
  </si>
  <si>
    <t>Top Replied-To in G9</t>
  </si>
  <si>
    <t>Top Mentioned in G9</t>
  </si>
  <si>
    <t>kafalsaud78 tabuk_hashtag fahddeepaji1 yahyasaltaleedi naissy_q ali_dhaher tariqaljaser moh_alswat maheralbawardi amjadt25</t>
  </si>
  <si>
    <t>jeffbezos amazon washingtonpost</t>
  </si>
  <si>
    <t>Top Tweeters in G9</t>
  </si>
  <si>
    <t>zamogah lonley1434 hamor9258 oneokmariam k_m_althawadi 3shmshm lamia_baeshen m_t_sh0 sasa4910 tawfiq_mekbas</t>
  </si>
  <si>
    <t>hellrazersss emsalmadani hhak4b basma_2323 ojbmiommqkilt30 ole_solee yasir_ksa2030 mbs_samialghmdi amerzeqafy bejadmalmutairi</t>
  </si>
  <si>
    <t>fahddeepaji1 maheralbawardi holstn10 moh_alswat amjadt25 ali_dhaher b_otyf tariqaljaser naissy_q yahyasaltaleedi</t>
  </si>
  <si>
    <t>alwaleedmb mohalfaisal1995 aqeeliana b__h0 saeedsubhi amamxoxok ksamorahg</t>
  </si>
  <si>
    <t>sulumbo washingtonpost secretsoldier99 marcowenjones amazon jeffbezos</t>
  </si>
  <si>
    <t>yahyyacom galangazzz lebanonsave amhfarraj ssmm889 haivaaaa4</t>
  </si>
  <si>
    <t>yhya_jaber vitayob hanash15111 theee_fan a12127883</t>
  </si>
  <si>
    <t>a9frani apctll4</t>
  </si>
  <si>
    <t>G1: السعودية جيف بيزوس المؤسس والرئيس التنفيذي لشركة أمازون يهاجم بمقالة</t>
  </si>
  <si>
    <t>G2: السعودية مقاطعة_امازون مالك الأمازون اللي اتهم بفضح خيانة زوجته والمالك</t>
  </si>
  <si>
    <t>G3: من عن المملكة holstn10 kafalsaud78 tabuk_hashtag fahddeepaji1 yahyasaltaleedi naissy_q ali_dhaher</t>
  </si>
  <si>
    <t>G4: متنوع مقاطعه_امازون الوطن يستحق البدائل صيني شامل وفيه متاجر روسيه</t>
  </si>
  <si>
    <t>G5: secretsoldier99 jeffbezos amazon washingtonpost مقاطعة_امازون مالكها هو مالك الصحيفه الصفراء</t>
  </si>
  <si>
    <t>G6: جالس امازون مقاطعة_امازون amhfarraj د وليد انا من فترة وانا</t>
  </si>
  <si>
    <t>G7: على راح مقاطعة_امازون امزون جدا تعني كل شيء لكن بوست</t>
  </si>
  <si>
    <t>G8: مقاطعه_امازون الموقع اللي فيه سعر حلوو وعروض زينه محد مقاطعه</t>
  </si>
  <si>
    <t>G9: مقاطعه_امازون صوره مباشره لسهم شركت امزون كفووو ي عيال بلدي</t>
  </si>
  <si>
    <t>Edge Weight▓1▓2▓0▓True▓Green▓Red▓▓Edge Weight▓1▓1▓0▓3▓10▓False▓Edge Weight▓1▓2▓0▓32▓6▓False▓▓0▓0▓0▓True▓Black▓Black▓▓Followers▓1▓860821▓0▓162▓1000▓False▓▓0▓0▓0▓0▓0▓False▓▓0▓0▓0▓0▓0▓False▓▓0▓0▓0▓0▓0▓False</t>
  </si>
  <si>
    <t>GraphSource░TwitterSearch▓GraphTerm░%23%D9%85%D9%82%D8%A7%D8%B7%D8%B9%D8%A9_%D8%A3%D9%85%D8%A7%D8%B2%D9%88%D9%86 OR %23%D9%85%D9%82%D8%A7%D8%B7%D8%B9%D9%87_%D8%A3%D9%85%D8%A7%D8%B2%D9%88%D9%86▓ImportDescription░The graph represents a network of 94 Twitter users whose recent tweets contained "%23%D9%85%D9%82%D8%A7%D8%B7%D8%B9%D8%A9_%D8%A3%D9%85%D8%A7%D8%B2%D9%88%D9%86 OR %23%D9%85%D9%82%D8%A7%D8%B7%D8%B9%D9%87_%D8%A3%D9%85%D8%A7%D8%B2%D9%88%D9%86", or who were replied to or mentioned in those tweets, taken from a data set limited to a maximum of 18,000 tweets.  The network was obtained from Twitter on Friday, 15 February 2019 at 23:11 UTC.
The tweets in the network were tweeted over the 6-day, 14-hour, 35-minute period from Saturday, 09 February 2019 at 00:08 UTC to Friday, 15 February 2019 at 14:44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"mentions".▓ImportSuggestedTitle░%23%D9%85%D9%82%D8%A7%D8%B7%D8%B9%D8%A9_%D8%A3%D9%85%D8%A7%D8%B2%D9%88%D9%86 OR %23%D9%85%D9%82%D8%A7%D8%B7%D8%B9%D9%87_%D8%A3%D9%85%D8%A7%D8%B2%D9%88%D9%86 Twitter NodeXL SNA Map and Report for Friday, 15 February 2019 at 23:11 UTC▓ImportSuggestedFileNameNoExtension░2019-02-15 23-11-25 NodeXL Twitter Search %23%D9%85%D9%82%D8%A7%D8%B7%D8%B9%D8%A9_%D8%A3%D9%85%D8%A7%D8%B2%D9%88%D9%86 OR %23%D9%85%D9%82%D8%A7%D8%B7%D8%B9%D9%87_%D8%A3%D9%85%D8%A7%D8%B2%D9%88%D9%86▓GroupingDescription░The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</si>
</sst>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0" fontId="6" fillId="5" borderId="1" xfId="25"/>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Font="1" applyFill="1" applyBorder="1"/>
    <xf numFmtId="0" fontId="0" fillId="9" borderId="5" xfId="0"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Alignment="1">
      <alignment/>
    </xf>
    <xf numFmtId="0" fontId="0" fillId="4" borderId="1" xfId="24" applyNumberFormat="1" applyAlignment="1">
      <alignment/>
    </xf>
    <xf numFmtId="0" fontId="0" fillId="2" borderId="1" xfId="20" applyNumberFormat="1" applyFont="1" applyAlignment="1">
      <alignment/>
    </xf>
    <xf numFmtId="0" fontId="0" fillId="0" borderId="0" xfId="21" applyFont="1" applyAlignment="1">
      <alignment/>
    </xf>
    <xf numFmtId="164" fontId="0" fillId="6" borderId="1" xfId="26"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4" borderId="1" xfId="24" applyNumberFormat="1" applyAlignment="1">
      <alignment/>
    </xf>
    <xf numFmtId="167" fontId="0" fillId="4" borderId="1" xfId="24" applyNumberFormat="1" applyAlignment="1">
      <alignment/>
    </xf>
    <xf numFmtId="0" fontId="0" fillId="0" borderId="0" xfId="21" applyNumberFormat="1" applyFont="1" applyAlignment="1">
      <alignment/>
    </xf>
    <xf numFmtId="0" fontId="6" fillId="5" borderId="1" xfId="25" applyNumberForma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0" applyNumberFormat="1"/>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10" fillId="0" borderId="0" xfId="28" applyFill="1" applyBorder="1" applyAlignment="1">
      <alignment/>
    </xf>
    <xf numFmtId="49" fontId="0" fillId="0" borderId="7" xfId="22" applyNumberFormat="1" applyFont="1" applyBorder="1" applyAlignment="1">
      <alignment/>
    </xf>
    <xf numFmtId="0" fontId="0" fillId="0" borderId="7" xfId="22" applyFont="1" applyBorder="1" applyAlignment="1">
      <alignment/>
    </xf>
    <xf numFmtId="0" fontId="0" fillId="0" borderId="0" xfId="22" applyFont="1" applyBorder="1" applyAlignment="1">
      <alignment/>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2"/>
      <tableStyleElement type="headerRow" dxfId="481"/>
    </tableStyle>
    <tableStyle name="NodeXL Table" pivot="0" count="1">
      <tableStyleElement type="headerRow" dxfId="48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4492784"/>
        <c:axId val="43564145"/>
      </c:barChart>
      <c:catAx>
        <c:axId val="644927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564145"/>
        <c:crosses val="autoZero"/>
        <c:auto val="1"/>
        <c:lblOffset val="100"/>
        <c:noMultiLvlLbl val="0"/>
      </c:catAx>
      <c:valAx>
        <c:axId val="435641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4927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%23%D9%85%D9%82%D8%A7%D8%B7%D8%B9%D8%A9_%D8%A3%D9%85%D8%A7%D8%B2%D9%88%D9%86 OR %23%D9%85%D9%82%D8%A7%D8%B7%D8%B9%D9%87_%D8%A3%D9%85%D8%A7%D8%B2%D9%88%D9%86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Series'!$A$26:$A$89</c:f>
              <c:strCache>
                <c:ptCount val="48"/>
                <c:pt idx="0">
                  <c:v>12
15-Oct
Oct
2018</c:v>
                </c:pt>
                <c:pt idx="1">
                  <c:v>08
04-Nov
Nov</c:v>
                </c:pt>
                <c:pt idx="2">
                  <c:v>9</c:v>
                </c:pt>
                <c:pt idx="3">
                  <c:v>12</c:v>
                </c:pt>
                <c:pt idx="4">
                  <c:v>05
05-Feb
Feb
2019</c:v>
                </c:pt>
                <c:pt idx="5">
                  <c:v>11
07-Feb</c:v>
                </c:pt>
                <c:pt idx="6">
                  <c:v>00
09-Feb</c:v>
                </c:pt>
                <c:pt idx="7">
                  <c:v>13</c:v>
                </c:pt>
                <c:pt idx="8">
                  <c:v>14</c:v>
                </c:pt>
                <c:pt idx="9">
                  <c:v>16</c:v>
                </c:pt>
                <c:pt idx="10">
                  <c:v>18</c:v>
                </c:pt>
                <c:pt idx="11">
                  <c:v>00
10-Feb</c:v>
                </c:pt>
                <c:pt idx="12">
                  <c:v>6</c:v>
                </c:pt>
                <c:pt idx="13">
                  <c:v>7</c:v>
                </c:pt>
                <c:pt idx="14">
                  <c:v>8</c:v>
                </c:pt>
                <c:pt idx="15">
                  <c:v>9</c:v>
                </c:pt>
                <c:pt idx="16">
                  <c:v>10</c:v>
                </c:pt>
                <c:pt idx="17">
                  <c:v>11</c:v>
                </c:pt>
                <c:pt idx="18">
                  <c:v>12</c:v>
                </c:pt>
                <c:pt idx="19">
                  <c:v>14</c:v>
                </c:pt>
                <c:pt idx="20">
                  <c:v>15</c:v>
                </c:pt>
                <c:pt idx="21">
                  <c:v>16</c:v>
                </c:pt>
                <c:pt idx="22">
                  <c:v>17</c:v>
                </c:pt>
                <c:pt idx="23">
                  <c:v>18</c:v>
                </c:pt>
                <c:pt idx="24">
                  <c:v>19</c:v>
                </c:pt>
                <c:pt idx="25">
                  <c:v>20</c:v>
                </c:pt>
                <c:pt idx="26">
                  <c:v>03
11-Feb</c:v>
                </c:pt>
                <c:pt idx="27">
                  <c:v>7</c:v>
                </c:pt>
                <c:pt idx="28">
                  <c:v>15</c:v>
                </c:pt>
                <c:pt idx="29">
                  <c:v>16</c:v>
                </c:pt>
                <c:pt idx="30">
                  <c:v>17</c:v>
                </c:pt>
                <c:pt idx="31">
                  <c:v>19</c:v>
                </c:pt>
                <c:pt idx="32">
                  <c:v>21</c:v>
                </c:pt>
                <c:pt idx="33">
                  <c:v>01
12-Feb</c:v>
                </c:pt>
                <c:pt idx="34">
                  <c:v>4</c:v>
                </c:pt>
                <c:pt idx="35">
                  <c:v>5</c:v>
                </c:pt>
                <c:pt idx="36">
                  <c:v>7</c:v>
                </c:pt>
                <c:pt idx="37">
                  <c:v>8</c:v>
                </c:pt>
                <c:pt idx="38">
                  <c:v>10</c:v>
                </c:pt>
                <c:pt idx="39">
                  <c:v>14</c:v>
                </c:pt>
                <c:pt idx="40">
                  <c:v>15</c:v>
                </c:pt>
                <c:pt idx="41">
                  <c:v>18</c:v>
                </c:pt>
                <c:pt idx="42">
                  <c:v>15
14-Feb</c:v>
                </c:pt>
                <c:pt idx="43">
                  <c:v>12
15-Feb</c:v>
                </c:pt>
                <c:pt idx="44">
                  <c:v>13</c:v>
                </c:pt>
                <c:pt idx="45">
                  <c:v>14</c:v>
                </c:pt>
                <c:pt idx="46">
                  <c:v>16</c:v>
                </c:pt>
                <c:pt idx="47">
                  <c:v>18</c:v>
                </c:pt>
              </c:strCache>
            </c:strRef>
          </c:cat>
          <c:val>
            <c:numRef>
              <c:f>'Time Series'!$B$26:$B$89</c:f>
              <c:numCache>
                <c:formatCode>General</c:formatCode>
                <c:ptCount val="48"/>
                <c:pt idx="0">
                  <c:v>4</c:v>
                </c:pt>
                <c:pt idx="1">
                  <c:v>1</c:v>
                </c:pt>
                <c:pt idx="2">
                  <c:v>12</c:v>
                </c:pt>
                <c:pt idx="3">
                  <c:v>2</c:v>
                </c:pt>
                <c:pt idx="4">
                  <c:v>1</c:v>
                </c:pt>
                <c:pt idx="5">
                  <c:v>2</c:v>
                </c:pt>
                <c:pt idx="6">
                  <c:v>1</c:v>
                </c:pt>
                <c:pt idx="7">
                  <c:v>2</c:v>
                </c:pt>
                <c:pt idx="8">
                  <c:v>2</c:v>
                </c:pt>
                <c:pt idx="9">
                  <c:v>2</c:v>
                </c:pt>
                <c:pt idx="10">
                  <c:v>1</c:v>
                </c:pt>
                <c:pt idx="11">
                  <c:v>1</c:v>
                </c:pt>
                <c:pt idx="12">
                  <c:v>5</c:v>
                </c:pt>
                <c:pt idx="13">
                  <c:v>2</c:v>
                </c:pt>
                <c:pt idx="14">
                  <c:v>2</c:v>
                </c:pt>
                <c:pt idx="15">
                  <c:v>3</c:v>
                </c:pt>
                <c:pt idx="16">
                  <c:v>2</c:v>
                </c:pt>
                <c:pt idx="17">
                  <c:v>6</c:v>
                </c:pt>
                <c:pt idx="18">
                  <c:v>5</c:v>
                </c:pt>
                <c:pt idx="19">
                  <c:v>6</c:v>
                </c:pt>
                <c:pt idx="20">
                  <c:v>6</c:v>
                </c:pt>
                <c:pt idx="21">
                  <c:v>6</c:v>
                </c:pt>
                <c:pt idx="22">
                  <c:v>10</c:v>
                </c:pt>
                <c:pt idx="23">
                  <c:v>6</c:v>
                </c:pt>
                <c:pt idx="24">
                  <c:v>4</c:v>
                </c:pt>
                <c:pt idx="25">
                  <c:v>4</c:v>
                </c:pt>
                <c:pt idx="26">
                  <c:v>2</c:v>
                </c:pt>
                <c:pt idx="27">
                  <c:v>2</c:v>
                </c:pt>
                <c:pt idx="28">
                  <c:v>2</c:v>
                </c:pt>
                <c:pt idx="29">
                  <c:v>6</c:v>
                </c:pt>
                <c:pt idx="30">
                  <c:v>6</c:v>
                </c:pt>
                <c:pt idx="31">
                  <c:v>5</c:v>
                </c:pt>
                <c:pt idx="32">
                  <c:v>2</c:v>
                </c:pt>
                <c:pt idx="33">
                  <c:v>2</c:v>
                </c:pt>
                <c:pt idx="34">
                  <c:v>5</c:v>
                </c:pt>
                <c:pt idx="35">
                  <c:v>4</c:v>
                </c:pt>
                <c:pt idx="36">
                  <c:v>1</c:v>
                </c:pt>
                <c:pt idx="37">
                  <c:v>1</c:v>
                </c:pt>
                <c:pt idx="38">
                  <c:v>1</c:v>
                </c:pt>
                <c:pt idx="39">
                  <c:v>1</c:v>
                </c:pt>
                <c:pt idx="40">
                  <c:v>12</c:v>
                </c:pt>
                <c:pt idx="41">
                  <c:v>2</c:v>
                </c:pt>
                <c:pt idx="42">
                  <c:v>1</c:v>
                </c:pt>
                <c:pt idx="43">
                  <c:v>4</c:v>
                </c:pt>
                <c:pt idx="44">
                  <c:v>2</c:v>
                </c:pt>
                <c:pt idx="45">
                  <c:v>1</c:v>
                </c:pt>
                <c:pt idx="46">
                  <c:v>1</c:v>
                </c:pt>
                <c:pt idx="47">
                  <c:v>1</c:v>
                </c:pt>
              </c:numCache>
            </c:numRef>
          </c:val>
        </c:ser>
        <c:axId val="16576714"/>
        <c:axId val="14972699"/>
      </c:barChart>
      <c:catAx>
        <c:axId val="16576714"/>
        <c:scaling>
          <c:orientation val="minMax"/>
        </c:scaling>
        <c:axPos val="b"/>
        <c:delete val="0"/>
        <c:numFmt formatCode="General" sourceLinked="1"/>
        <c:majorTickMark val="out"/>
        <c:minorTickMark val="none"/>
        <c:tickLblPos val="nextTo"/>
        <c:crossAx val="14972699"/>
        <c:crosses val="autoZero"/>
        <c:auto val="1"/>
        <c:lblOffset val="100"/>
        <c:noMultiLvlLbl val="0"/>
      </c:catAx>
      <c:valAx>
        <c:axId val="14972699"/>
        <c:scaling>
          <c:orientation val="minMax"/>
        </c:scaling>
        <c:axPos val="l"/>
        <c:majorGridlines/>
        <c:delete val="0"/>
        <c:numFmt formatCode="General" sourceLinked="1"/>
        <c:majorTickMark val="out"/>
        <c:minorTickMark val="none"/>
        <c:tickLblPos val="nextTo"/>
        <c:crossAx val="165767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6532986"/>
        <c:axId val="39034827"/>
      </c:barChart>
      <c:catAx>
        <c:axId val="565329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034827"/>
        <c:crosses val="autoZero"/>
        <c:auto val="1"/>
        <c:lblOffset val="100"/>
        <c:noMultiLvlLbl val="0"/>
      </c:catAx>
      <c:valAx>
        <c:axId val="390348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32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5769124"/>
        <c:axId val="7704389"/>
      </c:barChart>
      <c:catAx>
        <c:axId val="157691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704389"/>
        <c:crosses val="autoZero"/>
        <c:auto val="1"/>
        <c:lblOffset val="100"/>
        <c:noMultiLvlLbl val="0"/>
      </c:catAx>
      <c:valAx>
        <c:axId val="77043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691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230638"/>
        <c:axId val="20075743"/>
      </c:barChart>
      <c:catAx>
        <c:axId val="22306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075743"/>
        <c:crosses val="autoZero"/>
        <c:auto val="1"/>
        <c:lblOffset val="100"/>
        <c:noMultiLvlLbl val="0"/>
      </c:catAx>
      <c:valAx>
        <c:axId val="200757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0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6463960"/>
        <c:axId val="15522457"/>
      </c:barChart>
      <c:catAx>
        <c:axId val="464639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522457"/>
        <c:crosses val="autoZero"/>
        <c:auto val="1"/>
        <c:lblOffset val="100"/>
        <c:noMultiLvlLbl val="0"/>
      </c:catAx>
      <c:valAx>
        <c:axId val="155224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639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484386"/>
        <c:axId val="49359475"/>
      </c:barChart>
      <c:catAx>
        <c:axId val="54843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359475"/>
        <c:crosses val="autoZero"/>
        <c:auto val="1"/>
        <c:lblOffset val="100"/>
        <c:noMultiLvlLbl val="0"/>
      </c:catAx>
      <c:valAx>
        <c:axId val="493594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43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1582092"/>
        <c:axId val="38694509"/>
      </c:barChart>
      <c:catAx>
        <c:axId val="415820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694509"/>
        <c:crosses val="autoZero"/>
        <c:auto val="1"/>
        <c:lblOffset val="100"/>
        <c:noMultiLvlLbl val="0"/>
      </c:catAx>
      <c:valAx>
        <c:axId val="38694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82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2706262"/>
        <c:axId val="47247495"/>
      </c:barChart>
      <c:catAx>
        <c:axId val="127062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247495"/>
        <c:crosses val="autoZero"/>
        <c:auto val="1"/>
        <c:lblOffset val="100"/>
        <c:noMultiLvlLbl val="0"/>
      </c:catAx>
      <c:valAx>
        <c:axId val="47247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062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2574272"/>
        <c:axId val="1841857"/>
      </c:barChart>
      <c:catAx>
        <c:axId val="22574272"/>
        <c:scaling>
          <c:orientation val="minMax"/>
        </c:scaling>
        <c:axPos val="b"/>
        <c:delete val="1"/>
        <c:majorTickMark val="out"/>
        <c:minorTickMark val="none"/>
        <c:tickLblPos val="none"/>
        <c:crossAx val="1841857"/>
        <c:crosses val="autoZero"/>
        <c:auto val="1"/>
        <c:lblOffset val="100"/>
        <c:noMultiLvlLbl val="0"/>
      </c:catAx>
      <c:valAx>
        <c:axId val="1841857"/>
        <c:scaling>
          <c:orientation val="minMax"/>
        </c:scaling>
        <c:axPos val="l"/>
        <c:delete val="1"/>
        <c:majorTickMark val="out"/>
        <c:minorTickMark val="none"/>
        <c:tickLblPos val="none"/>
        <c:crossAx val="225742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191" name="Subgraph-ali4719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943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193" name="Subgraph-o_f_h"/>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943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195" name="Subgraph-ryanamin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943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97" name="Subgraph-yahyyacom"/>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943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99" name="Subgraph-haivaaaa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943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201" name="Subgraph-amhfarraj"/>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943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203" name="Subgraph-lebanonsav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943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205" name="Subgraph-galangazzz"/>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943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207" name="Subgraph-a9frani"/>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943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09" name="Subgraph-apctll4"/>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943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11" name="Subgraph-tlbakhsh"/>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943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13" name="Subgraph-awwadsalotaibi"/>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943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15" name="Subgraph-sagiagov"/>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943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17" name="Subgraph-joolinrosy"/>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9431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219" name="Subgraph-tmymf7901"/>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94310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221" name="Subgraph-vitayob"/>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94310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223" name="Subgraph-mas55660455"/>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94310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225" name="Subgraph-alfadelami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943100"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27" name="Subgraph-lamia_baeshe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94310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29" name="Subgraph-katestewart22"/>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943100"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31" name="Subgraph-azoz1982"/>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943100"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3" name="Subgraph-sarieal"/>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943100"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35" name="Subgraph-yhya_jabe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94310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37" name="Subgraph-m_t_sh0"/>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943100"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39" name="Subgraph-kam_50"/>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943100"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41" name="Subgraph-abdualazezk"/>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943100"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43" name="Subgraph-3shmshm"/>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943100"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45" name="Subgraph-tawfiq_mekba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943100"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247" name="Subgraph-alixii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943100"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249" name="Subgraph-wcecsc81"/>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943100"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251" name="Subgraph-11reyan"/>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943100"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253" name="Subgraph-laila_h18"/>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943100"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255" name="Subgraph-zamogah"/>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94310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257" name="Subgraph-sara_alabdalla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943100"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259" name="Subgraph-wewe9889"/>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94310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261" name="Subgraph-r67d9bnaoglp978"/>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94310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263" name="Subgraph-anajambi"/>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94310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265" name="Subgraph-k_m_althawadi"/>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94310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267" name="Subgraph-lonley1434"/>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94310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269" name="Subgraph-ahmedbinmasoud"/>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943100"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271" name="Subgraph-twitanp"/>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94310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273" name="Subgraph-hamor9258"/>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94310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275" name="Subgraph-ssmm889"/>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943100"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277" name="Subgraph-roaadroid"/>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943100"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279" name="Subgraph-mano0olia"/>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943100"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281" name="Subgraph-gray_27"/>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943100"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283" name="Subgraph-omatheer22221"/>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943100"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285" name="Subgraph-oneokmariam"/>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943100"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287" name="Subgraph-sasa4910"/>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943100"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289" name="Subgraph-yoorrii9"/>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943100"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291" name="Subgraph-nawaleet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943100"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293" name="Subgraph-sulumbo"/>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943100"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295" name="Subgraph-washingtonpost"/>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943100"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297" name="Subgraph-amazon"/>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943100"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299" name="Subgraph-jeffbezos"/>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943100"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301" name="Subgraph-secretsoldier99"/>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943100"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303" name="Subgraph-marcowenjones"/>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943100"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305" name="Subgraph-a_hmed6009"/>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943100"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307" name="Subgraph-bejadmalmutairi"/>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943100"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309" name="Subgraph-yasir_ksa2030"/>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943100"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311" name="Subgraph-emsalmadan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943100"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313" name="Subgraph-amerzeqaf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943100"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315" name="Subgraph-ole_solee"/>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943100"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317" name="Subgraph-mbs_samialghmdi"/>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943100"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319" name="Subgraph-basma_232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943100"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321" name="Subgraph-hellrazerss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943100"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323" name="Subgraph-hhak4b"/>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943100"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325" name="Subgraph-abbeyutiful_"/>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943100"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327" name="Subgraph-reemi143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943100"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329" name="Subgraph-ojbmiommqkilt30"/>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943100"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331" name="Subgraph-its_me_f"/>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943100"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333" name="Subgraph-b_otyf"/>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943100"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335" name="Subgraph-amjadt25"/>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1943100"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337" name="Subgraph-asseel18013"/>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1943100"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339" name="Subgraph-maheralbawardi"/>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943100"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341" name="Subgraph-moh_alswat"/>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943100"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343" name="Subgraph-tariqaljaser"/>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1943100"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345" name="Subgraph-ali_dhaher"/>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943100"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347" name="Subgraph-naissy_q"/>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943100"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349" name="Subgraph-yahyasaltaleedi"/>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1943100"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351" name="Subgraph-fahddeepaji1"/>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943100"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353" name="Subgraph-tabuk_hashtag"/>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1943100"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355" name="Subgraph-holstn10"/>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943100"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357" name="Subgraph-1n_sultan1"/>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1943100"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359" name="Subgraph-theee_fa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943100"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361" name="Subgraph-amamxoxok"/>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1943100"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363" name="Subgraph-alwaleedmb"/>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1943100"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365" name="Subgraph-mohalfaisal1995"/>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1943100"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367" name="Subgraph-aqeeliana"/>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1943100"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369" name="Subgraph-hanash15111"/>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943100"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371" name="Subgraph-b__h0"/>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1943100"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373" name="Subgraph-a12127883"/>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943100"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375" name="Subgraph-saeedsubhi"/>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1943100"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377" name="Subgraph-ksamorahg"/>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1943100" y="49320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335280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335280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2" refreshedBy="Adam" refreshedVersion="6">
  <cacheSource type="worksheet">
    <worksheetSource ref="A2:BL16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مقاطعه_امازون"/>
        <m/>
        <s v="مقاطعة_امازون"/>
        <s v="مقاطعة_امازون المملكة_العربية_السعودية"/>
        <s v="الوطن_خط_احمر السعودية_العظمى واشنطن مقاطعة_امازون"/>
        <s v="المملكة مقاطعة_أمازون"/>
        <s v="واشنطن_بوست السعودية المملكة مقاطعة_امازون"/>
        <s v="واشنطن_بوست السعودية المملكة"/>
        <s v="مقاطعة_امازون ساحذف_حسابي_في_امازون"/>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9">
        <d v="2019-02-07T11:40:34.000"/>
        <d v="2019-02-05T05:56:57.000"/>
        <d v="2019-02-07T11:43:19.000"/>
        <d v="2019-02-09T13:21:52.000"/>
        <d v="2019-02-09T14:06:47.000"/>
        <d v="2019-02-09T16:50:21.000"/>
        <d v="2018-11-04T08:06:06.000"/>
        <d v="2019-02-10T00:56:28.000"/>
        <d v="2019-02-10T06:37:09.000"/>
        <d v="2019-02-10T06:53:18.000"/>
        <d v="2019-02-10T07:43:31.000"/>
        <d v="2019-02-10T09:20:27.000"/>
        <d v="2019-02-10T09:35:27.000"/>
        <d v="2019-02-10T10:59:41.000"/>
        <d v="2019-02-10T11:36:13.000"/>
        <d v="2019-02-10T11:37:23.000"/>
        <d v="2019-02-10T11:42:48.000"/>
        <d v="2019-02-10T12:10:34.000"/>
        <d v="2018-11-04T09:43:27.000"/>
        <d v="2019-02-10T12:16:06.000"/>
        <d v="2019-02-10T12:51:27.000"/>
        <d v="2019-02-10T14:07:39.000"/>
        <d v="2019-02-10T14:29:06.000"/>
        <d v="2019-02-10T14:39:44.000"/>
        <d v="2019-02-10T15:03:22.000"/>
        <d v="2019-02-10T15:10:17.000"/>
        <d v="2019-02-10T15:57:10.000"/>
        <d v="2019-02-10T16:29:26.000"/>
        <d v="2019-02-10T16:42:01.000"/>
        <d v="2019-02-10T16:57:32.000"/>
        <d v="2019-02-10T17:06:12.000"/>
        <d v="2019-02-10T17:21:40.000"/>
        <d v="2019-02-10T17:43:24.000"/>
        <d v="2019-02-10T17:48:00.000"/>
        <d v="2019-02-10T17:50:05.000"/>
        <d v="2019-02-10T18:03:59.000"/>
        <d v="2019-02-10T18:18:18.000"/>
        <d v="2019-02-10T18:30:59.000"/>
        <d v="2019-02-10T19:49:10.000"/>
        <d v="2019-02-09T00:08:46.000"/>
        <d v="2019-02-09T18:59:11.000"/>
        <d v="2019-02-10T19:50:42.000"/>
        <d v="2019-02-10T20:11:37.000"/>
        <d v="2019-02-10T20:23:03.000"/>
        <d v="2019-02-11T03:07:45.000"/>
        <d v="2019-02-11T16:20:44.000"/>
        <d v="2019-02-11T16:23:31.000"/>
        <d v="2019-02-11T16:54:11.000"/>
        <d v="2019-02-11T17:51:11.000"/>
        <d v="2019-02-11T17:56:55.000"/>
        <d v="2018-10-15T12:55:06.000"/>
        <d v="2019-02-11T19:43:24.000"/>
        <d v="2019-02-12T01:23:44.000"/>
        <d v="2019-02-11T15:38:57.000"/>
        <d v="2019-02-12T04:32:58.000"/>
        <d v="2019-02-12T04:41:14.000"/>
        <d v="2019-02-12T04:45:48.000"/>
        <d v="2019-02-12T04:53:44.000"/>
        <d v="2019-02-11T17:02:27.000"/>
        <d v="2019-02-12T05:10:17.000"/>
        <d v="2019-02-12T05:32:49.000"/>
        <d v="2019-02-12T05:45:27.000"/>
        <d v="2019-02-12T05:51:30.000"/>
        <d v="2019-02-12T07:37:40.000"/>
        <d v="2019-02-12T08:54:47.000"/>
        <d v="2019-02-11T21:31:13.000"/>
        <d v="2019-02-12T10:24:58.000"/>
        <d v="2019-02-10T08:52:32.000"/>
        <d v="2019-02-12T04:15:11.000"/>
        <d v="2019-02-12T14:12:34.000"/>
        <d v="2018-11-04T09:53:15.000"/>
        <d v="2019-02-12T15:37:15.000"/>
        <d v="2018-11-04T09:48:55.000"/>
        <d v="2019-02-12T15:37:18.000"/>
        <d v="2019-02-10T06:31:44.000"/>
        <d v="2019-02-11T07:29:04.000"/>
        <d v="2019-02-12T18:03:24.000"/>
        <d v="2019-02-14T15:13:37.000"/>
        <d v="2019-02-15T12:48:02.000"/>
        <d v="2019-02-15T12:51:59.000"/>
        <d v="2019-02-15T12:53:28.000"/>
        <d v="2018-11-04T12:11:05.000"/>
        <d v="2019-02-15T13:06:19.000"/>
        <d v="2019-02-15T13:06:46.000"/>
        <d v="2019-02-15T14:44:24.000"/>
        <d v="2019-02-15T16:27:26.000"/>
        <d v="2018-11-04T12:21:40.000"/>
        <d v="2019-02-15T12:44:00.000"/>
        <d v="2019-02-15T18:38:12.000"/>
      </sharedItems>
      <fieldGroup par="66" base="22">
        <rangePr groupBy="hours" autoEnd="1" autoStart="1" startDate="2018-10-15T12:55:06.000" endDate="2019-02-15T18:38:12.000"/>
        <groupItems count="26">
          <s v="&lt;15/10/2018"/>
          <s v="00"/>
          <s v="01"/>
          <s v="02"/>
          <s v="03"/>
          <s v="04"/>
          <s v="05"/>
          <s v="06"/>
          <s v="07"/>
          <s v="08"/>
          <s v="09"/>
          <s v="10"/>
          <s v="11"/>
          <s v="12"/>
          <s v="13"/>
          <s v="14"/>
          <s v="15"/>
          <s v="16"/>
          <s v="17"/>
          <s v="18"/>
          <s v="19"/>
          <s v="20"/>
          <s v="21"/>
          <s v="22"/>
          <s v="23"/>
          <s v="&gt;15/02/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0-15T12:55:06.000" endDate="2019-02-15T18:38:12.000"/>
        <groupItems count="368">
          <s v="&lt;15/10/2018"/>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5/02/2019"/>
        </groupItems>
      </fieldGroup>
    </cacheField>
    <cacheField name="Months" databaseField="0">
      <sharedItems containsMixedTypes="0" count="0"/>
      <fieldGroup base="22">
        <rangePr groupBy="months" autoEnd="1" autoStart="1" startDate="2018-10-15T12:55:06.000" endDate="2019-02-15T18:38:12.000"/>
        <groupItems count="14">
          <s v="&lt;15/10/2018"/>
          <s v="Jan"/>
          <s v="Feb"/>
          <s v="Mar"/>
          <s v="Apr"/>
          <s v="May"/>
          <s v="Jun"/>
          <s v="Jul"/>
          <s v="Aug"/>
          <s v="Sep"/>
          <s v="Oct"/>
          <s v="Nov"/>
          <s v="Dec"/>
          <s v="&gt;15/02/2019"/>
        </groupItems>
      </fieldGroup>
    </cacheField>
    <cacheField name="Years" databaseField="0">
      <sharedItems containsMixedTypes="0" count="0"/>
      <fieldGroup base="22">
        <rangePr groupBy="years" autoEnd="1" autoStart="1" startDate="2018-10-15T12:55:06.000" endDate="2019-02-15T18:38:12.000"/>
        <groupItems count="4">
          <s v="&lt;15/10/2018"/>
          <s v="2018"/>
          <s v="2019"/>
          <s v="&gt;15/02/2019"/>
        </groupItems>
      </fieldGroup>
    </cacheField>
  </cacheFields>
  <extLst>
    <ext xmlns:x14="http://schemas.microsoft.com/office/spreadsheetml/2009/9/main" uri="{725AE2AE-9491-48be-B2B4-4EB974FC3084}">
      <x14:pivotCacheDefinition pivotCacheId="1992997908"/>
    </ext>
  </extLst>
</pivotCacheDefinition>
</file>

<file path=xl/pivotCache/pivotCacheRecords1.xml><?xml version="1.0" encoding="utf-8"?>
<pivotCacheRecords xmlns="http://schemas.openxmlformats.org/spreadsheetml/2006/main" xmlns:r="http://schemas.openxmlformats.org/officeDocument/2006/relationships" count="162">
  <r>
    <s v="ali47198"/>
    <s v="o_f_h"/>
    <m/>
    <m/>
    <m/>
    <m/>
    <m/>
    <m/>
    <m/>
    <m/>
    <s v="No"/>
    <n v="3"/>
    <m/>
    <m/>
    <x v="0"/>
    <d v="2019-02-07T11:40:34.000"/>
    <s v="#مقاطعه_امازون_x000a__x000a_الموقع اللي فيه سعر حلوو وعروض زينه محد مقاطعه"/>
    <m/>
    <m/>
    <x v="0"/>
    <m/>
    <s v="http://pbs.twimg.com/profile_images/1090925575252910083/K4Q6e8nn_normal.jpg"/>
    <x v="0"/>
    <s v="https://twitter.com/ali47198/status/1093474597801025536"/>
    <m/>
    <m/>
    <s v="1093474597801025536"/>
    <m/>
    <b v="0"/>
    <n v="0"/>
    <s v=""/>
    <b v="0"/>
    <s v="ar"/>
    <m/>
    <s v=""/>
    <b v="0"/>
    <n v="2"/>
    <s v="1092663349815451649"/>
    <s v="Twitter for Android"/>
    <b v="0"/>
    <s v="1092663349815451649"/>
    <s v="Tweet"/>
    <n v="0"/>
    <n v="0"/>
    <m/>
    <m/>
    <m/>
    <m/>
    <m/>
    <m/>
    <m/>
    <m/>
    <n v="1"/>
    <s v="8"/>
    <s v="8"/>
    <n v="0"/>
    <n v="0"/>
    <n v="0"/>
    <n v="0"/>
    <n v="0"/>
    <n v="0"/>
    <n v="10"/>
    <n v="100"/>
    <n v="10"/>
  </r>
  <r>
    <s v="o_f_h"/>
    <s v="o_f_h"/>
    <m/>
    <m/>
    <m/>
    <m/>
    <m/>
    <m/>
    <m/>
    <m/>
    <s v="No"/>
    <n v="4"/>
    <m/>
    <m/>
    <x v="1"/>
    <d v="2019-02-05T05:56:57.000"/>
    <s v="#مقاطعه_امازون_x000a__x000a_الموقع اللي فيه سعر حلوو وعروض زينه محد مقاطعه"/>
    <m/>
    <m/>
    <x v="0"/>
    <m/>
    <s v="http://pbs.twimg.com/profile_images/1088889243672498176/RWvGaZS5_normal.jpg"/>
    <x v="1"/>
    <s v="https://twitter.com/o_f_h/status/1092663349815451649"/>
    <m/>
    <m/>
    <s v="1092663349815451649"/>
    <m/>
    <b v="0"/>
    <n v="5"/>
    <s v=""/>
    <b v="0"/>
    <s v="ar"/>
    <m/>
    <s v=""/>
    <b v="0"/>
    <n v="2"/>
    <s v=""/>
    <s v="Twitter for Android"/>
    <b v="0"/>
    <s v="1092663349815451649"/>
    <s v="Retweet"/>
    <n v="0"/>
    <n v="0"/>
    <m/>
    <m/>
    <m/>
    <m/>
    <m/>
    <m/>
    <m/>
    <m/>
    <n v="1"/>
    <s v="8"/>
    <s v="8"/>
    <n v="0"/>
    <n v="0"/>
    <n v="0"/>
    <n v="0"/>
    <n v="0"/>
    <n v="0"/>
    <n v="10"/>
    <n v="100"/>
    <n v="10"/>
  </r>
  <r>
    <s v="ryanamina"/>
    <s v="o_f_h"/>
    <m/>
    <m/>
    <m/>
    <m/>
    <m/>
    <m/>
    <m/>
    <m/>
    <s v="No"/>
    <n v="5"/>
    <m/>
    <m/>
    <x v="0"/>
    <d v="2019-02-07T11:43:19.000"/>
    <s v="#مقاطعه_امازون_x000a__x000a_الموقع اللي فيه سعر حلوو وعروض زينه محد مقاطعه"/>
    <m/>
    <m/>
    <x v="0"/>
    <m/>
    <s v="http://pbs.twimg.com/profile_images/1084563367434448896/vVZwi-Sm_normal.jpg"/>
    <x v="2"/>
    <s v="https://twitter.com/ryanamina/status/1093475288648945665"/>
    <m/>
    <m/>
    <s v="1093475288648945665"/>
    <m/>
    <b v="0"/>
    <n v="0"/>
    <s v=""/>
    <b v="0"/>
    <s v="ar"/>
    <m/>
    <s v=""/>
    <b v="0"/>
    <n v="2"/>
    <s v="1092663349815451649"/>
    <s v="Twitter for Android"/>
    <b v="0"/>
    <s v="1092663349815451649"/>
    <s v="Tweet"/>
    <n v="0"/>
    <n v="0"/>
    <m/>
    <m/>
    <m/>
    <m/>
    <m/>
    <m/>
    <m/>
    <m/>
    <n v="1"/>
    <s v="8"/>
    <s v="8"/>
    <n v="0"/>
    <n v="0"/>
    <n v="0"/>
    <n v="0"/>
    <n v="0"/>
    <n v="0"/>
    <n v="10"/>
    <n v="100"/>
    <n v="10"/>
  </r>
  <r>
    <s v="yahyyacom"/>
    <s v="haivaaaa4"/>
    <m/>
    <m/>
    <m/>
    <m/>
    <m/>
    <m/>
    <m/>
    <m/>
    <s v="No"/>
    <n v="6"/>
    <m/>
    <m/>
    <x v="0"/>
    <d v="2019-02-09T13:21:52.000"/>
    <s v="@amhfarraj د.وليد انا من فترة وانا أغرد بخصوص بيزوس اللي جالس يجامل جهات معينة ويغلط بحق الوطن والله العالم اعتقدانه جالس يعد نفسه للدخول بالسياسة والترشيح ولو كان بغرض التجارة لرأيناه يسعى لرضانا خصوصا انه في صدد فتح امازون بالمملكة ارجو منك الدعم بنشر هاشتاق مقاطعة امازون #مقاطعة_امازون"/>
    <m/>
    <m/>
    <x v="1"/>
    <m/>
    <s v="http://pbs.twimg.com/profile_images/652302946227646464/G_NvrXpu_normal.jpg"/>
    <x v="3"/>
    <s v="https://twitter.com/yahyyacom/status/1094224866595782656"/>
    <m/>
    <m/>
    <s v="1094224866595782656"/>
    <m/>
    <b v="0"/>
    <n v="0"/>
    <s v=""/>
    <b v="0"/>
    <s v="ar"/>
    <m/>
    <s v=""/>
    <b v="0"/>
    <n v="7"/>
    <s v="1094025276621754368"/>
    <s v="Twitter for iPad"/>
    <b v="0"/>
    <s v="1094025276621754368"/>
    <s v="Tweet"/>
    <n v="0"/>
    <n v="0"/>
    <m/>
    <m/>
    <m/>
    <m/>
    <m/>
    <m/>
    <m/>
    <m/>
    <n v="1"/>
    <s v="6"/>
    <s v="6"/>
    <m/>
    <m/>
    <m/>
    <m/>
    <m/>
    <m/>
    <m/>
    <m/>
    <m/>
  </r>
  <r>
    <s v="yahyyacom"/>
    <s v="amhfarraj"/>
    <m/>
    <m/>
    <m/>
    <m/>
    <m/>
    <m/>
    <m/>
    <m/>
    <s v="No"/>
    <n v="7"/>
    <m/>
    <m/>
    <x v="2"/>
    <d v="2019-02-09T13:21:52.000"/>
    <s v="@amhfarraj د.وليد انا من فترة وانا أغرد بخصوص بيزوس اللي جالس يجامل جهات معينة ويغلط بحق الوطن والله العالم اعتقدانه جالس يعد نفسه للدخول بالسياسة والترشيح ولو كان بغرض التجارة لرأيناه يسعى لرضانا خصوصا انه في صدد فتح امازون بالمملكة ارجو منك الدعم بنشر هاشتاق مقاطعة امازون #مقاطعة_امازون"/>
    <m/>
    <m/>
    <x v="1"/>
    <m/>
    <s v="http://pbs.twimg.com/profile_images/652302946227646464/G_NvrXpu_normal.jpg"/>
    <x v="3"/>
    <s v="https://twitter.com/yahyyacom/status/1094224866595782656"/>
    <m/>
    <m/>
    <s v="1094224866595782656"/>
    <m/>
    <b v="0"/>
    <n v="0"/>
    <s v=""/>
    <b v="0"/>
    <s v="ar"/>
    <m/>
    <s v=""/>
    <b v="0"/>
    <n v="7"/>
    <s v="1094025276621754368"/>
    <s v="Twitter for iPad"/>
    <b v="0"/>
    <s v="1094025276621754368"/>
    <s v="Tweet"/>
    <n v="0"/>
    <n v="0"/>
    <m/>
    <m/>
    <m/>
    <m/>
    <m/>
    <m/>
    <m/>
    <m/>
    <n v="1"/>
    <s v="6"/>
    <s v="6"/>
    <n v="0"/>
    <n v="0"/>
    <n v="0"/>
    <n v="0"/>
    <n v="0"/>
    <n v="0"/>
    <n v="49"/>
    <n v="100"/>
    <n v="49"/>
  </r>
  <r>
    <s v="lebanonsave"/>
    <s v="haivaaaa4"/>
    <m/>
    <m/>
    <m/>
    <m/>
    <m/>
    <m/>
    <m/>
    <m/>
    <s v="No"/>
    <n v="8"/>
    <m/>
    <m/>
    <x v="0"/>
    <d v="2019-02-09T14:06:47.000"/>
    <s v="@amhfarraj د.وليد انا من فترة وانا أغرد بخصوص بيزوس اللي جالس يجامل جهات معينة ويغلط بحق الوطن والله العالم اعتقدانه جالس يعد نفسه للدخول بالسياسة والترشيح ولو كان بغرض التجارة لرأيناه يسعى لرضانا خصوصا انه في صدد فتح امازون بالمملكة ارجو منك الدعم بنشر هاشتاق مقاطعة امازون #مقاطعة_امازون"/>
    <m/>
    <m/>
    <x v="1"/>
    <m/>
    <s v="http://pbs.twimg.com/profile_images/1095226002534486017/2Ed3Esfb_normal.jpg"/>
    <x v="4"/>
    <s v="https://twitter.com/lebanonsave/status/1094236169888505861"/>
    <m/>
    <m/>
    <s v="1094236169888505861"/>
    <m/>
    <b v="0"/>
    <n v="0"/>
    <s v=""/>
    <b v="0"/>
    <s v="ar"/>
    <m/>
    <s v=""/>
    <b v="0"/>
    <n v="7"/>
    <s v="1094025276621754368"/>
    <s v="Twitter for Android"/>
    <b v="0"/>
    <s v="1094025276621754368"/>
    <s v="Tweet"/>
    <n v="0"/>
    <n v="0"/>
    <m/>
    <m/>
    <m/>
    <m/>
    <m/>
    <m/>
    <m/>
    <m/>
    <n v="1"/>
    <s v="6"/>
    <s v="6"/>
    <m/>
    <m/>
    <m/>
    <m/>
    <m/>
    <m/>
    <m/>
    <m/>
    <m/>
  </r>
  <r>
    <s v="lebanonsave"/>
    <s v="amhfarraj"/>
    <m/>
    <m/>
    <m/>
    <m/>
    <m/>
    <m/>
    <m/>
    <m/>
    <s v="No"/>
    <n v="9"/>
    <m/>
    <m/>
    <x v="2"/>
    <d v="2019-02-09T14:06:47.000"/>
    <s v="@amhfarraj د.وليد انا من فترة وانا أغرد بخصوص بيزوس اللي جالس يجامل جهات معينة ويغلط بحق الوطن والله العالم اعتقدانه جالس يعد نفسه للدخول بالسياسة والترشيح ولو كان بغرض التجارة لرأيناه يسعى لرضانا خصوصا انه في صدد فتح امازون بالمملكة ارجو منك الدعم بنشر هاشتاق مقاطعة امازون #مقاطعة_امازون"/>
    <m/>
    <m/>
    <x v="1"/>
    <m/>
    <s v="http://pbs.twimg.com/profile_images/1095226002534486017/2Ed3Esfb_normal.jpg"/>
    <x v="4"/>
    <s v="https://twitter.com/lebanonsave/status/1094236169888505861"/>
    <m/>
    <m/>
    <s v="1094236169888505861"/>
    <m/>
    <b v="0"/>
    <n v="0"/>
    <s v=""/>
    <b v="0"/>
    <s v="ar"/>
    <m/>
    <s v=""/>
    <b v="0"/>
    <n v="7"/>
    <s v="1094025276621754368"/>
    <s v="Twitter for Android"/>
    <b v="0"/>
    <s v="1094025276621754368"/>
    <s v="Tweet"/>
    <n v="0"/>
    <n v="0"/>
    <m/>
    <m/>
    <m/>
    <m/>
    <m/>
    <m/>
    <m/>
    <m/>
    <n v="1"/>
    <s v="6"/>
    <s v="6"/>
    <n v="0"/>
    <n v="0"/>
    <n v="0"/>
    <n v="0"/>
    <n v="0"/>
    <n v="0"/>
    <n v="49"/>
    <n v="100"/>
    <n v="49"/>
  </r>
  <r>
    <s v="galangazzz"/>
    <s v="haivaaaa4"/>
    <m/>
    <m/>
    <m/>
    <m/>
    <m/>
    <m/>
    <m/>
    <m/>
    <s v="No"/>
    <n v="10"/>
    <m/>
    <m/>
    <x v="0"/>
    <d v="2019-02-09T16:50:21.000"/>
    <s v="@amhfarraj د.وليد انا من فترة وانا أغرد بخصوص بيزوس اللي جالس يجامل جهات معينة ويغلط بحق الوطن والله العالم اعتقدانه جالس يعد نفسه للدخول بالسياسة والترشيح ولو كان بغرض التجارة لرأيناه يسعى لرضانا خصوصا انه في صدد فتح امازون بالمملكة ارجو منك الدعم بنشر هاشتاق مقاطعة امازون #مقاطعة_امازون"/>
    <m/>
    <m/>
    <x v="1"/>
    <m/>
    <s v="http://abs.twimg.com/sticky/default_profile_images/default_profile_normal.png"/>
    <x v="5"/>
    <s v="https://twitter.com/galangazzz/status/1094277334692171778"/>
    <m/>
    <m/>
    <s v="1094277334692171778"/>
    <m/>
    <b v="0"/>
    <n v="0"/>
    <s v=""/>
    <b v="0"/>
    <s v="ar"/>
    <m/>
    <s v=""/>
    <b v="0"/>
    <n v="7"/>
    <s v="1094025276621754368"/>
    <s v="Twitter for iPad"/>
    <b v="0"/>
    <s v="1094025276621754368"/>
    <s v="Tweet"/>
    <n v="0"/>
    <n v="0"/>
    <m/>
    <m/>
    <m/>
    <m/>
    <m/>
    <m/>
    <m/>
    <m/>
    <n v="1"/>
    <s v="6"/>
    <s v="6"/>
    <m/>
    <m/>
    <m/>
    <m/>
    <m/>
    <m/>
    <m/>
    <m/>
    <m/>
  </r>
  <r>
    <s v="galangazzz"/>
    <s v="amhfarraj"/>
    <m/>
    <m/>
    <m/>
    <m/>
    <m/>
    <m/>
    <m/>
    <m/>
    <s v="No"/>
    <n v="11"/>
    <m/>
    <m/>
    <x v="2"/>
    <d v="2019-02-09T16:50:21.000"/>
    <s v="@amhfarraj د.وليد انا من فترة وانا أغرد بخصوص بيزوس اللي جالس يجامل جهات معينة ويغلط بحق الوطن والله العالم اعتقدانه جالس يعد نفسه للدخول بالسياسة والترشيح ولو كان بغرض التجارة لرأيناه يسعى لرضانا خصوصا انه في صدد فتح امازون بالمملكة ارجو منك الدعم بنشر هاشتاق مقاطعة امازون #مقاطعة_امازون"/>
    <m/>
    <m/>
    <x v="1"/>
    <m/>
    <s v="http://abs.twimg.com/sticky/default_profile_images/default_profile_normal.png"/>
    <x v="5"/>
    <s v="https://twitter.com/galangazzz/status/1094277334692171778"/>
    <m/>
    <m/>
    <s v="1094277334692171778"/>
    <m/>
    <b v="0"/>
    <n v="0"/>
    <s v=""/>
    <b v="0"/>
    <s v="ar"/>
    <m/>
    <s v=""/>
    <b v="0"/>
    <n v="7"/>
    <s v="1094025276621754368"/>
    <s v="Twitter for iPad"/>
    <b v="0"/>
    <s v="1094025276621754368"/>
    <s v="Tweet"/>
    <n v="0"/>
    <n v="0"/>
    <m/>
    <m/>
    <m/>
    <m/>
    <m/>
    <m/>
    <m/>
    <m/>
    <n v="1"/>
    <s v="6"/>
    <s v="6"/>
    <n v="0"/>
    <n v="0"/>
    <n v="0"/>
    <n v="0"/>
    <n v="0"/>
    <n v="0"/>
    <n v="49"/>
    <n v="100"/>
    <n v="49"/>
  </r>
  <r>
    <s v="a9frani"/>
    <s v="a9frani"/>
    <m/>
    <m/>
    <m/>
    <m/>
    <m/>
    <m/>
    <m/>
    <m/>
    <s v="No"/>
    <n v="12"/>
    <m/>
    <m/>
    <x v="1"/>
    <d v="2018-11-04T08:06:06.000"/>
    <s v="#مقاطعه_امازون_x000a_صوره مباشره لسهم شركت امزون_x000a_كفووو ي عيال بلدي 💪💪💪🇸🇦🇸🇦 قسم انكم مطانيخ https://t.co/jUxsniADXF"/>
    <m/>
    <m/>
    <x v="0"/>
    <s v="https://pbs.twimg.com/media/DrJNOS5XcAUB0Mh.jpg"/>
    <s v="https://pbs.twimg.com/media/DrJNOS5XcAUB0Mh.jpg"/>
    <x v="6"/>
    <s v="https://twitter.com/a9frani/status/1058993776868425729"/>
    <m/>
    <m/>
    <s v="1058993776868425729"/>
    <m/>
    <b v="0"/>
    <n v="144"/>
    <s v=""/>
    <b v="0"/>
    <s v="ar"/>
    <m/>
    <s v=""/>
    <b v="0"/>
    <n v="315"/>
    <s v=""/>
    <s v="Twitter for iPhone"/>
    <b v="0"/>
    <s v="1058993776868425729"/>
    <s v="Retweet"/>
    <n v="0"/>
    <n v="0"/>
    <m/>
    <m/>
    <m/>
    <m/>
    <m/>
    <m/>
    <m/>
    <m/>
    <n v="1"/>
    <s v="9"/>
    <s v="9"/>
    <n v="0"/>
    <n v="0"/>
    <n v="0"/>
    <n v="0"/>
    <n v="0"/>
    <n v="0"/>
    <n v="13"/>
    <n v="100"/>
    <n v="13"/>
  </r>
  <r>
    <s v="apctll4"/>
    <s v="a9frani"/>
    <m/>
    <m/>
    <m/>
    <m/>
    <m/>
    <m/>
    <m/>
    <m/>
    <s v="No"/>
    <n v="13"/>
    <m/>
    <m/>
    <x v="0"/>
    <d v="2019-02-10T00:56:28.000"/>
    <s v="#مقاطعه_امازون_x000a_صوره مباشره لسهم شركت امزون_x000a_كفووو ي عيال بلدي 💪💪💪🇸🇦🇸🇦 قسم انكم مطانيخ https://t.co/jUxsniADXF"/>
    <m/>
    <m/>
    <x v="0"/>
    <s v="https://pbs.twimg.com/media/DrJNOS5XcAUB0Mh.jpg"/>
    <s v="https://pbs.twimg.com/media/DrJNOS5XcAUB0Mh.jpg"/>
    <x v="7"/>
    <s v="https://twitter.com/apctll4/status/1094399666052046850"/>
    <m/>
    <m/>
    <s v="1094399666052046850"/>
    <m/>
    <b v="0"/>
    <n v="0"/>
    <s v=""/>
    <b v="0"/>
    <s v="ar"/>
    <m/>
    <s v=""/>
    <b v="0"/>
    <n v="315"/>
    <s v="1058993776868425729"/>
    <s v="Twitter for iPhone"/>
    <b v="0"/>
    <s v="1058993776868425729"/>
    <s v="Tweet"/>
    <n v="0"/>
    <n v="0"/>
    <m/>
    <m/>
    <m/>
    <m/>
    <m/>
    <m/>
    <m/>
    <m/>
    <n v="1"/>
    <s v="9"/>
    <s v="9"/>
    <n v="0"/>
    <n v="0"/>
    <n v="0"/>
    <n v="0"/>
    <n v="0"/>
    <n v="0"/>
    <n v="13"/>
    <n v="100"/>
    <n v="13"/>
  </r>
  <r>
    <s v="tlbakhsh"/>
    <s v="awwadsalotaibi"/>
    <m/>
    <m/>
    <m/>
    <m/>
    <m/>
    <m/>
    <m/>
    <m/>
    <s v="No"/>
    <n v="14"/>
    <m/>
    <m/>
    <x v="0"/>
    <d v="2019-02-10T06:37:09.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1050312837204254720/H17sYd2a_normal.jpg"/>
    <x v="8"/>
    <s v="https://twitter.com/tlbakhsh/status/1094485405393666048"/>
    <m/>
    <m/>
    <s v="1094485405393666048"/>
    <m/>
    <b v="0"/>
    <n v="0"/>
    <s v=""/>
    <b v="1"/>
    <s v="ar"/>
    <m/>
    <s v="1093643321732464646"/>
    <b v="0"/>
    <n v="59"/>
    <s v="1094484040319590400"/>
    <s v="Twitter Web App"/>
    <b v="0"/>
    <s v="1094484040319590400"/>
    <s v="Tweet"/>
    <n v="0"/>
    <n v="0"/>
    <m/>
    <m/>
    <m/>
    <m/>
    <m/>
    <m/>
    <m/>
    <m/>
    <n v="1"/>
    <s v="1"/>
    <s v="1"/>
    <m/>
    <m/>
    <m/>
    <m/>
    <m/>
    <m/>
    <m/>
    <m/>
    <m/>
  </r>
  <r>
    <s v="tlbakhsh"/>
    <s v="sagiagov"/>
    <m/>
    <m/>
    <m/>
    <m/>
    <m/>
    <m/>
    <m/>
    <m/>
    <s v="No"/>
    <n v="15"/>
    <m/>
    <m/>
    <x v="3"/>
    <d v="2019-02-10T06:37:09.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1050312837204254720/H17sYd2a_normal.jpg"/>
    <x v="8"/>
    <s v="https://twitter.com/tlbakhsh/status/1094485405393666048"/>
    <m/>
    <m/>
    <s v="1094485405393666048"/>
    <m/>
    <b v="0"/>
    <n v="0"/>
    <s v=""/>
    <b v="1"/>
    <s v="ar"/>
    <m/>
    <s v="1093643321732464646"/>
    <b v="0"/>
    <n v="59"/>
    <s v="1094484040319590400"/>
    <s v="Twitter Web App"/>
    <b v="0"/>
    <s v="1094484040319590400"/>
    <s v="Tweet"/>
    <n v="0"/>
    <n v="0"/>
    <m/>
    <m/>
    <m/>
    <m/>
    <m/>
    <m/>
    <m/>
    <m/>
    <n v="1"/>
    <s v="1"/>
    <s v="1"/>
    <n v="0"/>
    <n v="0"/>
    <n v="0"/>
    <n v="0"/>
    <n v="0"/>
    <n v="0"/>
    <n v="27"/>
    <n v="100"/>
    <n v="27"/>
  </r>
  <r>
    <s v="joolinrosy"/>
    <s v="awwadsalotaibi"/>
    <m/>
    <m/>
    <m/>
    <m/>
    <m/>
    <m/>
    <m/>
    <m/>
    <s v="No"/>
    <n v="16"/>
    <m/>
    <m/>
    <x v="0"/>
    <d v="2019-02-10T06:53:18.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1060857657718906880/XSYgyQuJ_normal.jpg"/>
    <x v="9"/>
    <s v="https://twitter.com/joolinrosy/status/1094489468839620609"/>
    <m/>
    <m/>
    <s v="1094489468839620609"/>
    <m/>
    <b v="0"/>
    <n v="0"/>
    <s v=""/>
    <b v="1"/>
    <s v="ar"/>
    <m/>
    <s v="1093643321732464646"/>
    <b v="0"/>
    <n v="59"/>
    <s v="1094484040319590400"/>
    <s v="Twitter for iPhone"/>
    <b v="0"/>
    <s v="1094484040319590400"/>
    <s v="Tweet"/>
    <n v="0"/>
    <n v="0"/>
    <m/>
    <m/>
    <m/>
    <m/>
    <m/>
    <m/>
    <m/>
    <m/>
    <n v="1"/>
    <s v="1"/>
    <s v="1"/>
    <m/>
    <m/>
    <m/>
    <m/>
    <m/>
    <m/>
    <m/>
    <m/>
    <m/>
  </r>
  <r>
    <s v="joolinrosy"/>
    <s v="sagiagov"/>
    <m/>
    <m/>
    <m/>
    <m/>
    <m/>
    <m/>
    <m/>
    <m/>
    <s v="No"/>
    <n v="17"/>
    <m/>
    <m/>
    <x v="3"/>
    <d v="2019-02-10T06:53:18.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1060857657718906880/XSYgyQuJ_normal.jpg"/>
    <x v="9"/>
    <s v="https://twitter.com/joolinrosy/status/1094489468839620609"/>
    <m/>
    <m/>
    <s v="1094489468839620609"/>
    <m/>
    <b v="0"/>
    <n v="0"/>
    <s v=""/>
    <b v="1"/>
    <s v="ar"/>
    <m/>
    <s v="1093643321732464646"/>
    <b v="0"/>
    <n v="59"/>
    <s v="1094484040319590400"/>
    <s v="Twitter for iPhone"/>
    <b v="0"/>
    <s v="1094484040319590400"/>
    <s v="Tweet"/>
    <n v="0"/>
    <n v="0"/>
    <m/>
    <m/>
    <m/>
    <m/>
    <m/>
    <m/>
    <m/>
    <m/>
    <n v="1"/>
    <s v="1"/>
    <s v="1"/>
    <n v="0"/>
    <n v="0"/>
    <n v="0"/>
    <n v="0"/>
    <n v="0"/>
    <n v="0"/>
    <n v="27"/>
    <n v="100"/>
    <n v="27"/>
  </r>
  <r>
    <s v="tmymf7901"/>
    <s v="awwadsalotaibi"/>
    <m/>
    <m/>
    <m/>
    <m/>
    <m/>
    <m/>
    <m/>
    <m/>
    <s v="No"/>
    <n v="18"/>
    <m/>
    <m/>
    <x v="0"/>
    <d v="2019-02-10T07:43:31.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1096154113207910401/xee-Riss_normal.jpg"/>
    <x v="10"/>
    <s v="https://twitter.com/tmymf7901/status/1094502104566325248"/>
    <m/>
    <m/>
    <s v="1094502104566325248"/>
    <m/>
    <b v="0"/>
    <n v="0"/>
    <s v=""/>
    <b v="1"/>
    <s v="ar"/>
    <m/>
    <s v="1093643321732464646"/>
    <b v="0"/>
    <n v="59"/>
    <s v="1094484040319590400"/>
    <s v="Twitter for Android"/>
    <b v="0"/>
    <s v="1094484040319590400"/>
    <s v="Tweet"/>
    <n v="0"/>
    <n v="0"/>
    <m/>
    <m/>
    <m/>
    <m/>
    <m/>
    <m/>
    <m/>
    <m/>
    <n v="1"/>
    <s v="1"/>
    <s v="1"/>
    <m/>
    <m/>
    <m/>
    <m/>
    <m/>
    <m/>
    <m/>
    <m/>
    <m/>
  </r>
  <r>
    <s v="tmymf7901"/>
    <s v="sagiagov"/>
    <m/>
    <m/>
    <m/>
    <m/>
    <m/>
    <m/>
    <m/>
    <m/>
    <s v="No"/>
    <n v="19"/>
    <m/>
    <m/>
    <x v="3"/>
    <d v="2019-02-10T07:43:31.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1096154113207910401/xee-Riss_normal.jpg"/>
    <x v="10"/>
    <s v="https://twitter.com/tmymf7901/status/1094502104566325248"/>
    <m/>
    <m/>
    <s v="1094502104566325248"/>
    <m/>
    <b v="0"/>
    <n v="0"/>
    <s v=""/>
    <b v="1"/>
    <s v="ar"/>
    <m/>
    <s v="1093643321732464646"/>
    <b v="0"/>
    <n v="59"/>
    <s v="1094484040319590400"/>
    <s v="Twitter for Android"/>
    <b v="0"/>
    <s v="1094484040319590400"/>
    <s v="Tweet"/>
    <n v="0"/>
    <n v="0"/>
    <m/>
    <m/>
    <m/>
    <m/>
    <m/>
    <m/>
    <m/>
    <m/>
    <n v="1"/>
    <s v="1"/>
    <s v="1"/>
    <n v="0"/>
    <n v="0"/>
    <n v="0"/>
    <n v="0"/>
    <n v="0"/>
    <n v="0"/>
    <n v="27"/>
    <n v="100"/>
    <n v="27"/>
  </r>
  <r>
    <s v="vitayob"/>
    <s v="vitayob"/>
    <m/>
    <m/>
    <m/>
    <m/>
    <m/>
    <m/>
    <m/>
    <m/>
    <s v="No"/>
    <n v="20"/>
    <m/>
    <m/>
    <x v="1"/>
    <d v="2019-02-10T09:20:27.000"/>
    <s v="لي فترة ادور على كتاب وميته عليه لقيته بأمازون ، لكن والله ماقدرت أشترية بسبب الواشنطن بوست ورئيس امازون وهجومه العدائي على السعودية ، ممكن احد يستسخف الموضوع ومقاطعتي لهم ما راح تأثر ، لكن حبي للوطن مااقدر ابدا ابدا اكون مع عدو او بصفه حتى لو على مصلحتي _x000a_#مقاطعة_امازون مبدأ وفاء https://t.co/a5uqCDVMU6"/>
    <s v="https://twitter.com/JeffBezos/status/1093643321732464646"/>
    <s v="twitter.com"/>
    <x v="2"/>
    <m/>
    <s v="http://pbs.twimg.com/profile_images/1096039430593409025/V5vO-Z9x_normal.jpg"/>
    <x v="11"/>
    <s v="https://twitter.com/vitayob/status/1094526500924280832"/>
    <m/>
    <m/>
    <s v="1094526500924280832"/>
    <m/>
    <b v="0"/>
    <n v="0"/>
    <s v=""/>
    <b v="1"/>
    <s v="ar"/>
    <m/>
    <s v="1093643321732464646"/>
    <b v="0"/>
    <n v="0"/>
    <s v=""/>
    <s v="Twitter for Android"/>
    <b v="0"/>
    <s v="1094526500924280832"/>
    <s v="Tweet"/>
    <n v="0"/>
    <n v="0"/>
    <m/>
    <m/>
    <m/>
    <m/>
    <m/>
    <m/>
    <m/>
    <m/>
    <n v="1"/>
    <s v="7"/>
    <s v="7"/>
    <n v="0"/>
    <n v="0"/>
    <n v="0"/>
    <n v="0"/>
    <n v="0"/>
    <n v="0"/>
    <n v="49"/>
    <n v="100"/>
    <n v="49"/>
  </r>
  <r>
    <s v="mas55660455"/>
    <s v="awwadsalotaibi"/>
    <m/>
    <m/>
    <m/>
    <m/>
    <m/>
    <m/>
    <m/>
    <m/>
    <s v="No"/>
    <n v="21"/>
    <m/>
    <m/>
    <x v="0"/>
    <d v="2019-02-10T09:35:27.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1073605294327062529/pNgmV3qR_normal.jpg"/>
    <x v="12"/>
    <s v="https://twitter.com/mas55660455/status/1094530274153631744"/>
    <m/>
    <m/>
    <s v="1094530274153631744"/>
    <m/>
    <b v="0"/>
    <n v="0"/>
    <s v=""/>
    <b v="1"/>
    <s v="ar"/>
    <m/>
    <s v="1093643321732464646"/>
    <b v="0"/>
    <n v="59"/>
    <s v="1094484040319590400"/>
    <s v="Twitter for Android"/>
    <b v="0"/>
    <s v="1094484040319590400"/>
    <s v="Tweet"/>
    <n v="0"/>
    <n v="0"/>
    <m/>
    <m/>
    <m/>
    <m/>
    <m/>
    <m/>
    <m/>
    <m/>
    <n v="1"/>
    <s v="1"/>
    <s v="1"/>
    <m/>
    <m/>
    <m/>
    <m/>
    <m/>
    <m/>
    <m/>
    <m/>
    <m/>
  </r>
  <r>
    <s v="mas55660455"/>
    <s v="sagiagov"/>
    <m/>
    <m/>
    <m/>
    <m/>
    <m/>
    <m/>
    <m/>
    <m/>
    <s v="No"/>
    <n v="22"/>
    <m/>
    <m/>
    <x v="3"/>
    <d v="2019-02-10T09:35:27.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1073605294327062529/pNgmV3qR_normal.jpg"/>
    <x v="12"/>
    <s v="https://twitter.com/mas55660455/status/1094530274153631744"/>
    <m/>
    <m/>
    <s v="1094530274153631744"/>
    <m/>
    <b v="0"/>
    <n v="0"/>
    <s v=""/>
    <b v="1"/>
    <s v="ar"/>
    <m/>
    <s v="1093643321732464646"/>
    <b v="0"/>
    <n v="59"/>
    <s v="1094484040319590400"/>
    <s v="Twitter for Android"/>
    <b v="0"/>
    <s v="1094484040319590400"/>
    <s v="Tweet"/>
    <n v="0"/>
    <n v="0"/>
    <m/>
    <m/>
    <m/>
    <m/>
    <m/>
    <m/>
    <m/>
    <m/>
    <n v="1"/>
    <s v="1"/>
    <s v="1"/>
    <n v="0"/>
    <n v="0"/>
    <n v="0"/>
    <n v="0"/>
    <n v="0"/>
    <n v="0"/>
    <n v="27"/>
    <n v="100"/>
    <n v="27"/>
  </r>
  <r>
    <s v="alfadelamin"/>
    <s v="awwadsalotaibi"/>
    <m/>
    <m/>
    <m/>
    <m/>
    <m/>
    <m/>
    <m/>
    <m/>
    <s v="No"/>
    <n v="23"/>
    <m/>
    <m/>
    <x v="0"/>
    <d v="2019-02-10T10:59:41.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1071791705966460929/bmFGiR9U_normal.jpg"/>
    <x v="13"/>
    <s v="https://twitter.com/alfadelamin/status/1094551472317128704"/>
    <m/>
    <m/>
    <s v="1094551472317128704"/>
    <m/>
    <b v="0"/>
    <n v="0"/>
    <s v=""/>
    <b v="1"/>
    <s v="ar"/>
    <m/>
    <s v="1093643321732464646"/>
    <b v="0"/>
    <n v="59"/>
    <s v="1094484040319590400"/>
    <s v="Twitter for Android"/>
    <b v="0"/>
    <s v="1094484040319590400"/>
    <s v="Tweet"/>
    <n v="0"/>
    <n v="0"/>
    <m/>
    <m/>
    <m/>
    <m/>
    <m/>
    <m/>
    <m/>
    <m/>
    <n v="1"/>
    <s v="1"/>
    <s v="1"/>
    <m/>
    <m/>
    <m/>
    <m/>
    <m/>
    <m/>
    <m/>
    <m/>
    <m/>
  </r>
  <r>
    <s v="alfadelamin"/>
    <s v="sagiagov"/>
    <m/>
    <m/>
    <m/>
    <m/>
    <m/>
    <m/>
    <m/>
    <m/>
    <s v="No"/>
    <n v="24"/>
    <m/>
    <m/>
    <x v="3"/>
    <d v="2019-02-10T10:59:41.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1071791705966460929/bmFGiR9U_normal.jpg"/>
    <x v="13"/>
    <s v="https://twitter.com/alfadelamin/status/1094551472317128704"/>
    <m/>
    <m/>
    <s v="1094551472317128704"/>
    <m/>
    <b v="0"/>
    <n v="0"/>
    <s v=""/>
    <b v="1"/>
    <s v="ar"/>
    <m/>
    <s v="1093643321732464646"/>
    <b v="0"/>
    <n v="59"/>
    <s v="1094484040319590400"/>
    <s v="Twitter for Android"/>
    <b v="0"/>
    <s v="1094484040319590400"/>
    <s v="Tweet"/>
    <n v="0"/>
    <n v="0"/>
    <m/>
    <m/>
    <m/>
    <m/>
    <m/>
    <m/>
    <m/>
    <m/>
    <n v="1"/>
    <s v="1"/>
    <s v="1"/>
    <n v="0"/>
    <n v="0"/>
    <n v="0"/>
    <n v="0"/>
    <n v="0"/>
    <n v="0"/>
    <n v="27"/>
    <n v="100"/>
    <n v="27"/>
  </r>
  <r>
    <s v="lamia_baeshen"/>
    <s v="awwadsalotaibi"/>
    <m/>
    <m/>
    <m/>
    <m/>
    <m/>
    <m/>
    <m/>
    <m/>
    <s v="No"/>
    <n v="25"/>
    <m/>
    <m/>
    <x v="0"/>
    <d v="2019-02-10T11:36:13.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604412971805057025/BGCnkDGr_normal.jpg"/>
    <x v="14"/>
    <s v="https://twitter.com/lamia_baeshen/status/1094560665824575488"/>
    <m/>
    <m/>
    <s v="1094560665824575488"/>
    <m/>
    <b v="0"/>
    <n v="0"/>
    <s v=""/>
    <b v="1"/>
    <s v="ar"/>
    <m/>
    <s v="1093643321732464646"/>
    <b v="0"/>
    <n v="59"/>
    <s v="1094484040319590400"/>
    <s v="Twitter for Android"/>
    <b v="0"/>
    <s v="1094484040319590400"/>
    <s v="Tweet"/>
    <n v="0"/>
    <n v="0"/>
    <m/>
    <m/>
    <m/>
    <m/>
    <m/>
    <m/>
    <m/>
    <m/>
    <n v="1"/>
    <s v="1"/>
    <s v="1"/>
    <m/>
    <m/>
    <m/>
    <m/>
    <m/>
    <m/>
    <m/>
    <m/>
    <m/>
  </r>
  <r>
    <s v="lamia_baeshen"/>
    <s v="sagiagov"/>
    <m/>
    <m/>
    <m/>
    <m/>
    <m/>
    <m/>
    <m/>
    <m/>
    <s v="No"/>
    <n v="26"/>
    <m/>
    <m/>
    <x v="3"/>
    <d v="2019-02-10T11:36:13.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604412971805057025/BGCnkDGr_normal.jpg"/>
    <x v="14"/>
    <s v="https://twitter.com/lamia_baeshen/status/1094560665824575488"/>
    <m/>
    <m/>
    <s v="1094560665824575488"/>
    <m/>
    <b v="0"/>
    <n v="0"/>
    <s v=""/>
    <b v="1"/>
    <s v="ar"/>
    <m/>
    <s v="1093643321732464646"/>
    <b v="0"/>
    <n v="59"/>
    <s v="1094484040319590400"/>
    <s v="Twitter for Android"/>
    <b v="0"/>
    <s v="1094484040319590400"/>
    <s v="Tweet"/>
    <n v="0"/>
    <n v="0"/>
    <m/>
    <m/>
    <m/>
    <m/>
    <m/>
    <m/>
    <m/>
    <m/>
    <n v="1"/>
    <s v="1"/>
    <s v="1"/>
    <n v="0"/>
    <n v="0"/>
    <n v="0"/>
    <n v="0"/>
    <n v="0"/>
    <n v="0"/>
    <n v="27"/>
    <n v="100"/>
    <n v="27"/>
  </r>
  <r>
    <s v="katestewart22"/>
    <s v="awwadsalotaibi"/>
    <m/>
    <m/>
    <m/>
    <m/>
    <m/>
    <m/>
    <m/>
    <m/>
    <s v="No"/>
    <n v="27"/>
    <m/>
    <m/>
    <x v="0"/>
    <d v="2019-02-10T11:37:23.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974205835621658624/0U-6oFvl_normal.jpg"/>
    <x v="15"/>
    <s v="https://twitter.com/katestewart22/status/1094560958360502272"/>
    <m/>
    <m/>
    <s v="1094560958360502272"/>
    <m/>
    <b v="0"/>
    <n v="0"/>
    <s v=""/>
    <b v="1"/>
    <s v="ar"/>
    <m/>
    <s v="1093643321732464646"/>
    <b v="0"/>
    <n v="59"/>
    <s v="1094484040319590400"/>
    <s v="Twitter for Android"/>
    <b v="0"/>
    <s v="1094484040319590400"/>
    <s v="Tweet"/>
    <n v="0"/>
    <n v="0"/>
    <m/>
    <m/>
    <m/>
    <m/>
    <m/>
    <m/>
    <m/>
    <m/>
    <n v="1"/>
    <s v="1"/>
    <s v="1"/>
    <m/>
    <m/>
    <m/>
    <m/>
    <m/>
    <m/>
    <m/>
    <m/>
    <m/>
  </r>
  <r>
    <s v="katestewart22"/>
    <s v="sagiagov"/>
    <m/>
    <m/>
    <m/>
    <m/>
    <m/>
    <m/>
    <m/>
    <m/>
    <s v="No"/>
    <n v="28"/>
    <m/>
    <m/>
    <x v="3"/>
    <d v="2019-02-10T11:37:23.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974205835621658624/0U-6oFvl_normal.jpg"/>
    <x v="15"/>
    <s v="https://twitter.com/katestewart22/status/1094560958360502272"/>
    <m/>
    <m/>
    <s v="1094560958360502272"/>
    <m/>
    <b v="0"/>
    <n v="0"/>
    <s v=""/>
    <b v="1"/>
    <s v="ar"/>
    <m/>
    <s v="1093643321732464646"/>
    <b v="0"/>
    <n v="59"/>
    <s v="1094484040319590400"/>
    <s v="Twitter for Android"/>
    <b v="0"/>
    <s v="1094484040319590400"/>
    <s v="Tweet"/>
    <n v="0"/>
    <n v="0"/>
    <m/>
    <m/>
    <m/>
    <m/>
    <m/>
    <m/>
    <m/>
    <m/>
    <n v="1"/>
    <s v="1"/>
    <s v="1"/>
    <n v="0"/>
    <n v="0"/>
    <n v="0"/>
    <n v="0"/>
    <n v="0"/>
    <n v="0"/>
    <n v="27"/>
    <n v="100"/>
    <n v="27"/>
  </r>
  <r>
    <s v="azoz1982"/>
    <s v="awwadsalotaibi"/>
    <m/>
    <m/>
    <m/>
    <m/>
    <m/>
    <m/>
    <m/>
    <m/>
    <s v="No"/>
    <n v="29"/>
    <m/>
    <m/>
    <x v="0"/>
    <d v="2019-02-10T11:42:48.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928024872655220736/7SPajNf1_normal.jpg"/>
    <x v="16"/>
    <s v="https://twitter.com/azoz1982/status/1094562321987526657"/>
    <m/>
    <m/>
    <s v="1094562321987526657"/>
    <m/>
    <b v="0"/>
    <n v="0"/>
    <s v=""/>
    <b v="1"/>
    <s v="ar"/>
    <m/>
    <s v="1093643321732464646"/>
    <b v="0"/>
    <n v="59"/>
    <s v="1094484040319590400"/>
    <s v="Twitter Web Client"/>
    <b v="0"/>
    <s v="1094484040319590400"/>
    <s v="Tweet"/>
    <n v="0"/>
    <n v="0"/>
    <m/>
    <m/>
    <m/>
    <m/>
    <m/>
    <m/>
    <m/>
    <m/>
    <n v="1"/>
    <s v="1"/>
    <s v="1"/>
    <m/>
    <m/>
    <m/>
    <m/>
    <m/>
    <m/>
    <m/>
    <m/>
    <m/>
  </r>
  <r>
    <s v="azoz1982"/>
    <s v="sagiagov"/>
    <m/>
    <m/>
    <m/>
    <m/>
    <m/>
    <m/>
    <m/>
    <m/>
    <s v="No"/>
    <n v="30"/>
    <m/>
    <m/>
    <x v="3"/>
    <d v="2019-02-10T11:42:48.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928024872655220736/7SPajNf1_normal.jpg"/>
    <x v="16"/>
    <s v="https://twitter.com/azoz1982/status/1094562321987526657"/>
    <m/>
    <m/>
    <s v="1094562321987526657"/>
    <m/>
    <b v="0"/>
    <n v="0"/>
    <s v=""/>
    <b v="1"/>
    <s v="ar"/>
    <m/>
    <s v="1093643321732464646"/>
    <b v="0"/>
    <n v="59"/>
    <s v="1094484040319590400"/>
    <s v="Twitter Web Client"/>
    <b v="0"/>
    <s v="1094484040319590400"/>
    <s v="Tweet"/>
    <n v="0"/>
    <n v="0"/>
    <m/>
    <m/>
    <m/>
    <m/>
    <m/>
    <m/>
    <m/>
    <m/>
    <n v="1"/>
    <s v="1"/>
    <s v="1"/>
    <n v="0"/>
    <n v="0"/>
    <n v="0"/>
    <n v="0"/>
    <n v="0"/>
    <n v="0"/>
    <n v="27"/>
    <n v="100"/>
    <n v="27"/>
  </r>
  <r>
    <s v="sarieal"/>
    <s v="awwadsalotaibi"/>
    <m/>
    <m/>
    <m/>
    <m/>
    <m/>
    <m/>
    <m/>
    <m/>
    <s v="No"/>
    <n v="31"/>
    <m/>
    <m/>
    <x v="0"/>
    <d v="2019-02-10T12:10:34.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1085893378905001984/6hxr-c75_normal.jpg"/>
    <x v="17"/>
    <s v="https://twitter.com/sarieal/status/1094569310922727424"/>
    <m/>
    <m/>
    <s v="1094569310922727424"/>
    <m/>
    <b v="0"/>
    <n v="0"/>
    <s v=""/>
    <b v="1"/>
    <s v="ar"/>
    <m/>
    <s v="1093643321732464646"/>
    <b v="0"/>
    <n v="59"/>
    <s v="1094484040319590400"/>
    <s v="Twitter for Android"/>
    <b v="0"/>
    <s v="1094484040319590400"/>
    <s v="Tweet"/>
    <n v="0"/>
    <n v="0"/>
    <m/>
    <m/>
    <m/>
    <m/>
    <m/>
    <m/>
    <m/>
    <m/>
    <n v="1"/>
    <s v="1"/>
    <s v="1"/>
    <m/>
    <m/>
    <m/>
    <m/>
    <m/>
    <m/>
    <m/>
    <m/>
    <m/>
  </r>
  <r>
    <s v="sarieal"/>
    <s v="sagiagov"/>
    <m/>
    <m/>
    <m/>
    <m/>
    <m/>
    <m/>
    <m/>
    <m/>
    <s v="No"/>
    <n v="32"/>
    <m/>
    <m/>
    <x v="3"/>
    <d v="2019-02-10T12:10:34.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1085893378905001984/6hxr-c75_normal.jpg"/>
    <x v="17"/>
    <s v="https://twitter.com/sarieal/status/1094569310922727424"/>
    <m/>
    <m/>
    <s v="1094569310922727424"/>
    <m/>
    <b v="0"/>
    <n v="0"/>
    <s v=""/>
    <b v="1"/>
    <s v="ar"/>
    <m/>
    <s v="1093643321732464646"/>
    <b v="0"/>
    <n v="59"/>
    <s v="1094484040319590400"/>
    <s v="Twitter for Android"/>
    <b v="0"/>
    <s v="1094484040319590400"/>
    <s v="Tweet"/>
    <n v="0"/>
    <n v="0"/>
    <m/>
    <m/>
    <m/>
    <m/>
    <m/>
    <m/>
    <m/>
    <m/>
    <n v="1"/>
    <s v="1"/>
    <s v="1"/>
    <n v="0"/>
    <n v="0"/>
    <n v="0"/>
    <n v="0"/>
    <n v="0"/>
    <n v="0"/>
    <n v="27"/>
    <n v="100"/>
    <n v="27"/>
  </r>
  <r>
    <s v="yhya_jaber"/>
    <s v="yhya_jaber"/>
    <m/>
    <m/>
    <m/>
    <m/>
    <m/>
    <m/>
    <m/>
    <m/>
    <s v="No"/>
    <n v="33"/>
    <m/>
    <m/>
    <x v="1"/>
    <d v="2018-11-04T09:43:27.000"/>
    <s v="#مقاطعة_امازون_x000a__x000a_امزون ومالك امزون اليهودي يملك جريده واشنطن بوست، اللي تسب في #المملكة_العربية_السعودية _x000a__x000a_وجب علينا جميعاً التكاتف لمقاطعتها _x000a_ولن يهدأ لنا بال حتى نقاطعها تماماً _x000a__x000a_فضلاً على أن خدمتهم سيئة جداً _x000a_جداً"/>
    <m/>
    <m/>
    <x v="3"/>
    <m/>
    <s v="http://pbs.twimg.com/profile_images/769138711888027648/u2yJd24u_normal.jpg"/>
    <x v="18"/>
    <s v="https://twitter.com/yhya_jaber/status/1059018278457225216"/>
    <m/>
    <m/>
    <s v="1059018278457225216"/>
    <m/>
    <b v="0"/>
    <n v="2"/>
    <s v=""/>
    <b v="0"/>
    <s v="ar"/>
    <m/>
    <s v=""/>
    <b v="0"/>
    <n v="4"/>
    <s v=""/>
    <s v="Twitter for iPhone"/>
    <b v="0"/>
    <s v="1059018278457225216"/>
    <s v="Retweet"/>
    <n v="0"/>
    <n v="0"/>
    <m/>
    <m/>
    <m/>
    <m/>
    <m/>
    <m/>
    <m/>
    <m/>
    <n v="1"/>
    <s v="7"/>
    <s v="7"/>
    <n v="0"/>
    <n v="0"/>
    <n v="0"/>
    <n v="0"/>
    <n v="0"/>
    <n v="0"/>
    <n v="32"/>
    <n v="100"/>
    <n v="32"/>
  </r>
  <r>
    <s v="yhya_jaber"/>
    <s v="yhya_jaber"/>
    <m/>
    <m/>
    <m/>
    <m/>
    <m/>
    <m/>
    <m/>
    <m/>
    <s v="No"/>
    <n v="34"/>
    <m/>
    <m/>
    <x v="0"/>
    <d v="2019-02-10T12:16:06.000"/>
    <s v="#مقاطعة_امازون_x000a__x000a_امزون ومالك امزون اليهودي يملك جريده واشنطن بوست، اللي تسب في #المملكة_العربية_السعودية _x000a__x000a_وجب علينا جميعاً التكاتف لمقاطعتها _x000a_ولن يهدأ لنا بال حتى نقاطعها تماماً _x000a__x000a_فضلاً على أن خدمتهم سيئة جداً _x000a_جداً"/>
    <m/>
    <m/>
    <x v="3"/>
    <m/>
    <s v="http://pbs.twimg.com/profile_images/769138711888027648/u2yJd24u_normal.jpg"/>
    <x v="19"/>
    <s v="https://twitter.com/yhya_jaber/status/1094570705419730944"/>
    <m/>
    <m/>
    <s v="1094570705419730944"/>
    <m/>
    <b v="0"/>
    <n v="0"/>
    <s v=""/>
    <b v="0"/>
    <s v="ar"/>
    <m/>
    <s v=""/>
    <b v="0"/>
    <n v="4"/>
    <s v="1059018278457225216"/>
    <s v="Twitter for Android"/>
    <b v="0"/>
    <s v="1059018278457225216"/>
    <s v="Tweet"/>
    <n v="0"/>
    <n v="0"/>
    <m/>
    <m/>
    <m/>
    <m/>
    <m/>
    <m/>
    <m/>
    <m/>
    <n v="1"/>
    <s v="7"/>
    <s v="7"/>
    <n v="0"/>
    <n v="0"/>
    <n v="0"/>
    <n v="0"/>
    <n v="0"/>
    <n v="0"/>
    <n v="32"/>
    <n v="100"/>
    <n v="32"/>
  </r>
  <r>
    <s v="m_t_sh0"/>
    <s v="awwadsalotaibi"/>
    <m/>
    <m/>
    <m/>
    <m/>
    <m/>
    <m/>
    <m/>
    <m/>
    <s v="No"/>
    <n v="35"/>
    <m/>
    <m/>
    <x v="0"/>
    <d v="2019-02-10T12:51:27.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1094263003153920000/Fnf_v1Ac_normal.jpg"/>
    <x v="20"/>
    <s v="https://twitter.com/m_t_sh0/status/1094579599135162368"/>
    <m/>
    <m/>
    <s v="1094579599135162368"/>
    <m/>
    <b v="0"/>
    <n v="0"/>
    <s v=""/>
    <b v="1"/>
    <s v="ar"/>
    <m/>
    <s v="1093643321732464646"/>
    <b v="0"/>
    <n v="59"/>
    <s v="1094484040319590400"/>
    <s v="Tweetbot for iΟS"/>
    <b v="0"/>
    <s v="1094484040319590400"/>
    <s v="Tweet"/>
    <n v="0"/>
    <n v="0"/>
    <m/>
    <m/>
    <m/>
    <m/>
    <m/>
    <m/>
    <m/>
    <m/>
    <n v="1"/>
    <s v="1"/>
    <s v="1"/>
    <m/>
    <m/>
    <m/>
    <m/>
    <m/>
    <m/>
    <m/>
    <m/>
    <m/>
  </r>
  <r>
    <s v="m_t_sh0"/>
    <s v="sagiagov"/>
    <m/>
    <m/>
    <m/>
    <m/>
    <m/>
    <m/>
    <m/>
    <m/>
    <s v="No"/>
    <n v="36"/>
    <m/>
    <m/>
    <x v="3"/>
    <d v="2019-02-10T12:51:27.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1094263003153920000/Fnf_v1Ac_normal.jpg"/>
    <x v="20"/>
    <s v="https://twitter.com/m_t_sh0/status/1094579599135162368"/>
    <m/>
    <m/>
    <s v="1094579599135162368"/>
    <m/>
    <b v="0"/>
    <n v="0"/>
    <s v=""/>
    <b v="1"/>
    <s v="ar"/>
    <m/>
    <s v="1093643321732464646"/>
    <b v="0"/>
    <n v="59"/>
    <s v="1094484040319590400"/>
    <s v="Tweetbot for iΟS"/>
    <b v="0"/>
    <s v="1094484040319590400"/>
    <s v="Tweet"/>
    <n v="0"/>
    <n v="0"/>
    <m/>
    <m/>
    <m/>
    <m/>
    <m/>
    <m/>
    <m/>
    <m/>
    <n v="1"/>
    <s v="1"/>
    <s v="1"/>
    <n v="0"/>
    <n v="0"/>
    <n v="0"/>
    <n v="0"/>
    <n v="0"/>
    <n v="0"/>
    <n v="27"/>
    <n v="100"/>
    <n v="27"/>
  </r>
  <r>
    <s v="kam_50"/>
    <s v="awwadsalotaibi"/>
    <m/>
    <m/>
    <m/>
    <m/>
    <m/>
    <m/>
    <m/>
    <m/>
    <s v="No"/>
    <n v="37"/>
    <m/>
    <m/>
    <x v="0"/>
    <d v="2019-02-10T14:07:39.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1518089114/_____normal.jpg"/>
    <x v="21"/>
    <s v="https://twitter.com/kam_50/status/1094598775606255617"/>
    <m/>
    <m/>
    <s v="1094598775606255617"/>
    <m/>
    <b v="0"/>
    <n v="0"/>
    <s v=""/>
    <b v="1"/>
    <s v="ar"/>
    <m/>
    <s v="1093643321732464646"/>
    <b v="0"/>
    <n v="59"/>
    <s v="1094484040319590400"/>
    <s v="Twitter for iPhone"/>
    <b v="0"/>
    <s v="1094484040319590400"/>
    <s v="Tweet"/>
    <n v="0"/>
    <n v="0"/>
    <m/>
    <m/>
    <m/>
    <m/>
    <m/>
    <m/>
    <m/>
    <m/>
    <n v="1"/>
    <s v="1"/>
    <s v="1"/>
    <m/>
    <m/>
    <m/>
    <m/>
    <m/>
    <m/>
    <m/>
    <m/>
    <m/>
  </r>
  <r>
    <s v="kam_50"/>
    <s v="sagiagov"/>
    <m/>
    <m/>
    <m/>
    <m/>
    <m/>
    <m/>
    <m/>
    <m/>
    <s v="No"/>
    <n v="38"/>
    <m/>
    <m/>
    <x v="3"/>
    <d v="2019-02-10T14:07:39.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1518089114/_____normal.jpg"/>
    <x v="21"/>
    <s v="https://twitter.com/kam_50/status/1094598775606255617"/>
    <m/>
    <m/>
    <s v="1094598775606255617"/>
    <m/>
    <b v="0"/>
    <n v="0"/>
    <s v=""/>
    <b v="1"/>
    <s v="ar"/>
    <m/>
    <s v="1093643321732464646"/>
    <b v="0"/>
    <n v="59"/>
    <s v="1094484040319590400"/>
    <s v="Twitter for iPhone"/>
    <b v="0"/>
    <s v="1094484040319590400"/>
    <s v="Tweet"/>
    <n v="0"/>
    <n v="0"/>
    <m/>
    <m/>
    <m/>
    <m/>
    <m/>
    <m/>
    <m/>
    <m/>
    <n v="1"/>
    <s v="1"/>
    <s v="1"/>
    <n v="0"/>
    <n v="0"/>
    <n v="0"/>
    <n v="0"/>
    <n v="0"/>
    <n v="0"/>
    <n v="27"/>
    <n v="100"/>
    <n v="27"/>
  </r>
  <r>
    <s v="abdualazezk"/>
    <s v="awwadsalotaibi"/>
    <m/>
    <m/>
    <m/>
    <m/>
    <m/>
    <m/>
    <m/>
    <m/>
    <s v="No"/>
    <n v="39"/>
    <m/>
    <m/>
    <x v="0"/>
    <d v="2019-02-10T14:29:06.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1079804839109054464/kA3t6V2Y_normal.jpg"/>
    <x v="22"/>
    <s v="https://twitter.com/abdualazezk/status/1094604173650391040"/>
    <m/>
    <m/>
    <s v="1094604173650391040"/>
    <m/>
    <b v="0"/>
    <n v="0"/>
    <s v=""/>
    <b v="1"/>
    <s v="ar"/>
    <m/>
    <s v="1093643321732464646"/>
    <b v="0"/>
    <n v="59"/>
    <s v="1094484040319590400"/>
    <s v="Twitter for Android"/>
    <b v="0"/>
    <s v="1094484040319590400"/>
    <s v="Tweet"/>
    <n v="0"/>
    <n v="0"/>
    <m/>
    <m/>
    <m/>
    <m/>
    <m/>
    <m/>
    <m/>
    <m/>
    <n v="1"/>
    <s v="1"/>
    <s v="1"/>
    <m/>
    <m/>
    <m/>
    <m/>
    <m/>
    <m/>
    <m/>
    <m/>
    <m/>
  </r>
  <r>
    <s v="abdualazezk"/>
    <s v="sagiagov"/>
    <m/>
    <m/>
    <m/>
    <m/>
    <m/>
    <m/>
    <m/>
    <m/>
    <s v="No"/>
    <n v="40"/>
    <m/>
    <m/>
    <x v="3"/>
    <d v="2019-02-10T14:29:06.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1079804839109054464/kA3t6V2Y_normal.jpg"/>
    <x v="22"/>
    <s v="https://twitter.com/abdualazezk/status/1094604173650391040"/>
    <m/>
    <m/>
    <s v="1094604173650391040"/>
    <m/>
    <b v="0"/>
    <n v="0"/>
    <s v=""/>
    <b v="1"/>
    <s v="ar"/>
    <m/>
    <s v="1093643321732464646"/>
    <b v="0"/>
    <n v="59"/>
    <s v="1094484040319590400"/>
    <s v="Twitter for Android"/>
    <b v="0"/>
    <s v="1094484040319590400"/>
    <s v="Tweet"/>
    <n v="0"/>
    <n v="0"/>
    <m/>
    <m/>
    <m/>
    <m/>
    <m/>
    <m/>
    <m/>
    <m/>
    <n v="1"/>
    <s v="1"/>
    <s v="1"/>
    <n v="0"/>
    <n v="0"/>
    <n v="0"/>
    <n v="0"/>
    <n v="0"/>
    <n v="0"/>
    <n v="27"/>
    <n v="100"/>
    <n v="27"/>
  </r>
  <r>
    <s v="3shmshm"/>
    <s v="awwadsalotaibi"/>
    <m/>
    <m/>
    <m/>
    <m/>
    <m/>
    <m/>
    <m/>
    <m/>
    <s v="No"/>
    <n v="41"/>
    <m/>
    <m/>
    <x v="0"/>
    <d v="2019-02-10T14:39:44.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1066744592937246721/l9YilqyE_normal.jpg"/>
    <x v="23"/>
    <s v="https://twitter.com/3shmshm/status/1094606850765541377"/>
    <m/>
    <m/>
    <s v="1094606850765541377"/>
    <m/>
    <b v="0"/>
    <n v="0"/>
    <s v=""/>
    <b v="1"/>
    <s v="ar"/>
    <m/>
    <s v="1093643321732464646"/>
    <b v="0"/>
    <n v="59"/>
    <s v="1094484040319590400"/>
    <s v="Twitter for Android"/>
    <b v="0"/>
    <s v="1094484040319590400"/>
    <s v="Tweet"/>
    <n v="0"/>
    <n v="0"/>
    <m/>
    <m/>
    <m/>
    <m/>
    <m/>
    <m/>
    <m/>
    <m/>
    <n v="1"/>
    <s v="1"/>
    <s v="1"/>
    <m/>
    <m/>
    <m/>
    <m/>
    <m/>
    <m/>
    <m/>
    <m/>
    <m/>
  </r>
  <r>
    <s v="3shmshm"/>
    <s v="sagiagov"/>
    <m/>
    <m/>
    <m/>
    <m/>
    <m/>
    <m/>
    <m/>
    <m/>
    <s v="No"/>
    <n v="42"/>
    <m/>
    <m/>
    <x v="3"/>
    <d v="2019-02-10T14:39:44.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1066744592937246721/l9YilqyE_normal.jpg"/>
    <x v="23"/>
    <s v="https://twitter.com/3shmshm/status/1094606850765541377"/>
    <m/>
    <m/>
    <s v="1094606850765541377"/>
    <m/>
    <b v="0"/>
    <n v="0"/>
    <s v=""/>
    <b v="1"/>
    <s v="ar"/>
    <m/>
    <s v="1093643321732464646"/>
    <b v="0"/>
    <n v="59"/>
    <s v="1094484040319590400"/>
    <s v="Twitter for Android"/>
    <b v="0"/>
    <s v="1094484040319590400"/>
    <s v="Tweet"/>
    <n v="0"/>
    <n v="0"/>
    <m/>
    <m/>
    <m/>
    <m/>
    <m/>
    <m/>
    <m/>
    <m/>
    <n v="1"/>
    <s v="1"/>
    <s v="1"/>
    <n v="0"/>
    <n v="0"/>
    <n v="0"/>
    <n v="0"/>
    <n v="0"/>
    <n v="0"/>
    <n v="27"/>
    <n v="100"/>
    <n v="27"/>
  </r>
  <r>
    <s v="tawfiq_mekbas"/>
    <s v="awwadsalotaibi"/>
    <m/>
    <m/>
    <m/>
    <m/>
    <m/>
    <m/>
    <m/>
    <m/>
    <s v="No"/>
    <n v="43"/>
    <m/>
    <m/>
    <x v="0"/>
    <d v="2019-02-10T15:03:22.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753266045016612864/jVSDqUXD_normal.jpg"/>
    <x v="24"/>
    <s v="https://twitter.com/tawfiq_mekbas/status/1094612799370735618"/>
    <m/>
    <m/>
    <s v="1094612799370735618"/>
    <m/>
    <b v="0"/>
    <n v="0"/>
    <s v=""/>
    <b v="1"/>
    <s v="ar"/>
    <m/>
    <s v="1093643321732464646"/>
    <b v="0"/>
    <n v="59"/>
    <s v="1094484040319590400"/>
    <s v="Twitter for Android"/>
    <b v="0"/>
    <s v="1094484040319590400"/>
    <s v="Tweet"/>
    <n v="0"/>
    <n v="0"/>
    <m/>
    <m/>
    <m/>
    <m/>
    <m/>
    <m/>
    <m/>
    <m/>
    <n v="1"/>
    <s v="1"/>
    <s v="1"/>
    <m/>
    <m/>
    <m/>
    <m/>
    <m/>
    <m/>
    <m/>
    <m/>
    <m/>
  </r>
  <r>
    <s v="tawfiq_mekbas"/>
    <s v="sagiagov"/>
    <m/>
    <m/>
    <m/>
    <m/>
    <m/>
    <m/>
    <m/>
    <m/>
    <s v="No"/>
    <n v="44"/>
    <m/>
    <m/>
    <x v="3"/>
    <d v="2019-02-10T15:03:22.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753266045016612864/jVSDqUXD_normal.jpg"/>
    <x v="24"/>
    <s v="https://twitter.com/tawfiq_mekbas/status/1094612799370735618"/>
    <m/>
    <m/>
    <s v="1094612799370735618"/>
    <m/>
    <b v="0"/>
    <n v="0"/>
    <s v=""/>
    <b v="1"/>
    <s v="ar"/>
    <m/>
    <s v="1093643321732464646"/>
    <b v="0"/>
    <n v="59"/>
    <s v="1094484040319590400"/>
    <s v="Twitter for Android"/>
    <b v="0"/>
    <s v="1094484040319590400"/>
    <s v="Tweet"/>
    <n v="0"/>
    <n v="0"/>
    <m/>
    <m/>
    <m/>
    <m/>
    <m/>
    <m/>
    <m/>
    <m/>
    <n v="1"/>
    <s v="1"/>
    <s v="1"/>
    <n v="0"/>
    <n v="0"/>
    <n v="0"/>
    <n v="0"/>
    <n v="0"/>
    <n v="0"/>
    <n v="27"/>
    <n v="100"/>
    <n v="27"/>
  </r>
  <r>
    <s v="alixiil"/>
    <s v="awwadsalotaibi"/>
    <m/>
    <m/>
    <m/>
    <m/>
    <m/>
    <m/>
    <m/>
    <m/>
    <s v="No"/>
    <n v="45"/>
    <m/>
    <m/>
    <x v="0"/>
    <d v="2019-02-10T15:10:17.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598193882577371137/bBxk8Y9X_normal.jpg"/>
    <x v="25"/>
    <s v="https://twitter.com/alixiil/status/1094614536240402440"/>
    <m/>
    <m/>
    <s v="1094614536240402440"/>
    <m/>
    <b v="0"/>
    <n v="0"/>
    <s v=""/>
    <b v="1"/>
    <s v="ar"/>
    <m/>
    <s v="1093643321732464646"/>
    <b v="0"/>
    <n v="59"/>
    <s v="1094484040319590400"/>
    <s v="Twitter for iPhone"/>
    <b v="0"/>
    <s v="1094484040319590400"/>
    <s v="Tweet"/>
    <n v="0"/>
    <n v="0"/>
    <m/>
    <m/>
    <m/>
    <m/>
    <m/>
    <m/>
    <m/>
    <m/>
    <n v="1"/>
    <s v="1"/>
    <s v="1"/>
    <m/>
    <m/>
    <m/>
    <m/>
    <m/>
    <m/>
    <m/>
    <m/>
    <m/>
  </r>
  <r>
    <s v="alixiil"/>
    <s v="sagiagov"/>
    <m/>
    <m/>
    <m/>
    <m/>
    <m/>
    <m/>
    <m/>
    <m/>
    <s v="No"/>
    <n v="46"/>
    <m/>
    <m/>
    <x v="3"/>
    <d v="2019-02-10T15:10:17.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598193882577371137/bBxk8Y9X_normal.jpg"/>
    <x v="25"/>
    <s v="https://twitter.com/alixiil/status/1094614536240402440"/>
    <m/>
    <m/>
    <s v="1094614536240402440"/>
    <m/>
    <b v="0"/>
    <n v="0"/>
    <s v=""/>
    <b v="1"/>
    <s v="ar"/>
    <m/>
    <s v="1093643321732464646"/>
    <b v="0"/>
    <n v="59"/>
    <s v="1094484040319590400"/>
    <s v="Twitter for iPhone"/>
    <b v="0"/>
    <s v="1094484040319590400"/>
    <s v="Tweet"/>
    <n v="0"/>
    <n v="0"/>
    <m/>
    <m/>
    <m/>
    <m/>
    <m/>
    <m/>
    <m/>
    <m/>
    <n v="1"/>
    <s v="1"/>
    <s v="1"/>
    <n v="0"/>
    <n v="0"/>
    <n v="0"/>
    <n v="0"/>
    <n v="0"/>
    <n v="0"/>
    <n v="27"/>
    <n v="100"/>
    <n v="27"/>
  </r>
  <r>
    <s v="wcecsc81"/>
    <s v="awwadsalotaibi"/>
    <m/>
    <m/>
    <m/>
    <m/>
    <m/>
    <m/>
    <m/>
    <m/>
    <s v="No"/>
    <n v="47"/>
    <m/>
    <m/>
    <x v="0"/>
    <d v="2019-02-10T15:57:10.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1052633274911219712/TZy_RzYO_normal.jpg"/>
    <x v="26"/>
    <s v="https://twitter.com/wcecsc81/status/1094626337317371904"/>
    <m/>
    <m/>
    <s v="1094626337317371904"/>
    <m/>
    <b v="0"/>
    <n v="0"/>
    <s v=""/>
    <b v="1"/>
    <s v="ar"/>
    <m/>
    <s v="1093643321732464646"/>
    <b v="0"/>
    <n v="59"/>
    <s v="1094484040319590400"/>
    <s v="Twitter for Android"/>
    <b v="0"/>
    <s v="1094484040319590400"/>
    <s v="Tweet"/>
    <n v="0"/>
    <n v="0"/>
    <m/>
    <m/>
    <m/>
    <m/>
    <m/>
    <m/>
    <m/>
    <m/>
    <n v="1"/>
    <s v="1"/>
    <s v="1"/>
    <m/>
    <m/>
    <m/>
    <m/>
    <m/>
    <m/>
    <m/>
    <m/>
    <m/>
  </r>
  <r>
    <s v="wcecsc81"/>
    <s v="sagiagov"/>
    <m/>
    <m/>
    <m/>
    <m/>
    <m/>
    <m/>
    <m/>
    <m/>
    <s v="No"/>
    <n v="48"/>
    <m/>
    <m/>
    <x v="3"/>
    <d v="2019-02-10T15:57:10.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1052633274911219712/TZy_RzYO_normal.jpg"/>
    <x v="26"/>
    <s v="https://twitter.com/wcecsc81/status/1094626337317371904"/>
    <m/>
    <m/>
    <s v="1094626337317371904"/>
    <m/>
    <b v="0"/>
    <n v="0"/>
    <s v=""/>
    <b v="1"/>
    <s v="ar"/>
    <m/>
    <s v="1093643321732464646"/>
    <b v="0"/>
    <n v="59"/>
    <s v="1094484040319590400"/>
    <s v="Twitter for Android"/>
    <b v="0"/>
    <s v="1094484040319590400"/>
    <s v="Tweet"/>
    <n v="0"/>
    <n v="0"/>
    <m/>
    <m/>
    <m/>
    <m/>
    <m/>
    <m/>
    <m/>
    <m/>
    <n v="1"/>
    <s v="1"/>
    <s v="1"/>
    <n v="0"/>
    <n v="0"/>
    <n v="0"/>
    <n v="0"/>
    <n v="0"/>
    <n v="0"/>
    <n v="27"/>
    <n v="100"/>
    <n v="27"/>
  </r>
  <r>
    <s v="11reyan"/>
    <s v="awwadsalotaibi"/>
    <m/>
    <m/>
    <m/>
    <m/>
    <m/>
    <m/>
    <m/>
    <m/>
    <s v="No"/>
    <n v="49"/>
    <m/>
    <m/>
    <x v="0"/>
    <d v="2019-02-10T16:29:26.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477450409619898368/YUaommyc_normal.jpeg"/>
    <x v="27"/>
    <s v="https://twitter.com/11reyan/status/1094634456491671557"/>
    <m/>
    <m/>
    <s v="1094634456491671557"/>
    <m/>
    <b v="0"/>
    <n v="0"/>
    <s v=""/>
    <b v="1"/>
    <s v="ar"/>
    <m/>
    <s v="1093643321732464646"/>
    <b v="0"/>
    <n v="59"/>
    <s v="1094484040319590400"/>
    <s v="Twitter for iPhone"/>
    <b v="0"/>
    <s v="1094484040319590400"/>
    <s v="Tweet"/>
    <n v="0"/>
    <n v="0"/>
    <m/>
    <m/>
    <m/>
    <m/>
    <m/>
    <m/>
    <m/>
    <m/>
    <n v="1"/>
    <s v="1"/>
    <s v="1"/>
    <m/>
    <m/>
    <m/>
    <m/>
    <m/>
    <m/>
    <m/>
    <m/>
    <m/>
  </r>
  <r>
    <s v="11reyan"/>
    <s v="sagiagov"/>
    <m/>
    <m/>
    <m/>
    <m/>
    <m/>
    <m/>
    <m/>
    <m/>
    <s v="No"/>
    <n v="50"/>
    <m/>
    <m/>
    <x v="3"/>
    <d v="2019-02-10T16:29:26.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477450409619898368/YUaommyc_normal.jpeg"/>
    <x v="27"/>
    <s v="https://twitter.com/11reyan/status/1094634456491671557"/>
    <m/>
    <m/>
    <s v="1094634456491671557"/>
    <m/>
    <b v="0"/>
    <n v="0"/>
    <s v=""/>
    <b v="1"/>
    <s v="ar"/>
    <m/>
    <s v="1093643321732464646"/>
    <b v="0"/>
    <n v="59"/>
    <s v="1094484040319590400"/>
    <s v="Twitter for iPhone"/>
    <b v="0"/>
    <s v="1094484040319590400"/>
    <s v="Tweet"/>
    <n v="0"/>
    <n v="0"/>
    <m/>
    <m/>
    <m/>
    <m/>
    <m/>
    <m/>
    <m/>
    <m/>
    <n v="1"/>
    <s v="1"/>
    <s v="1"/>
    <n v="0"/>
    <n v="0"/>
    <n v="0"/>
    <n v="0"/>
    <n v="0"/>
    <n v="0"/>
    <n v="27"/>
    <n v="100"/>
    <n v="27"/>
  </r>
  <r>
    <s v="laila_h18"/>
    <s v="awwadsalotaibi"/>
    <m/>
    <m/>
    <m/>
    <m/>
    <m/>
    <m/>
    <m/>
    <m/>
    <s v="No"/>
    <n v="51"/>
    <m/>
    <m/>
    <x v="0"/>
    <d v="2019-02-10T16:42:01.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970128451071078401/iOLfmDH0_normal.jpg"/>
    <x v="28"/>
    <s v="https://twitter.com/laila_h18/status/1094637623640031237"/>
    <m/>
    <m/>
    <s v="1094637623640031237"/>
    <m/>
    <b v="0"/>
    <n v="0"/>
    <s v=""/>
    <b v="1"/>
    <s v="ar"/>
    <m/>
    <s v="1093643321732464646"/>
    <b v="0"/>
    <n v="59"/>
    <s v="1094484040319590400"/>
    <s v="Twitter for iPad"/>
    <b v="0"/>
    <s v="1094484040319590400"/>
    <s v="Tweet"/>
    <n v="0"/>
    <n v="0"/>
    <m/>
    <m/>
    <m/>
    <m/>
    <m/>
    <m/>
    <m/>
    <m/>
    <n v="1"/>
    <s v="1"/>
    <s v="1"/>
    <m/>
    <m/>
    <m/>
    <m/>
    <m/>
    <m/>
    <m/>
    <m/>
    <m/>
  </r>
  <r>
    <s v="laila_h18"/>
    <s v="sagiagov"/>
    <m/>
    <m/>
    <m/>
    <m/>
    <m/>
    <m/>
    <m/>
    <m/>
    <s v="No"/>
    <n v="52"/>
    <m/>
    <m/>
    <x v="3"/>
    <d v="2019-02-10T16:42:01.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970128451071078401/iOLfmDH0_normal.jpg"/>
    <x v="28"/>
    <s v="https://twitter.com/laila_h18/status/1094637623640031237"/>
    <m/>
    <m/>
    <s v="1094637623640031237"/>
    <m/>
    <b v="0"/>
    <n v="0"/>
    <s v=""/>
    <b v="1"/>
    <s v="ar"/>
    <m/>
    <s v="1093643321732464646"/>
    <b v="0"/>
    <n v="59"/>
    <s v="1094484040319590400"/>
    <s v="Twitter for iPad"/>
    <b v="0"/>
    <s v="1094484040319590400"/>
    <s v="Tweet"/>
    <n v="0"/>
    <n v="0"/>
    <m/>
    <m/>
    <m/>
    <m/>
    <m/>
    <m/>
    <m/>
    <m/>
    <n v="1"/>
    <s v="1"/>
    <s v="1"/>
    <n v="0"/>
    <n v="0"/>
    <n v="0"/>
    <n v="0"/>
    <n v="0"/>
    <n v="0"/>
    <n v="27"/>
    <n v="100"/>
    <n v="27"/>
  </r>
  <r>
    <s v="zamogah"/>
    <s v="awwadsalotaibi"/>
    <m/>
    <m/>
    <m/>
    <m/>
    <m/>
    <m/>
    <m/>
    <m/>
    <s v="No"/>
    <n v="53"/>
    <m/>
    <m/>
    <x v="0"/>
    <d v="2019-02-10T16:57:32.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1089941088247390208/YtRqiURw_normal.jpg"/>
    <x v="29"/>
    <s v="https://twitter.com/zamogah/status/1094641526716678144"/>
    <m/>
    <m/>
    <s v="1094641526716678144"/>
    <m/>
    <b v="0"/>
    <n v="0"/>
    <s v=""/>
    <b v="1"/>
    <s v="ar"/>
    <m/>
    <s v="1093643321732464646"/>
    <b v="0"/>
    <n v="59"/>
    <s v="1094484040319590400"/>
    <s v="Twitter for iPad"/>
    <b v="0"/>
    <s v="1094484040319590400"/>
    <s v="Tweet"/>
    <n v="0"/>
    <n v="0"/>
    <m/>
    <m/>
    <m/>
    <m/>
    <m/>
    <m/>
    <m/>
    <m/>
    <n v="1"/>
    <s v="1"/>
    <s v="1"/>
    <m/>
    <m/>
    <m/>
    <m/>
    <m/>
    <m/>
    <m/>
    <m/>
    <m/>
  </r>
  <r>
    <s v="zamogah"/>
    <s v="sagiagov"/>
    <m/>
    <m/>
    <m/>
    <m/>
    <m/>
    <m/>
    <m/>
    <m/>
    <s v="No"/>
    <n v="54"/>
    <m/>
    <m/>
    <x v="3"/>
    <d v="2019-02-10T16:57:32.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1089941088247390208/YtRqiURw_normal.jpg"/>
    <x v="29"/>
    <s v="https://twitter.com/zamogah/status/1094641526716678144"/>
    <m/>
    <m/>
    <s v="1094641526716678144"/>
    <m/>
    <b v="0"/>
    <n v="0"/>
    <s v=""/>
    <b v="1"/>
    <s v="ar"/>
    <m/>
    <s v="1093643321732464646"/>
    <b v="0"/>
    <n v="59"/>
    <s v="1094484040319590400"/>
    <s v="Twitter for iPad"/>
    <b v="0"/>
    <s v="1094484040319590400"/>
    <s v="Tweet"/>
    <n v="0"/>
    <n v="0"/>
    <m/>
    <m/>
    <m/>
    <m/>
    <m/>
    <m/>
    <m/>
    <m/>
    <n v="1"/>
    <s v="1"/>
    <s v="1"/>
    <n v="0"/>
    <n v="0"/>
    <n v="0"/>
    <n v="0"/>
    <n v="0"/>
    <n v="0"/>
    <n v="27"/>
    <n v="100"/>
    <n v="27"/>
  </r>
  <r>
    <s v="sara_alabdallaa"/>
    <s v="awwadsalotaibi"/>
    <m/>
    <m/>
    <m/>
    <m/>
    <m/>
    <m/>
    <m/>
    <m/>
    <s v="No"/>
    <n v="55"/>
    <m/>
    <m/>
    <x v="0"/>
    <d v="2019-02-10T17:06:12.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971860138880577536/dtojYNxP_normal.jpg"/>
    <x v="30"/>
    <s v="https://twitter.com/sara_alabdallaa/status/1094643708681744391"/>
    <m/>
    <m/>
    <s v="1094643708681744391"/>
    <m/>
    <b v="0"/>
    <n v="0"/>
    <s v=""/>
    <b v="1"/>
    <s v="ar"/>
    <m/>
    <s v="1093643321732464646"/>
    <b v="0"/>
    <n v="59"/>
    <s v="1094484040319590400"/>
    <s v="Twitter for iPhone"/>
    <b v="0"/>
    <s v="1094484040319590400"/>
    <s v="Tweet"/>
    <n v="0"/>
    <n v="0"/>
    <m/>
    <m/>
    <m/>
    <m/>
    <m/>
    <m/>
    <m/>
    <m/>
    <n v="1"/>
    <s v="1"/>
    <s v="1"/>
    <m/>
    <m/>
    <m/>
    <m/>
    <m/>
    <m/>
    <m/>
    <m/>
    <m/>
  </r>
  <r>
    <s v="sara_alabdallaa"/>
    <s v="sagiagov"/>
    <m/>
    <m/>
    <m/>
    <m/>
    <m/>
    <m/>
    <m/>
    <m/>
    <s v="No"/>
    <n v="56"/>
    <m/>
    <m/>
    <x v="3"/>
    <d v="2019-02-10T17:06:12.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971860138880577536/dtojYNxP_normal.jpg"/>
    <x v="30"/>
    <s v="https://twitter.com/sara_alabdallaa/status/1094643708681744391"/>
    <m/>
    <m/>
    <s v="1094643708681744391"/>
    <m/>
    <b v="0"/>
    <n v="0"/>
    <s v=""/>
    <b v="1"/>
    <s v="ar"/>
    <m/>
    <s v="1093643321732464646"/>
    <b v="0"/>
    <n v="59"/>
    <s v="1094484040319590400"/>
    <s v="Twitter for iPhone"/>
    <b v="0"/>
    <s v="1094484040319590400"/>
    <s v="Tweet"/>
    <n v="0"/>
    <n v="0"/>
    <m/>
    <m/>
    <m/>
    <m/>
    <m/>
    <m/>
    <m/>
    <m/>
    <n v="1"/>
    <s v="1"/>
    <s v="1"/>
    <n v="0"/>
    <n v="0"/>
    <n v="0"/>
    <n v="0"/>
    <n v="0"/>
    <n v="0"/>
    <n v="27"/>
    <n v="100"/>
    <n v="27"/>
  </r>
  <r>
    <s v="wewe9889"/>
    <s v="awwadsalotaibi"/>
    <m/>
    <m/>
    <m/>
    <m/>
    <m/>
    <m/>
    <m/>
    <m/>
    <s v="No"/>
    <n v="57"/>
    <m/>
    <m/>
    <x v="0"/>
    <d v="2019-02-10T17:21:40.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1094320473687707648/KST8paxs_normal.jpg"/>
    <x v="31"/>
    <s v="https://twitter.com/wewe9889/status/1094647602161827841"/>
    <m/>
    <m/>
    <s v="1094647602161827841"/>
    <m/>
    <b v="0"/>
    <n v="0"/>
    <s v=""/>
    <b v="1"/>
    <s v="ar"/>
    <m/>
    <s v="1093643321732464646"/>
    <b v="0"/>
    <n v="59"/>
    <s v="1094484040319590400"/>
    <s v="Twitter for Android"/>
    <b v="0"/>
    <s v="1094484040319590400"/>
    <s v="Tweet"/>
    <n v="0"/>
    <n v="0"/>
    <m/>
    <m/>
    <m/>
    <m/>
    <m/>
    <m/>
    <m/>
    <m/>
    <n v="1"/>
    <s v="1"/>
    <s v="1"/>
    <m/>
    <m/>
    <m/>
    <m/>
    <m/>
    <m/>
    <m/>
    <m/>
    <m/>
  </r>
  <r>
    <s v="wewe9889"/>
    <s v="sagiagov"/>
    <m/>
    <m/>
    <m/>
    <m/>
    <m/>
    <m/>
    <m/>
    <m/>
    <s v="No"/>
    <n v="58"/>
    <m/>
    <m/>
    <x v="3"/>
    <d v="2019-02-10T17:21:40.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1094320473687707648/KST8paxs_normal.jpg"/>
    <x v="31"/>
    <s v="https://twitter.com/wewe9889/status/1094647602161827841"/>
    <m/>
    <m/>
    <s v="1094647602161827841"/>
    <m/>
    <b v="0"/>
    <n v="0"/>
    <s v=""/>
    <b v="1"/>
    <s v="ar"/>
    <m/>
    <s v="1093643321732464646"/>
    <b v="0"/>
    <n v="59"/>
    <s v="1094484040319590400"/>
    <s v="Twitter for Android"/>
    <b v="0"/>
    <s v="1094484040319590400"/>
    <s v="Tweet"/>
    <n v="0"/>
    <n v="0"/>
    <m/>
    <m/>
    <m/>
    <m/>
    <m/>
    <m/>
    <m/>
    <m/>
    <n v="1"/>
    <s v="1"/>
    <s v="1"/>
    <n v="0"/>
    <n v="0"/>
    <n v="0"/>
    <n v="0"/>
    <n v="0"/>
    <n v="0"/>
    <n v="27"/>
    <n v="100"/>
    <n v="27"/>
  </r>
  <r>
    <s v="r67d9bnaoglp978"/>
    <s v="awwadsalotaibi"/>
    <m/>
    <m/>
    <m/>
    <m/>
    <m/>
    <m/>
    <m/>
    <m/>
    <s v="No"/>
    <n v="59"/>
    <m/>
    <m/>
    <x v="0"/>
    <d v="2019-02-10T17:43:24.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1051514327419760645/hypvcB3A_normal.jpg"/>
    <x v="32"/>
    <s v="https://twitter.com/r67d9bnaoglp978/status/1094653069642682368"/>
    <m/>
    <m/>
    <s v="1094653069642682368"/>
    <m/>
    <b v="0"/>
    <n v="0"/>
    <s v=""/>
    <b v="1"/>
    <s v="ar"/>
    <m/>
    <s v="1093643321732464646"/>
    <b v="0"/>
    <n v="59"/>
    <s v="1094484040319590400"/>
    <s v="Twitter for Android"/>
    <b v="0"/>
    <s v="1094484040319590400"/>
    <s v="Tweet"/>
    <n v="0"/>
    <n v="0"/>
    <m/>
    <m/>
    <m/>
    <m/>
    <m/>
    <m/>
    <m/>
    <m/>
    <n v="1"/>
    <s v="1"/>
    <s v="1"/>
    <m/>
    <m/>
    <m/>
    <m/>
    <m/>
    <m/>
    <m/>
    <m/>
    <m/>
  </r>
  <r>
    <s v="r67d9bnaoglp978"/>
    <s v="sagiagov"/>
    <m/>
    <m/>
    <m/>
    <m/>
    <m/>
    <m/>
    <m/>
    <m/>
    <s v="No"/>
    <n v="60"/>
    <m/>
    <m/>
    <x v="3"/>
    <d v="2019-02-10T17:43:24.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1051514327419760645/hypvcB3A_normal.jpg"/>
    <x v="32"/>
    <s v="https://twitter.com/r67d9bnaoglp978/status/1094653069642682368"/>
    <m/>
    <m/>
    <s v="1094653069642682368"/>
    <m/>
    <b v="0"/>
    <n v="0"/>
    <s v=""/>
    <b v="1"/>
    <s v="ar"/>
    <m/>
    <s v="1093643321732464646"/>
    <b v="0"/>
    <n v="59"/>
    <s v="1094484040319590400"/>
    <s v="Twitter for Android"/>
    <b v="0"/>
    <s v="1094484040319590400"/>
    <s v="Tweet"/>
    <n v="0"/>
    <n v="0"/>
    <m/>
    <m/>
    <m/>
    <m/>
    <m/>
    <m/>
    <m/>
    <m/>
    <n v="1"/>
    <s v="1"/>
    <s v="1"/>
    <n v="0"/>
    <n v="0"/>
    <n v="0"/>
    <n v="0"/>
    <n v="0"/>
    <n v="0"/>
    <n v="27"/>
    <n v="100"/>
    <n v="27"/>
  </r>
  <r>
    <s v="anajambi"/>
    <s v="awwadsalotaibi"/>
    <m/>
    <m/>
    <m/>
    <m/>
    <m/>
    <m/>
    <m/>
    <m/>
    <s v="No"/>
    <n v="61"/>
    <m/>
    <m/>
    <x v="0"/>
    <d v="2019-02-10T17:48:00.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1456585903/AJ_normal.jpg"/>
    <x v="33"/>
    <s v="https://twitter.com/anajambi/status/1094654227794796544"/>
    <m/>
    <m/>
    <s v="1094654227794796544"/>
    <m/>
    <b v="0"/>
    <n v="0"/>
    <s v=""/>
    <b v="1"/>
    <s v="ar"/>
    <m/>
    <s v="1093643321732464646"/>
    <b v="0"/>
    <n v="59"/>
    <s v="1094484040319590400"/>
    <s v="Twitter for Android"/>
    <b v="0"/>
    <s v="1094484040319590400"/>
    <s v="Tweet"/>
    <n v="0"/>
    <n v="0"/>
    <m/>
    <m/>
    <m/>
    <m/>
    <m/>
    <m/>
    <m/>
    <m/>
    <n v="1"/>
    <s v="1"/>
    <s v="1"/>
    <m/>
    <m/>
    <m/>
    <m/>
    <m/>
    <m/>
    <m/>
    <m/>
    <m/>
  </r>
  <r>
    <s v="anajambi"/>
    <s v="sagiagov"/>
    <m/>
    <m/>
    <m/>
    <m/>
    <m/>
    <m/>
    <m/>
    <m/>
    <s v="No"/>
    <n v="62"/>
    <m/>
    <m/>
    <x v="3"/>
    <d v="2019-02-10T17:48:00.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1456585903/AJ_normal.jpg"/>
    <x v="33"/>
    <s v="https://twitter.com/anajambi/status/1094654227794796544"/>
    <m/>
    <m/>
    <s v="1094654227794796544"/>
    <m/>
    <b v="0"/>
    <n v="0"/>
    <s v=""/>
    <b v="1"/>
    <s v="ar"/>
    <m/>
    <s v="1093643321732464646"/>
    <b v="0"/>
    <n v="59"/>
    <s v="1094484040319590400"/>
    <s v="Twitter for Android"/>
    <b v="0"/>
    <s v="1094484040319590400"/>
    <s v="Tweet"/>
    <n v="0"/>
    <n v="0"/>
    <m/>
    <m/>
    <m/>
    <m/>
    <m/>
    <m/>
    <m/>
    <m/>
    <n v="1"/>
    <s v="1"/>
    <s v="1"/>
    <n v="0"/>
    <n v="0"/>
    <n v="0"/>
    <n v="0"/>
    <n v="0"/>
    <n v="0"/>
    <n v="27"/>
    <n v="100"/>
    <n v="27"/>
  </r>
  <r>
    <s v="k_m_althawadi"/>
    <s v="awwadsalotaibi"/>
    <m/>
    <m/>
    <m/>
    <m/>
    <m/>
    <m/>
    <m/>
    <m/>
    <s v="No"/>
    <n v="63"/>
    <m/>
    <m/>
    <x v="0"/>
    <d v="2019-02-10T17:50:05.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946317056147894272/-nSlT_ZF_normal.jpg"/>
    <x v="34"/>
    <s v="https://twitter.com/k_m_althawadi/status/1094654753135562755"/>
    <m/>
    <m/>
    <s v="1094654753135562755"/>
    <m/>
    <b v="0"/>
    <n v="0"/>
    <s v=""/>
    <b v="1"/>
    <s v="ar"/>
    <m/>
    <s v="1093643321732464646"/>
    <b v="0"/>
    <n v="59"/>
    <s v="1094484040319590400"/>
    <s v="Twitter for Android"/>
    <b v="0"/>
    <s v="1094484040319590400"/>
    <s v="Tweet"/>
    <n v="0"/>
    <n v="0"/>
    <m/>
    <m/>
    <m/>
    <m/>
    <m/>
    <m/>
    <m/>
    <m/>
    <n v="1"/>
    <s v="1"/>
    <s v="1"/>
    <m/>
    <m/>
    <m/>
    <m/>
    <m/>
    <m/>
    <m/>
    <m/>
    <m/>
  </r>
  <r>
    <s v="k_m_althawadi"/>
    <s v="sagiagov"/>
    <m/>
    <m/>
    <m/>
    <m/>
    <m/>
    <m/>
    <m/>
    <m/>
    <s v="No"/>
    <n v="64"/>
    <m/>
    <m/>
    <x v="3"/>
    <d v="2019-02-10T17:50:05.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946317056147894272/-nSlT_ZF_normal.jpg"/>
    <x v="34"/>
    <s v="https://twitter.com/k_m_althawadi/status/1094654753135562755"/>
    <m/>
    <m/>
    <s v="1094654753135562755"/>
    <m/>
    <b v="0"/>
    <n v="0"/>
    <s v=""/>
    <b v="1"/>
    <s v="ar"/>
    <m/>
    <s v="1093643321732464646"/>
    <b v="0"/>
    <n v="59"/>
    <s v="1094484040319590400"/>
    <s v="Twitter for Android"/>
    <b v="0"/>
    <s v="1094484040319590400"/>
    <s v="Tweet"/>
    <n v="0"/>
    <n v="0"/>
    <m/>
    <m/>
    <m/>
    <m/>
    <m/>
    <m/>
    <m/>
    <m/>
    <n v="1"/>
    <s v="1"/>
    <s v="1"/>
    <n v="0"/>
    <n v="0"/>
    <n v="0"/>
    <n v="0"/>
    <n v="0"/>
    <n v="0"/>
    <n v="27"/>
    <n v="100"/>
    <n v="27"/>
  </r>
  <r>
    <s v="lonley1434"/>
    <s v="awwadsalotaibi"/>
    <m/>
    <m/>
    <m/>
    <m/>
    <m/>
    <m/>
    <m/>
    <m/>
    <s v="No"/>
    <n v="65"/>
    <m/>
    <m/>
    <x v="0"/>
    <d v="2019-02-10T18:03:59.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1079815146917294080/t9BE61NJ_normal.jpg"/>
    <x v="35"/>
    <s v="https://twitter.com/lonley1434/status/1094658250652438528"/>
    <m/>
    <m/>
    <s v="1094658250652438528"/>
    <m/>
    <b v="0"/>
    <n v="0"/>
    <s v=""/>
    <b v="1"/>
    <s v="ar"/>
    <m/>
    <s v="1093643321732464646"/>
    <b v="0"/>
    <n v="59"/>
    <s v="1094484040319590400"/>
    <s v="Twitter for iPhone"/>
    <b v="0"/>
    <s v="1094484040319590400"/>
    <s v="Tweet"/>
    <n v="0"/>
    <n v="0"/>
    <m/>
    <m/>
    <m/>
    <m/>
    <m/>
    <m/>
    <m/>
    <m/>
    <n v="1"/>
    <s v="1"/>
    <s v="1"/>
    <m/>
    <m/>
    <m/>
    <m/>
    <m/>
    <m/>
    <m/>
    <m/>
    <m/>
  </r>
  <r>
    <s v="lonley1434"/>
    <s v="sagiagov"/>
    <m/>
    <m/>
    <m/>
    <m/>
    <m/>
    <m/>
    <m/>
    <m/>
    <s v="No"/>
    <n v="66"/>
    <m/>
    <m/>
    <x v="3"/>
    <d v="2019-02-10T18:03:59.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1079815146917294080/t9BE61NJ_normal.jpg"/>
    <x v="35"/>
    <s v="https://twitter.com/lonley1434/status/1094658250652438528"/>
    <m/>
    <m/>
    <s v="1094658250652438528"/>
    <m/>
    <b v="0"/>
    <n v="0"/>
    <s v=""/>
    <b v="1"/>
    <s v="ar"/>
    <m/>
    <s v="1093643321732464646"/>
    <b v="0"/>
    <n v="59"/>
    <s v="1094484040319590400"/>
    <s v="Twitter for iPhone"/>
    <b v="0"/>
    <s v="1094484040319590400"/>
    <s v="Tweet"/>
    <n v="0"/>
    <n v="0"/>
    <m/>
    <m/>
    <m/>
    <m/>
    <m/>
    <m/>
    <m/>
    <m/>
    <n v="1"/>
    <s v="1"/>
    <s v="1"/>
    <n v="0"/>
    <n v="0"/>
    <n v="0"/>
    <n v="0"/>
    <n v="0"/>
    <n v="0"/>
    <n v="27"/>
    <n v="100"/>
    <n v="27"/>
  </r>
  <r>
    <s v="ahmedbinmasoud"/>
    <s v="awwadsalotaibi"/>
    <m/>
    <m/>
    <m/>
    <m/>
    <m/>
    <m/>
    <m/>
    <m/>
    <s v="No"/>
    <n v="67"/>
    <m/>
    <m/>
    <x v="0"/>
    <d v="2019-02-10T18:18:18.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1090694914252439552/Htigp-1E_normal.jpg"/>
    <x v="36"/>
    <s v="https://twitter.com/ahmedbinmasoud/status/1094661855686127623"/>
    <m/>
    <m/>
    <s v="1094661855686127623"/>
    <m/>
    <b v="0"/>
    <n v="0"/>
    <s v=""/>
    <b v="1"/>
    <s v="ar"/>
    <m/>
    <s v="1093643321732464646"/>
    <b v="0"/>
    <n v="59"/>
    <s v="1094484040319590400"/>
    <s v="Twitter for iPhone"/>
    <b v="0"/>
    <s v="1094484040319590400"/>
    <s v="Tweet"/>
    <n v="0"/>
    <n v="0"/>
    <m/>
    <m/>
    <m/>
    <m/>
    <m/>
    <m/>
    <m/>
    <m/>
    <n v="1"/>
    <s v="1"/>
    <s v="1"/>
    <m/>
    <m/>
    <m/>
    <m/>
    <m/>
    <m/>
    <m/>
    <m/>
    <m/>
  </r>
  <r>
    <s v="ahmedbinmasoud"/>
    <s v="sagiagov"/>
    <m/>
    <m/>
    <m/>
    <m/>
    <m/>
    <m/>
    <m/>
    <m/>
    <s v="No"/>
    <n v="68"/>
    <m/>
    <m/>
    <x v="3"/>
    <d v="2019-02-10T18:18:18.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1090694914252439552/Htigp-1E_normal.jpg"/>
    <x v="36"/>
    <s v="https://twitter.com/ahmedbinmasoud/status/1094661855686127623"/>
    <m/>
    <m/>
    <s v="1094661855686127623"/>
    <m/>
    <b v="0"/>
    <n v="0"/>
    <s v=""/>
    <b v="1"/>
    <s v="ar"/>
    <m/>
    <s v="1093643321732464646"/>
    <b v="0"/>
    <n v="59"/>
    <s v="1094484040319590400"/>
    <s v="Twitter for iPhone"/>
    <b v="0"/>
    <s v="1094484040319590400"/>
    <s v="Tweet"/>
    <n v="0"/>
    <n v="0"/>
    <m/>
    <m/>
    <m/>
    <m/>
    <m/>
    <m/>
    <m/>
    <m/>
    <n v="1"/>
    <s v="1"/>
    <s v="1"/>
    <n v="0"/>
    <n v="0"/>
    <n v="0"/>
    <n v="0"/>
    <n v="0"/>
    <n v="0"/>
    <n v="27"/>
    <n v="100"/>
    <n v="27"/>
  </r>
  <r>
    <s v="twitanp"/>
    <s v="awwadsalotaibi"/>
    <m/>
    <m/>
    <m/>
    <m/>
    <m/>
    <m/>
    <m/>
    <m/>
    <s v="No"/>
    <n v="69"/>
    <m/>
    <m/>
    <x v="0"/>
    <d v="2019-02-10T18:30:59.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883311887093567489/oaWDPudl_normal.jpg"/>
    <x v="37"/>
    <s v="https://twitter.com/twitanp/status/1094665043877216258"/>
    <m/>
    <m/>
    <s v="1094665043877216258"/>
    <m/>
    <b v="0"/>
    <n v="0"/>
    <s v=""/>
    <b v="1"/>
    <s v="ar"/>
    <m/>
    <s v="1093643321732464646"/>
    <b v="0"/>
    <n v="59"/>
    <s v="1094484040319590400"/>
    <s v="Twitter for iPhone"/>
    <b v="0"/>
    <s v="1094484040319590400"/>
    <s v="Tweet"/>
    <n v="0"/>
    <n v="0"/>
    <m/>
    <m/>
    <m/>
    <m/>
    <m/>
    <m/>
    <m/>
    <m/>
    <n v="1"/>
    <s v="1"/>
    <s v="1"/>
    <m/>
    <m/>
    <m/>
    <m/>
    <m/>
    <m/>
    <m/>
    <m/>
    <m/>
  </r>
  <r>
    <s v="twitanp"/>
    <s v="sagiagov"/>
    <m/>
    <m/>
    <m/>
    <m/>
    <m/>
    <m/>
    <m/>
    <m/>
    <s v="No"/>
    <n v="70"/>
    <m/>
    <m/>
    <x v="3"/>
    <d v="2019-02-10T18:30:59.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883311887093567489/oaWDPudl_normal.jpg"/>
    <x v="37"/>
    <s v="https://twitter.com/twitanp/status/1094665043877216258"/>
    <m/>
    <m/>
    <s v="1094665043877216258"/>
    <m/>
    <b v="0"/>
    <n v="0"/>
    <s v=""/>
    <b v="1"/>
    <s v="ar"/>
    <m/>
    <s v="1093643321732464646"/>
    <b v="0"/>
    <n v="59"/>
    <s v="1094484040319590400"/>
    <s v="Twitter for iPhone"/>
    <b v="0"/>
    <s v="1094484040319590400"/>
    <s v="Tweet"/>
    <n v="0"/>
    <n v="0"/>
    <m/>
    <m/>
    <m/>
    <m/>
    <m/>
    <m/>
    <m/>
    <m/>
    <n v="1"/>
    <s v="1"/>
    <s v="1"/>
    <n v="0"/>
    <n v="0"/>
    <n v="0"/>
    <n v="0"/>
    <n v="0"/>
    <n v="0"/>
    <n v="27"/>
    <n v="100"/>
    <n v="27"/>
  </r>
  <r>
    <s v="hamor9258"/>
    <s v="awwadsalotaibi"/>
    <m/>
    <m/>
    <m/>
    <m/>
    <m/>
    <m/>
    <m/>
    <m/>
    <s v="No"/>
    <n v="71"/>
    <m/>
    <m/>
    <x v="0"/>
    <d v="2019-02-10T19:49:10.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750165656390205440/ZdlRfUD4_normal.jpg"/>
    <x v="38"/>
    <s v="https://twitter.com/hamor9258/status/1094684721789980672"/>
    <m/>
    <m/>
    <s v="1094684721789980672"/>
    <m/>
    <b v="0"/>
    <n v="0"/>
    <s v=""/>
    <b v="1"/>
    <s v="ar"/>
    <m/>
    <s v="1093643321732464646"/>
    <b v="0"/>
    <n v="59"/>
    <s v="1094484040319590400"/>
    <s v="Twitter for iPhone"/>
    <b v="0"/>
    <s v="1094484040319590400"/>
    <s v="Tweet"/>
    <n v="0"/>
    <n v="0"/>
    <m/>
    <m/>
    <m/>
    <m/>
    <m/>
    <m/>
    <m/>
    <m/>
    <n v="1"/>
    <s v="1"/>
    <s v="1"/>
    <m/>
    <m/>
    <m/>
    <m/>
    <m/>
    <m/>
    <m/>
    <m/>
    <m/>
  </r>
  <r>
    <s v="hamor9258"/>
    <s v="sagiagov"/>
    <m/>
    <m/>
    <m/>
    <m/>
    <m/>
    <m/>
    <m/>
    <m/>
    <s v="No"/>
    <n v="72"/>
    <m/>
    <m/>
    <x v="3"/>
    <d v="2019-02-10T19:49:10.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750165656390205440/ZdlRfUD4_normal.jpg"/>
    <x v="38"/>
    <s v="https://twitter.com/hamor9258/status/1094684721789980672"/>
    <m/>
    <m/>
    <s v="1094684721789980672"/>
    <m/>
    <b v="0"/>
    <n v="0"/>
    <s v=""/>
    <b v="1"/>
    <s v="ar"/>
    <m/>
    <s v="1093643321732464646"/>
    <b v="0"/>
    <n v="59"/>
    <s v="1094484040319590400"/>
    <s v="Twitter for iPhone"/>
    <b v="0"/>
    <s v="1094484040319590400"/>
    <s v="Tweet"/>
    <n v="0"/>
    <n v="0"/>
    <m/>
    <m/>
    <m/>
    <m/>
    <m/>
    <m/>
    <m/>
    <m/>
    <n v="1"/>
    <s v="1"/>
    <s v="1"/>
    <n v="0"/>
    <n v="0"/>
    <n v="0"/>
    <n v="0"/>
    <n v="0"/>
    <n v="0"/>
    <n v="27"/>
    <n v="100"/>
    <n v="27"/>
  </r>
  <r>
    <s v="haivaaaa4"/>
    <s v="amhfarraj"/>
    <m/>
    <m/>
    <m/>
    <m/>
    <m/>
    <m/>
    <m/>
    <m/>
    <s v="No"/>
    <n v="73"/>
    <m/>
    <m/>
    <x v="2"/>
    <d v="2019-02-09T00:08:46.000"/>
    <s v="@amhfarraj د.وليد انا من فترة وانا أغرد بخصوص بيزوس اللي جالس يجامل جهات معينة ويغلط بحق الوطن والله العالم اعتقدانه جالس يعد نفسه للدخول بالسياسة والترشيح ولو كان بغرض التجارة لرأيناه يسعى لرضانا خصوصا انه في صدد فتح امازون بالمملكة ارجو منك الدعم بنشر هاشتاق مقاطعة امازون #مقاطعة_امازون"/>
    <m/>
    <m/>
    <x v="2"/>
    <m/>
    <s v="http://pbs.twimg.com/profile_images/745728106565144577/eli7EN73_normal.jpg"/>
    <x v="39"/>
    <s v="https://twitter.com/haivaaaa4/status/1094025276621754368"/>
    <m/>
    <m/>
    <s v="1094025276621754368"/>
    <s v="1093889999047741441"/>
    <b v="0"/>
    <n v="7"/>
    <s v="707948410654089216"/>
    <b v="0"/>
    <s v="ar"/>
    <m/>
    <s v=""/>
    <b v="0"/>
    <n v="7"/>
    <s v=""/>
    <s v="Twitter for iPhone"/>
    <b v="0"/>
    <s v="1093889999047741441"/>
    <s v="Tweet"/>
    <n v="0"/>
    <n v="0"/>
    <m/>
    <m/>
    <m/>
    <m/>
    <m/>
    <m/>
    <m/>
    <m/>
    <n v="1"/>
    <s v="6"/>
    <s v="6"/>
    <n v="0"/>
    <n v="0"/>
    <n v="0"/>
    <n v="0"/>
    <n v="0"/>
    <n v="0"/>
    <n v="49"/>
    <n v="100"/>
    <n v="49"/>
  </r>
  <r>
    <s v="haivaaaa4"/>
    <s v="haivaaaa4"/>
    <m/>
    <m/>
    <m/>
    <m/>
    <m/>
    <m/>
    <m/>
    <m/>
    <s v="No"/>
    <n v="74"/>
    <m/>
    <m/>
    <x v="1"/>
    <d v="2019-02-09T18:59:11.000"/>
    <s v="#الوطن_خط_احمر #السعودية_العظمى #واشنطن #مقاطعة_امازون https://t.co/tszUqvz1HF"/>
    <s v="https://twitter.com/awwadsalotaibi/status/1094274463527399428"/>
    <s v="twitter.com"/>
    <x v="4"/>
    <m/>
    <s v="http://pbs.twimg.com/profile_images/745728106565144577/eli7EN73_normal.jpg"/>
    <x v="40"/>
    <s v="https://twitter.com/haivaaaa4/status/1094309755559071744"/>
    <m/>
    <m/>
    <s v="1094309755559071744"/>
    <m/>
    <b v="0"/>
    <n v="3"/>
    <s v=""/>
    <b v="1"/>
    <s v="und"/>
    <m/>
    <s v="1094274463527399428"/>
    <b v="0"/>
    <n v="0"/>
    <s v=""/>
    <s v="Twitter for iPhone"/>
    <b v="0"/>
    <s v="1094309755559071744"/>
    <s v="Tweet"/>
    <n v="0"/>
    <n v="0"/>
    <m/>
    <m/>
    <m/>
    <m/>
    <m/>
    <m/>
    <m/>
    <m/>
    <n v="1"/>
    <s v="6"/>
    <s v="6"/>
    <n v="0"/>
    <n v="0"/>
    <n v="0"/>
    <n v="0"/>
    <n v="0"/>
    <n v="0"/>
    <n v="4"/>
    <n v="100"/>
    <n v="4"/>
  </r>
  <r>
    <s v="ssmm889"/>
    <s v="haivaaaa4"/>
    <m/>
    <m/>
    <m/>
    <m/>
    <m/>
    <m/>
    <m/>
    <m/>
    <s v="No"/>
    <n v="75"/>
    <m/>
    <m/>
    <x v="0"/>
    <d v="2019-02-10T19:50:42.000"/>
    <s v="@amhfarraj د.وليد انا من فترة وانا أغرد بخصوص بيزوس اللي جالس يجامل جهات معينة ويغلط بحق الوطن والله العالم اعتقدانه جالس يعد نفسه للدخول بالسياسة والترشيح ولو كان بغرض التجارة لرأيناه يسعى لرضانا خصوصا انه في صدد فتح امازون بالمملكة ارجو منك الدعم بنشر هاشتاق مقاطعة امازون #مقاطعة_امازون"/>
    <m/>
    <m/>
    <x v="1"/>
    <m/>
    <s v="http://pbs.twimg.com/profile_images/973229744681553921/eKoSybvn_normal.jpg"/>
    <x v="41"/>
    <s v="https://twitter.com/ssmm889/status/1094685106277662722"/>
    <m/>
    <m/>
    <s v="1094685106277662722"/>
    <m/>
    <b v="0"/>
    <n v="0"/>
    <s v=""/>
    <b v="0"/>
    <s v="ar"/>
    <m/>
    <s v=""/>
    <b v="0"/>
    <n v="7"/>
    <s v="1094025276621754368"/>
    <s v="Twitter for Android"/>
    <b v="0"/>
    <s v="1094025276621754368"/>
    <s v="Tweet"/>
    <n v="0"/>
    <n v="0"/>
    <m/>
    <m/>
    <m/>
    <m/>
    <m/>
    <m/>
    <m/>
    <m/>
    <n v="1"/>
    <s v="6"/>
    <s v="6"/>
    <m/>
    <m/>
    <m/>
    <m/>
    <m/>
    <m/>
    <m/>
    <m/>
    <m/>
  </r>
  <r>
    <s v="ssmm889"/>
    <s v="amhfarraj"/>
    <m/>
    <m/>
    <m/>
    <m/>
    <m/>
    <m/>
    <m/>
    <m/>
    <s v="No"/>
    <n v="76"/>
    <m/>
    <m/>
    <x v="2"/>
    <d v="2019-02-10T19:50:42.000"/>
    <s v="@amhfarraj د.وليد انا من فترة وانا أغرد بخصوص بيزوس اللي جالس يجامل جهات معينة ويغلط بحق الوطن والله العالم اعتقدانه جالس يعد نفسه للدخول بالسياسة والترشيح ولو كان بغرض التجارة لرأيناه يسعى لرضانا خصوصا انه في صدد فتح امازون بالمملكة ارجو منك الدعم بنشر هاشتاق مقاطعة امازون #مقاطعة_امازون"/>
    <m/>
    <m/>
    <x v="1"/>
    <m/>
    <s v="http://pbs.twimg.com/profile_images/973229744681553921/eKoSybvn_normal.jpg"/>
    <x v="41"/>
    <s v="https://twitter.com/ssmm889/status/1094685106277662722"/>
    <m/>
    <m/>
    <s v="1094685106277662722"/>
    <m/>
    <b v="0"/>
    <n v="0"/>
    <s v=""/>
    <b v="0"/>
    <s v="ar"/>
    <m/>
    <s v=""/>
    <b v="0"/>
    <n v="7"/>
    <s v="1094025276621754368"/>
    <s v="Twitter for Android"/>
    <b v="0"/>
    <s v="1094025276621754368"/>
    <s v="Tweet"/>
    <n v="0"/>
    <n v="0"/>
    <m/>
    <m/>
    <m/>
    <m/>
    <m/>
    <m/>
    <m/>
    <m/>
    <n v="1"/>
    <s v="6"/>
    <s v="6"/>
    <n v="0"/>
    <n v="0"/>
    <n v="0"/>
    <n v="0"/>
    <n v="0"/>
    <n v="0"/>
    <n v="49"/>
    <n v="100"/>
    <n v="49"/>
  </r>
  <r>
    <s v="roaadroid"/>
    <s v="awwadsalotaibi"/>
    <m/>
    <m/>
    <m/>
    <m/>
    <m/>
    <m/>
    <m/>
    <m/>
    <s v="No"/>
    <n v="77"/>
    <m/>
    <m/>
    <x v="0"/>
    <d v="2019-02-10T20:11:37.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827945929210736640/tos74Ii5_normal.jpg"/>
    <x v="42"/>
    <s v="https://twitter.com/roaadroid/status/1094690372075380738"/>
    <m/>
    <m/>
    <s v="1094690372075380738"/>
    <m/>
    <b v="0"/>
    <n v="0"/>
    <s v=""/>
    <b v="1"/>
    <s v="ar"/>
    <m/>
    <s v="1093643321732464646"/>
    <b v="0"/>
    <n v="59"/>
    <s v="1094484040319590400"/>
    <s v="Twitter for Android"/>
    <b v="0"/>
    <s v="1094484040319590400"/>
    <s v="Tweet"/>
    <n v="0"/>
    <n v="0"/>
    <m/>
    <m/>
    <m/>
    <m/>
    <m/>
    <m/>
    <m/>
    <m/>
    <n v="1"/>
    <s v="1"/>
    <s v="1"/>
    <m/>
    <m/>
    <m/>
    <m/>
    <m/>
    <m/>
    <m/>
    <m/>
    <m/>
  </r>
  <r>
    <s v="roaadroid"/>
    <s v="sagiagov"/>
    <m/>
    <m/>
    <m/>
    <m/>
    <m/>
    <m/>
    <m/>
    <m/>
    <s v="No"/>
    <n v="78"/>
    <m/>
    <m/>
    <x v="3"/>
    <d v="2019-02-10T20:11:37.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827945929210736640/tos74Ii5_normal.jpg"/>
    <x v="42"/>
    <s v="https://twitter.com/roaadroid/status/1094690372075380738"/>
    <m/>
    <m/>
    <s v="1094690372075380738"/>
    <m/>
    <b v="0"/>
    <n v="0"/>
    <s v=""/>
    <b v="1"/>
    <s v="ar"/>
    <m/>
    <s v="1093643321732464646"/>
    <b v="0"/>
    <n v="59"/>
    <s v="1094484040319590400"/>
    <s v="Twitter for Android"/>
    <b v="0"/>
    <s v="1094484040319590400"/>
    <s v="Tweet"/>
    <n v="0"/>
    <n v="0"/>
    <m/>
    <m/>
    <m/>
    <m/>
    <m/>
    <m/>
    <m/>
    <m/>
    <n v="1"/>
    <s v="1"/>
    <s v="1"/>
    <n v="0"/>
    <n v="0"/>
    <n v="0"/>
    <n v="0"/>
    <n v="0"/>
    <n v="0"/>
    <n v="27"/>
    <n v="100"/>
    <n v="27"/>
  </r>
  <r>
    <s v="mano0olia"/>
    <s v="awwadsalotaibi"/>
    <m/>
    <m/>
    <m/>
    <m/>
    <m/>
    <m/>
    <m/>
    <m/>
    <s v="No"/>
    <n v="79"/>
    <m/>
    <m/>
    <x v="0"/>
    <d v="2019-02-10T20:23:03.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344513261573367077/1e97b8e64b564d5c944b62ce59e74a55_normal.png"/>
    <x v="43"/>
    <s v="https://twitter.com/mano0olia/status/1094693250475216898"/>
    <m/>
    <m/>
    <s v="1094693250475216898"/>
    <m/>
    <b v="0"/>
    <n v="0"/>
    <s v=""/>
    <b v="1"/>
    <s v="ar"/>
    <m/>
    <s v="1093643321732464646"/>
    <b v="0"/>
    <n v="59"/>
    <s v="1094484040319590400"/>
    <s v="Twitter for iPhone"/>
    <b v="0"/>
    <s v="1094484040319590400"/>
    <s v="Tweet"/>
    <n v="0"/>
    <n v="0"/>
    <m/>
    <m/>
    <m/>
    <m/>
    <m/>
    <m/>
    <m/>
    <m/>
    <n v="1"/>
    <s v="1"/>
    <s v="1"/>
    <m/>
    <m/>
    <m/>
    <m/>
    <m/>
    <m/>
    <m/>
    <m/>
    <m/>
  </r>
  <r>
    <s v="mano0olia"/>
    <s v="sagiagov"/>
    <m/>
    <m/>
    <m/>
    <m/>
    <m/>
    <m/>
    <m/>
    <m/>
    <s v="No"/>
    <n v="80"/>
    <m/>
    <m/>
    <x v="3"/>
    <d v="2019-02-10T20:23:03.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344513261573367077/1e97b8e64b564d5c944b62ce59e74a55_normal.png"/>
    <x v="43"/>
    <s v="https://twitter.com/mano0olia/status/1094693250475216898"/>
    <m/>
    <m/>
    <s v="1094693250475216898"/>
    <m/>
    <b v="0"/>
    <n v="0"/>
    <s v=""/>
    <b v="1"/>
    <s v="ar"/>
    <m/>
    <s v="1093643321732464646"/>
    <b v="0"/>
    <n v="59"/>
    <s v="1094484040319590400"/>
    <s v="Twitter for iPhone"/>
    <b v="0"/>
    <s v="1094484040319590400"/>
    <s v="Tweet"/>
    <n v="0"/>
    <n v="0"/>
    <m/>
    <m/>
    <m/>
    <m/>
    <m/>
    <m/>
    <m/>
    <m/>
    <n v="1"/>
    <s v="1"/>
    <s v="1"/>
    <n v="0"/>
    <n v="0"/>
    <n v="0"/>
    <n v="0"/>
    <n v="0"/>
    <n v="0"/>
    <n v="27"/>
    <n v="100"/>
    <n v="27"/>
  </r>
  <r>
    <s v="gray_27"/>
    <s v="awwadsalotaibi"/>
    <m/>
    <m/>
    <m/>
    <m/>
    <m/>
    <m/>
    <m/>
    <m/>
    <s v="No"/>
    <n v="81"/>
    <m/>
    <m/>
    <x v="0"/>
    <d v="2019-02-11T03:07:45.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877758419364708352/kr3eXyhu_normal.jpg"/>
    <x v="44"/>
    <s v="https://twitter.com/gray_27/status/1094795094107062273"/>
    <m/>
    <m/>
    <s v="1094795094107062273"/>
    <m/>
    <b v="0"/>
    <n v="0"/>
    <s v=""/>
    <b v="1"/>
    <s v="ar"/>
    <m/>
    <s v="1093643321732464646"/>
    <b v="0"/>
    <n v="59"/>
    <s v="1094484040319590400"/>
    <s v="Twitter for iPhone"/>
    <b v="0"/>
    <s v="1094484040319590400"/>
    <s v="Tweet"/>
    <n v="0"/>
    <n v="0"/>
    <m/>
    <m/>
    <m/>
    <m/>
    <m/>
    <m/>
    <m/>
    <m/>
    <n v="1"/>
    <s v="1"/>
    <s v="1"/>
    <m/>
    <m/>
    <m/>
    <m/>
    <m/>
    <m/>
    <m/>
    <m/>
    <m/>
  </r>
  <r>
    <s v="gray_27"/>
    <s v="sagiagov"/>
    <m/>
    <m/>
    <m/>
    <m/>
    <m/>
    <m/>
    <m/>
    <m/>
    <s v="No"/>
    <n v="82"/>
    <m/>
    <m/>
    <x v="3"/>
    <d v="2019-02-11T03:07:45.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877758419364708352/kr3eXyhu_normal.jpg"/>
    <x v="44"/>
    <s v="https://twitter.com/gray_27/status/1094795094107062273"/>
    <m/>
    <m/>
    <s v="1094795094107062273"/>
    <m/>
    <b v="0"/>
    <n v="0"/>
    <s v=""/>
    <b v="1"/>
    <s v="ar"/>
    <m/>
    <s v="1093643321732464646"/>
    <b v="0"/>
    <n v="59"/>
    <s v="1094484040319590400"/>
    <s v="Twitter for iPhone"/>
    <b v="0"/>
    <s v="1094484040319590400"/>
    <s v="Tweet"/>
    <n v="0"/>
    <n v="0"/>
    <m/>
    <m/>
    <m/>
    <m/>
    <m/>
    <m/>
    <m/>
    <m/>
    <n v="1"/>
    <s v="1"/>
    <s v="1"/>
    <n v="0"/>
    <n v="0"/>
    <n v="0"/>
    <n v="0"/>
    <n v="0"/>
    <n v="0"/>
    <n v="27"/>
    <n v="100"/>
    <n v="27"/>
  </r>
  <r>
    <s v="omatheer22221"/>
    <s v="awwadsalotaibi"/>
    <m/>
    <m/>
    <m/>
    <m/>
    <m/>
    <m/>
    <m/>
    <m/>
    <s v="No"/>
    <n v="83"/>
    <m/>
    <m/>
    <x v="0"/>
    <d v="2019-02-11T16:20:44.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1068569251571789825/6m4tJ5Ux_normal.jpg"/>
    <x v="45"/>
    <s v="https://twitter.com/omatheer22221/status/1094994656650235904"/>
    <m/>
    <m/>
    <s v="1094994656650235904"/>
    <m/>
    <b v="0"/>
    <n v="0"/>
    <s v=""/>
    <b v="1"/>
    <s v="ar"/>
    <m/>
    <s v="1093643321732464646"/>
    <b v="0"/>
    <n v="59"/>
    <s v="1094484040319590400"/>
    <s v="Twitter for iPhone"/>
    <b v="0"/>
    <s v="1094484040319590400"/>
    <s v="Tweet"/>
    <n v="0"/>
    <n v="0"/>
    <m/>
    <m/>
    <m/>
    <m/>
    <m/>
    <m/>
    <m/>
    <m/>
    <n v="1"/>
    <s v="1"/>
    <s v="1"/>
    <m/>
    <m/>
    <m/>
    <m/>
    <m/>
    <m/>
    <m/>
    <m/>
    <m/>
  </r>
  <r>
    <s v="omatheer22221"/>
    <s v="sagiagov"/>
    <m/>
    <m/>
    <m/>
    <m/>
    <m/>
    <m/>
    <m/>
    <m/>
    <s v="No"/>
    <n v="84"/>
    <m/>
    <m/>
    <x v="3"/>
    <d v="2019-02-11T16:20:44.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1068569251571789825/6m4tJ5Ux_normal.jpg"/>
    <x v="45"/>
    <s v="https://twitter.com/omatheer22221/status/1094994656650235904"/>
    <m/>
    <m/>
    <s v="1094994656650235904"/>
    <m/>
    <b v="0"/>
    <n v="0"/>
    <s v=""/>
    <b v="1"/>
    <s v="ar"/>
    <m/>
    <s v="1093643321732464646"/>
    <b v="0"/>
    <n v="59"/>
    <s v="1094484040319590400"/>
    <s v="Twitter for iPhone"/>
    <b v="0"/>
    <s v="1094484040319590400"/>
    <s v="Tweet"/>
    <n v="0"/>
    <n v="0"/>
    <m/>
    <m/>
    <m/>
    <m/>
    <m/>
    <m/>
    <m/>
    <m/>
    <n v="1"/>
    <s v="1"/>
    <s v="1"/>
    <n v="0"/>
    <n v="0"/>
    <n v="0"/>
    <n v="0"/>
    <n v="0"/>
    <n v="0"/>
    <n v="27"/>
    <n v="100"/>
    <n v="27"/>
  </r>
  <r>
    <s v="oneokmariam"/>
    <s v="awwadsalotaibi"/>
    <m/>
    <m/>
    <m/>
    <m/>
    <m/>
    <m/>
    <m/>
    <m/>
    <s v="No"/>
    <n v="85"/>
    <m/>
    <m/>
    <x v="0"/>
    <d v="2019-02-11T16:23:31.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993121609555894272/EKzNIUMN_normal.jpg"/>
    <x v="46"/>
    <s v="https://twitter.com/oneokmariam/status/1094995357191294977"/>
    <m/>
    <m/>
    <s v="1094995357191294977"/>
    <m/>
    <b v="0"/>
    <n v="0"/>
    <s v=""/>
    <b v="1"/>
    <s v="ar"/>
    <m/>
    <s v="1093643321732464646"/>
    <b v="0"/>
    <n v="59"/>
    <s v="1094484040319590400"/>
    <s v="Twitter for iPhone"/>
    <b v="0"/>
    <s v="1094484040319590400"/>
    <s v="Tweet"/>
    <n v="0"/>
    <n v="0"/>
    <m/>
    <m/>
    <m/>
    <m/>
    <m/>
    <m/>
    <m/>
    <m/>
    <n v="1"/>
    <s v="1"/>
    <s v="1"/>
    <m/>
    <m/>
    <m/>
    <m/>
    <m/>
    <m/>
    <m/>
    <m/>
    <m/>
  </r>
  <r>
    <s v="oneokmariam"/>
    <s v="sagiagov"/>
    <m/>
    <m/>
    <m/>
    <m/>
    <m/>
    <m/>
    <m/>
    <m/>
    <s v="No"/>
    <n v="86"/>
    <m/>
    <m/>
    <x v="3"/>
    <d v="2019-02-11T16:23:31.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993121609555894272/EKzNIUMN_normal.jpg"/>
    <x v="46"/>
    <s v="https://twitter.com/oneokmariam/status/1094995357191294977"/>
    <m/>
    <m/>
    <s v="1094995357191294977"/>
    <m/>
    <b v="0"/>
    <n v="0"/>
    <s v=""/>
    <b v="1"/>
    <s v="ar"/>
    <m/>
    <s v="1093643321732464646"/>
    <b v="0"/>
    <n v="59"/>
    <s v="1094484040319590400"/>
    <s v="Twitter for iPhone"/>
    <b v="0"/>
    <s v="1094484040319590400"/>
    <s v="Tweet"/>
    <n v="0"/>
    <n v="0"/>
    <m/>
    <m/>
    <m/>
    <m/>
    <m/>
    <m/>
    <m/>
    <m/>
    <n v="1"/>
    <s v="1"/>
    <s v="1"/>
    <n v="0"/>
    <n v="0"/>
    <n v="0"/>
    <n v="0"/>
    <n v="0"/>
    <n v="0"/>
    <n v="27"/>
    <n v="100"/>
    <n v="27"/>
  </r>
  <r>
    <s v="sasa4910"/>
    <s v="awwadsalotaibi"/>
    <m/>
    <m/>
    <m/>
    <m/>
    <m/>
    <m/>
    <m/>
    <m/>
    <s v="No"/>
    <n v="87"/>
    <m/>
    <m/>
    <x v="0"/>
    <d v="2019-02-11T16:54:11.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874693273859760128/5oZn_CeL_normal.jpg"/>
    <x v="47"/>
    <s v="https://twitter.com/sasa4910/status/1095003071539806208"/>
    <m/>
    <m/>
    <s v="1095003071539806208"/>
    <m/>
    <b v="0"/>
    <n v="0"/>
    <s v=""/>
    <b v="1"/>
    <s v="ar"/>
    <m/>
    <s v="1093643321732464646"/>
    <b v="0"/>
    <n v="59"/>
    <s v="1094484040319590400"/>
    <s v="Twitter for Android"/>
    <b v="0"/>
    <s v="1094484040319590400"/>
    <s v="Tweet"/>
    <n v="0"/>
    <n v="0"/>
    <m/>
    <m/>
    <m/>
    <m/>
    <m/>
    <m/>
    <m/>
    <m/>
    <n v="1"/>
    <s v="1"/>
    <s v="1"/>
    <m/>
    <m/>
    <m/>
    <m/>
    <m/>
    <m/>
    <m/>
    <m/>
    <m/>
  </r>
  <r>
    <s v="sasa4910"/>
    <s v="sagiagov"/>
    <m/>
    <m/>
    <m/>
    <m/>
    <m/>
    <m/>
    <m/>
    <m/>
    <s v="No"/>
    <n v="88"/>
    <m/>
    <m/>
    <x v="3"/>
    <d v="2019-02-11T16:54:11.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874693273859760128/5oZn_CeL_normal.jpg"/>
    <x v="47"/>
    <s v="https://twitter.com/sasa4910/status/1095003071539806208"/>
    <m/>
    <m/>
    <s v="1095003071539806208"/>
    <m/>
    <b v="0"/>
    <n v="0"/>
    <s v=""/>
    <b v="1"/>
    <s v="ar"/>
    <m/>
    <s v="1093643321732464646"/>
    <b v="0"/>
    <n v="59"/>
    <s v="1094484040319590400"/>
    <s v="Twitter for Android"/>
    <b v="0"/>
    <s v="1094484040319590400"/>
    <s v="Tweet"/>
    <n v="0"/>
    <n v="0"/>
    <m/>
    <m/>
    <m/>
    <m/>
    <m/>
    <m/>
    <m/>
    <m/>
    <n v="1"/>
    <s v="1"/>
    <s v="1"/>
    <n v="0"/>
    <n v="0"/>
    <n v="0"/>
    <n v="0"/>
    <n v="0"/>
    <n v="0"/>
    <n v="27"/>
    <n v="100"/>
    <n v="27"/>
  </r>
  <r>
    <s v="yoorrii9"/>
    <s v="awwadsalotaibi"/>
    <m/>
    <m/>
    <m/>
    <m/>
    <m/>
    <m/>
    <m/>
    <m/>
    <s v="No"/>
    <n v="89"/>
    <m/>
    <m/>
    <x v="0"/>
    <d v="2019-02-11T17:51:11.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1086736475931271168/v-xpKS3B_normal.jpg"/>
    <x v="48"/>
    <s v="https://twitter.com/yoorrii9/status/1095017418232074240"/>
    <m/>
    <m/>
    <s v="1095017418232074240"/>
    <m/>
    <b v="0"/>
    <n v="0"/>
    <s v=""/>
    <b v="1"/>
    <s v="ar"/>
    <m/>
    <s v="1093643321732464646"/>
    <b v="0"/>
    <n v="59"/>
    <s v="1094484040319590400"/>
    <s v="Twitter for Android"/>
    <b v="0"/>
    <s v="1094484040319590400"/>
    <s v="Tweet"/>
    <n v="0"/>
    <n v="0"/>
    <m/>
    <m/>
    <m/>
    <m/>
    <m/>
    <m/>
    <m/>
    <m/>
    <n v="1"/>
    <s v="1"/>
    <s v="1"/>
    <m/>
    <m/>
    <m/>
    <m/>
    <m/>
    <m/>
    <m/>
    <m/>
    <m/>
  </r>
  <r>
    <s v="yoorrii9"/>
    <s v="sagiagov"/>
    <m/>
    <m/>
    <m/>
    <m/>
    <m/>
    <m/>
    <m/>
    <m/>
    <s v="No"/>
    <n v="90"/>
    <m/>
    <m/>
    <x v="3"/>
    <d v="2019-02-11T17:51:11.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1086736475931271168/v-xpKS3B_normal.jpg"/>
    <x v="48"/>
    <s v="https://twitter.com/yoorrii9/status/1095017418232074240"/>
    <m/>
    <m/>
    <s v="1095017418232074240"/>
    <m/>
    <b v="0"/>
    <n v="0"/>
    <s v=""/>
    <b v="1"/>
    <s v="ar"/>
    <m/>
    <s v="1093643321732464646"/>
    <b v="0"/>
    <n v="59"/>
    <s v="1094484040319590400"/>
    <s v="Twitter for Android"/>
    <b v="0"/>
    <s v="1094484040319590400"/>
    <s v="Tweet"/>
    <n v="0"/>
    <n v="0"/>
    <m/>
    <m/>
    <m/>
    <m/>
    <m/>
    <m/>
    <m/>
    <m/>
    <n v="1"/>
    <s v="1"/>
    <s v="1"/>
    <n v="0"/>
    <n v="0"/>
    <n v="0"/>
    <n v="0"/>
    <n v="0"/>
    <n v="0"/>
    <n v="27"/>
    <n v="100"/>
    <n v="27"/>
  </r>
  <r>
    <s v="nawaleeta"/>
    <s v="awwadsalotaibi"/>
    <m/>
    <m/>
    <m/>
    <m/>
    <m/>
    <m/>
    <m/>
    <m/>
    <s v="No"/>
    <n v="91"/>
    <m/>
    <m/>
    <x v="0"/>
    <d v="2019-02-11T17:56:55.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750161469061210112/yaYWKwFR_normal.jpg"/>
    <x v="49"/>
    <s v="https://twitter.com/nawaleeta/status/1095018861064306689"/>
    <m/>
    <m/>
    <s v="1095018861064306689"/>
    <m/>
    <b v="0"/>
    <n v="0"/>
    <s v=""/>
    <b v="1"/>
    <s v="ar"/>
    <m/>
    <s v="1093643321732464646"/>
    <b v="0"/>
    <n v="59"/>
    <s v="1094484040319590400"/>
    <s v="Twitter for Android"/>
    <b v="0"/>
    <s v="1094484040319590400"/>
    <s v="Tweet"/>
    <n v="0"/>
    <n v="0"/>
    <m/>
    <m/>
    <m/>
    <m/>
    <m/>
    <m/>
    <m/>
    <m/>
    <n v="1"/>
    <s v="1"/>
    <s v="1"/>
    <m/>
    <m/>
    <m/>
    <m/>
    <m/>
    <m/>
    <m/>
    <m/>
    <m/>
  </r>
  <r>
    <s v="nawaleeta"/>
    <s v="sagiagov"/>
    <m/>
    <m/>
    <m/>
    <m/>
    <m/>
    <m/>
    <m/>
    <m/>
    <s v="No"/>
    <n v="92"/>
    <m/>
    <m/>
    <x v="3"/>
    <d v="2019-02-11T17:56:55.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750161469061210112/yaYWKwFR_normal.jpg"/>
    <x v="49"/>
    <s v="https://twitter.com/nawaleeta/status/1095018861064306689"/>
    <m/>
    <m/>
    <s v="1095018861064306689"/>
    <m/>
    <b v="0"/>
    <n v="0"/>
    <s v=""/>
    <b v="1"/>
    <s v="ar"/>
    <m/>
    <s v="1093643321732464646"/>
    <b v="0"/>
    <n v="59"/>
    <s v="1094484040319590400"/>
    <s v="Twitter for Android"/>
    <b v="0"/>
    <s v="1094484040319590400"/>
    <s v="Tweet"/>
    <n v="0"/>
    <n v="0"/>
    <m/>
    <m/>
    <m/>
    <m/>
    <m/>
    <m/>
    <m/>
    <m/>
    <n v="1"/>
    <s v="1"/>
    <s v="1"/>
    <n v="0"/>
    <n v="0"/>
    <n v="0"/>
    <n v="0"/>
    <n v="0"/>
    <n v="0"/>
    <n v="27"/>
    <n v="100"/>
    <n v="27"/>
  </r>
  <r>
    <s v="sulumbo"/>
    <s v="washingtonpost"/>
    <m/>
    <m/>
    <m/>
    <m/>
    <m/>
    <m/>
    <m/>
    <m/>
    <s v="No"/>
    <n v="93"/>
    <m/>
    <m/>
    <x v="3"/>
    <d v="2018-10-15T12:55:06.000"/>
    <s v="@secretsoldier99 @JeffBezos @amazon @washingtonpost #مقاطعة_امازون مالكها هو مالك الصحيفه الصفراء  &quot;واشنطن بوست&quot; https://t.co/aNAijD4HZx"/>
    <m/>
    <m/>
    <x v="2"/>
    <s v="https://pbs.twimg.com/media/DpjPjxWW0AA8obk.jpg"/>
    <s v="https://pbs.twimg.com/media/DpjPjxWW0AA8obk.jpg"/>
    <x v="50"/>
    <s v="https://twitter.com/sulumbo/status/1051818750004088832"/>
    <m/>
    <m/>
    <s v="1051818750004088832"/>
    <s v="1051812659488849921"/>
    <b v="0"/>
    <n v="5"/>
    <s v="302010502"/>
    <b v="0"/>
    <s v="ar"/>
    <m/>
    <s v=""/>
    <b v="0"/>
    <n v="14"/>
    <s v=""/>
    <s v="Twitter for iPhone"/>
    <b v="0"/>
    <s v="1051812659488849921"/>
    <s v="Retweet"/>
    <n v="0"/>
    <n v="0"/>
    <m/>
    <m/>
    <m/>
    <m/>
    <m/>
    <m/>
    <m/>
    <m/>
    <n v="1"/>
    <s v="5"/>
    <s v="5"/>
    <m/>
    <m/>
    <m/>
    <m/>
    <m/>
    <m/>
    <m/>
    <m/>
    <m/>
  </r>
  <r>
    <s v="sulumbo"/>
    <s v="amazon"/>
    <m/>
    <m/>
    <m/>
    <m/>
    <m/>
    <m/>
    <m/>
    <m/>
    <s v="No"/>
    <n v="94"/>
    <m/>
    <m/>
    <x v="3"/>
    <d v="2018-10-15T12:55:06.000"/>
    <s v="@secretsoldier99 @JeffBezos @amazon @washingtonpost #مقاطعة_امازون مالكها هو مالك الصحيفه الصفراء  &quot;واشنطن بوست&quot; https://t.co/aNAijD4HZx"/>
    <m/>
    <m/>
    <x v="2"/>
    <s v="https://pbs.twimg.com/media/DpjPjxWW0AA8obk.jpg"/>
    <s v="https://pbs.twimg.com/media/DpjPjxWW0AA8obk.jpg"/>
    <x v="50"/>
    <s v="https://twitter.com/sulumbo/status/1051818750004088832"/>
    <m/>
    <m/>
    <s v="1051818750004088832"/>
    <s v="1051812659488849921"/>
    <b v="0"/>
    <n v="5"/>
    <s v="302010502"/>
    <b v="0"/>
    <s v="ar"/>
    <m/>
    <s v=""/>
    <b v="0"/>
    <n v="14"/>
    <s v=""/>
    <s v="Twitter for iPhone"/>
    <b v="0"/>
    <s v="1051812659488849921"/>
    <s v="Retweet"/>
    <n v="0"/>
    <n v="0"/>
    <m/>
    <m/>
    <m/>
    <m/>
    <m/>
    <m/>
    <m/>
    <m/>
    <n v="1"/>
    <s v="5"/>
    <s v="5"/>
    <m/>
    <m/>
    <m/>
    <m/>
    <m/>
    <m/>
    <m/>
    <m/>
    <m/>
  </r>
  <r>
    <s v="sulumbo"/>
    <s v="jeffbezos"/>
    <m/>
    <m/>
    <m/>
    <m/>
    <m/>
    <m/>
    <m/>
    <m/>
    <s v="No"/>
    <n v="95"/>
    <m/>
    <m/>
    <x v="3"/>
    <d v="2018-10-15T12:55:06.000"/>
    <s v="@secretsoldier99 @JeffBezos @amazon @washingtonpost #مقاطعة_امازون مالكها هو مالك الصحيفه الصفراء  &quot;واشنطن بوست&quot; https://t.co/aNAijD4HZx"/>
    <m/>
    <m/>
    <x v="2"/>
    <s v="https://pbs.twimg.com/media/DpjPjxWW0AA8obk.jpg"/>
    <s v="https://pbs.twimg.com/media/DpjPjxWW0AA8obk.jpg"/>
    <x v="50"/>
    <s v="https://twitter.com/sulumbo/status/1051818750004088832"/>
    <m/>
    <m/>
    <s v="1051818750004088832"/>
    <s v="1051812659488849921"/>
    <b v="0"/>
    <n v="5"/>
    <s v="302010502"/>
    <b v="0"/>
    <s v="ar"/>
    <m/>
    <s v=""/>
    <b v="0"/>
    <n v="14"/>
    <s v=""/>
    <s v="Twitter for iPhone"/>
    <b v="0"/>
    <s v="1051812659488849921"/>
    <s v="Retweet"/>
    <n v="0"/>
    <n v="0"/>
    <m/>
    <m/>
    <m/>
    <m/>
    <m/>
    <m/>
    <m/>
    <m/>
    <n v="1"/>
    <s v="5"/>
    <s v="5"/>
    <m/>
    <m/>
    <m/>
    <m/>
    <m/>
    <m/>
    <m/>
    <m/>
    <m/>
  </r>
  <r>
    <s v="sulumbo"/>
    <s v="secretsoldier99"/>
    <m/>
    <m/>
    <m/>
    <m/>
    <m/>
    <m/>
    <m/>
    <m/>
    <s v="No"/>
    <n v="96"/>
    <m/>
    <m/>
    <x v="2"/>
    <d v="2018-10-15T12:55:06.000"/>
    <s v="@secretsoldier99 @JeffBezos @amazon @washingtonpost #مقاطعة_امازون مالكها هو مالك الصحيفه الصفراء  &quot;واشنطن بوست&quot; https://t.co/aNAijD4HZx"/>
    <m/>
    <m/>
    <x v="2"/>
    <s v="https://pbs.twimg.com/media/DpjPjxWW0AA8obk.jpg"/>
    <s v="https://pbs.twimg.com/media/DpjPjxWW0AA8obk.jpg"/>
    <x v="50"/>
    <s v="https://twitter.com/sulumbo/status/1051818750004088832"/>
    <m/>
    <m/>
    <s v="1051818750004088832"/>
    <s v="1051812659488849921"/>
    <b v="0"/>
    <n v="5"/>
    <s v="302010502"/>
    <b v="0"/>
    <s v="ar"/>
    <m/>
    <s v=""/>
    <b v="0"/>
    <n v="14"/>
    <s v=""/>
    <s v="Twitter for iPhone"/>
    <b v="0"/>
    <s v="1051812659488849921"/>
    <s v="Retweet"/>
    <n v="0"/>
    <n v="0"/>
    <m/>
    <m/>
    <m/>
    <m/>
    <m/>
    <m/>
    <m/>
    <m/>
    <n v="1"/>
    <s v="5"/>
    <s v="5"/>
    <n v="0"/>
    <n v="0"/>
    <n v="0"/>
    <n v="0"/>
    <n v="0"/>
    <n v="0"/>
    <n v="12"/>
    <n v="100"/>
    <n v="12"/>
  </r>
  <r>
    <s v="marcowenjones"/>
    <s v="sulumbo"/>
    <m/>
    <m/>
    <m/>
    <m/>
    <m/>
    <m/>
    <m/>
    <m/>
    <s v="No"/>
    <n v="97"/>
    <m/>
    <m/>
    <x v="0"/>
    <d v="2019-02-11T19:43:24.000"/>
    <s v="@secretsoldier99 @JeffBezos @amazon @washingtonpost #مقاطعة_امازون مالكها هو مالك الصحيفه الصفراء  &quot;واشنطن بوست&quot; https://t.co/aNAijD4HZx"/>
    <m/>
    <m/>
    <x v="2"/>
    <m/>
    <s v="http://pbs.twimg.com/profile_images/950849987159699458/3c8SB13x_normal.jpg"/>
    <x v="51"/>
    <s v="https://twitter.com/marcowenjones/status/1095045657197465600"/>
    <m/>
    <m/>
    <s v="1095045657197465600"/>
    <m/>
    <b v="0"/>
    <n v="0"/>
    <s v=""/>
    <b v="0"/>
    <s v="ar"/>
    <m/>
    <s v=""/>
    <b v="0"/>
    <n v="14"/>
    <s v="1051818750004088832"/>
    <s v="Twitter Web Client"/>
    <b v="0"/>
    <s v="1051818750004088832"/>
    <s v="Tweet"/>
    <n v="0"/>
    <n v="0"/>
    <m/>
    <m/>
    <m/>
    <m/>
    <m/>
    <m/>
    <m/>
    <m/>
    <n v="1"/>
    <s v="5"/>
    <s v="5"/>
    <m/>
    <m/>
    <m/>
    <m/>
    <m/>
    <m/>
    <m/>
    <m/>
    <m/>
  </r>
  <r>
    <s v="marcowenjones"/>
    <s v="washingtonpost"/>
    <m/>
    <m/>
    <m/>
    <m/>
    <m/>
    <m/>
    <m/>
    <m/>
    <s v="No"/>
    <n v="98"/>
    <m/>
    <m/>
    <x v="3"/>
    <d v="2019-02-11T19:43:24.000"/>
    <s v="@secretsoldier99 @JeffBezos @amazon @washingtonpost #مقاطعة_امازون مالكها هو مالك الصحيفه الصفراء  &quot;واشنطن بوست&quot; https://t.co/aNAijD4HZx"/>
    <m/>
    <m/>
    <x v="2"/>
    <m/>
    <s v="http://pbs.twimg.com/profile_images/950849987159699458/3c8SB13x_normal.jpg"/>
    <x v="51"/>
    <s v="https://twitter.com/marcowenjones/status/1095045657197465600"/>
    <m/>
    <m/>
    <s v="1095045657197465600"/>
    <m/>
    <b v="0"/>
    <n v="0"/>
    <s v=""/>
    <b v="0"/>
    <s v="ar"/>
    <m/>
    <s v=""/>
    <b v="0"/>
    <n v="14"/>
    <s v="1051818750004088832"/>
    <s v="Twitter Web Client"/>
    <b v="0"/>
    <s v="1051818750004088832"/>
    <s v="Tweet"/>
    <n v="0"/>
    <n v="0"/>
    <m/>
    <m/>
    <m/>
    <m/>
    <m/>
    <m/>
    <m/>
    <m/>
    <n v="1"/>
    <s v="5"/>
    <s v="5"/>
    <m/>
    <m/>
    <m/>
    <m/>
    <m/>
    <m/>
    <m/>
    <m/>
    <m/>
  </r>
  <r>
    <s v="marcowenjones"/>
    <s v="amazon"/>
    <m/>
    <m/>
    <m/>
    <m/>
    <m/>
    <m/>
    <m/>
    <m/>
    <s v="No"/>
    <n v="99"/>
    <m/>
    <m/>
    <x v="3"/>
    <d v="2019-02-11T19:43:24.000"/>
    <s v="@secretsoldier99 @JeffBezos @amazon @washingtonpost #مقاطعة_امازون مالكها هو مالك الصحيفه الصفراء  &quot;واشنطن بوست&quot; https://t.co/aNAijD4HZx"/>
    <m/>
    <m/>
    <x v="2"/>
    <m/>
    <s v="http://pbs.twimg.com/profile_images/950849987159699458/3c8SB13x_normal.jpg"/>
    <x v="51"/>
    <s v="https://twitter.com/marcowenjones/status/1095045657197465600"/>
    <m/>
    <m/>
    <s v="1095045657197465600"/>
    <m/>
    <b v="0"/>
    <n v="0"/>
    <s v=""/>
    <b v="0"/>
    <s v="ar"/>
    <m/>
    <s v=""/>
    <b v="0"/>
    <n v="14"/>
    <s v="1051818750004088832"/>
    <s v="Twitter Web Client"/>
    <b v="0"/>
    <s v="1051818750004088832"/>
    <s v="Tweet"/>
    <n v="0"/>
    <n v="0"/>
    <m/>
    <m/>
    <m/>
    <m/>
    <m/>
    <m/>
    <m/>
    <m/>
    <n v="1"/>
    <s v="5"/>
    <s v="5"/>
    <m/>
    <m/>
    <m/>
    <m/>
    <m/>
    <m/>
    <m/>
    <m/>
    <m/>
  </r>
  <r>
    <s v="marcowenjones"/>
    <s v="jeffbezos"/>
    <m/>
    <m/>
    <m/>
    <m/>
    <m/>
    <m/>
    <m/>
    <m/>
    <s v="No"/>
    <n v="100"/>
    <m/>
    <m/>
    <x v="3"/>
    <d v="2019-02-11T19:43:24.000"/>
    <s v="@secretsoldier99 @JeffBezos @amazon @washingtonpost #مقاطعة_امازون مالكها هو مالك الصحيفه الصفراء  &quot;واشنطن بوست&quot; https://t.co/aNAijD4HZx"/>
    <m/>
    <m/>
    <x v="2"/>
    <m/>
    <s v="http://pbs.twimg.com/profile_images/950849987159699458/3c8SB13x_normal.jpg"/>
    <x v="51"/>
    <s v="https://twitter.com/marcowenjones/status/1095045657197465600"/>
    <m/>
    <m/>
    <s v="1095045657197465600"/>
    <m/>
    <b v="0"/>
    <n v="0"/>
    <s v=""/>
    <b v="0"/>
    <s v="ar"/>
    <m/>
    <s v=""/>
    <b v="0"/>
    <n v="14"/>
    <s v="1051818750004088832"/>
    <s v="Twitter Web Client"/>
    <b v="0"/>
    <s v="1051818750004088832"/>
    <s v="Tweet"/>
    <n v="0"/>
    <n v="0"/>
    <m/>
    <m/>
    <m/>
    <m/>
    <m/>
    <m/>
    <m/>
    <m/>
    <n v="1"/>
    <s v="5"/>
    <s v="5"/>
    <m/>
    <m/>
    <m/>
    <m/>
    <m/>
    <m/>
    <m/>
    <m/>
    <m/>
  </r>
  <r>
    <s v="marcowenjones"/>
    <s v="secretsoldier99"/>
    <m/>
    <m/>
    <m/>
    <m/>
    <m/>
    <m/>
    <m/>
    <m/>
    <s v="No"/>
    <n v="101"/>
    <m/>
    <m/>
    <x v="2"/>
    <d v="2019-02-11T19:43:24.000"/>
    <s v="@secretsoldier99 @JeffBezos @amazon @washingtonpost #مقاطعة_امازون مالكها هو مالك الصحيفه الصفراء  &quot;واشنطن بوست&quot; https://t.co/aNAijD4HZx"/>
    <m/>
    <m/>
    <x v="2"/>
    <m/>
    <s v="http://pbs.twimg.com/profile_images/950849987159699458/3c8SB13x_normal.jpg"/>
    <x v="51"/>
    <s v="https://twitter.com/marcowenjones/status/1095045657197465600"/>
    <m/>
    <m/>
    <s v="1095045657197465600"/>
    <m/>
    <b v="0"/>
    <n v="0"/>
    <s v=""/>
    <b v="0"/>
    <s v="ar"/>
    <m/>
    <s v=""/>
    <b v="0"/>
    <n v="14"/>
    <s v="1051818750004088832"/>
    <s v="Twitter Web Client"/>
    <b v="0"/>
    <s v="1051818750004088832"/>
    <s v="Tweet"/>
    <n v="0"/>
    <n v="0"/>
    <m/>
    <m/>
    <m/>
    <m/>
    <m/>
    <m/>
    <m/>
    <m/>
    <n v="1"/>
    <s v="5"/>
    <s v="5"/>
    <n v="0"/>
    <n v="0"/>
    <n v="0"/>
    <n v="0"/>
    <n v="0"/>
    <n v="0"/>
    <n v="12"/>
    <n v="100"/>
    <n v="12"/>
  </r>
  <r>
    <s v="a_hmed6009"/>
    <s v="awwadsalotaibi"/>
    <m/>
    <m/>
    <m/>
    <m/>
    <m/>
    <m/>
    <m/>
    <m/>
    <s v="No"/>
    <n v="102"/>
    <m/>
    <m/>
    <x v="0"/>
    <d v="2019-02-12T01:23:44.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1088909744637689856/aBcHRJzc_normal.jpg"/>
    <x v="52"/>
    <s v="https://twitter.com/a_hmed6009/status/1095131304985853952"/>
    <m/>
    <m/>
    <s v="1095131304985853952"/>
    <m/>
    <b v="0"/>
    <n v="0"/>
    <s v=""/>
    <b v="1"/>
    <s v="ar"/>
    <m/>
    <s v="1093643321732464646"/>
    <b v="0"/>
    <n v="59"/>
    <s v="1094484040319590400"/>
    <s v="Twitter for iPhone"/>
    <b v="0"/>
    <s v="1094484040319590400"/>
    <s v="Tweet"/>
    <n v="0"/>
    <n v="0"/>
    <m/>
    <m/>
    <m/>
    <m/>
    <m/>
    <m/>
    <m/>
    <m/>
    <n v="1"/>
    <s v="1"/>
    <s v="1"/>
    <m/>
    <m/>
    <m/>
    <m/>
    <m/>
    <m/>
    <m/>
    <m/>
    <m/>
  </r>
  <r>
    <s v="a_hmed6009"/>
    <s v="sagiagov"/>
    <m/>
    <m/>
    <m/>
    <m/>
    <m/>
    <m/>
    <m/>
    <m/>
    <s v="No"/>
    <n v="103"/>
    <m/>
    <m/>
    <x v="3"/>
    <d v="2019-02-12T01:23:44.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1088909744637689856/aBcHRJzc_normal.jpg"/>
    <x v="52"/>
    <s v="https://twitter.com/a_hmed6009/status/1095131304985853952"/>
    <m/>
    <m/>
    <s v="1095131304985853952"/>
    <m/>
    <b v="0"/>
    <n v="0"/>
    <s v=""/>
    <b v="1"/>
    <s v="ar"/>
    <m/>
    <s v="1093643321732464646"/>
    <b v="0"/>
    <n v="59"/>
    <s v="1094484040319590400"/>
    <s v="Twitter for iPhone"/>
    <b v="0"/>
    <s v="1094484040319590400"/>
    <s v="Tweet"/>
    <n v="0"/>
    <n v="0"/>
    <m/>
    <m/>
    <m/>
    <m/>
    <m/>
    <m/>
    <m/>
    <m/>
    <n v="1"/>
    <s v="1"/>
    <s v="1"/>
    <n v="0"/>
    <n v="0"/>
    <n v="0"/>
    <n v="0"/>
    <n v="0"/>
    <n v="0"/>
    <n v="27"/>
    <n v="100"/>
    <n v="27"/>
  </r>
  <r>
    <s v="bejadmalmutairi"/>
    <s v="awwadsalotaibi"/>
    <m/>
    <m/>
    <m/>
    <m/>
    <m/>
    <m/>
    <m/>
    <m/>
    <s v="No"/>
    <n v="104"/>
    <m/>
    <m/>
    <x v="0"/>
    <d v="2019-02-11T15:38:57.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617078600936767488/AAdL3ci7_normal.jpg"/>
    <x v="53"/>
    <s v="https://twitter.com/bejadmalmutairi/status/1094984139248422914"/>
    <m/>
    <m/>
    <s v="1094984139248422914"/>
    <m/>
    <b v="0"/>
    <n v="0"/>
    <s v=""/>
    <b v="1"/>
    <s v="ar"/>
    <m/>
    <s v="1093643321732464646"/>
    <b v="0"/>
    <n v="59"/>
    <s v="1094484040319590400"/>
    <s v="Twitter Web App"/>
    <b v="0"/>
    <s v="1094484040319590400"/>
    <s v="Tweet"/>
    <n v="0"/>
    <n v="0"/>
    <m/>
    <m/>
    <m/>
    <m/>
    <m/>
    <m/>
    <m/>
    <m/>
    <n v="1"/>
    <s v="2"/>
    <s v="1"/>
    <m/>
    <m/>
    <m/>
    <m/>
    <m/>
    <m/>
    <m/>
    <m/>
    <m/>
  </r>
  <r>
    <s v="bejadmalmutairi"/>
    <s v="sagiagov"/>
    <m/>
    <m/>
    <m/>
    <m/>
    <m/>
    <m/>
    <m/>
    <m/>
    <s v="No"/>
    <n v="105"/>
    <m/>
    <m/>
    <x v="3"/>
    <d v="2019-02-11T15:38:57.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617078600936767488/AAdL3ci7_normal.jpg"/>
    <x v="53"/>
    <s v="https://twitter.com/bejadmalmutairi/status/1094984139248422914"/>
    <m/>
    <m/>
    <s v="1094984139248422914"/>
    <m/>
    <b v="0"/>
    <n v="0"/>
    <s v=""/>
    <b v="1"/>
    <s v="ar"/>
    <m/>
    <s v="1093643321732464646"/>
    <b v="0"/>
    <n v="59"/>
    <s v="1094484040319590400"/>
    <s v="Twitter Web App"/>
    <b v="0"/>
    <s v="1094484040319590400"/>
    <s v="Tweet"/>
    <n v="0"/>
    <n v="0"/>
    <m/>
    <m/>
    <m/>
    <m/>
    <m/>
    <m/>
    <m/>
    <m/>
    <n v="1"/>
    <s v="2"/>
    <s v="1"/>
    <n v="0"/>
    <n v="0"/>
    <n v="0"/>
    <n v="0"/>
    <n v="0"/>
    <n v="0"/>
    <n v="27"/>
    <n v="100"/>
    <n v="27"/>
  </r>
  <r>
    <s v="bejadmalmutairi"/>
    <s v="yasir_ksa2030"/>
    <m/>
    <m/>
    <m/>
    <m/>
    <m/>
    <m/>
    <m/>
    <m/>
    <s v="No"/>
    <n v="106"/>
    <m/>
    <m/>
    <x v="0"/>
    <d v="2019-02-12T04:32:58.000"/>
    <s v="مالك الأمازون اللي اتهم السعودية بفضح خيانة زوجته والمالك لصحيفة واشنطن بوست التي تتهجم عالسعودية وتدعم الحوثي يقوم أيضاً بدعم الإجهاض حول العالم، يدعم ويتحيز لإيران، قام بتسريب معلومات شخصية في الجمعة السوداء العام الماضي ومتهم باهمال بيئة العمل اللانسانية بأوروبا_x000a_#مقاطعة_امازون https://t.co/x0TytM5Jvk"/>
    <m/>
    <m/>
    <x v="1"/>
    <m/>
    <s v="http://pbs.twimg.com/profile_images/617078600936767488/AAdL3ci7_normal.jpg"/>
    <x v="54"/>
    <s v="https://twitter.com/bejadmalmutairi/status/1095178925771292672"/>
    <m/>
    <m/>
    <s v="1095178925771292672"/>
    <m/>
    <b v="0"/>
    <n v="0"/>
    <s v=""/>
    <b v="1"/>
    <s v="ar"/>
    <m/>
    <s v="1065653092023222273"/>
    <b v="0"/>
    <n v="16"/>
    <s v="1095174451497295872"/>
    <s v="Twitter Web App"/>
    <b v="0"/>
    <s v="1095174451497295872"/>
    <s v="Tweet"/>
    <n v="0"/>
    <n v="0"/>
    <m/>
    <m/>
    <m/>
    <m/>
    <m/>
    <m/>
    <m/>
    <m/>
    <n v="1"/>
    <s v="2"/>
    <s v="2"/>
    <n v="0"/>
    <n v="0"/>
    <n v="0"/>
    <n v="0"/>
    <n v="0"/>
    <n v="0"/>
    <n v="42"/>
    <n v="100"/>
    <n v="42"/>
  </r>
  <r>
    <s v="emsalmadani"/>
    <s v="yasir_ksa2030"/>
    <m/>
    <m/>
    <m/>
    <m/>
    <m/>
    <m/>
    <m/>
    <m/>
    <s v="No"/>
    <n v="107"/>
    <m/>
    <m/>
    <x v="0"/>
    <d v="2019-02-12T04:41:14.000"/>
    <s v="مالك الأمازون اللي اتهم السعودية بفضح خيانة زوجته والمالك لصحيفة واشنطن بوست التي تتهجم عالسعودية وتدعم الحوثي يقوم أيضاً بدعم الإجهاض حول العالم، يدعم ويتحيز لإيران، قام بتسريب معلومات شخصية في الجمعة السوداء العام الماضي ومتهم باهمال بيئة العمل اللانسانية بأوروبا_x000a_#مقاطعة_امازون https://t.co/x0TytM5Jvk"/>
    <m/>
    <m/>
    <x v="1"/>
    <m/>
    <s v="http://pbs.twimg.com/profile_images/879922162731282434/ul9C5W4y_normal.jpg"/>
    <x v="55"/>
    <s v="https://twitter.com/emsalmadani/status/1095181008721334272"/>
    <m/>
    <m/>
    <s v="1095181008721334272"/>
    <m/>
    <b v="0"/>
    <n v="0"/>
    <s v=""/>
    <b v="1"/>
    <s v="ar"/>
    <m/>
    <s v="1065653092023222273"/>
    <b v="0"/>
    <n v="16"/>
    <s v="1095174451497295872"/>
    <s v="Twitter for iPhone"/>
    <b v="0"/>
    <s v="1095174451497295872"/>
    <s v="Tweet"/>
    <n v="0"/>
    <n v="0"/>
    <m/>
    <m/>
    <m/>
    <m/>
    <m/>
    <m/>
    <m/>
    <m/>
    <n v="1"/>
    <s v="2"/>
    <s v="2"/>
    <n v="0"/>
    <n v="0"/>
    <n v="0"/>
    <n v="0"/>
    <n v="0"/>
    <n v="0"/>
    <n v="42"/>
    <n v="100"/>
    <n v="42"/>
  </r>
  <r>
    <s v="amerzeqafy"/>
    <s v="yasir_ksa2030"/>
    <m/>
    <m/>
    <m/>
    <m/>
    <m/>
    <m/>
    <m/>
    <m/>
    <s v="No"/>
    <n v="108"/>
    <m/>
    <m/>
    <x v="0"/>
    <d v="2019-02-12T04:45:48.000"/>
    <s v="مالك الأمازون اللي اتهم السعودية بفضح خيانة زوجته والمالك لصحيفة واشنطن بوست التي تتهجم عالسعودية وتدعم الحوثي يقوم أيضاً بدعم الإجهاض حول العالم، يدعم ويتحيز لإيران، قام بتسريب معلومات شخصية في الجمعة السوداء العام الماضي ومتهم باهمال بيئة العمل اللانسانية بأوروبا_x000a_#مقاطعة_امازون https://t.co/x0TytM5Jvk"/>
    <m/>
    <m/>
    <x v="1"/>
    <m/>
    <s v="http://pbs.twimg.com/profile_images/1058298116380782593/6Png0mCT_normal.jpg"/>
    <x v="56"/>
    <s v="https://twitter.com/amerzeqafy/status/1095182156563910656"/>
    <m/>
    <m/>
    <s v="1095182156563910656"/>
    <m/>
    <b v="0"/>
    <n v="0"/>
    <s v=""/>
    <b v="1"/>
    <s v="ar"/>
    <m/>
    <s v="1065653092023222273"/>
    <b v="0"/>
    <n v="16"/>
    <s v="1095174451497295872"/>
    <s v="Twitter Web App"/>
    <b v="0"/>
    <s v="1095174451497295872"/>
    <s v="Tweet"/>
    <n v="0"/>
    <n v="0"/>
    <m/>
    <m/>
    <m/>
    <m/>
    <m/>
    <m/>
    <m/>
    <m/>
    <n v="1"/>
    <s v="2"/>
    <s v="2"/>
    <n v="0"/>
    <n v="0"/>
    <n v="0"/>
    <n v="0"/>
    <n v="0"/>
    <n v="0"/>
    <n v="42"/>
    <n v="100"/>
    <n v="42"/>
  </r>
  <r>
    <s v="ole_solee"/>
    <s v="yasir_ksa2030"/>
    <m/>
    <m/>
    <m/>
    <m/>
    <m/>
    <m/>
    <m/>
    <m/>
    <s v="No"/>
    <n v="109"/>
    <m/>
    <m/>
    <x v="0"/>
    <d v="2019-02-12T04:53:44.000"/>
    <s v="مالك الأمازون اللي اتهم السعودية بفضح خيانة زوجته والمالك لصحيفة واشنطن بوست التي تتهجم عالسعودية وتدعم الحوثي يقوم أيضاً بدعم الإجهاض حول العالم، يدعم ويتحيز لإيران، قام بتسريب معلومات شخصية في الجمعة السوداء العام الماضي ومتهم باهمال بيئة العمل اللانسانية بأوروبا_x000a_#مقاطعة_امازون https://t.co/x0TytM5Jvk"/>
    <m/>
    <m/>
    <x v="1"/>
    <m/>
    <s v="http://pbs.twimg.com/profile_images/1083719478792327168/ckJxDAbW_normal.jpg"/>
    <x v="57"/>
    <s v="https://twitter.com/ole_solee/status/1095184154784923653"/>
    <m/>
    <m/>
    <s v="1095184154784923653"/>
    <m/>
    <b v="0"/>
    <n v="0"/>
    <s v=""/>
    <b v="1"/>
    <s v="ar"/>
    <m/>
    <s v="1065653092023222273"/>
    <b v="0"/>
    <n v="16"/>
    <s v="1095174451497295872"/>
    <s v="Twitter for Android"/>
    <b v="0"/>
    <s v="1095174451497295872"/>
    <s v="Tweet"/>
    <n v="0"/>
    <n v="0"/>
    <m/>
    <m/>
    <m/>
    <m/>
    <m/>
    <m/>
    <m/>
    <m/>
    <n v="1"/>
    <s v="2"/>
    <s v="2"/>
    <n v="0"/>
    <n v="0"/>
    <n v="0"/>
    <n v="0"/>
    <n v="0"/>
    <n v="0"/>
    <n v="42"/>
    <n v="100"/>
    <n v="42"/>
  </r>
  <r>
    <s v="mbs_samialghmdi"/>
    <s v="awwadsalotaibi"/>
    <m/>
    <m/>
    <m/>
    <m/>
    <m/>
    <m/>
    <m/>
    <m/>
    <s v="No"/>
    <n v="110"/>
    <m/>
    <m/>
    <x v="0"/>
    <d v="2019-02-11T17:02:27.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1082306309247111169/o8T8uTg__normal.jpg"/>
    <x v="58"/>
    <s v="https://twitter.com/mbs_samialghmdi/status/1095005153852309506"/>
    <m/>
    <m/>
    <s v="1095005153852309506"/>
    <m/>
    <b v="0"/>
    <n v="0"/>
    <s v=""/>
    <b v="1"/>
    <s v="ar"/>
    <m/>
    <s v="1093643321732464646"/>
    <b v="0"/>
    <n v="59"/>
    <s v="1094484040319590400"/>
    <s v="Twitter for iPhone"/>
    <b v="0"/>
    <s v="1094484040319590400"/>
    <s v="Tweet"/>
    <n v="0"/>
    <n v="0"/>
    <m/>
    <m/>
    <m/>
    <m/>
    <m/>
    <m/>
    <m/>
    <m/>
    <n v="1"/>
    <s v="2"/>
    <s v="1"/>
    <m/>
    <m/>
    <m/>
    <m/>
    <m/>
    <m/>
    <m/>
    <m/>
    <m/>
  </r>
  <r>
    <s v="mbs_samialghmdi"/>
    <s v="sagiagov"/>
    <m/>
    <m/>
    <m/>
    <m/>
    <m/>
    <m/>
    <m/>
    <m/>
    <s v="No"/>
    <n v="111"/>
    <m/>
    <m/>
    <x v="3"/>
    <d v="2019-02-11T17:02:27.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1082306309247111169/o8T8uTg__normal.jpg"/>
    <x v="58"/>
    <s v="https://twitter.com/mbs_samialghmdi/status/1095005153852309506"/>
    <m/>
    <m/>
    <s v="1095005153852309506"/>
    <m/>
    <b v="0"/>
    <n v="0"/>
    <s v=""/>
    <b v="1"/>
    <s v="ar"/>
    <m/>
    <s v="1093643321732464646"/>
    <b v="0"/>
    <n v="59"/>
    <s v="1094484040319590400"/>
    <s v="Twitter for iPhone"/>
    <b v="0"/>
    <s v="1094484040319590400"/>
    <s v="Tweet"/>
    <n v="0"/>
    <n v="0"/>
    <m/>
    <m/>
    <m/>
    <m/>
    <m/>
    <m/>
    <m/>
    <m/>
    <n v="1"/>
    <s v="2"/>
    <s v="1"/>
    <n v="0"/>
    <n v="0"/>
    <n v="0"/>
    <n v="0"/>
    <n v="0"/>
    <n v="0"/>
    <n v="27"/>
    <n v="100"/>
    <n v="27"/>
  </r>
  <r>
    <s v="mbs_samialghmdi"/>
    <s v="yasir_ksa2030"/>
    <m/>
    <m/>
    <m/>
    <m/>
    <m/>
    <m/>
    <m/>
    <m/>
    <s v="No"/>
    <n v="112"/>
    <m/>
    <m/>
    <x v="0"/>
    <d v="2019-02-12T05:10:17.000"/>
    <s v="مالك الأمازون اللي اتهم السعودية بفضح خيانة زوجته والمالك لصحيفة واشنطن بوست التي تتهجم عالسعودية وتدعم الحوثي يقوم أيضاً بدعم الإجهاض حول العالم، يدعم ويتحيز لإيران، قام بتسريب معلومات شخصية في الجمعة السوداء العام الماضي ومتهم باهمال بيئة العمل اللانسانية بأوروبا_x000a_#مقاطعة_امازون https://t.co/x0TytM5Jvk"/>
    <m/>
    <m/>
    <x v="1"/>
    <m/>
    <s v="http://pbs.twimg.com/profile_images/1082306309247111169/o8T8uTg__normal.jpg"/>
    <x v="59"/>
    <s v="https://twitter.com/mbs_samialghmdi/status/1095188318571167745"/>
    <m/>
    <m/>
    <s v="1095188318571167745"/>
    <m/>
    <b v="0"/>
    <n v="0"/>
    <s v=""/>
    <b v="1"/>
    <s v="ar"/>
    <m/>
    <s v="1065653092023222273"/>
    <b v="0"/>
    <n v="16"/>
    <s v="1095174451497295872"/>
    <s v="Twitter for iPhone"/>
    <b v="0"/>
    <s v="1095174451497295872"/>
    <s v="Tweet"/>
    <n v="0"/>
    <n v="0"/>
    <m/>
    <m/>
    <m/>
    <m/>
    <m/>
    <m/>
    <m/>
    <m/>
    <n v="1"/>
    <s v="2"/>
    <s v="2"/>
    <n v="0"/>
    <n v="0"/>
    <n v="0"/>
    <n v="0"/>
    <n v="0"/>
    <n v="0"/>
    <n v="42"/>
    <n v="100"/>
    <n v="42"/>
  </r>
  <r>
    <s v="basma_2323"/>
    <s v="yasir_ksa2030"/>
    <m/>
    <m/>
    <m/>
    <m/>
    <m/>
    <m/>
    <m/>
    <m/>
    <s v="No"/>
    <n v="113"/>
    <m/>
    <m/>
    <x v="0"/>
    <d v="2019-02-12T05:32:49.000"/>
    <s v="مالك الأمازون اللي اتهم السعودية بفضح خيانة زوجته والمالك لصحيفة واشنطن بوست التي تتهجم عالسعودية وتدعم الحوثي يقوم أيضاً بدعم الإجهاض حول العالم، يدعم ويتحيز لإيران، قام بتسريب معلومات شخصية في الجمعة السوداء العام الماضي ومتهم باهمال بيئة العمل اللانسانية بأوروبا_x000a_#مقاطعة_امازون https://t.co/x0TytM5Jvk"/>
    <m/>
    <m/>
    <x v="1"/>
    <m/>
    <s v="http://pbs.twimg.com/profile_images/879500306953973760/hySRpbA9_normal.jpg"/>
    <x v="60"/>
    <s v="https://twitter.com/basma_2323/status/1095193991493099520"/>
    <m/>
    <m/>
    <s v="1095193991493099520"/>
    <m/>
    <b v="0"/>
    <n v="0"/>
    <s v=""/>
    <b v="1"/>
    <s v="ar"/>
    <m/>
    <s v="1065653092023222273"/>
    <b v="0"/>
    <n v="16"/>
    <s v="1095174451497295872"/>
    <s v="Twitter for iPhone"/>
    <b v="0"/>
    <s v="1095174451497295872"/>
    <s v="Tweet"/>
    <n v="0"/>
    <n v="0"/>
    <m/>
    <m/>
    <m/>
    <m/>
    <m/>
    <m/>
    <m/>
    <m/>
    <n v="1"/>
    <s v="2"/>
    <s v="2"/>
    <n v="0"/>
    <n v="0"/>
    <n v="0"/>
    <n v="0"/>
    <n v="0"/>
    <n v="0"/>
    <n v="42"/>
    <n v="100"/>
    <n v="42"/>
  </r>
  <r>
    <s v="hellrazersss"/>
    <s v="yasir_ksa2030"/>
    <m/>
    <m/>
    <m/>
    <m/>
    <m/>
    <m/>
    <m/>
    <m/>
    <s v="No"/>
    <n v="114"/>
    <m/>
    <m/>
    <x v="0"/>
    <d v="2019-02-12T05:45:27.000"/>
    <s v="مالك الأمازون اللي اتهم السعودية بفضح خيانة زوجته والمالك لصحيفة واشنطن بوست التي تتهجم عالسعودية وتدعم الحوثي يقوم أيضاً بدعم الإجهاض حول العالم، يدعم ويتحيز لإيران، قام بتسريب معلومات شخصية في الجمعة السوداء العام الماضي ومتهم باهمال بيئة العمل اللانسانية بأوروبا_x000a_#مقاطعة_امازون https://t.co/x0TytM5Jvk"/>
    <m/>
    <m/>
    <x v="1"/>
    <m/>
    <s v="http://pbs.twimg.com/profile_images/3151369772/b1845f28de648a6b5f909e12da5a4335_normal.jpeg"/>
    <x v="61"/>
    <s v="https://twitter.com/hellrazersss/status/1095197170242895873"/>
    <m/>
    <m/>
    <s v="1095197170242895873"/>
    <m/>
    <b v="0"/>
    <n v="0"/>
    <s v=""/>
    <b v="1"/>
    <s v="ar"/>
    <m/>
    <s v="1065653092023222273"/>
    <b v="0"/>
    <n v="16"/>
    <s v="1095174451497295872"/>
    <s v="Twitter for iPhone"/>
    <b v="0"/>
    <s v="1095174451497295872"/>
    <s v="Tweet"/>
    <n v="0"/>
    <n v="0"/>
    <m/>
    <m/>
    <m/>
    <m/>
    <m/>
    <m/>
    <m/>
    <m/>
    <n v="1"/>
    <s v="2"/>
    <s v="2"/>
    <n v="0"/>
    <n v="0"/>
    <n v="0"/>
    <n v="0"/>
    <n v="0"/>
    <n v="0"/>
    <n v="42"/>
    <n v="100"/>
    <n v="42"/>
  </r>
  <r>
    <s v="hhak4b"/>
    <s v="yasir_ksa2030"/>
    <m/>
    <m/>
    <m/>
    <m/>
    <m/>
    <m/>
    <m/>
    <m/>
    <s v="No"/>
    <n v="115"/>
    <m/>
    <m/>
    <x v="0"/>
    <d v="2019-02-12T05:51:30.000"/>
    <s v="مالك الأمازون اللي اتهم السعودية بفضح خيانة زوجته والمالك لصحيفة واشنطن بوست التي تتهجم عالسعودية وتدعم الحوثي يقوم أيضاً بدعم الإجهاض حول العالم، يدعم ويتحيز لإيران، قام بتسريب معلومات شخصية في الجمعة السوداء العام الماضي ومتهم باهمال بيئة العمل اللانسانية بأوروبا_x000a_#مقاطعة_امازون https://t.co/x0TytM5Jvk"/>
    <m/>
    <m/>
    <x v="1"/>
    <m/>
    <s v="http://pbs.twimg.com/profile_images/1057481571823951873/eb4vTqpJ_normal.jpg"/>
    <x v="62"/>
    <s v="https://twitter.com/hhak4b/status/1095198691735019520"/>
    <m/>
    <m/>
    <s v="1095198691735019520"/>
    <m/>
    <b v="0"/>
    <n v="0"/>
    <s v=""/>
    <b v="1"/>
    <s v="ar"/>
    <m/>
    <s v="1065653092023222273"/>
    <b v="0"/>
    <n v="16"/>
    <s v="1095174451497295872"/>
    <s v="Twitter for iPhone"/>
    <b v="0"/>
    <s v="1095174451497295872"/>
    <s v="Tweet"/>
    <n v="0"/>
    <n v="0"/>
    <m/>
    <m/>
    <m/>
    <m/>
    <m/>
    <m/>
    <m/>
    <m/>
    <n v="1"/>
    <s v="2"/>
    <s v="2"/>
    <n v="0"/>
    <n v="0"/>
    <n v="0"/>
    <n v="0"/>
    <n v="0"/>
    <n v="0"/>
    <n v="42"/>
    <n v="100"/>
    <n v="42"/>
  </r>
  <r>
    <s v="abbeyutiful_"/>
    <s v="yasir_ksa2030"/>
    <m/>
    <m/>
    <m/>
    <m/>
    <m/>
    <m/>
    <m/>
    <m/>
    <s v="No"/>
    <n v="116"/>
    <m/>
    <m/>
    <x v="0"/>
    <d v="2019-02-12T07:37:40.000"/>
    <s v="مالك الأمازون اللي اتهم السعودية بفضح خيانة زوجته والمالك لصحيفة واشنطن بوست التي تتهجم عالسعودية وتدعم الحوثي يقوم أيضاً بدعم الإجهاض حول العالم، يدعم ويتحيز لإيران، قام بتسريب معلومات شخصية في الجمعة السوداء العام الماضي ومتهم باهمال بيئة العمل اللانسانية بأوروبا_x000a_#مقاطعة_امازون https://t.co/x0TytM5Jvk"/>
    <m/>
    <m/>
    <x v="1"/>
    <m/>
    <s v="http://pbs.twimg.com/profile_images/935970248293060608/9QQu_XdE_normal.jpg"/>
    <x v="63"/>
    <s v="https://twitter.com/abbeyutiful_/status/1095225410873446400"/>
    <m/>
    <m/>
    <s v="1095225410873446400"/>
    <m/>
    <b v="0"/>
    <n v="0"/>
    <s v=""/>
    <b v="1"/>
    <s v="ar"/>
    <m/>
    <s v="1065653092023222273"/>
    <b v="0"/>
    <n v="16"/>
    <s v="1095174451497295872"/>
    <s v="Twitter for iPhone"/>
    <b v="0"/>
    <s v="1095174451497295872"/>
    <s v="Tweet"/>
    <n v="0"/>
    <n v="0"/>
    <m/>
    <m/>
    <m/>
    <m/>
    <m/>
    <m/>
    <m/>
    <m/>
    <n v="1"/>
    <s v="2"/>
    <s v="2"/>
    <n v="0"/>
    <n v="0"/>
    <n v="0"/>
    <n v="0"/>
    <n v="0"/>
    <n v="0"/>
    <n v="42"/>
    <n v="100"/>
    <n v="42"/>
  </r>
  <r>
    <s v="reemi1438"/>
    <s v="yasir_ksa2030"/>
    <m/>
    <m/>
    <m/>
    <m/>
    <m/>
    <m/>
    <m/>
    <m/>
    <s v="No"/>
    <n v="117"/>
    <m/>
    <m/>
    <x v="0"/>
    <d v="2019-02-12T08:54:47.000"/>
    <s v="مالك الأمازون اللي اتهم السعودية بفضح خيانة زوجته والمالك لصحيفة واشنطن بوست التي تتهجم عالسعودية وتدعم الحوثي يقوم أيضاً بدعم الإجهاض حول العالم، يدعم ويتحيز لإيران، قام بتسريب معلومات شخصية في الجمعة السوداء العام الماضي ومتهم باهمال بيئة العمل اللانسانية بأوروبا_x000a_#مقاطعة_امازون https://t.co/x0TytM5Jvk"/>
    <m/>
    <m/>
    <x v="1"/>
    <m/>
    <s v="http://pbs.twimg.com/profile_images/900454468738789380/xlqGxtZ5_normal.jpg"/>
    <x v="64"/>
    <s v="https://twitter.com/reemi1438/status/1095244817704120321"/>
    <m/>
    <m/>
    <s v="1095244817704120321"/>
    <m/>
    <b v="0"/>
    <n v="0"/>
    <s v=""/>
    <b v="1"/>
    <s v="ar"/>
    <m/>
    <s v="1065653092023222273"/>
    <b v="0"/>
    <n v="16"/>
    <s v="1095174451497295872"/>
    <s v="Twitter for iPhone"/>
    <b v="0"/>
    <s v="1095174451497295872"/>
    <s v="Tweet"/>
    <n v="0"/>
    <n v="0"/>
    <m/>
    <m/>
    <m/>
    <m/>
    <m/>
    <m/>
    <m/>
    <m/>
    <n v="1"/>
    <s v="2"/>
    <s v="2"/>
    <n v="0"/>
    <n v="0"/>
    <n v="0"/>
    <n v="0"/>
    <n v="0"/>
    <n v="0"/>
    <n v="42"/>
    <n v="100"/>
    <n v="42"/>
  </r>
  <r>
    <s v="ojbmiommqkilt30"/>
    <s v="awwadsalotaibi"/>
    <m/>
    <m/>
    <m/>
    <m/>
    <m/>
    <m/>
    <m/>
    <m/>
    <s v="No"/>
    <n v="118"/>
    <m/>
    <m/>
    <x v="0"/>
    <d v="2019-02-11T21:31:13.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1061430995046547456/JWsV7fdt_normal.jpg"/>
    <x v="65"/>
    <s v="https://twitter.com/ojbmiommqkilt30/status/1095072789168558080"/>
    <m/>
    <m/>
    <s v="1095072789168558080"/>
    <m/>
    <b v="0"/>
    <n v="0"/>
    <s v=""/>
    <b v="1"/>
    <s v="ar"/>
    <m/>
    <s v="1093643321732464646"/>
    <b v="0"/>
    <n v="59"/>
    <s v="1094484040319590400"/>
    <s v="Twitter for Android"/>
    <b v="0"/>
    <s v="1094484040319590400"/>
    <s v="Tweet"/>
    <n v="0"/>
    <n v="0"/>
    <m/>
    <m/>
    <m/>
    <m/>
    <m/>
    <m/>
    <m/>
    <m/>
    <n v="1"/>
    <s v="2"/>
    <s v="1"/>
    <m/>
    <m/>
    <m/>
    <m/>
    <m/>
    <m/>
    <m/>
    <m/>
    <m/>
  </r>
  <r>
    <s v="ojbmiommqkilt30"/>
    <s v="sagiagov"/>
    <m/>
    <m/>
    <m/>
    <m/>
    <m/>
    <m/>
    <m/>
    <m/>
    <s v="No"/>
    <n v="119"/>
    <m/>
    <m/>
    <x v="3"/>
    <d v="2019-02-11T21:31:13.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1061430995046547456/JWsV7fdt_normal.jpg"/>
    <x v="65"/>
    <s v="https://twitter.com/ojbmiommqkilt30/status/1095072789168558080"/>
    <m/>
    <m/>
    <s v="1095072789168558080"/>
    <m/>
    <b v="0"/>
    <n v="0"/>
    <s v=""/>
    <b v="1"/>
    <s v="ar"/>
    <m/>
    <s v="1093643321732464646"/>
    <b v="0"/>
    <n v="59"/>
    <s v="1094484040319590400"/>
    <s v="Twitter for Android"/>
    <b v="0"/>
    <s v="1094484040319590400"/>
    <s v="Tweet"/>
    <n v="0"/>
    <n v="0"/>
    <m/>
    <m/>
    <m/>
    <m/>
    <m/>
    <m/>
    <m/>
    <m/>
    <n v="1"/>
    <s v="2"/>
    <s v="1"/>
    <n v="0"/>
    <n v="0"/>
    <n v="0"/>
    <n v="0"/>
    <n v="0"/>
    <n v="0"/>
    <n v="27"/>
    <n v="100"/>
    <n v="27"/>
  </r>
  <r>
    <s v="ojbmiommqkilt30"/>
    <s v="yasir_ksa2030"/>
    <m/>
    <m/>
    <m/>
    <m/>
    <m/>
    <m/>
    <m/>
    <m/>
    <s v="No"/>
    <n v="120"/>
    <m/>
    <m/>
    <x v="0"/>
    <d v="2019-02-12T10:24:58.000"/>
    <s v="مالك الأمازون اللي اتهم السعودية بفضح خيانة زوجته والمالك لصحيفة واشنطن بوست التي تتهجم عالسعودية وتدعم الحوثي يقوم أيضاً بدعم الإجهاض حول العالم، يدعم ويتحيز لإيران، قام بتسريب معلومات شخصية في الجمعة السوداء العام الماضي ومتهم باهمال بيئة العمل اللانسانية بأوروبا_x000a_#مقاطعة_امازون https://t.co/x0TytM5Jvk"/>
    <m/>
    <m/>
    <x v="1"/>
    <m/>
    <s v="http://pbs.twimg.com/profile_images/1061430995046547456/JWsV7fdt_normal.jpg"/>
    <x v="66"/>
    <s v="https://twitter.com/ojbmiommqkilt30/status/1095267512265117696"/>
    <m/>
    <m/>
    <s v="1095267512265117696"/>
    <m/>
    <b v="0"/>
    <n v="0"/>
    <s v=""/>
    <b v="1"/>
    <s v="ar"/>
    <m/>
    <s v="1065653092023222273"/>
    <b v="0"/>
    <n v="16"/>
    <s v="1095174451497295872"/>
    <s v="Twitter for Android"/>
    <b v="0"/>
    <s v="1095174451497295872"/>
    <s v="Tweet"/>
    <n v="0"/>
    <n v="0"/>
    <m/>
    <m/>
    <m/>
    <m/>
    <m/>
    <m/>
    <m/>
    <m/>
    <n v="1"/>
    <s v="2"/>
    <s v="2"/>
    <n v="0"/>
    <n v="0"/>
    <n v="0"/>
    <n v="0"/>
    <n v="0"/>
    <n v="0"/>
    <n v="42"/>
    <n v="100"/>
    <n v="42"/>
  </r>
  <r>
    <s v="yasir_ksa2030"/>
    <s v="awwadsalotaibi"/>
    <m/>
    <m/>
    <m/>
    <m/>
    <m/>
    <m/>
    <m/>
    <m/>
    <s v="No"/>
    <n v="121"/>
    <m/>
    <m/>
    <x v="0"/>
    <d v="2019-02-10T08:52:32.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1096305092876066816/h6pHbZmx_normal.jpg"/>
    <x v="67"/>
    <s v="https://twitter.com/yasir_ksa2030/status/1094519475418816512"/>
    <m/>
    <m/>
    <s v="1094519475418816512"/>
    <m/>
    <b v="0"/>
    <n v="0"/>
    <s v=""/>
    <b v="1"/>
    <s v="ar"/>
    <m/>
    <s v="1093643321732464646"/>
    <b v="0"/>
    <n v="59"/>
    <s v="1094484040319590400"/>
    <s v="Twitter Web App"/>
    <b v="0"/>
    <s v="1094484040319590400"/>
    <s v="Tweet"/>
    <n v="0"/>
    <n v="0"/>
    <m/>
    <m/>
    <m/>
    <m/>
    <m/>
    <m/>
    <m/>
    <m/>
    <n v="1"/>
    <s v="2"/>
    <s v="1"/>
    <m/>
    <m/>
    <m/>
    <m/>
    <m/>
    <m/>
    <m/>
    <m/>
    <m/>
  </r>
  <r>
    <s v="yasir_ksa2030"/>
    <s v="sagiagov"/>
    <m/>
    <m/>
    <m/>
    <m/>
    <m/>
    <m/>
    <m/>
    <m/>
    <s v="No"/>
    <n v="122"/>
    <m/>
    <m/>
    <x v="3"/>
    <d v="2019-02-10T08:52:32.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1096305092876066816/h6pHbZmx_normal.jpg"/>
    <x v="67"/>
    <s v="https://twitter.com/yasir_ksa2030/status/1094519475418816512"/>
    <m/>
    <m/>
    <s v="1094519475418816512"/>
    <m/>
    <b v="0"/>
    <n v="0"/>
    <s v=""/>
    <b v="1"/>
    <s v="ar"/>
    <m/>
    <s v="1093643321732464646"/>
    <b v="0"/>
    <n v="59"/>
    <s v="1094484040319590400"/>
    <s v="Twitter Web App"/>
    <b v="0"/>
    <s v="1094484040319590400"/>
    <s v="Tweet"/>
    <n v="0"/>
    <n v="0"/>
    <m/>
    <m/>
    <m/>
    <m/>
    <m/>
    <m/>
    <m/>
    <m/>
    <n v="1"/>
    <s v="2"/>
    <s v="1"/>
    <n v="0"/>
    <n v="0"/>
    <n v="0"/>
    <n v="0"/>
    <n v="0"/>
    <n v="0"/>
    <n v="27"/>
    <n v="100"/>
    <n v="27"/>
  </r>
  <r>
    <s v="yasir_ksa2030"/>
    <s v="yasir_ksa2030"/>
    <m/>
    <m/>
    <m/>
    <m/>
    <m/>
    <m/>
    <m/>
    <m/>
    <s v="No"/>
    <n v="123"/>
    <m/>
    <m/>
    <x v="1"/>
    <d v="2019-02-12T04:15:11.000"/>
    <s v="مالك الأمازون اللي اتهم السعودية بفضح خيانة زوجته والمالك لصحيفة واشنطن بوست التي تتهجم عالسعودية وتدعم الحوثي يقوم أيضاً بدعم الإجهاض حول العالم، يدعم ويتحيز لإيران، قام بتسريب معلومات شخصية في الجمعة السوداء العام الماضي ومتهم باهمال بيئة العمل اللانسانية بأوروبا_x000a_#مقاطعة_امازون https://t.co/x0TytM5Jvk"/>
    <s v="https://twitter.com/Yasir_KSA2030/status/1065653092023222273"/>
    <s v="twitter.com"/>
    <x v="2"/>
    <m/>
    <s v="http://pbs.twimg.com/profile_images/1096305092876066816/h6pHbZmx_normal.jpg"/>
    <x v="68"/>
    <s v="https://twitter.com/yasir_ksa2030/status/1095174451497295872"/>
    <m/>
    <m/>
    <s v="1095174451497295872"/>
    <m/>
    <b v="0"/>
    <n v="13"/>
    <s v=""/>
    <b v="1"/>
    <s v="ar"/>
    <m/>
    <s v="1065653092023222273"/>
    <b v="0"/>
    <n v="16"/>
    <s v=""/>
    <s v="Twitter Web App"/>
    <b v="0"/>
    <s v="1095174451497295872"/>
    <s v="Tweet"/>
    <n v="0"/>
    <n v="0"/>
    <m/>
    <m/>
    <m/>
    <m/>
    <m/>
    <m/>
    <m/>
    <m/>
    <n v="1"/>
    <s v="2"/>
    <s v="2"/>
    <n v="0"/>
    <n v="0"/>
    <n v="0"/>
    <n v="0"/>
    <n v="0"/>
    <n v="0"/>
    <n v="42"/>
    <n v="100"/>
    <n v="42"/>
  </r>
  <r>
    <s v="its_me_f"/>
    <s v="yasir_ksa2030"/>
    <m/>
    <m/>
    <m/>
    <m/>
    <m/>
    <m/>
    <m/>
    <m/>
    <s v="No"/>
    <n v="124"/>
    <m/>
    <m/>
    <x v="0"/>
    <d v="2019-02-12T14:12:34.000"/>
    <s v="مالك الأمازون اللي اتهم السعودية بفضح خيانة زوجته والمالك لصحيفة واشنطن بوست التي تتهجم عالسعودية وتدعم الحوثي يقوم أيضاً بدعم الإجهاض حول العالم، يدعم ويتحيز لإيران، قام بتسريب معلومات شخصية في الجمعة السوداء العام الماضي ومتهم باهمال بيئة العمل اللانسانية بأوروبا_x000a_#مقاطعة_امازون https://t.co/x0TytM5Jvk"/>
    <m/>
    <m/>
    <x v="1"/>
    <m/>
    <s v="http://pbs.twimg.com/profile_images/1052959717549588485/6FBMbuk3_normal.jpg"/>
    <x v="69"/>
    <s v="https://twitter.com/its_me_f/status/1095324789789675520"/>
    <m/>
    <m/>
    <s v="1095324789789675520"/>
    <m/>
    <b v="0"/>
    <n v="0"/>
    <s v=""/>
    <b v="1"/>
    <s v="ar"/>
    <m/>
    <s v="1065653092023222273"/>
    <b v="0"/>
    <n v="16"/>
    <s v="1095174451497295872"/>
    <s v="Twitter for iPhone"/>
    <b v="0"/>
    <s v="1095174451497295872"/>
    <s v="Tweet"/>
    <n v="0"/>
    <n v="0"/>
    <m/>
    <m/>
    <m/>
    <m/>
    <m/>
    <m/>
    <m/>
    <m/>
    <n v="1"/>
    <s v="2"/>
    <s v="2"/>
    <n v="0"/>
    <n v="0"/>
    <n v="0"/>
    <n v="0"/>
    <n v="0"/>
    <n v="0"/>
    <n v="42"/>
    <n v="100"/>
    <n v="42"/>
  </r>
  <r>
    <s v="b_otyf"/>
    <s v="amjadt25"/>
    <m/>
    <m/>
    <m/>
    <m/>
    <m/>
    <m/>
    <m/>
    <m/>
    <s v="No"/>
    <n v="125"/>
    <m/>
    <m/>
    <x v="3"/>
    <d v="2018-11-04T09:53:15.000"/>
    <s v="@HoLSTN10 @Kafalsaud78 @tabuk_hashtag @fahddeepaji1 @YahyaSAltaleedi @naissy_q @ali_dhaher @tariqaljaser @Moh_alswat @MaherAlbawardi @amjadt25 أخوي ناصر من يستشعر عظم المسؤولية في الدفاع عن #المملكة وقادتها راح يبادر بالمقاطعة بدون تردد. #مقاطعة_أمازون https://t.co/mTGW7nmbZr"/>
    <m/>
    <m/>
    <x v="5"/>
    <s v="https://pbs.twimg.com/media/DrJlvw-X4AAjjHn.jpg"/>
    <s v="https://pbs.twimg.com/media/DrJlvw-X4AAjjHn.jpg"/>
    <x v="70"/>
    <s v="https://twitter.com/b_otyf/status/1059020742724075520"/>
    <m/>
    <m/>
    <s v="1059020742724075520"/>
    <s v="1059020114631290880"/>
    <b v="0"/>
    <n v="3"/>
    <s v="1274878890"/>
    <b v="0"/>
    <s v="ar"/>
    <m/>
    <s v=""/>
    <b v="0"/>
    <n v="4"/>
    <s v=""/>
    <s v="Twitter for iPhone"/>
    <b v="0"/>
    <s v="1059020114631290880"/>
    <s v="Retweet"/>
    <n v="0"/>
    <n v="0"/>
    <m/>
    <m/>
    <m/>
    <m/>
    <m/>
    <m/>
    <m/>
    <m/>
    <n v="1"/>
    <s v="3"/>
    <s v="3"/>
    <m/>
    <m/>
    <m/>
    <m/>
    <m/>
    <m/>
    <m/>
    <m/>
    <m/>
  </r>
  <r>
    <s v="asseel18013"/>
    <s v="amjadt25"/>
    <m/>
    <m/>
    <m/>
    <m/>
    <m/>
    <m/>
    <m/>
    <m/>
    <s v="No"/>
    <n v="126"/>
    <m/>
    <m/>
    <x v="3"/>
    <d v="2019-02-12T15:37:15.000"/>
    <s v="@HoLSTN10 @Kafalsaud78 @tabuk_hashtag @fahddeepaji1 @YahyaSAltaleedi @naissy_q @ali_dhaher @tariqaljaser @Moh_alswat @MaherAlbawardi @amjadt25 أخوي ناصر من يستشعر عظم المسؤولية في الدفاع عن #المملكة وقادتها راح يبادر بالمقاطعة بدون تردد. #مقاطعة_أمازون https://t.co/mTGW7nmbZr"/>
    <m/>
    <m/>
    <x v="1"/>
    <m/>
    <s v="http://pbs.twimg.com/profile_images/1095708659416530944/XzqDfWrP_normal.jpg"/>
    <x v="71"/>
    <s v="https://twitter.com/asseel18013/status/1095346100423323651"/>
    <m/>
    <m/>
    <s v="1095346100423323651"/>
    <m/>
    <b v="0"/>
    <n v="0"/>
    <s v=""/>
    <b v="0"/>
    <s v="ar"/>
    <m/>
    <s v=""/>
    <b v="0"/>
    <n v="4"/>
    <s v="1059020742724075520"/>
    <s v="Twitter for Android"/>
    <b v="0"/>
    <s v="1059020742724075520"/>
    <s v="Tweet"/>
    <n v="0"/>
    <n v="0"/>
    <m/>
    <m/>
    <m/>
    <m/>
    <m/>
    <m/>
    <m/>
    <m/>
    <n v="1"/>
    <s v="3"/>
    <s v="3"/>
    <m/>
    <m/>
    <m/>
    <m/>
    <m/>
    <m/>
    <m/>
    <m/>
    <m/>
  </r>
  <r>
    <s v="b_otyf"/>
    <s v="maheralbawardi"/>
    <m/>
    <m/>
    <m/>
    <m/>
    <m/>
    <m/>
    <m/>
    <m/>
    <s v="No"/>
    <n v="127"/>
    <m/>
    <m/>
    <x v="3"/>
    <d v="2018-11-04T09:53:15.000"/>
    <s v="@HoLSTN10 @Kafalsaud78 @tabuk_hashtag @fahddeepaji1 @YahyaSAltaleedi @naissy_q @ali_dhaher @tariqaljaser @Moh_alswat @MaherAlbawardi @amjadt25 أخوي ناصر من يستشعر عظم المسؤولية في الدفاع عن #المملكة وقادتها راح يبادر بالمقاطعة بدون تردد. #مقاطعة_أمازون https://t.co/mTGW7nmbZr"/>
    <m/>
    <m/>
    <x v="5"/>
    <s v="https://pbs.twimg.com/media/DrJlvw-X4AAjjHn.jpg"/>
    <s v="https://pbs.twimg.com/media/DrJlvw-X4AAjjHn.jpg"/>
    <x v="70"/>
    <s v="https://twitter.com/b_otyf/status/1059020742724075520"/>
    <m/>
    <m/>
    <s v="1059020742724075520"/>
    <s v="1059020114631290880"/>
    <b v="0"/>
    <n v="3"/>
    <s v="1274878890"/>
    <b v="0"/>
    <s v="ar"/>
    <m/>
    <s v=""/>
    <b v="0"/>
    <n v="4"/>
    <s v=""/>
    <s v="Twitter for iPhone"/>
    <b v="0"/>
    <s v="1059020114631290880"/>
    <s v="Retweet"/>
    <n v="0"/>
    <n v="0"/>
    <m/>
    <m/>
    <m/>
    <m/>
    <m/>
    <m/>
    <m/>
    <m/>
    <n v="1"/>
    <s v="3"/>
    <s v="3"/>
    <m/>
    <m/>
    <m/>
    <m/>
    <m/>
    <m/>
    <m/>
    <m/>
    <m/>
  </r>
  <r>
    <s v="asseel18013"/>
    <s v="maheralbawardi"/>
    <m/>
    <m/>
    <m/>
    <m/>
    <m/>
    <m/>
    <m/>
    <m/>
    <s v="No"/>
    <n v="128"/>
    <m/>
    <m/>
    <x v="3"/>
    <d v="2019-02-12T15:37:15.000"/>
    <s v="@HoLSTN10 @Kafalsaud78 @tabuk_hashtag @fahddeepaji1 @YahyaSAltaleedi @naissy_q @ali_dhaher @tariqaljaser @Moh_alswat @MaherAlbawardi @amjadt25 أخوي ناصر من يستشعر عظم المسؤولية في الدفاع عن #المملكة وقادتها راح يبادر بالمقاطعة بدون تردد. #مقاطعة_أمازون https://t.co/mTGW7nmbZr"/>
    <m/>
    <m/>
    <x v="1"/>
    <m/>
    <s v="http://pbs.twimg.com/profile_images/1095708659416530944/XzqDfWrP_normal.jpg"/>
    <x v="71"/>
    <s v="https://twitter.com/asseel18013/status/1095346100423323651"/>
    <m/>
    <m/>
    <s v="1095346100423323651"/>
    <m/>
    <b v="0"/>
    <n v="0"/>
    <s v=""/>
    <b v="0"/>
    <s v="ar"/>
    <m/>
    <s v=""/>
    <b v="0"/>
    <n v="4"/>
    <s v="1059020742724075520"/>
    <s v="Twitter for Android"/>
    <b v="0"/>
    <s v="1059020742724075520"/>
    <s v="Tweet"/>
    <n v="0"/>
    <n v="0"/>
    <m/>
    <m/>
    <m/>
    <m/>
    <m/>
    <m/>
    <m/>
    <m/>
    <n v="1"/>
    <s v="3"/>
    <s v="3"/>
    <m/>
    <m/>
    <m/>
    <m/>
    <m/>
    <m/>
    <m/>
    <m/>
    <m/>
  </r>
  <r>
    <s v="b_otyf"/>
    <s v="moh_alswat"/>
    <m/>
    <m/>
    <m/>
    <m/>
    <m/>
    <m/>
    <m/>
    <m/>
    <s v="No"/>
    <n v="129"/>
    <m/>
    <m/>
    <x v="3"/>
    <d v="2018-11-04T09:53:15.000"/>
    <s v="@HoLSTN10 @Kafalsaud78 @tabuk_hashtag @fahddeepaji1 @YahyaSAltaleedi @naissy_q @ali_dhaher @tariqaljaser @Moh_alswat @MaherAlbawardi @amjadt25 أخوي ناصر من يستشعر عظم المسؤولية في الدفاع عن #المملكة وقادتها راح يبادر بالمقاطعة بدون تردد. #مقاطعة_أمازون https://t.co/mTGW7nmbZr"/>
    <m/>
    <m/>
    <x v="5"/>
    <s v="https://pbs.twimg.com/media/DrJlvw-X4AAjjHn.jpg"/>
    <s v="https://pbs.twimg.com/media/DrJlvw-X4AAjjHn.jpg"/>
    <x v="70"/>
    <s v="https://twitter.com/b_otyf/status/1059020742724075520"/>
    <m/>
    <m/>
    <s v="1059020742724075520"/>
    <s v="1059020114631290880"/>
    <b v="0"/>
    <n v="3"/>
    <s v="1274878890"/>
    <b v="0"/>
    <s v="ar"/>
    <m/>
    <s v=""/>
    <b v="0"/>
    <n v="4"/>
    <s v=""/>
    <s v="Twitter for iPhone"/>
    <b v="0"/>
    <s v="1059020114631290880"/>
    <s v="Retweet"/>
    <n v="0"/>
    <n v="0"/>
    <m/>
    <m/>
    <m/>
    <m/>
    <m/>
    <m/>
    <m/>
    <m/>
    <n v="1"/>
    <s v="3"/>
    <s v="3"/>
    <m/>
    <m/>
    <m/>
    <m/>
    <m/>
    <m/>
    <m/>
    <m/>
    <m/>
  </r>
  <r>
    <s v="asseel18013"/>
    <s v="moh_alswat"/>
    <m/>
    <m/>
    <m/>
    <m/>
    <m/>
    <m/>
    <m/>
    <m/>
    <s v="No"/>
    <n v="130"/>
    <m/>
    <m/>
    <x v="3"/>
    <d v="2019-02-12T15:37:15.000"/>
    <s v="@HoLSTN10 @Kafalsaud78 @tabuk_hashtag @fahddeepaji1 @YahyaSAltaleedi @naissy_q @ali_dhaher @tariqaljaser @Moh_alswat @MaherAlbawardi @amjadt25 أخوي ناصر من يستشعر عظم المسؤولية في الدفاع عن #المملكة وقادتها راح يبادر بالمقاطعة بدون تردد. #مقاطعة_أمازون https://t.co/mTGW7nmbZr"/>
    <m/>
    <m/>
    <x v="1"/>
    <m/>
    <s v="http://pbs.twimg.com/profile_images/1095708659416530944/XzqDfWrP_normal.jpg"/>
    <x v="71"/>
    <s v="https://twitter.com/asseel18013/status/1095346100423323651"/>
    <m/>
    <m/>
    <s v="1095346100423323651"/>
    <m/>
    <b v="0"/>
    <n v="0"/>
    <s v=""/>
    <b v="0"/>
    <s v="ar"/>
    <m/>
    <s v=""/>
    <b v="0"/>
    <n v="4"/>
    <s v="1059020742724075520"/>
    <s v="Twitter for Android"/>
    <b v="0"/>
    <s v="1059020742724075520"/>
    <s v="Tweet"/>
    <n v="0"/>
    <n v="0"/>
    <m/>
    <m/>
    <m/>
    <m/>
    <m/>
    <m/>
    <m/>
    <m/>
    <n v="1"/>
    <s v="3"/>
    <s v="3"/>
    <m/>
    <m/>
    <m/>
    <m/>
    <m/>
    <m/>
    <m/>
    <m/>
    <m/>
  </r>
  <r>
    <s v="b_otyf"/>
    <s v="tariqaljaser"/>
    <m/>
    <m/>
    <m/>
    <m/>
    <m/>
    <m/>
    <m/>
    <m/>
    <s v="No"/>
    <n v="131"/>
    <m/>
    <m/>
    <x v="3"/>
    <d v="2018-11-04T09:53:15.000"/>
    <s v="@HoLSTN10 @Kafalsaud78 @tabuk_hashtag @fahddeepaji1 @YahyaSAltaleedi @naissy_q @ali_dhaher @tariqaljaser @Moh_alswat @MaherAlbawardi @amjadt25 أخوي ناصر من يستشعر عظم المسؤولية في الدفاع عن #المملكة وقادتها راح يبادر بالمقاطعة بدون تردد. #مقاطعة_أمازون https://t.co/mTGW7nmbZr"/>
    <m/>
    <m/>
    <x v="5"/>
    <s v="https://pbs.twimg.com/media/DrJlvw-X4AAjjHn.jpg"/>
    <s v="https://pbs.twimg.com/media/DrJlvw-X4AAjjHn.jpg"/>
    <x v="70"/>
    <s v="https://twitter.com/b_otyf/status/1059020742724075520"/>
    <m/>
    <m/>
    <s v="1059020742724075520"/>
    <s v="1059020114631290880"/>
    <b v="0"/>
    <n v="3"/>
    <s v="1274878890"/>
    <b v="0"/>
    <s v="ar"/>
    <m/>
    <s v=""/>
    <b v="0"/>
    <n v="4"/>
    <s v=""/>
    <s v="Twitter for iPhone"/>
    <b v="0"/>
    <s v="1059020114631290880"/>
    <s v="Retweet"/>
    <n v="0"/>
    <n v="0"/>
    <m/>
    <m/>
    <m/>
    <m/>
    <m/>
    <m/>
    <m/>
    <m/>
    <n v="1"/>
    <s v="3"/>
    <s v="3"/>
    <m/>
    <m/>
    <m/>
    <m/>
    <m/>
    <m/>
    <m/>
    <m/>
    <m/>
  </r>
  <r>
    <s v="asseel18013"/>
    <s v="tariqaljaser"/>
    <m/>
    <m/>
    <m/>
    <m/>
    <m/>
    <m/>
    <m/>
    <m/>
    <s v="No"/>
    <n v="132"/>
    <m/>
    <m/>
    <x v="3"/>
    <d v="2019-02-12T15:37:15.000"/>
    <s v="@HoLSTN10 @Kafalsaud78 @tabuk_hashtag @fahddeepaji1 @YahyaSAltaleedi @naissy_q @ali_dhaher @tariqaljaser @Moh_alswat @MaherAlbawardi @amjadt25 أخوي ناصر من يستشعر عظم المسؤولية في الدفاع عن #المملكة وقادتها راح يبادر بالمقاطعة بدون تردد. #مقاطعة_أمازون https://t.co/mTGW7nmbZr"/>
    <m/>
    <m/>
    <x v="1"/>
    <m/>
    <s v="http://pbs.twimg.com/profile_images/1095708659416530944/XzqDfWrP_normal.jpg"/>
    <x v="71"/>
    <s v="https://twitter.com/asseel18013/status/1095346100423323651"/>
    <m/>
    <m/>
    <s v="1095346100423323651"/>
    <m/>
    <b v="0"/>
    <n v="0"/>
    <s v=""/>
    <b v="0"/>
    <s v="ar"/>
    <m/>
    <s v=""/>
    <b v="0"/>
    <n v="4"/>
    <s v="1059020742724075520"/>
    <s v="Twitter for Android"/>
    <b v="0"/>
    <s v="1059020742724075520"/>
    <s v="Tweet"/>
    <n v="0"/>
    <n v="0"/>
    <m/>
    <m/>
    <m/>
    <m/>
    <m/>
    <m/>
    <m/>
    <m/>
    <n v="1"/>
    <s v="3"/>
    <s v="3"/>
    <m/>
    <m/>
    <m/>
    <m/>
    <m/>
    <m/>
    <m/>
    <m/>
    <m/>
  </r>
  <r>
    <s v="b_otyf"/>
    <s v="ali_dhaher"/>
    <m/>
    <m/>
    <m/>
    <m/>
    <m/>
    <m/>
    <m/>
    <m/>
    <s v="No"/>
    <n v="133"/>
    <m/>
    <m/>
    <x v="3"/>
    <d v="2018-11-04T09:53:15.000"/>
    <s v="@HoLSTN10 @Kafalsaud78 @tabuk_hashtag @fahddeepaji1 @YahyaSAltaleedi @naissy_q @ali_dhaher @tariqaljaser @Moh_alswat @MaherAlbawardi @amjadt25 أخوي ناصر من يستشعر عظم المسؤولية في الدفاع عن #المملكة وقادتها راح يبادر بالمقاطعة بدون تردد. #مقاطعة_أمازون https://t.co/mTGW7nmbZr"/>
    <m/>
    <m/>
    <x v="5"/>
    <s v="https://pbs.twimg.com/media/DrJlvw-X4AAjjHn.jpg"/>
    <s v="https://pbs.twimg.com/media/DrJlvw-X4AAjjHn.jpg"/>
    <x v="70"/>
    <s v="https://twitter.com/b_otyf/status/1059020742724075520"/>
    <m/>
    <m/>
    <s v="1059020742724075520"/>
    <s v="1059020114631290880"/>
    <b v="0"/>
    <n v="3"/>
    <s v="1274878890"/>
    <b v="0"/>
    <s v="ar"/>
    <m/>
    <s v=""/>
    <b v="0"/>
    <n v="4"/>
    <s v=""/>
    <s v="Twitter for iPhone"/>
    <b v="0"/>
    <s v="1059020114631290880"/>
    <s v="Retweet"/>
    <n v="0"/>
    <n v="0"/>
    <m/>
    <m/>
    <m/>
    <m/>
    <m/>
    <m/>
    <m/>
    <m/>
    <n v="1"/>
    <s v="3"/>
    <s v="3"/>
    <m/>
    <m/>
    <m/>
    <m/>
    <m/>
    <m/>
    <m/>
    <m/>
    <m/>
  </r>
  <r>
    <s v="asseel18013"/>
    <s v="ali_dhaher"/>
    <m/>
    <m/>
    <m/>
    <m/>
    <m/>
    <m/>
    <m/>
    <m/>
    <s v="No"/>
    <n v="134"/>
    <m/>
    <m/>
    <x v="3"/>
    <d v="2019-02-12T15:37:15.000"/>
    <s v="@HoLSTN10 @Kafalsaud78 @tabuk_hashtag @fahddeepaji1 @YahyaSAltaleedi @naissy_q @ali_dhaher @tariqaljaser @Moh_alswat @MaherAlbawardi @amjadt25 أخوي ناصر من يستشعر عظم المسؤولية في الدفاع عن #المملكة وقادتها راح يبادر بالمقاطعة بدون تردد. #مقاطعة_أمازون https://t.co/mTGW7nmbZr"/>
    <m/>
    <m/>
    <x v="1"/>
    <m/>
    <s v="http://pbs.twimg.com/profile_images/1095708659416530944/XzqDfWrP_normal.jpg"/>
    <x v="71"/>
    <s v="https://twitter.com/asseel18013/status/1095346100423323651"/>
    <m/>
    <m/>
    <s v="1095346100423323651"/>
    <m/>
    <b v="0"/>
    <n v="0"/>
    <s v=""/>
    <b v="0"/>
    <s v="ar"/>
    <m/>
    <s v=""/>
    <b v="0"/>
    <n v="4"/>
    <s v="1059020742724075520"/>
    <s v="Twitter for Android"/>
    <b v="0"/>
    <s v="1059020742724075520"/>
    <s v="Tweet"/>
    <n v="0"/>
    <n v="0"/>
    <m/>
    <m/>
    <m/>
    <m/>
    <m/>
    <m/>
    <m/>
    <m/>
    <n v="1"/>
    <s v="3"/>
    <s v="3"/>
    <m/>
    <m/>
    <m/>
    <m/>
    <m/>
    <m/>
    <m/>
    <m/>
    <m/>
  </r>
  <r>
    <s v="b_otyf"/>
    <s v="naissy_q"/>
    <m/>
    <m/>
    <m/>
    <m/>
    <m/>
    <m/>
    <m/>
    <m/>
    <s v="No"/>
    <n v="135"/>
    <m/>
    <m/>
    <x v="3"/>
    <d v="2018-11-04T09:53:15.000"/>
    <s v="@HoLSTN10 @Kafalsaud78 @tabuk_hashtag @fahddeepaji1 @YahyaSAltaleedi @naissy_q @ali_dhaher @tariqaljaser @Moh_alswat @MaherAlbawardi @amjadt25 أخوي ناصر من يستشعر عظم المسؤولية في الدفاع عن #المملكة وقادتها راح يبادر بالمقاطعة بدون تردد. #مقاطعة_أمازون https://t.co/mTGW7nmbZr"/>
    <m/>
    <m/>
    <x v="5"/>
    <s v="https://pbs.twimg.com/media/DrJlvw-X4AAjjHn.jpg"/>
    <s v="https://pbs.twimg.com/media/DrJlvw-X4AAjjHn.jpg"/>
    <x v="70"/>
    <s v="https://twitter.com/b_otyf/status/1059020742724075520"/>
    <m/>
    <m/>
    <s v="1059020742724075520"/>
    <s v="1059020114631290880"/>
    <b v="0"/>
    <n v="3"/>
    <s v="1274878890"/>
    <b v="0"/>
    <s v="ar"/>
    <m/>
    <s v=""/>
    <b v="0"/>
    <n v="4"/>
    <s v=""/>
    <s v="Twitter for iPhone"/>
    <b v="0"/>
    <s v="1059020114631290880"/>
    <s v="Retweet"/>
    <n v="0"/>
    <n v="0"/>
    <m/>
    <m/>
    <m/>
    <m/>
    <m/>
    <m/>
    <m/>
    <m/>
    <n v="1"/>
    <s v="3"/>
    <s v="3"/>
    <m/>
    <m/>
    <m/>
    <m/>
    <m/>
    <m/>
    <m/>
    <m/>
    <m/>
  </r>
  <r>
    <s v="asseel18013"/>
    <s v="naissy_q"/>
    <m/>
    <m/>
    <m/>
    <m/>
    <m/>
    <m/>
    <m/>
    <m/>
    <s v="No"/>
    <n v="136"/>
    <m/>
    <m/>
    <x v="3"/>
    <d v="2019-02-12T15:37:15.000"/>
    <s v="@HoLSTN10 @Kafalsaud78 @tabuk_hashtag @fahddeepaji1 @YahyaSAltaleedi @naissy_q @ali_dhaher @tariqaljaser @Moh_alswat @MaherAlbawardi @amjadt25 أخوي ناصر من يستشعر عظم المسؤولية في الدفاع عن #المملكة وقادتها راح يبادر بالمقاطعة بدون تردد. #مقاطعة_أمازون https://t.co/mTGW7nmbZr"/>
    <m/>
    <m/>
    <x v="1"/>
    <m/>
    <s v="http://pbs.twimg.com/profile_images/1095708659416530944/XzqDfWrP_normal.jpg"/>
    <x v="71"/>
    <s v="https://twitter.com/asseel18013/status/1095346100423323651"/>
    <m/>
    <m/>
    <s v="1095346100423323651"/>
    <m/>
    <b v="0"/>
    <n v="0"/>
    <s v=""/>
    <b v="0"/>
    <s v="ar"/>
    <m/>
    <s v=""/>
    <b v="0"/>
    <n v="4"/>
    <s v="1059020742724075520"/>
    <s v="Twitter for Android"/>
    <b v="0"/>
    <s v="1059020742724075520"/>
    <s v="Tweet"/>
    <n v="0"/>
    <n v="0"/>
    <m/>
    <m/>
    <m/>
    <m/>
    <m/>
    <m/>
    <m/>
    <m/>
    <n v="1"/>
    <s v="3"/>
    <s v="3"/>
    <m/>
    <m/>
    <m/>
    <m/>
    <m/>
    <m/>
    <m/>
    <m/>
    <m/>
  </r>
  <r>
    <s v="b_otyf"/>
    <s v="yahyasaltaleedi"/>
    <m/>
    <m/>
    <m/>
    <m/>
    <m/>
    <m/>
    <m/>
    <m/>
    <s v="No"/>
    <n v="137"/>
    <m/>
    <m/>
    <x v="3"/>
    <d v="2018-11-04T09:53:15.000"/>
    <s v="@HoLSTN10 @Kafalsaud78 @tabuk_hashtag @fahddeepaji1 @YahyaSAltaleedi @naissy_q @ali_dhaher @tariqaljaser @Moh_alswat @MaherAlbawardi @amjadt25 أخوي ناصر من يستشعر عظم المسؤولية في الدفاع عن #المملكة وقادتها راح يبادر بالمقاطعة بدون تردد. #مقاطعة_أمازون https://t.co/mTGW7nmbZr"/>
    <m/>
    <m/>
    <x v="5"/>
    <s v="https://pbs.twimg.com/media/DrJlvw-X4AAjjHn.jpg"/>
    <s v="https://pbs.twimg.com/media/DrJlvw-X4AAjjHn.jpg"/>
    <x v="70"/>
    <s v="https://twitter.com/b_otyf/status/1059020742724075520"/>
    <m/>
    <m/>
    <s v="1059020742724075520"/>
    <s v="1059020114631290880"/>
    <b v="0"/>
    <n v="3"/>
    <s v="1274878890"/>
    <b v="0"/>
    <s v="ar"/>
    <m/>
    <s v=""/>
    <b v="0"/>
    <n v="4"/>
    <s v=""/>
    <s v="Twitter for iPhone"/>
    <b v="0"/>
    <s v="1059020114631290880"/>
    <s v="Retweet"/>
    <n v="0"/>
    <n v="0"/>
    <m/>
    <m/>
    <m/>
    <m/>
    <m/>
    <m/>
    <m/>
    <m/>
    <n v="1"/>
    <s v="3"/>
    <s v="3"/>
    <m/>
    <m/>
    <m/>
    <m/>
    <m/>
    <m/>
    <m/>
    <m/>
    <m/>
  </r>
  <r>
    <s v="asseel18013"/>
    <s v="yahyasaltaleedi"/>
    <m/>
    <m/>
    <m/>
    <m/>
    <m/>
    <m/>
    <m/>
    <m/>
    <s v="No"/>
    <n v="138"/>
    <m/>
    <m/>
    <x v="3"/>
    <d v="2019-02-12T15:37:15.000"/>
    <s v="@HoLSTN10 @Kafalsaud78 @tabuk_hashtag @fahddeepaji1 @YahyaSAltaleedi @naissy_q @ali_dhaher @tariqaljaser @Moh_alswat @MaherAlbawardi @amjadt25 أخوي ناصر من يستشعر عظم المسؤولية في الدفاع عن #المملكة وقادتها راح يبادر بالمقاطعة بدون تردد. #مقاطعة_أمازون https://t.co/mTGW7nmbZr"/>
    <m/>
    <m/>
    <x v="1"/>
    <m/>
    <s v="http://pbs.twimg.com/profile_images/1095708659416530944/XzqDfWrP_normal.jpg"/>
    <x v="71"/>
    <s v="https://twitter.com/asseel18013/status/1095346100423323651"/>
    <m/>
    <m/>
    <s v="1095346100423323651"/>
    <m/>
    <b v="0"/>
    <n v="0"/>
    <s v=""/>
    <b v="0"/>
    <s v="ar"/>
    <m/>
    <s v=""/>
    <b v="0"/>
    <n v="4"/>
    <s v="1059020742724075520"/>
    <s v="Twitter for Android"/>
    <b v="0"/>
    <s v="1059020742724075520"/>
    <s v="Tweet"/>
    <n v="0"/>
    <n v="0"/>
    <m/>
    <m/>
    <m/>
    <m/>
    <m/>
    <m/>
    <m/>
    <m/>
    <n v="1"/>
    <s v="3"/>
    <s v="3"/>
    <m/>
    <m/>
    <m/>
    <m/>
    <m/>
    <m/>
    <m/>
    <m/>
    <m/>
  </r>
  <r>
    <s v="b_otyf"/>
    <s v="fahddeepaji1"/>
    <m/>
    <m/>
    <m/>
    <m/>
    <m/>
    <m/>
    <m/>
    <m/>
    <s v="No"/>
    <n v="139"/>
    <m/>
    <m/>
    <x v="3"/>
    <d v="2018-11-04T09:53:15.000"/>
    <s v="@HoLSTN10 @Kafalsaud78 @tabuk_hashtag @fahddeepaji1 @YahyaSAltaleedi @naissy_q @ali_dhaher @tariqaljaser @Moh_alswat @MaherAlbawardi @amjadt25 أخوي ناصر من يستشعر عظم المسؤولية في الدفاع عن #المملكة وقادتها راح يبادر بالمقاطعة بدون تردد. #مقاطعة_أمازون https://t.co/mTGW7nmbZr"/>
    <m/>
    <m/>
    <x v="5"/>
    <s v="https://pbs.twimg.com/media/DrJlvw-X4AAjjHn.jpg"/>
    <s v="https://pbs.twimg.com/media/DrJlvw-X4AAjjHn.jpg"/>
    <x v="70"/>
    <s v="https://twitter.com/b_otyf/status/1059020742724075520"/>
    <m/>
    <m/>
    <s v="1059020742724075520"/>
    <s v="1059020114631290880"/>
    <b v="0"/>
    <n v="3"/>
    <s v="1274878890"/>
    <b v="0"/>
    <s v="ar"/>
    <m/>
    <s v=""/>
    <b v="0"/>
    <n v="4"/>
    <s v=""/>
    <s v="Twitter for iPhone"/>
    <b v="0"/>
    <s v="1059020114631290880"/>
    <s v="Retweet"/>
    <n v="0"/>
    <n v="0"/>
    <m/>
    <m/>
    <m/>
    <m/>
    <m/>
    <m/>
    <m/>
    <m/>
    <n v="1"/>
    <s v="3"/>
    <s v="3"/>
    <m/>
    <m/>
    <m/>
    <m/>
    <m/>
    <m/>
    <m/>
    <m/>
    <m/>
  </r>
  <r>
    <s v="asseel18013"/>
    <s v="fahddeepaji1"/>
    <m/>
    <m/>
    <m/>
    <m/>
    <m/>
    <m/>
    <m/>
    <m/>
    <s v="No"/>
    <n v="140"/>
    <m/>
    <m/>
    <x v="3"/>
    <d v="2019-02-12T15:37:15.000"/>
    <s v="@HoLSTN10 @Kafalsaud78 @tabuk_hashtag @fahddeepaji1 @YahyaSAltaleedi @naissy_q @ali_dhaher @tariqaljaser @Moh_alswat @MaherAlbawardi @amjadt25 أخوي ناصر من يستشعر عظم المسؤولية في الدفاع عن #المملكة وقادتها راح يبادر بالمقاطعة بدون تردد. #مقاطعة_أمازون https://t.co/mTGW7nmbZr"/>
    <m/>
    <m/>
    <x v="1"/>
    <m/>
    <s v="http://pbs.twimg.com/profile_images/1095708659416530944/XzqDfWrP_normal.jpg"/>
    <x v="71"/>
    <s v="https://twitter.com/asseel18013/status/1095346100423323651"/>
    <m/>
    <m/>
    <s v="1095346100423323651"/>
    <m/>
    <b v="0"/>
    <n v="0"/>
    <s v=""/>
    <b v="0"/>
    <s v="ar"/>
    <m/>
    <s v=""/>
    <b v="0"/>
    <n v="4"/>
    <s v="1059020742724075520"/>
    <s v="Twitter for Android"/>
    <b v="0"/>
    <s v="1059020742724075520"/>
    <s v="Tweet"/>
    <n v="0"/>
    <n v="0"/>
    <m/>
    <m/>
    <m/>
    <m/>
    <m/>
    <m/>
    <m/>
    <m/>
    <n v="1"/>
    <s v="3"/>
    <s v="3"/>
    <m/>
    <m/>
    <m/>
    <m/>
    <m/>
    <m/>
    <m/>
    <m/>
    <m/>
  </r>
  <r>
    <s v="b_otyf"/>
    <s v="tabuk_hashtag"/>
    <m/>
    <m/>
    <m/>
    <m/>
    <m/>
    <m/>
    <m/>
    <m/>
    <s v="No"/>
    <n v="141"/>
    <m/>
    <m/>
    <x v="3"/>
    <d v="2018-11-04T09:53:15.000"/>
    <s v="@HoLSTN10 @Kafalsaud78 @tabuk_hashtag @fahddeepaji1 @YahyaSAltaleedi @naissy_q @ali_dhaher @tariqaljaser @Moh_alswat @MaherAlbawardi @amjadt25 أخوي ناصر من يستشعر عظم المسؤولية في الدفاع عن #المملكة وقادتها راح يبادر بالمقاطعة بدون تردد. #مقاطعة_أمازون https://t.co/mTGW7nmbZr"/>
    <m/>
    <m/>
    <x v="5"/>
    <s v="https://pbs.twimg.com/media/DrJlvw-X4AAjjHn.jpg"/>
    <s v="https://pbs.twimg.com/media/DrJlvw-X4AAjjHn.jpg"/>
    <x v="70"/>
    <s v="https://twitter.com/b_otyf/status/1059020742724075520"/>
    <m/>
    <m/>
    <s v="1059020742724075520"/>
    <s v="1059020114631290880"/>
    <b v="0"/>
    <n v="3"/>
    <s v="1274878890"/>
    <b v="0"/>
    <s v="ar"/>
    <m/>
    <s v=""/>
    <b v="0"/>
    <n v="4"/>
    <s v=""/>
    <s v="Twitter for iPhone"/>
    <b v="0"/>
    <s v="1059020114631290880"/>
    <s v="Retweet"/>
    <n v="0"/>
    <n v="0"/>
    <m/>
    <m/>
    <m/>
    <m/>
    <m/>
    <m/>
    <m/>
    <m/>
    <n v="1"/>
    <s v="3"/>
    <s v="3"/>
    <m/>
    <m/>
    <m/>
    <m/>
    <m/>
    <m/>
    <m/>
    <m/>
    <m/>
  </r>
  <r>
    <s v="asseel18013"/>
    <s v="tabuk_hashtag"/>
    <m/>
    <m/>
    <m/>
    <m/>
    <m/>
    <m/>
    <m/>
    <m/>
    <s v="No"/>
    <n v="142"/>
    <m/>
    <m/>
    <x v="3"/>
    <d v="2019-02-12T15:37:15.000"/>
    <s v="@HoLSTN10 @Kafalsaud78 @tabuk_hashtag @fahddeepaji1 @YahyaSAltaleedi @naissy_q @ali_dhaher @tariqaljaser @Moh_alswat @MaherAlbawardi @amjadt25 أخوي ناصر من يستشعر عظم المسؤولية في الدفاع عن #المملكة وقادتها راح يبادر بالمقاطعة بدون تردد. #مقاطعة_أمازون https://t.co/mTGW7nmbZr"/>
    <m/>
    <m/>
    <x v="1"/>
    <m/>
    <s v="http://pbs.twimg.com/profile_images/1095708659416530944/XzqDfWrP_normal.jpg"/>
    <x v="71"/>
    <s v="https://twitter.com/asseel18013/status/1095346100423323651"/>
    <m/>
    <m/>
    <s v="1095346100423323651"/>
    <m/>
    <b v="0"/>
    <n v="0"/>
    <s v=""/>
    <b v="0"/>
    <s v="ar"/>
    <m/>
    <s v=""/>
    <b v="0"/>
    <n v="4"/>
    <s v="1059020742724075520"/>
    <s v="Twitter for Android"/>
    <b v="0"/>
    <s v="1059020742724075520"/>
    <s v="Tweet"/>
    <n v="0"/>
    <n v="0"/>
    <m/>
    <m/>
    <m/>
    <m/>
    <m/>
    <m/>
    <m/>
    <m/>
    <n v="1"/>
    <s v="3"/>
    <s v="3"/>
    <m/>
    <m/>
    <m/>
    <m/>
    <m/>
    <m/>
    <m/>
    <m/>
    <m/>
  </r>
  <r>
    <s v="b_otyf"/>
    <s v="holstn10"/>
    <m/>
    <m/>
    <m/>
    <m/>
    <m/>
    <m/>
    <m/>
    <m/>
    <s v="No"/>
    <n v="143"/>
    <m/>
    <m/>
    <x v="2"/>
    <d v="2018-11-04T09:53:15.000"/>
    <s v="@HoLSTN10 @Kafalsaud78 @tabuk_hashtag @fahddeepaji1 @YahyaSAltaleedi @naissy_q @ali_dhaher @tariqaljaser @Moh_alswat @MaherAlbawardi @amjadt25 أخوي ناصر من يستشعر عظم المسؤولية في الدفاع عن #المملكة وقادتها راح يبادر بالمقاطعة بدون تردد. #مقاطعة_أمازون https://t.co/mTGW7nmbZr"/>
    <m/>
    <m/>
    <x v="5"/>
    <s v="https://pbs.twimg.com/media/DrJlvw-X4AAjjHn.jpg"/>
    <s v="https://pbs.twimg.com/media/DrJlvw-X4AAjjHn.jpg"/>
    <x v="70"/>
    <s v="https://twitter.com/b_otyf/status/1059020742724075520"/>
    <m/>
    <m/>
    <s v="1059020742724075520"/>
    <s v="1059020114631290880"/>
    <b v="0"/>
    <n v="3"/>
    <s v="1274878890"/>
    <b v="0"/>
    <s v="ar"/>
    <m/>
    <s v=""/>
    <b v="0"/>
    <n v="4"/>
    <s v=""/>
    <s v="Twitter for iPhone"/>
    <b v="0"/>
    <s v="1059020114631290880"/>
    <s v="Retweet"/>
    <n v="0"/>
    <n v="0"/>
    <m/>
    <m/>
    <m/>
    <m/>
    <m/>
    <m/>
    <m/>
    <m/>
    <n v="1"/>
    <s v="3"/>
    <s v="3"/>
    <n v="0"/>
    <n v="0"/>
    <n v="0"/>
    <n v="0"/>
    <n v="0"/>
    <n v="0"/>
    <n v="28"/>
    <n v="100"/>
    <n v="28"/>
  </r>
  <r>
    <s v="asseel18013"/>
    <s v="holstn10"/>
    <m/>
    <m/>
    <m/>
    <m/>
    <m/>
    <m/>
    <m/>
    <m/>
    <s v="No"/>
    <n v="144"/>
    <m/>
    <m/>
    <x v="2"/>
    <d v="2019-02-12T15:37:15.000"/>
    <s v="@HoLSTN10 @Kafalsaud78 @tabuk_hashtag @fahddeepaji1 @YahyaSAltaleedi @naissy_q @ali_dhaher @tariqaljaser @Moh_alswat @MaherAlbawardi @amjadt25 أخوي ناصر من يستشعر عظم المسؤولية في الدفاع عن #المملكة وقادتها راح يبادر بالمقاطعة بدون تردد. #مقاطعة_أمازون https://t.co/mTGW7nmbZr"/>
    <m/>
    <m/>
    <x v="1"/>
    <m/>
    <s v="http://pbs.twimg.com/profile_images/1095708659416530944/XzqDfWrP_normal.jpg"/>
    <x v="71"/>
    <s v="https://twitter.com/asseel18013/status/1095346100423323651"/>
    <m/>
    <m/>
    <s v="1095346100423323651"/>
    <m/>
    <b v="0"/>
    <n v="0"/>
    <s v=""/>
    <b v="0"/>
    <s v="ar"/>
    <m/>
    <s v=""/>
    <b v="0"/>
    <n v="4"/>
    <s v="1059020742724075520"/>
    <s v="Twitter for Android"/>
    <b v="0"/>
    <s v="1059020742724075520"/>
    <s v="Tweet"/>
    <n v="0"/>
    <n v="0"/>
    <m/>
    <m/>
    <m/>
    <m/>
    <m/>
    <m/>
    <m/>
    <m/>
    <n v="1"/>
    <s v="3"/>
    <s v="3"/>
    <n v="0"/>
    <n v="0"/>
    <n v="0"/>
    <n v="0"/>
    <n v="0"/>
    <n v="0"/>
    <n v="28"/>
    <n v="100"/>
    <n v="28"/>
  </r>
  <r>
    <s v="b_otyf"/>
    <s v="b_otyf"/>
    <m/>
    <m/>
    <m/>
    <m/>
    <m/>
    <m/>
    <m/>
    <m/>
    <s v="No"/>
    <n v="145"/>
    <m/>
    <m/>
    <x v="1"/>
    <d v="2018-11-04T09:48:55.000"/>
    <s v="صحيفة #واشنطن_بوست دأبت على نشر المقالات المسيئة لـ #السعودية بهتانا وزورا، خدمة لأعداء #المملكة، والآن ندعو الجميع للدفاع عن بلادنا والوقوف مع قادتنا ومجابهة كل من تسول له نفسه المساس بدولتنا.. سنبدأ بـ #مقاطعة_امازون كرسالة لمالك الصحيفة حتى يعلم حجم الضرر وسوء فعله. https://t.co/8Z7R8bOMz1"/>
    <m/>
    <m/>
    <x v="6"/>
    <s v="https://pbs.twimg.com/media/DrJkwjUWsAArWMa.jpg"/>
    <s v="https://pbs.twimg.com/media/DrJkwjUWsAArWMa.jpg"/>
    <x v="72"/>
    <s v="https://twitter.com/b_otyf/status/1059019654021238784"/>
    <m/>
    <m/>
    <s v="1059019654021238784"/>
    <m/>
    <b v="0"/>
    <n v="140"/>
    <s v=""/>
    <b v="0"/>
    <s v="ar"/>
    <m/>
    <s v=""/>
    <b v="0"/>
    <n v="315"/>
    <s v=""/>
    <s v="Twitter for iPhone"/>
    <b v="0"/>
    <s v="1059019654021238784"/>
    <s v="Retweet"/>
    <n v="0"/>
    <n v="0"/>
    <m/>
    <m/>
    <m/>
    <m/>
    <m/>
    <m/>
    <m/>
    <m/>
    <n v="1"/>
    <s v="3"/>
    <s v="3"/>
    <n v="0"/>
    <n v="0"/>
    <n v="0"/>
    <n v="0"/>
    <n v="0"/>
    <n v="0"/>
    <n v="43"/>
    <n v="100"/>
    <n v="43"/>
  </r>
  <r>
    <s v="asseel18013"/>
    <s v="b_otyf"/>
    <m/>
    <m/>
    <m/>
    <m/>
    <m/>
    <m/>
    <m/>
    <m/>
    <s v="No"/>
    <n v="146"/>
    <m/>
    <m/>
    <x v="0"/>
    <d v="2019-02-12T15:37:15.000"/>
    <s v="@HoLSTN10 @Kafalsaud78 @tabuk_hashtag @fahddeepaji1 @YahyaSAltaleedi @naissy_q @ali_dhaher @tariqaljaser @Moh_alswat @MaherAlbawardi @amjadt25 أخوي ناصر من يستشعر عظم المسؤولية في الدفاع عن #المملكة وقادتها راح يبادر بالمقاطعة بدون تردد. #مقاطعة_أمازون https://t.co/mTGW7nmbZr"/>
    <m/>
    <m/>
    <x v="1"/>
    <m/>
    <s v="http://pbs.twimg.com/profile_images/1095708659416530944/XzqDfWrP_normal.jpg"/>
    <x v="71"/>
    <s v="https://twitter.com/asseel18013/status/1095346100423323651"/>
    <m/>
    <m/>
    <s v="1095346100423323651"/>
    <m/>
    <b v="0"/>
    <n v="0"/>
    <s v=""/>
    <b v="0"/>
    <s v="ar"/>
    <m/>
    <s v=""/>
    <b v="0"/>
    <n v="4"/>
    <s v="1059020742724075520"/>
    <s v="Twitter for Android"/>
    <b v="0"/>
    <s v="1059020742724075520"/>
    <s v="Tweet"/>
    <n v="0"/>
    <n v="0"/>
    <m/>
    <m/>
    <m/>
    <m/>
    <m/>
    <m/>
    <m/>
    <m/>
    <n v="2"/>
    <s v="3"/>
    <s v="3"/>
    <m/>
    <m/>
    <m/>
    <m/>
    <m/>
    <m/>
    <m/>
    <m/>
    <m/>
  </r>
  <r>
    <s v="asseel18013"/>
    <s v="b_otyf"/>
    <m/>
    <m/>
    <m/>
    <m/>
    <m/>
    <m/>
    <m/>
    <m/>
    <s v="No"/>
    <n v="147"/>
    <m/>
    <m/>
    <x v="0"/>
    <d v="2019-02-12T15:37:18.000"/>
    <s v="صحيفة #واشنطن_بوست دأبت على نشر المقالات المسيئة لـ #السعودية بهتانا وزورا، خدمة لأعداء #المملكة، والآن ندعو الجميع للدفاع عن بلادنا والوقوف مع قادتنا ومجابهة كل من تسول له نفسه المساس بدولتنا.. سنبدأ بـ #مقاطعة_امازون كرسالة لمالك الصحيفة حتى يعلم حجم الضرر وسوء فعله. https://t.co/8Z7R8bOMz1"/>
    <m/>
    <m/>
    <x v="7"/>
    <m/>
    <s v="http://pbs.twimg.com/profile_images/1095708659416530944/XzqDfWrP_normal.jpg"/>
    <x v="73"/>
    <s v="https://twitter.com/asseel18013/status/1095346114172194816"/>
    <m/>
    <m/>
    <s v="1095346114172194816"/>
    <m/>
    <b v="0"/>
    <n v="0"/>
    <s v=""/>
    <b v="0"/>
    <s v="ar"/>
    <m/>
    <s v=""/>
    <b v="0"/>
    <n v="315"/>
    <s v="1059019654021238784"/>
    <s v="Twitter for Android"/>
    <b v="0"/>
    <s v="1059019654021238784"/>
    <s v="Tweet"/>
    <n v="0"/>
    <n v="0"/>
    <m/>
    <m/>
    <m/>
    <m/>
    <m/>
    <m/>
    <m/>
    <m/>
    <n v="2"/>
    <s v="3"/>
    <s v="3"/>
    <n v="0"/>
    <n v="0"/>
    <n v="0"/>
    <n v="0"/>
    <n v="0"/>
    <n v="0"/>
    <n v="43"/>
    <n v="100"/>
    <n v="43"/>
  </r>
  <r>
    <s v="awwadsalotaibi"/>
    <s v="sagiagov"/>
    <m/>
    <m/>
    <m/>
    <m/>
    <m/>
    <m/>
    <m/>
    <m/>
    <s v="No"/>
    <n v="148"/>
    <m/>
    <m/>
    <x v="3"/>
    <d v="2019-02-10T06:31:44.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s v="https://twitter.com/JeffBezos/status/1093643321732464646"/>
    <s v="twitter.com"/>
    <x v="2"/>
    <m/>
    <s v="http://pbs.twimg.com/profile_images/1090177095420981248/3GBZ4ck-_normal.jpg"/>
    <x v="74"/>
    <s v="https://twitter.com/awwadsalotaibi/status/1094484040319590400"/>
    <m/>
    <m/>
    <s v="1094484040319590400"/>
    <m/>
    <b v="0"/>
    <n v="41"/>
    <s v=""/>
    <b v="1"/>
    <s v="ar"/>
    <m/>
    <s v="1093643321732464646"/>
    <b v="0"/>
    <n v="59"/>
    <s v=""/>
    <s v="Twitter Web Client"/>
    <b v="0"/>
    <s v="1094484040319590400"/>
    <s v="Tweet"/>
    <n v="0"/>
    <n v="0"/>
    <m/>
    <m/>
    <m/>
    <m/>
    <m/>
    <m/>
    <m/>
    <m/>
    <n v="2"/>
    <s v="1"/>
    <s v="1"/>
    <n v="0"/>
    <n v="0"/>
    <n v="0"/>
    <n v="0"/>
    <n v="0"/>
    <n v="0"/>
    <n v="27"/>
    <n v="100"/>
    <n v="27"/>
  </r>
  <r>
    <s v="awwadsalotaibi"/>
    <s v="awwadsalotaibi"/>
    <m/>
    <m/>
    <m/>
    <m/>
    <m/>
    <m/>
    <m/>
    <m/>
    <s v="No"/>
    <n v="149"/>
    <m/>
    <m/>
    <x v="0"/>
    <d v="2019-02-11T07:29:04.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1090177095420981248/3GBZ4ck-_normal.jpg"/>
    <x v="75"/>
    <s v="https://twitter.com/awwadsalotaibi/status/1094860856100237312"/>
    <m/>
    <m/>
    <s v="1094860856100237312"/>
    <m/>
    <b v="0"/>
    <n v="0"/>
    <s v=""/>
    <b v="1"/>
    <s v="ar"/>
    <m/>
    <s v="1093643321732464646"/>
    <b v="0"/>
    <n v="59"/>
    <s v="1094484040319590400"/>
    <s v="Twitter Web Client"/>
    <b v="0"/>
    <s v="1094484040319590400"/>
    <s v="Tweet"/>
    <n v="0"/>
    <n v="0"/>
    <m/>
    <m/>
    <m/>
    <m/>
    <m/>
    <m/>
    <m/>
    <m/>
    <n v="1"/>
    <s v="1"/>
    <s v="1"/>
    <m/>
    <m/>
    <m/>
    <m/>
    <m/>
    <m/>
    <m/>
    <m/>
    <m/>
  </r>
  <r>
    <s v="awwadsalotaibi"/>
    <s v="sagiagov"/>
    <m/>
    <m/>
    <m/>
    <m/>
    <m/>
    <m/>
    <m/>
    <m/>
    <s v="No"/>
    <n v="150"/>
    <m/>
    <m/>
    <x v="3"/>
    <d v="2019-02-11T07:29:04.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1090177095420981248/3GBZ4ck-_normal.jpg"/>
    <x v="75"/>
    <s v="https://twitter.com/awwadsalotaibi/status/1094860856100237312"/>
    <m/>
    <m/>
    <s v="1094860856100237312"/>
    <m/>
    <b v="0"/>
    <n v="0"/>
    <s v=""/>
    <b v="1"/>
    <s v="ar"/>
    <m/>
    <s v="1093643321732464646"/>
    <b v="0"/>
    <n v="59"/>
    <s v="1094484040319590400"/>
    <s v="Twitter Web Client"/>
    <b v="0"/>
    <s v="1094484040319590400"/>
    <s v="Tweet"/>
    <n v="0"/>
    <n v="0"/>
    <m/>
    <m/>
    <m/>
    <m/>
    <m/>
    <m/>
    <m/>
    <m/>
    <n v="2"/>
    <s v="1"/>
    <s v="1"/>
    <n v="0"/>
    <n v="0"/>
    <n v="0"/>
    <n v="0"/>
    <n v="0"/>
    <n v="0"/>
    <n v="27"/>
    <n v="100"/>
    <n v="27"/>
  </r>
  <r>
    <s v="1n_sultan1"/>
    <s v="awwadsalotaibi"/>
    <m/>
    <m/>
    <m/>
    <m/>
    <m/>
    <m/>
    <m/>
    <m/>
    <s v="No"/>
    <n v="151"/>
    <m/>
    <m/>
    <x v="0"/>
    <d v="2019-02-12T18:03:24.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1078148098986332161/n9Zdpcok_normal.jpg"/>
    <x v="76"/>
    <s v="https://twitter.com/1n_sultan1/status/1095382878815424518"/>
    <m/>
    <m/>
    <s v="1095382878815424518"/>
    <m/>
    <b v="0"/>
    <n v="0"/>
    <s v=""/>
    <b v="1"/>
    <s v="ar"/>
    <m/>
    <s v="1093643321732464646"/>
    <b v="0"/>
    <n v="59"/>
    <s v="1094484040319590400"/>
    <s v="Twitter for iPhone"/>
    <b v="0"/>
    <s v="1094484040319590400"/>
    <s v="Tweet"/>
    <n v="0"/>
    <n v="0"/>
    <m/>
    <m/>
    <m/>
    <m/>
    <m/>
    <m/>
    <m/>
    <m/>
    <n v="1"/>
    <s v="1"/>
    <s v="1"/>
    <m/>
    <m/>
    <m/>
    <m/>
    <m/>
    <m/>
    <m/>
    <m/>
    <m/>
  </r>
  <r>
    <s v="1n_sultan1"/>
    <s v="sagiagov"/>
    <m/>
    <m/>
    <m/>
    <m/>
    <m/>
    <m/>
    <m/>
    <m/>
    <s v="No"/>
    <n v="152"/>
    <m/>
    <m/>
    <x v="3"/>
    <d v="2019-02-12T18:03:24.000"/>
    <s v="جيف بيزوس المؤسس والرئيس التنفيذي لشركة أمازون يهاجم السعودية بمقالة يدعي فيها ان السعودية خلف نشر الفضائح اللا اخلاقية له بالتعاون مع شركة السيد بيكر._x000a__x000a_@SAGIAgov_x000a_#مقاطعة_امازون https://t.co/ooC4AKJ7A2"/>
    <m/>
    <m/>
    <x v="1"/>
    <m/>
    <s v="http://pbs.twimg.com/profile_images/1078148098986332161/n9Zdpcok_normal.jpg"/>
    <x v="76"/>
    <s v="https://twitter.com/1n_sultan1/status/1095382878815424518"/>
    <m/>
    <m/>
    <s v="1095382878815424518"/>
    <m/>
    <b v="0"/>
    <n v="0"/>
    <s v=""/>
    <b v="1"/>
    <s v="ar"/>
    <m/>
    <s v="1093643321732464646"/>
    <b v="0"/>
    <n v="59"/>
    <s v="1094484040319590400"/>
    <s v="Twitter for iPhone"/>
    <b v="0"/>
    <s v="1094484040319590400"/>
    <s v="Tweet"/>
    <n v="0"/>
    <n v="0"/>
    <m/>
    <m/>
    <m/>
    <m/>
    <m/>
    <m/>
    <m/>
    <m/>
    <n v="1"/>
    <s v="1"/>
    <s v="1"/>
    <n v="0"/>
    <n v="0"/>
    <n v="0"/>
    <n v="0"/>
    <n v="0"/>
    <n v="0"/>
    <n v="27"/>
    <n v="100"/>
    <n v="27"/>
  </r>
  <r>
    <s v="theee_fan"/>
    <s v="theee_fan"/>
    <m/>
    <m/>
    <m/>
    <m/>
    <m/>
    <m/>
    <m/>
    <m/>
    <s v="No"/>
    <n v="153"/>
    <m/>
    <m/>
    <x v="1"/>
    <d v="2019-02-14T15:13:37.000"/>
    <s v="#مقاطعه_امازون_x000a_قيمة حبتين من الذاكرة عن قيمة واحده عندنا_x000a_الحمد لله تم الطلب وبانتظارها. انسوا موضوع &quot;المقاطعه&quot; اذا ماتوفرت بسعر مناسب https://t.co/o6C0v8prKT"/>
    <m/>
    <m/>
    <x v="0"/>
    <s v="https://pbs.twimg.com/media/DzYBO9gX0AEKZL-.jpg"/>
    <s v="https://pbs.twimg.com/media/DzYBO9gX0AEKZL-.jpg"/>
    <x v="77"/>
    <s v="https://twitter.com/theee_fan/status/1096064929654865921"/>
    <m/>
    <m/>
    <s v="1096064929654865921"/>
    <m/>
    <b v="0"/>
    <n v="0"/>
    <s v=""/>
    <b v="0"/>
    <s v="ar"/>
    <m/>
    <s v=""/>
    <b v="0"/>
    <n v="0"/>
    <s v=""/>
    <s v="Twitter for Android"/>
    <b v="0"/>
    <s v="1096064929654865921"/>
    <s v="Tweet"/>
    <n v="0"/>
    <n v="0"/>
    <m/>
    <m/>
    <m/>
    <m/>
    <m/>
    <m/>
    <m/>
    <m/>
    <n v="1"/>
    <s v="7"/>
    <s v="7"/>
    <n v="0"/>
    <n v="0"/>
    <n v="0"/>
    <n v="0"/>
    <n v="0"/>
    <n v="0"/>
    <n v="21"/>
    <n v="100"/>
    <n v="21"/>
  </r>
  <r>
    <s v="amamxoxok"/>
    <s v="alwaleedmb"/>
    <m/>
    <m/>
    <m/>
    <m/>
    <m/>
    <m/>
    <m/>
    <m/>
    <s v="No"/>
    <n v="154"/>
    <m/>
    <m/>
    <x v="0"/>
    <d v="2019-02-15T12:48:02.000"/>
    <s v="#مقاطعه_امازون_x000a_الوطن يستحق_x000a_البدائل_x000a_https://t.co/vzK3mI706Y_x000a_صيني شامل وفيه متاجر روسيه_x000a_https://t.co/dqYknbed2c_x000a_كوري يوصل مباشر  متنوع_x000a_ملابس اطفال_x000a_https://t.co/MxWZIUHQ2W_x000a_اسباني_x000a_https://t.co/VK6mux2vxf _x000a_https://t.co/ODxppXAxXF_x000a_متنوع بريطاني_x000a_https://t.co/bdQqz6xdoP_x000a_نيوزلندي . متنوع"/>
    <s v="https://www.aliexpress.com/ http://globalinterpark.com/main/main"/>
    <s v="aliexpress.com globalinterpark.com"/>
    <x v="0"/>
    <m/>
    <s v="http://pbs.twimg.com/profile_images/1062766879301869570/dUw0yAm0_normal.jpg"/>
    <x v="78"/>
    <s v="https://twitter.com/amamxoxok/status/1096390677636804608"/>
    <m/>
    <m/>
    <s v="1096390677636804608"/>
    <m/>
    <b v="0"/>
    <n v="0"/>
    <s v=""/>
    <b v="0"/>
    <s v="ar"/>
    <m/>
    <s v=""/>
    <b v="0"/>
    <n v="474"/>
    <s v="1059058092829216768"/>
    <s v="Twitter for iPhone"/>
    <b v="0"/>
    <s v="1059058092829216768"/>
    <s v="Tweet"/>
    <n v="0"/>
    <n v="0"/>
    <m/>
    <m/>
    <m/>
    <m/>
    <m/>
    <m/>
    <m/>
    <m/>
    <n v="1"/>
    <s v="4"/>
    <s v="4"/>
    <n v="0"/>
    <n v="0"/>
    <n v="0"/>
    <n v="0"/>
    <n v="0"/>
    <n v="0"/>
    <n v="20"/>
    <n v="100"/>
    <n v="20"/>
  </r>
  <r>
    <s v="mohalfaisal1995"/>
    <s v="alwaleedmb"/>
    <m/>
    <m/>
    <m/>
    <m/>
    <m/>
    <m/>
    <m/>
    <m/>
    <s v="No"/>
    <n v="155"/>
    <m/>
    <m/>
    <x v="0"/>
    <d v="2019-02-15T12:51:59.000"/>
    <s v="#مقاطعه_امازون_x000a_الوطن يستحق_x000a_البدائل_x000a_https://t.co/vzK3mI706Y_x000a_صيني شامل وفيه متاجر روسيه_x000a_https://t.co/dqYknbed2c_x000a_كوري يوصل مباشر  متنوع_x000a_ملابس اطفال_x000a_https://t.co/MxWZIUHQ2W_x000a_اسباني_x000a_https://t.co/VK6mux2vxf _x000a_https://t.co/ODxppXAxXF_x000a_متنوع بريطاني_x000a_https://t.co/bdQqz6xdoP_x000a_نيوزلندي . متنوع"/>
    <s v="https://www.aliexpress.com/ http://globalinterpark.com/main/main"/>
    <s v="aliexpress.com globalinterpark.com"/>
    <x v="0"/>
    <m/>
    <s v="http://pbs.twimg.com/profile_images/1053246968825290752/3vGjwGPy_normal.jpg"/>
    <x v="79"/>
    <s v="https://twitter.com/mohalfaisal1995/status/1096391674220212225"/>
    <m/>
    <m/>
    <s v="1096391674220212225"/>
    <m/>
    <b v="0"/>
    <n v="0"/>
    <s v=""/>
    <b v="0"/>
    <s v="ar"/>
    <m/>
    <s v=""/>
    <b v="0"/>
    <n v="474"/>
    <s v="1059058092829216768"/>
    <s v="Twitter for Android"/>
    <b v="0"/>
    <s v="1059058092829216768"/>
    <s v="Tweet"/>
    <n v="0"/>
    <n v="0"/>
    <m/>
    <m/>
    <m/>
    <m/>
    <m/>
    <m/>
    <m/>
    <m/>
    <n v="1"/>
    <s v="4"/>
    <s v="4"/>
    <n v="0"/>
    <n v="0"/>
    <n v="0"/>
    <n v="0"/>
    <n v="0"/>
    <n v="0"/>
    <n v="20"/>
    <n v="100"/>
    <n v="20"/>
  </r>
  <r>
    <s v="aqeeliana"/>
    <s v="alwaleedmb"/>
    <m/>
    <m/>
    <m/>
    <m/>
    <m/>
    <m/>
    <m/>
    <m/>
    <s v="No"/>
    <n v="156"/>
    <m/>
    <m/>
    <x v="0"/>
    <d v="2019-02-15T12:53:28.000"/>
    <s v="#مقاطعه_امازون_x000a_الوطن يستحق_x000a_البدائل_x000a_https://t.co/vzK3mI706Y_x000a_صيني شامل وفيه متاجر روسيه_x000a_https://t.co/dqYknbed2c_x000a_كوري يوصل مباشر  متنوع_x000a_ملابس اطفال_x000a_https://t.co/MxWZIUHQ2W_x000a_اسباني_x000a_https://t.co/VK6mux2vxf _x000a_https://t.co/ODxppXAxXF_x000a_متنوع بريطاني_x000a_https://t.co/bdQqz6xdoP_x000a_نيوزلندي . متنوع"/>
    <s v="https://www.aliexpress.com/ http://globalinterpark.com/main/main"/>
    <s v="aliexpress.com globalinterpark.com"/>
    <x v="0"/>
    <m/>
    <s v="http://pbs.twimg.com/profile_images/949708918615429122/PeNsGHNW_normal.jpg"/>
    <x v="80"/>
    <s v="https://twitter.com/aqeeliana/status/1096392045936156673"/>
    <m/>
    <m/>
    <s v="1096392045936156673"/>
    <m/>
    <b v="0"/>
    <n v="0"/>
    <s v=""/>
    <b v="0"/>
    <s v="ar"/>
    <m/>
    <s v=""/>
    <b v="0"/>
    <n v="474"/>
    <s v="1059058092829216768"/>
    <s v="Twitter for Android"/>
    <b v="0"/>
    <s v="1059058092829216768"/>
    <s v="Tweet"/>
    <n v="0"/>
    <n v="0"/>
    <m/>
    <m/>
    <m/>
    <m/>
    <m/>
    <m/>
    <m/>
    <m/>
    <n v="1"/>
    <s v="4"/>
    <s v="4"/>
    <n v="0"/>
    <n v="0"/>
    <n v="0"/>
    <n v="0"/>
    <n v="0"/>
    <n v="0"/>
    <n v="20"/>
    <n v="100"/>
    <n v="20"/>
  </r>
  <r>
    <s v="hanash15111"/>
    <s v="hanash15111"/>
    <m/>
    <m/>
    <m/>
    <m/>
    <m/>
    <m/>
    <m/>
    <m/>
    <s v="No"/>
    <n v="157"/>
    <m/>
    <m/>
    <x v="1"/>
    <d v="2018-11-04T12:11:05.000"/>
    <s v="#مقاطعه_امازون  الحياة لا تعني امتلاك كل شيء ، بل تعني خسارة كل شيء تدريجياً. - مايك تايسون"/>
    <m/>
    <m/>
    <x v="0"/>
    <m/>
    <s v="http://pbs.twimg.com/profile_images/1092844919310438400/0JSu1wS3_normal.jpg"/>
    <x v="81"/>
    <s v="https://twitter.com/hanash15111/status/1059055431153262592"/>
    <m/>
    <m/>
    <s v="1059055431153262592"/>
    <m/>
    <b v="0"/>
    <n v="3"/>
    <s v=""/>
    <b v="0"/>
    <s v="ar"/>
    <m/>
    <s v=""/>
    <b v="0"/>
    <n v="1"/>
    <s v=""/>
    <s v="Twitter for iPhone"/>
    <b v="0"/>
    <s v="1059055431153262592"/>
    <s v="Retweet"/>
    <n v="0"/>
    <n v="0"/>
    <m/>
    <m/>
    <m/>
    <m/>
    <m/>
    <m/>
    <m/>
    <m/>
    <n v="1"/>
    <s v="7"/>
    <s v="7"/>
    <n v="0"/>
    <n v="0"/>
    <n v="0"/>
    <n v="0"/>
    <n v="0"/>
    <n v="0"/>
    <n v="15"/>
    <n v="100"/>
    <n v="15"/>
  </r>
  <r>
    <s v="hanash15111"/>
    <s v="hanash15111"/>
    <m/>
    <m/>
    <m/>
    <m/>
    <m/>
    <m/>
    <m/>
    <m/>
    <s v="No"/>
    <n v="158"/>
    <m/>
    <m/>
    <x v="0"/>
    <d v="2019-02-15T13:06:19.000"/>
    <s v="#مقاطعه_امازون  الحياة لا تعني امتلاك كل شيء ، بل تعني خسارة كل شيء تدريجياً. - مايك تايسون"/>
    <m/>
    <m/>
    <x v="0"/>
    <m/>
    <s v="http://pbs.twimg.com/profile_images/1092844919310438400/0JSu1wS3_normal.jpg"/>
    <x v="82"/>
    <s v="https://twitter.com/hanash15111/status/1096395279471992832"/>
    <m/>
    <m/>
    <s v="1096395279471992832"/>
    <m/>
    <b v="0"/>
    <n v="0"/>
    <s v=""/>
    <b v="0"/>
    <s v="ar"/>
    <m/>
    <s v=""/>
    <b v="0"/>
    <n v="1"/>
    <s v="1059055431153262592"/>
    <s v="Twitter for iPhone"/>
    <b v="0"/>
    <s v="1059055431153262592"/>
    <s v="Tweet"/>
    <n v="0"/>
    <n v="0"/>
    <m/>
    <m/>
    <m/>
    <m/>
    <m/>
    <m/>
    <m/>
    <m/>
    <n v="1"/>
    <s v="7"/>
    <s v="7"/>
    <n v="0"/>
    <n v="0"/>
    <n v="0"/>
    <n v="0"/>
    <n v="0"/>
    <n v="0"/>
    <n v="15"/>
    <n v="100"/>
    <n v="15"/>
  </r>
  <r>
    <s v="b__h0"/>
    <s v="alwaleedmb"/>
    <m/>
    <m/>
    <m/>
    <m/>
    <m/>
    <m/>
    <m/>
    <m/>
    <s v="No"/>
    <n v="159"/>
    <m/>
    <m/>
    <x v="0"/>
    <d v="2019-02-15T13:06:46.000"/>
    <s v="#مقاطعه_امازون_x000a_الوطن يستحق_x000a_البدائل_x000a_https://t.co/vzK3mI706Y_x000a_صيني شامل وفيه متاجر روسيه_x000a_https://t.co/dqYknbed2c_x000a_كوري يوصل مباشر  متنوع_x000a_ملابس اطفال_x000a_https://t.co/MxWZIUHQ2W_x000a_اسباني_x000a_https://t.co/VK6mux2vxf _x000a_https://t.co/ODxppXAxXF_x000a_متنوع بريطاني_x000a_https://t.co/bdQqz6xdoP_x000a_نيوزلندي . متنوع"/>
    <s v="https://www.aliexpress.com/ http://globalinterpark.com/main/main"/>
    <s v="aliexpress.com globalinterpark.com"/>
    <x v="0"/>
    <m/>
    <s v="http://pbs.twimg.com/profile_images/1043820318702407681/7nzh5OOj_normal.jpg"/>
    <x v="83"/>
    <s v="https://twitter.com/b__h0/status/1096395391648579584"/>
    <m/>
    <m/>
    <s v="1096395391648579584"/>
    <m/>
    <b v="0"/>
    <n v="0"/>
    <s v=""/>
    <b v="0"/>
    <s v="ar"/>
    <m/>
    <s v=""/>
    <b v="0"/>
    <n v="474"/>
    <s v="1059058092829216768"/>
    <s v="Twitter for iPhone"/>
    <b v="0"/>
    <s v="1059058092829216768"/>
    <s v="Tweet"/>
    <n v="0"/>
    <n v="0"/>
    <m/>
    <m/>
    <m/>
    <m/>
    <m/>
    <m/>
    <m/>
    <m/>
    <n v="1"/>
    <s v="4"/>
    <s v="4"/>
    <n v="0"/>
    <n v="0"/>
    <n v="0"/>
    <n v="0"/>
    <n v="0"/>
    <n v="0"/>
    <n v="20"/>
    <n v="100"/>
    <n v="20"/>
  </r>
  <r>
    <s v="a12127883"/>
    <s v="a12127883"/>
    <m/>
    <m/>
    <m/>
    <m/>
    <m/>
    <m/>
    <m/>
    <m/>
    <s v="No"/>
    <n v="160"/>
    <m/>
    <m/>
    <x v="1"/>
    <d v="2019-02-15T14:44:24.000"/>
    <s v="نعرف ان #مقاطعة_امازون ما راح تقفل الموقع ،ولا راح تأثر في مالكه ..لكن نعرف ان فلوسنا راح تروح لواحد يحبنا ويحب بلدنا ! فا لا تصير أمعه وتدعم الي يسعى لوضع عقوبات على وطنك_x000a__x000a_فيه بدائل افضل من امازون ،محلية وعالمية._x000a__x000a_#ساحذف_حسابي_في_امازون"/>
    <m/>
    <m/>
    <x v="8"/>
    <m/>
    <s v="http://pbs.twimg.com/profile_images/1095826821751492608/MTiqa2Sj_normal.jpg"/>
    <x v="84"/>
    <s v="https://twitter.com/a12127883/status/1096419964750360577"/>
    <m/>
    <m/>
    <s v="1096419964750360577"/>
    <m/>
    <b v="0"/>
    <n v="0"/>
    <s v=""/>
    <b v="0"/>
    <s v="ar"/>
    <m/>
    <s v=""/>
    <b v="0"/>
    <n v="0"/>
    <s v=""/>
    <s v="Twitter for Android"/>
    <b v="0"/>
    <s v="1096419964750360577"/>
    <s v="Tweet"/>
    <n v="0"/>
    <n v="0"/>
    <m/>
    <m/>
    <m/>
    <m/>
    <m/>
    <m/>
    <m/>
    <m/>
    <n v="1"/>
    <s v="7"/>
    <s v="7"/>
    <n v="0"/>
    <n v="0"/>
    <n v="0"/>
    <n v="0"/>
    <n v="0"/>
    <n v="0"/>
    <n v="41"/>
    <n v="100"/>
    <n v="41"/>
  </r>
  <r>
    <s v="saeedsubhi"/>
    <s v="alwaleedmb"/>
    <m/>
    <m/>
    <m/>
    <m/>
    <m/>
    <m/>
    <m/>
    <m/>
    <s v="No"/>
    <n v="161"/>
    <m/>
    <m/>
    <x v="0"/>
    <d v="2019-02-15T16:27:26.000"/>
    <s v="#مقاطعه_امازون_x000a_الوطن يستحق_x000a_البدائل_x000a_https://t.co/vzK3mI706Y_x000a_صيني شامل وفيه متاجر روسيه_x000a_https://t.co/dqYknbed2c_x000a_كوري يوصل مباشر  متنوع_x000a_ملابس اطفال_x000a_https://t.co/MxWZIUHQ2W_x000a_اسباني_x000a_https://t.co/VK6mux2vxf _x000a_https://t.co/ODxppXAxXF_x000a_متنوع بريطاني_x000a_https://t.co/bdQqz6xdoP_x000a_نيوزلندي . متنوع"/>
    <s v="https://www.aliexpress.com/ http://globalinterpark.com/main/main"/>
    <s v="aliexpress.com globalinterpark.com"/>
    <x v="0"/>
    <m/>
    <s v="http://pbs.twimg.com/profile_images/746443776994971648/_2fiOvUn_normal.jpg"/>
    <x v="85"/>
    <s v="https://twitter.com/saeedsubhi/status/1096445894059278336"/>
    <m/>
    <m/>
    <s v="1096445894059278336"/>
    <m/>
    <b v="0"/>
    <n v="0"/>
    <s v=""/>
    <b v="0"/>
    <s v="ar"/>
    <m/>
    <s v=""/>
    <b v="0"/>
    <n v="474"/>
    <s v="1059058092829216768"/>
    <s v="Twitter for iPhone"/>
    <b v="0"/>
    <s v="1059058092829216768"/>
    <s v="Tweet"/>
    <n v="0"/>
    <n v="0"/>
    <m/>
    <m/>
    <m/>
    <m/>
    <m/>
    <m/>
    <m/>
    <m/>
    <n v="1"/>
    <s v="4"/>
    <s v="4"/>
    <n v="0"/>
    <n v="0"/>
    <n v="0"/>
    <n v="0"/>
    <n v="0"/>
    <n v="0"/>
    <n v="20"/>
    <n v="100"/>
    <n v="20"/>
  </r>
  <r>
    <s v="alwaleedmb"/>
    <s v="alwaleedmb"/>
    <m/>
    <m/>
    <m/>
    <m/>
    <m/>
    <m/>
    <m/>
    <m/>
    <s v="No"/>
    <n v="162"/>
    <m/>
    <m/>
    <x v="1"/>
    <d v="2018-11-04T12:21:40.000"/>
    <s v="#مقاطعه_امازون_x000a_الوطن يستحق_x000a_البدائل_x000a_https://t.co/vzK3mI706Y_x000a_صيني شامل وفيه متاجر روسيه_x000a_https://t.co/dqYknbed2c_x000a_كوري يوصل مباشر  متنوع_x000a_ملابس اطفال_x000a_https://t.co/MxWZIUHQ2W_x000a_اسباني_x000a_https://t.co/VK6mux2vxf _x000a_https://t.co/ODxppXAxXF_x000a_متنوع بريطاني_x000a_https://t.co/bdQqz6xdoP_x000a_نيوزلندي . متنوع"/>
    <s v="https://www.aliexpress.com/ http://globalinterpark.com/main/main https://www.missbaby.com/ https://gymboree.com/ http://Next.com http://www.fishpond.com/"/>
    <s v="aliexpress.com globalinterpark.com missbaby.com gymboree.com next.com fishpond.com"/>
    <x v="0"/>
    <m/>
    <s v="http://pbs.twimg.com/profile_images/844275293028306944/-VZ8Baia_normal.jpg"/>
    <x v="86"/>
    <s v="https://twitter.com/alwaleedmb/status/1059058092829216768"/>
    <m/>
    <m/>
    <s v="1059058092829216768"/>
    <m/>
    <b v="0"/>
    <n v="925"/>
    <s v=""/>
    <b v="0"/>
    <s v="ar"/>
    <m/>
    <s v=""/>
    <b v="0"/>
    <n v="474"/>
    <s v=""/>
    <s v="Twitter for iPhone"/>
    <b v="0"/>
    <s v="1059058092829216768"/>
    <s v="Retweet"/>
    <n v="0"/>
    <n v="0"/>
    <m/>
    <m/>
    <m/>
    <m/>
    <m/>
    <m/>
    <m/>
    <m/>
    <n v="1"/>
    <s v="4"/>
    <s v="4"/>
    <n v="0"/>
    <n v="0"/>
    <n v="0"/>
    <n v="0"/>
    <n v="0"/>
    <n v="0"/>
    <n v="20"/>
    <n v="100"/>
    <n v="20"/>
  </r>
  <r>
    <s v="alwaleedmb"/>
    <s v="alwaleedmb"/>
    <m/>
    <m/>
    <m/>
    <m/>
    <m/>
    <m/>
    <m/>
    <m/>
    <s v="No"/>
    <n v="163"/>
    <m/>
    <m/>
    <x v="0"/>
    <d v="2019-02-15T12:44:00.000"/>
    <s v="#مقاطعه_امازون_x000a_الوطن يستحق_x000a_البدائل_x000a_https://t.co/vzK3mI706Y_x000a_صيني شامل وفيه متاجر روسيه_x000a_https://t.co/dqYknbed2c_x000a_كوري يوصل مباشر  متنوع_x000a_ملابس اطفال_x000a_https://t.co/MxWZIUHQ2W_x000a_اسباني_x000a_https://t.co/VK6mux2vxf _x000a_https://t.co/ODxppXAxXF_x000a_متنوع بريطاني_x000a_https://t.co/bdQqz6xdoP_x000a_نيوزلندي . متنوع"/>
    <s v="https://www.aliexpress.com/ http://globalinterpark.com/main/main"/>
    <s v="aliexpress.com globalinterpark.com"/>
    <x v="0"/>
    <m/>
    <s v="http://pbs.twimg.com/profile_images/844275293028306944/-VZ8Baia_normal.jpg"/>
    <x v="87"/>
    <s v="https://twitter.com/alwaleedmb/status/1096389663311388677"/>
    <m/>
    <m/>
    <s v="1096389663311388677"/>
    <m/>
    <b v="0"/>
    <n v="0"/>
    <s v=""/>
    <b v="0"/>
    <s v="ar"/>
    <m/>
    <s v=""/>
    <b v="0"/>
    <n v="474"/>
    <s v="1059058092829216768"/>
    <s v="Twitter for iPhone"/>
    <b v="0"/>
    <s v="1059058092829216768"/>
    <s v="Tweet"/>
    <n v="0"/>
    <n v="0"/>
    <m/>
    <m/>
    <m/>
    <m/>
    <m/>
    <m/>
    <m/>
    <m/>
    <n v="1"/>
    <s v="4"/>
    <s v="4"/>
    <n v="0"/>
    <n v="0"/>
    <n v="0"/>
    <n v="0"/>
    <n v="0"/>
    <n v="0"/>
    <n v="20"/>
    <n v="100"/>
    <n v="20"/>
  </r>
  <r>
    <s v="ksamorahg"/>
    <s v="alwaleedmb"/>
    <m/>
    <m/>
    <m/>
    <m/>
    <m/>
    <m/>
    <m/>
    <m/>
    <s v="No"/>
    <n v="164"/>
    <m/>
    <m/>
    <x v="0"/>
    <d v="2019-02-15T18:38:12.000"/>
    <s v="#مقاطعه_امازون_x000a_الوطن يستحق_x000a_البدائل_x000a_https://t.co/vzK3mI706Y_x000a_صيني شامل وفيه متاجر روسيه_x000a_https://t.co/dqYknbed2c_x000a_كوري يوصل مباشر  متنوع_x000a_ملابس اطفال_x000a_https://t.co/MxWZIUHQ2W_x000a_اسباني_x000a_https://t.co/VK6mux2vxf _x000a_https://t.co/ODxppXAxXF_x000a_متنوع بريطاني_x000a_https://t.co/bdQqz6xdoP_x000a_نيوزلندي . متنوع"/>
    <s v="https://www.aliexpress.com/ http://globalinterpark.com/main/main"/>
    <s v="aliexpress.com globalinterpark.com"/>
    <x v="0"/>
    <m/>
    <s v="http://pbs.twimg.com/profile_images/1096211587432620032/jpFCVcUm_normal.jpg"/>
    <x v="88"/>
    <s v="https://twitter.com/ksamorahg/status/1096478803394740224"/>
    <m/>
    <m/>
    <s v="1096478803394740224"/>
    <m/>
    <b v="0"/>
    <n v="0"/>
    <s v=""/>
    <b v="0"/>
    <s v="ar"/>
    <m/>
    <s v=""/>
    <b v="0"/>
    <n v="474"/>
    <s v="1059058092829216768"/>
    <s v="Twitter for iPhone"/>
    <b v="0"/>
    <s v="1059058092829216768"/>
    <s v="Tweet"/>
    <n v="0"/>
    <n v="0"/>
    <m/>
    <m/>
    <m/>
    <m/>
    <m/>
    <m/>
    <m/>
    <m/>
    <n v="1"/>
    <s v="4"/>
    <s v="4"/>
    <n v="0"/>
    <n v="0"/>
    <n v="0"/>
    <n v="0"/>
    <n v="0"/>
    <n v="0"/>
    <n v="20"/>
    <n v="10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8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66"/>
    <field x="65"/>
    <field x="64"/>
    <field x="22"/>
  </rowFields>
  <rowItems count="64">
    <i>
      <x v="1"/>
    </i>
    <i r="1">
      <x v="10"/>
    </i>
    <i r="2">
      <x v="289"/>
    </i>
    <i r="3">
      <x v="13"/>
    </i>
    <i r="1">
      <x v="11"/>
    </i>
    <i r="2">
      <x v="309"/>
    </i>
    <i r="3">
      <x v="9"/>
    </i>
    <i r="3">
      <x v="10"/>
    </i>
    <i r="3">
      <x v="13"/>
    </i>
    <i>
      <x v="2"/>
    </i>
    <i r="1">
      <x v="2"/>
    </i>
    <i r="2">
      <x v="36"/>
    </i>
    <i r="3">
      <x v="6"/>
    </i>
    <i r="2">
      <x v="38"/>
    </i>
    <i r="3">
      <x v="12"/>
    </i>
    <i r="2">
      <x v="40"/>
    </i>
    <i r="3">
      <x v="1"/>
    </i>
    <i r="3">
      <x v="14"/>
    </i>
    <i r="3">
      <x v="15"/>
    </i>
    <i r="3">
      <x v="17"/>
    </i>
    <i r="3">
      <x v="19"/>
    </i>
    <i r="2">
      <x v="41"/>
    </i>
    <i r="3">
      <x v="1"/>
    </i>
    <i r="3">
      <x v="7"/>
    </i>
    <i r="3">
      <x v="8"/>
    </i>
    <i r="3">
      <x v="9"/>
    </i>
    <i r="3">
      <x v="10"/>
    </i>
    <i r="3">
      <x v="11"/>
    </i>
    <i r="3">
      <x v="12"/>
    </i>
    <i r="3">
      <x v="13"/>
    </i>
    <i r="3">
      <x v="15"/>
    </i>
    <i r="3">
      <x v="16"/>
    </i>
    <i r="3">
      <x v="17"/>
    </i>
    <i r="3">
      <x v="18"/>
    </i>
    <i r="3">
      <x v="19"/>
    </i>
    <i r="3">
      <x v="20"/>
    </i>
    <i r="3">
      <x v="21"/>
    </i>
    <i r="2">
      <x v="42"/>
    </i>
    <i r="3">
      <x v="4"/>
    </i>
    <i r="3">
      <x v="8"/>
    </i>
    <i r="3">
      <x v="16"/>
    </i>
    <i r="3">
      <x v="17"/>
    </i>
    <i r="3">
      <x v="18"/>
    </i>
    <i r="3">
      <x v="20"/>
    </i>
    <i r="3">
      <x v="22"/>
    </i>
    <i r="2">
      <x v="43"/>
    </i>
    <i r="3">
      <x v="2"/>
    </i>
    <i r="3">
      <x v="5"/>
    </i>
    <i r="3">
      <x v="6"/>
    </i>
    <i r="3">
      <x v="8"/>
    </i>
    <i r="3">
      <x v="9"/>
    </i>
    <i r="3">
      <x v="11"/>
    </i>
    <i r="3">
      <x v="15"/>
    </i>
    <i r="3">
      <x v="16"/>
    </i>
    <i r="3">
      <x v="19"/>
    </i>
    <i r="2">
      <x v="45"/>
    </i>
    <i r="3">
      <x v="16"/>
    </i>
    <i r="2">
      <x v="46"/>
    </i>
    <i r="3">
      <x v="13"/>
    </i>
    <i r="3">
      <x v="14"/>
    </i>
    <i r="3">
      <x v="15"/>
    </i>
    <i r="3">
      <x v="17"/>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992997908">
      <items count="4">
        <i x="3" s="1"/>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992997908">
      <items count="9">
        <i x="5" s="1"/>
        <i x="4" s="1"/>
        <i x="2" s="1"/>
        <i x="3" s="1"/>
        <i x="8" s="1"/>
        <i x="0" s="1"/>
        <i x="7" s="1"/>
        <i x="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64" totalsRowShown="0" headerRowDxfId="479" dataDxfId="441">
  <autoFilter ref="A2:BL164"/>
  <tableColumns count="64">
    <tableColumn id="1" name="Vertex 1" dataDxfId="425"/>
    <tableColumn id="2" name="Vertex 2" dataDxfId="423"/>
    <tableColumn id="3" name="Color" dataDxfId="424"/>
    <tableColumn id="4" name="Width" dataDxfId="450"/>
    <tableColumn id="11" name="Style" dataDxfId="449"/>
    <tableColumn id="5" name="Opacity" dataDxfId="448"/>
    <tableColumn id="6" name="Visibility" dataDxfId="447"/>
    <tableColumn id="10" name="Label" dataDxfId="446"/>
    <tableColumn id="12" name="Label Text Color" dataDxfId="445"/>
    <tableColumn id="13" name="Label Font Size" dataDxfId="444"/>
    <tableColumn id="14" name="Reciprocated?" dataDxfId="95"/>
    <tableColumn id="7" name="ID" dataDxfId="443"/>
    <tableColumn id="9" name="Dynamic Filter" dataDxfId="442"/>
    <tableColumn id="8" name="Add Your Own Columns Here" dataDxfId="422"/>
    <tableColumn id="15" name="Relationship" dataDxfId="421"/>
    <tableColumn id="16" name="Relationship Date (UTC)" dataDxfId="420"/>
    <tableColumn id="17" name="Tweet" dataDxfId="419"/>
    <tableColumn id="18" name="URLs in Tweet" dataDxfId="418"/>
    <tableColumn id="19" name="Domains in Tweet" dataDxfId="417"/>
    <tableColumn id="20" name="Hashtags in Tweet" dataDxfId="416"/>
    <tableColumn id="21" name="Media in Tweet" dataDxfId="415"/>
    <tableColumn id="22" name="Tweet Image File" dataDxfId="414"/>
    <tableColumn id="23" name="Tweet Date (UTC)" dataDxfId="413"/>
    <tableColumn id="24" name="Twitter Page for Tweet" dataDxfId="412"/>
    <tableColumn id="25" name="Latitude" dataDxfId="411"/>
    <tableColumn id="26" name="Longitude" dataDxfId="410"/>
    <tableColumn id="27" name="Imported ID" dataDxfId="409"/>
    <tableColumn id="28" name="In-Reply-To Tweet ID" dataDxfId="408"/>
    <tableColumn id="29" name="Favorited" dataDxfId="407"/>
    <tableColumn id="30" name="Favorite Count" dataDxfId="406"/>
    <tableColumn id="31" name="In-Reply-To User ID" dataDxfId="405"/>
    <tableColumn id="32" name="Is Quote Status" dataDxfId="404"/>
    <tableColumn id="33" name="Language" dataDxfId="403"/>
    <tableColumn id="34" name="Possibly Sensitive" dataDxfId="402"/>
    <tableColumn id="35" name="Quoted Status ID" dataDxfId="401"/>
    <tableColumn id="36" name="Retweeted" dataDxfId="400"/>
    <tableColumn id="37" name="Retweet Count" dataDxfId="399"/>
    <tableColumn id="38" name="Retweet ID" dataDxfId="398"/>
    <tableColumn id="39" name="Source" dataDxfId="397"/>
    <tableColumn id="40" name="Truncated" dataDxfId="396"/>
    <tableColumn id="41" name="Unified Twitter ID" dataDxfId="395"/>
    <tableColumn id="42" name="Imported Tweet Type" dataDxfId="394"/>
    <tableColumn id="43" name="Added By Extended Analysis" dataDxfId="393"/>
    <tableColumn id="44" name="Corrected By Extended Analysis" dataDxfId="392"/>
    <tableColumn id="45" name="Place Bounding Box" dataDxfId="391"/>
    <tableColumn id="46" name="Place Country" dataDxfId="390"/>
    <tableColumn id="47" name="Place Country Code" dataDxfId="389"/>
    <tableColumn id="48" name="Place Full Name" dataDxfId="388"/>
    <tableColumn id="49" name="Place ID" dataDxfId="387"/>
    <tableColumn id="50" name="Place Name" dataDxfId="386"/>
    <tableColumn id="51" name="Place Type" dataDxfId="385"/>
    <tableColumn id="52" name="Place URL" dataDxfId="384"/>
    <tableColumn id="53" name="Edge Weight" dataDxfId="347"/>
    <tableColumn id="54" name="Vertex 1 Group" dataDxfId="346">
      <calculatedColumnFormula>REPLACE(INDEX(GroupVertices[Group], MATCH(Edges[[#This Row],[Vertex 1]],GroupVertices[Vertex],0)),1,1,"")</calculatedColumnFormula>
    </tableColumn>
    <tableColumn id="55" name="Vertex 2 Group" dataDxfId="125">
      <calculatedColumnFormula>REPLACE(INDEX(GroupVertices[Group], MATCH(Edges[[#This Row],[Vertex 2]],GroupVertices[Vertex],0)),1,1,"")</calculatedColumnFormula>
    </tableColumn>
    <tableColumn id="56" name="Sentiment List #1: Positive Word Count" dataDxfId="124"/>
    <tableColumn id="57" name="Sentiment List #1: Positive Word Percentage (%)" dataDxfId="123"/>
    <tableColumn id="58" name="Sentiment List #2: Negative Word Count" dataDxfId="122"/>
    <tableColumn id="59" name="Sentiment List #2: Negative Word Percentage (%)" dataDxfId="121"/>
    <tableColumn id="60" name="Sentiment List #3: Angry/Violent Word Count" dataDxfId="120"/>
    <tableColumn id="61" name="Sentiment List #3: Angry/Violent Word Percentage (%)" dataDxfId="119"/>
    <tableColumn id="62" name="Non-categorized Word Count" dataDxfId="118"/>
    <tableColumn id="63" name="Non-categorized Word Percentage (%)" dataDxfId="117"/>
    <tableColumn id="64" name="Edge Content Word Count" dataDxfId="11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2" totalsRowShown="0" headerRowDxfId="452" dataDxfId="451">
  <autoFilter ref="A2:C12"/>
  <tableColumns count="3">
    <tableColumn id="1" name="Group 1" dataDxfId="345"/>
    <tableColumn id="2" name="Group 2" dataDxfId="344"/>
    <tableColumn id="3" name="Edges" dataDxfId="343"/>
  </tableColumns>
  <tableStyleInfo name="NodeXL Table" showFirstColumn="0" showLastColumn="0" showRowStripes="1" showColumnStripes="0"/>
</table>
</file>

<file path=xl/tables/table12.xml><?xml version="1.0" encoding="utf-8"?>
<table xmlns="http://schemas.openxmlformats.org/spreadsheetml/2006/main" id="24" name="TwitterSearchNetworkTopItems_1" displayName="TwitterSearchNetworkTopItems_1" ref="A1:T10" totalsRowShown="0" headerRowDxfId="340" dataDxfId="339">
  <autoFilter ref="A1:T10"/>
  <tableColumns count="20">
    <tableColumn id="1" name="Top URLs in Tweet in Entire Graph" dataDxfId="338"/>
    <tableColumn id="2" name="Entire Graph Count" dataDxfId="337"/>
    <tableColumn id="3" name="Top URLs in Tweet in G1" dataDxfId="336"/>
    <tableColumn id="4" name="G1 Count" dataDxfId="335"/>
    <tableColumn id="5" name="Top URLs in Tweet in G2" dataDxfId="334"/>
    <tableColumn id="6" name="G2 Count" dataDxfId="333"/>
    <tableColumn id="7" name="Top URLs in Tweet in G3" dataDxfId="332"/>
    <tableColumn id="8" name="G3 Count" dataDxfId="331"/>
    <tableColumn id="9" name="Top URLs in Tweet in G4" dataDxfId="330"/>
    <tableColumn id="10" name="G4 Count" dataDxfId="329"/>
    <tableColumn id="11" name="Top URLs in Tweet in G5" dataDxfId="328"/>
    <tableColumn id="12" name="G5 Count" dataDxfId="327"/>
    <tableColumn id="13" name="Top URLs in Tweet in G6" dataDxfId="326"/>
    <tableColumn id="14" name="G6 Count" dataDxfId="325"/>
    <tableColumn id="15" name="Top URLs in Tweet in G7" dataDxfId="324"/>
    <tableColumn id="16" name="G7 Count" dataDxfId="323"/>
    <tableColumn id="17" name="Top URLs in Tweet in G8" dataDxfId="322"/>
    <tableColumn id="18" name="G8 Count" dataDxfId="321"/>
    <tableColumn id="19" name="Top URLs in Tweet in G9" dataDxfId="320"/>
    <tableColumn id="20" name="G9 Count" dataDxfId="319"/>
  </tableColumns>
  <tableStyleInfo name="NodeXL Table" showFirstColumn="0" showLastColumn="0" showRowStripes="1" showColumnStripes="0"/>
</table>
</file>

<file path=xl/tables/table13.xml><?xml version="1.0" encoding="utf-8"?>
<table xmlns="http://schemas.openxmlformats.org/spreadsheetml/2006/main" id="25" name="TwitterSearchNetworkTopItems_2" displayName="TwitterSearchNetworkTopItems_2" ref="A13:T20" totalsRowShown="0" headerRowDxfId="318" dataDxfId="317">
  <autoFilter ref="A13:T20"/>
  <tableColumns count="20">
    <tableColumn id="1" name="Top Domains in Tweet in Entire Graph" dataDxfId="316"/>
    <tableColumn id="2" name="Entire Graph Count" dataDxfId="315"/>
    <tableColumn id="3" name="Top Domains in Tweet in G1" dataDxfId="314"/>
    <tableColumn id="4" name="G1 Count" dataDxfId="313"/>
    <tableColumn id="5" name="Top Domains in Tweet in G2" dataDxfId="312"/>
    <tableColumn id="6" name="G2 Count" dataDxfId="311"/>
    <tableColumn id="7" name="Top Domains in Tweet in G3" dataDxfId="310"/>
    <tableColumn id="8" name="G3 Count" dataDxfId="309"/>
    <tableColumn id="9" name="Top Domains in Tweet in G4" dataDxfId="308"/>
    <tableColumn id="10" name="G4 Count" dataDxfId="307"/>
    <tableColumn id="11" name="Top Domains in Tweet in G5" dataDxfId="306"/>
    <tableColumn id="12" name="G5 Count" dataDxfId="305"/>
    <tableColumn id="13" name="Top Domains in Tweet in G6" dataDxfId="304"/>
    <tableColumn id="14" name="G6 Count" dataDxfId="303"/>
    <tableColumn id="15" name="Top Domains in Tweet in G7" dataDxfId="302"/>
    <tableColumn id="16" name="G7 Count" dataDxfId="301"/>
    <tableColumn id="17" name="Top Domains in Tweet in G8" dataDxfId="300"/>
    <tableColumn id="18" name="G8 Count" dataDxfId="299"/>
    <tableColumn id="19" name="Top Domains in Tweet in G9" dataDxfId="298"/>
    <tableColumn id="20" name="G9 Count" dataDxfId="297"/>
  </tableColumns>
  <tableStyleInfo name="NodeXL Table" showFirstColumn="0" showLastColumn="0" showRowStripes="1" showColumnStripes="0"/>
</table>
</file>

<file path=xl/tables/table14.xml><?xml version="1.0" encoding="utf-8"?>
<table xmlns="http://schemas.openxmlformats.org/spreadsheetml/2006/main" id="26" name="TwitterSearchNetworkTopItems_3" displayName="TwitterSearchNetworkTopItems_3" ref="A23:T33" totalsRowShown="0" headerRowDxfId="296" dataDxfId="295">
  <autoFilter ref="A23:T33"/>
  <tableColumns count="20">
    <tableColumn id="1" name="Top Hashtags in Tweet in Entire Graph" dataDxfId="294"/>
    <tableColumn id="2" name="Entire Graph Count" dataDxfId="293"/>
    <tableColumn id="3" name="Top Hashtags in Tweet in G1" dataDxfId="292"/>
    <tableColumn id="4" name="G1 Count" dataDxfId="291"/>
    <tableColumn id="5" name="Top Hashtags in Tweet in G2" dataDxfId="290"/>
    <tableColumn id="6" name="G2 Count" dataDxfId="289"/>
    <tableColumn id="7" name="Top Hashtags in Tweet in G3" dataDxfId="288"/>
    <tableColumn id="8" name="G3 Count" dataDxfId="287"/>
    <tableColumn id="9" name="Top Hashtags in Tweet in G4" dataDxfId="286"/>
    <tableColumn id="10" name="G4 Count" dataDxfId="285"/>
    <tableColumn id="11" name="Top Hashtags in Tweet in G5" dataDxfId="284"/>
    <tableColumn id="12" name="G5 Count" dataDxfId="283"/>
    <tableColumn id="13" name="Top Hashtags in Tweet in G6" dataDxfId="282"/>
    <tableColumn id="14" name="G6 Count" dataDxfId="281"/>
    <tableColumn id="15" name="Top Hashtags in Tweet in G7" dataDxfId="280"/>
    <tableColumn id="16" name="G7 Count" dataDxfId="279"/>
    <tableColumn id="17" name="Top Hashtags in Tweet in G8" dataDxfId="278"/>
    <tableColumn id="18" name="G8 Count" dataDxfId="277"/>
    <tableColumn id="19" name="Top Hashtags in Tweet in G9" dataDxfId="276"/>
    <tableColumn id="20" name="G9 Count" dataDxfId="275"/>
  </tableColumns>
  <tableStyleInfo name="NodeXL Table" showFirstColumn="0" showLastColumn="0" showRowStripes="1" showColumnStripes="0"/>
</table>
</file>

<file path=xl/tables/table15.xml><?xml version="1.0" encoding="utf-8"?>
<table xmlns="http://schemas.openxmlformats.org/spreadsheetml/2006/main" id="27" name="TwitterSearchNetworkTopItems_4" displayName="TwitterSearchNetworkTopItems_4" ref="A36:T46" totalsRowShown="0" headerRowDxfId="273" dataDxfId="272">
  <autoFilter ref="A36:T46"/>
  <tableColumns count="20">
    <tableColumn id="1" name="Top Words in Tweet in Entire Graph" dataDxfId="271"/>
    <tableColumn id="2" name="Entire Graph Count" dataDxfId="270"/>
    <tableColumn id="3" name="Top Words in Tweet in G1" dataDxfId="269"/>
    <tableColumn id="4" name="G1 Count" dataDxfId="268"/>
    <tableColumn id="5" name="Top Words in Tweet in G2" dataDxfId="267"/>
    <tableColumn id="6" name="G2 Count" dataDxfId="266"/>
    <tableColumn id="7" name="Top Words in Tweet in G3" dataDxfId="265"/>
    <tableColumn id="8" name="G3 Count" dataDxfId="264"/>
    <tableColumn id="9" name="Top Words in Tweet in G4" dataDxfId="263"/>
    <tableColumn id="10" name="G4 Count" dataDxfId="262"/>
    <tableColumn id="11" name="Top Words in Tweet in G5" dataDxfId="261"/>
    <tableColumn id="12" name="G5 Count" dataDxfId="260"/>
    <tableColumn id="13" name="Top Words in Tweet in G6" dataDxfId="259"/>
    <tableColumn id="14" name="G6 Count" dataDxfId="258"/>
    <tableColumn id="15" name="Top Words in Tweet in G7" dataDxfId="257"/>
    <tableColumn id="16" name="G7 Count" dataDxfId="256"/>
    <tableColumn id="17" name="Top Words in Tweet in G8" dataDxfId="255"/>
    <tableColumn id="18" name="G8 Count" dataDxfId="254"/>
    <tableColumn id="19" name="Top Words in Tweet in G9" dataDxfId="253"/>
    <tableColumn id="20" name="G9 Count" dataDxfId="252"/>
  </tableColumns>
  <tableStyleInfo name="NodeXL Table" showFirstColumn="0" showLastColumn="0" showRowStripes="1" showColumnStripes="0"/>
</table>
</file>

<file path=xl/tables/table16.xml><?xml version="1.0" encoding="utf-8"?>
<table xmlns="http://schemas.openxmlformats.org/spreadsheetml/2006/main" id="28" name="TwitterSearchNetworkTopItems_5" displayName="TwitterSearchNetworkTopItems_5" ref="A49:T59" totalsRowShown="0" headerRowDxfId="250" dataDxfId="249">
  <autoFilter ref="A49:T59"/>
  <tableColumns count="20">
    <tableColumn id="1" name="Top Word Pairs in Tweet in Entire Graph" dataDxfId="248"/>
    <tableColumn id="2" name="Entire Graph Count" dataDxfId="247"/>
    <tableColumn id="3" name="Top Word Pairs in Tweet in G1" dataDxfId="246"/>
    <tableColumn id="4" name="G1 Count" dataDxfId="245"/>
    <tableColumn id="5" name="Top Word Pairs in Tweet in G2" dataDxfId="244"/>
    <tableColumn id="6" name="G2 Count" dataDxfId="243"/>
    <tableColumn id="7" name="Top Word Pairs in Tweet in G3" dataDxfId="242"/>
    <tableColumn id="8" name="G3 Count" dataDxfId="241"/>
    <tableColumn id="9" name="Top Word Pairs in Tweet in G4" dataDxfId="240"/>
    <tableColumn id="10" name="G4 Count" dataDxfId="239"/>
    <tableColumn id="11" name="Top Word Pairs in Tweet in G5" dataDxfId="238"/>
    <tableColumn id="12" name="G5 Count" dataDxfId="237"/>
    <tableColumn id="13" name="Top Word Pairs in Tweet in G6" dataDxfId="236"/>
    <tableColumn id="14" name="G6 Count" dataDxfId="235"/>
    <tableColumn id="15" name="Top Word Pairs in Tweet in G7" dataDxfId="234"/>
    <tableColumn id="16" name="G7 Count" dataDxfId="233"/>
    <tableColumn id="17" name="Top Word Pairs in Tweet in G8" dataDxfId="232"/>
    <tableColumn id="18" name="G8 Count" dataDxfId="231"/>
    <tableColumn id="19" name="Top Word Pairs in Tweet in G9" dataDxfId="230"/>
    <tableColumn id="20" name="G9 Count" dataDxfId="229"/>
  </tableColumns>
  <tableStyleInfo name="NodeXL Table" showFirstColumn="0" showLastColumn="0" showRowStripes="1" showColumnStripes="0"/>
</table>
</file>

<file path=xl/tables/table17.xml><?xml version="1.0" encoding="utf-8"?>
<table xmlns="http://schemas.openxmlformats.org/spreadsheetml/2006/main" id="29" name="TwitterSearchNetworkTopItems_6" displayName="TwitterSearchNetworkTopItems_6" ref="A62:T65" totalsRowShown="0" headerRowDxfId="227" dataDxfId="226">
  <autoFilter ref="A62:T65"/>
  <tableColumns count="20">
    <tableColumn id="1" name="Top Replied-To in Entire Graph" dataDxfId="225"/>
    <tableColumn id="2" name="Entire Graph Count" dataDxfId="221"/>
    <tableColumn id="3" name="Top Replied-To in G1" dataDxfId="220"/>
    <tableColumn id="4" name="G1 Count" dataDxfId="217"/>
    <tableColumn id="5" name="Top Replied-To in G2" dataDxfId="216"/>
    <tableColumn id="6" name="G2 Count" dataDxfId="213"/>
    <tableColumn id="7" name="Top Replied-To in G3" dataDxfId="212"/>
    <tableColumn id="8" name="G3 Count" dataDxfId="209"/>
    <tableColumn id="9" name="Top Replied-To in G4" dataDxfId="208"/>
    <tableColumn id="10" name="G4 Count" dataDxfId="205"/>
    <tableColumn id="11" name="Top Replied-To in G5" dataDxfId="204"/>
    <tableColumn id="12" name="G5 Count" dataDxfId="201"/>
    <tableColumn id="13" name="Top Replied-To in G6" dataDxfId="200"/>
    <tableColumn id="14" name="G6 Count" dataDxfId="197"/>
    <tableColumn id="15" name="Top Replied-To in G7" dataDxfId="196"/>
    <tableColumn id="16" name="G7 Count" dataDxfId="193"/>
    <tableColumn id="17" name="Top Replied-To in G8" dataDxfId="192"/>
    <tableColumn id="18" name="G8 Count" dataDxfId="189"/>
    <tableColumn id="19" name="Top Replied-To in G9" dataDxfId="188"/>
    <tableColumn id="20" name="G9 Count" dataDxfId="187"/>
  </tableColumns>
  <tableStyleInfo name="NodeXL Table" showFirstColumn="0" showLastColumn="0" showRowStripes="1" showColumnStripes="0"/>
</table>
</file>

<file path=xl/tables/table18.xml><?xml version="1.0" encoding="utf-8"?>
<table xmlns="http://schemas.openxmlformats.org/spreadsheetml/2006/main" id="30" name="TwitterSearchNetworkTopItems_7" displayName="TwitterSearchNetworkTopItems_7" ref="A68:T78" totalsRowShown="0" headerRowDxfId="224" dataDxfId="223">
  <autoFilter ref="A68:T78"/>
  <tableColumns count="20">
    <tableColumn id="1" name="Top Mentioned in Entire Graph" dataDxfId="222"/>
    <tableColumn id="2" name="Entire Graph Count" dataDxfId="219"/>
    <tableColumn id="3" name="Top Mentioned in G1" dataDxfId="218"/>
    <tableColumn id="4" name="G1 Count" dataDxfId="215"/>
    <tableColumn id="5" name="Top Mentioned in G2" dataDxfId="214"/>
    <tableColumn id="6" name="G2 Count" dataDxfId="211"/>
    <tableColumn id="7" name="Top Mentioned in G3" dataDxfId="210"/>
    <tableColumn id="8" name="G3 Count" dataDxfId="207"/>
    <tableColumn id="9" name="Top Mentioned in G4" dataDxfId="206"/>
    <tableColumn id="10" name="G4 Count" dataDxfId="203"/>
    <tableColumn id="11" name="Top Mentioned in G5" dataDxfId="202"/>
    <tableColumn id="12" name="G5 Count" dataDxfId="199"/>
    <tableColumn id="13" name="Top Mentioned in G6" dataDxfId="198"/>
    <tableColumn id="14" name="G6 Count" dataDxfId="195"/>
    <tableColumn id="15" name="Top Mentioned in G7" dataDxfId="194"/>
    <tableColumn id="16" name="G7 Count" dataDxfId="191"/>
    <tableColumn id="17" name="Top Mentioned in G8" dataDxfId="190"/>
    <tableColumn id="18" name="G8 Count" dataDxfId="186"/>
    <tableColumn id="19" name="Top Mentioned in G9" dataDxfId="185"/>
    <tableColumn id="20" name="G9 Count" dataDxfId="184"/>
  </tableColumns>
  <tableStyleInfo name="NodeXL Table" showFirstColumn="0" showLastColumn="0" showRowStripes="1" showColumnStripes="0"/>
</table>
</file>

<file path=xl/tables/table19.xml><?xml version="1.0" encoding="utf-8"?>
<table xmlns="http://schemas.openxmlformats.org/spreadsheetml/2006/main" id="31" name="TwitterSearchNetworkTopItems_8" displayName="TwitterSearchNetworkTopItems_8" ref="A81:T91" totalsRowShown="0" headerRowDxfId="181" dataDxfId="180">
  <autoFilter ref="A81:T91"/>
  <tableColumns count="20">
    <tableColumn id="1" name="Top Tweeters in Entire Graph" dataDxfId="179"/>
    <tableColumn id="2" name="Entire Graph Count" dataDxfId="178"/>
    <tableColumn id="3" name="Top Tweeters in G1" dataDxfId="177"/>
    <tableColumn id="4" name="G1 Count" dataDxfId="176"/>
    <tableColumn id="5" name="Top Tweeters in G2" dataDxfId="175"/>
    <tableColumn id="6" name="G2 Count" dataDxfId="174"/>
    <tableColumn id="7" name="Top Tweeters in G3" dataDxfId="173"/>
    <tableColumn id="8" name="G3 Count" dataDxfId="172"/>
    <tableColumn id="9" name="Top Tweeters in G4" dataDxfId="171"/>
    <tableColumn id="10" name="G4 Count" dataDxfId="170"/>
    <tableColumn id="11" name="Top Tweeters in G5" dataDxfId="169"/>
    <tableColumn id="12" name="G5 Count" dataDxfId="168"/>
    <tableColumn id="13" name="Top Tweeters in G6" dataDxfId="167"/>
    <tableColumn id="14" name="G6 Count" dataDxfId="166"/>
    <tableColumn id="15" name="Top Tweeters in G7" dataDxfId="165"/>
    <tableColumn id="16" name="G7 Count" dataDxfId="164"/>
    <tableColumn id="17" name="Top Tweeters in G8" dataDxfId="163"/>
    <tableColumn id="18" name="G8 Count" dataDxfId="162"/>
    <tableColumn id="19" name="Top Tweeters in G9" dataDxfId="161"/>
    <tableColumn id="20" name="G9 Count" dataDxfId="16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6" totalsRowShown="0" headerRowDxfId="478" dataDxfId="426">
  <autoFilter ref="A2:BT96"/>
  <tableColumns count="72">
    <tableColumn id="1" name="Vertex" dataDxfId="440"/>
    <tableColumn id="72" name="Subgraph" dataDxfId="439"/>
    <tableColumn id="2" name="Color" dataDxfId="438"/>
    <tableColumn id="5" name="Shape" dataDxfId="437"/>
    <tableColumn id="6" name="Size" dataDxfId="436"/>
    <tableColumn id="4" name="Opacity" dataDxfId="364"/>
    <tableColumn id="7" name="Image File" dataDxfId="362"/>
    <tableColumn id="3" name="Visibility" dataDxfId="363"/>
    <tableColumn id="10" name="Label" dataDxfId="435"/>
    <tableColumn id="16" name="Label Fill Color" dataDxfId="434"/>
    <tableColumn id="9" name="Label Position" dataDxfId="358"/>
    <tableColumn id="8" name="Tooltip" dataDxfId="356"/>
    <tableColumn id="18" name="Layout Order" dataDxfId="357"/>
    <tableColumn id="13" name="X" dataDxfId="433"/>
    <tableColumn id="14" name="Y" dataDxfId="432"/>
    <tableColumn id="12" name="Locked?" dataDxfId="431"/>
    <tableColumn id="19" name="Polar R" dataDxfId="430"/>
    <tableColumn id="20" name="Polar Angle" dataDxfId="429"/>
    <tableColumn id="21" name="Degree" dataDxfId="78"/>
    <tableColumn id="22" name="In-Degree" dataDxfId="77"/>
    <tableColumn id="23" name="Out-Degree" dataDxfId="74"/>
    <tableColumn id="24" name="Betweenness Centrality" dataDxfId="73"/>
    <tableColumn id="25" name="Closeness Centrality" dataDxfId="72"/>
    <tableColumn id="26" name="Eigenvector Centrality" dataDxfId="70"/>
    <tableColumn id="15" name="PageRank" dataDxfId="71"/>
    <tableColumn id="27" name="Clustering Coefficient" dataDxfId="75"/>
    <tableColumn id="29" name="Reciprocated Vertex Pair Ratio" dataDxfId="76"/>
    <tableColumn id="11" name="ID" dataDxfId="428"/>
    <tableColumn id="28" name="Dynamic Filter" dataDxfId="427"/>
    <tableColumn id="17" name="Add Your Own Columns Here" dataDxfId="383"/>
    <tableColumn id="30" name="Name" dataDxfId="382"/>
    <tableColumn id="31" name="Followed" dataDxfId="381"/>
    <tableColumn id="32" name="Followers" dataDxfId="380"/>
    <tableColumn id="33" name="Tweets" dataDxfId="379"/>
    <tableColumn id="34" name="Favorites" dataDxfId="378"/>
    <tableColumn id="35" name="Time Zone UTC Offset (Seconds)" dataDxfId="377"/>
    <tableColumn id="36" name="Description" dataDxfId="376"/>
    <tableColumn id="37" name="Location" dataDxfId="375"/>
    <tableColumn id="38" name="Web" dataDxfId="374"/>
    <tableColumn id="39" name="Time Zone" dataDxfId="373"/>
    <tableColumn id="40" name="Joined Twitter Date (UTC)" dataDxfId="372"/>
    <tableColumn id="41" name="Profile Banner Url" dataDxfId="371"/>
    <tableColumn id="42" name="Default Profile" dataDxfId="370"/>
    <tableColumn id="43" name="Default Profile Image" dataDxfId="369"/>
    <tableColumn id="44" name="Geo Enabled" dataDxfId="368"/>
    <tableColumn id="45" name="Language" dataDxfId="367"/>
    <tableColumn id="46" name="Listed Count" dataDxfId="366"/>
    <tableColumn id="47" name="Profile Background Image Url" dataDxfId="365"/>
    <tableColumn id="48" name="Verified" dataDxfId="361"/>
    <tableColumn id="49" name="Custom Menu Item Text" dataDxfId="360"/>
    <tableColumn id="50" name="Custom Menu Item Action" dataDxfId="359"/>
    <tableColumn id="51" name="Tweeted Search Term?" dataDxfId="348"/>
    <tableColumn id="52" name="Vertex Group" dataDxfId="158">
      <calculatedColumnFormula>REPLACE(INDEX(GroupVertices[Group], MATCH(Vertices[[#This Row],[Vertex]],GroupVertices[Vertex],0)),1,1,"")</calculatedColumnFormula>
    </tableColumn>
    <tableColumn id="53" name="Top URLs in Tweet by Count" dataDxfId="157"/>
    <tableColumn id="54" name="Top URLs in Tweet by Salience" dataDxfId="156"/>
    <tableColumn id="55" name="Top Domains in Tweet by Count" dataDxfId="155"/>
    <tableColumn id="56" name="Top Domains in Tweet by Salience" dataDxfId="154"/>
    <tableColumn id="57" name="Top Hashtags in Tweet by Count" dataDxfId="153"/>
    <tableColumn id="58" name="Top Hashtags in Tweet by Salience" dataDxfId="152"/>
    <tableColumn id="59" name="Top Words in Tweet by Count" dataDxfId="151"/>
    <tableColumn id="60" name="Top Words in Tweet by Salience" dataDxfId="150"/>
    <tableColumn id="61" name="Top Word Pairs in Tweet by Count" dataDxfId="149"/>
    <tableColumn id="62" name="Top Word Pairs in Tweet by Salience" dataDxfId="115"/>
    <tableColumn id="63" name="Sentiment List #1: Positive Word Count" dataDxfId="114"/>
    <tableColumn id="64" name="Sentiment List #1: Positive Word Percentage (%)" dataDxfId="113"/>
    <tableColumn id="65" name="Sentiment List #2: Negative Word Count" dataDxfId="112"/>
    <tableColumn id="66" name="Sentiment List #2: Negative Word Percentage (%)" dataDxfId="111"/>
    <tableColumn id="67" name="Sentiment List #3: Angry/Violent Word Count" dataDxfId="110"/>
    <tableColumn id="68" name="Sentiment List #3: Angry/Violent Word Percentage (%)" dataDxfId="109"/>
    <tableColumn id="69" name="Non-categorized Word Count" dataDxfId="108"/>
    <tableColumn id="70" name="Non-categorized Word Percentage (%)" dataDxfId="107"/>
    <tableColumn id="71" name="Vertex Content Word Count" dataDxfId="106"/>
  </tableColumns>
  <tableStyleInfo name="NodeXL Table" showFirstColumn="0" showLastColumn="0" showRowStripes="0" showColumnStripes="0"/>
</table>
</file>

<file path=xl/tables/table20.xml><?xml version="1.0" encoding="utf-8"?>
<table xmlns="http://schemas.openxmlformats.org/spreadsheetml/2006/main" id="32" name="Words" displayName="Words" ref="A1:G569" totalsRowShown="0" headerRowDxfId="148" dataDxfId="147">
  <autoFilter ref="A1:G569"/>
  <tableColumns count="7">
    <tableColumn id="1" name="Word" dataDxfId="146"/>
    <tableColumn id="2" name="Count" dataDxfId="145"/>
    <tableColumn id="3" name="Salience" dataDxfId="144"/>
    <tableColumn id="4" name="Group" dataDxfId="143"/>
    <tableColumn id="5" name="Word on Sentiment List #1: Positive" dataDxfId="142"/>
    <tableColumn id="6" name="Word on Sentiment List #2: Negative" dataDxfId="141"/>
    <tableColumn id="7" name="Word on Sentiment List #3: Angry/Violent" dataDxfId="140"/>
  </tableColumns>
  <tableStyleInfo name="NodeXL Table" showFirstColumn="0" showLastColumn="0" showRowStripes="1" showColumnStripes="0"/>
</table>
</file>

<file path=xl/tables/table21.xml><?xml version="1.0" encoding="utf-8"?>
<table xmlns="http://schemas.openxmlformats.org/spreadsheetml/2006/main" id="33" name="WordPairs" displayName="WordPairs" ref="A1:L589" totalsRowShown="0" headerRowDxfId="139" dataDxfId="138">
  <autoFilter ref="A1:L589"/>
  <tableColumns count="12">
    <tableColumn id="1" name="Word 1" dataDxfId="137"/>
    <tableColumn id="2" name="Word 2" dataDxfId="136"/>
    <tableColumn id="3" name="Count" dataDxfId="135"/>
    <tableColumn id="4" name="Salience" dataDxfId="134"/>
    <tableColumn id="5" name="Mutual Information" dataDxfId="133"/>
    <tableColumn id="6" name="Group" dataDxfId="132"/>
    <tableColumn id="7" name="Word1 on Sentiment List #1: Positive" dataDxfId="131"/>
    <tableColumn id="8" name="Word1 on Sentiment List #2: Negative" dataDxfId="130"/>
    <tableColumn id="9" name="Word1 on Sentiment List #3: Angry/Violent" dataDxfId="129"/>
    <tableColumn id="10" name="Word2 on Sentiment List #1: Positive" dataDxfId="128"/>
    <tableColumn id="11" name="Word2 on Sentiment List #2: Negative" dataDxfId="127"/>
    <tableColumn id="12" name="Word2 on Sentiment List #3: Angry/Violent" dataDxfId="126"/>
  </tableColumns>
  <tableStyleInfo name="NodeXL Table" showFirstColumn="0" showLastColumn="0" showRowStripes="1" showColumnStripes="0"/>
</table>
</file>

<file path=xl/tables/table22.xml><?xml version="1.0" encoding="utf-8"?>
<table xmlns="http://schemas.openxmlformats.org/spreadsheetml/2006/main" id="34" name="TopItems_1" displayName="TopItems_1" ref="A1:B11" totalsRowShown="0" headerRowDxfId="69" dataDxfId="68">
  <autoFilter ref="A1:B11"/>
  <tableColumns count="2">
    <tableColumn id="1" name="Top 10 Vertices, Ranked by Betweenness Centrality" dataDxfId="67"/>
    <tableColumn id="2" name="Betweenness Centrality" dataDxfId="66"/>
  </tableColumns>
  <tableStyleInfo name="NodeXL Table" showFirstColumn="0" showLastColumn="0" showRowStripes="1" showColumnStripes="0"/>
</table>
</file>

<file path=xl/tables/table23.xml><?xml version="1.0" encoding="utf-8"?>
<table xmlns="http://schemas.openxmlformats.org/spreadsheetml/2006/main" id="35" name="Edges36" displayName="Edges36" ref="A2:BL164" totalsRowShown="0" headerRowDxfId="65" dataDxfId="64">
  <autoFilter ref="A2:BL164"/>
  <tableColumns count="64">
    <tableColumn id="1" name="Vertex 1" dataDxfId="63"/>
    <tableColumn id="2" name="Vertex 2" dataDxfId="62"/>
    <tableColumn id="3" name="Color" dataDxfId="61"/>
    <tableColumn id="4" name="Width" dataDxfId="60"/>
    <tableColumn id="11" name="Style" dataDxfId="59"/>
    <tableColumn id="5" name="Opacity" dataDxfId="58"/>
    <tableColumn id="6" name="Visibility" dataDxfId="57"/>
    <tableColumn id="10" name="Label" dataDxfId="56"/>
    <tableColumn id="12" name="Label Text Color" dataDxfId="55"/>
    <tableColumn id="13" name="Label Font Size" dataDxfId="54"/>
    <tableColumn id="14" name="Reciprocated?" dataDxfId="53"/>
    <tableColumn id="7" name="ID" dataDxfId="52"/>
    <tableColumn id="9" name="Dynamic Filter" dataDxfId="51"/>
    <tableColumn id="8" name="Add Your Own Columns Here" dataDxfId="50"/>
    <tableColumn id="15" name="Relationship" dataDxfId="49"/>
    <tableColumn id="16" name="Relationship Date (UTC)" dataDxfId="48"/>
    <tableColumn id="17" name="Tweet" dataDxfId="47"/>
    <tableColumn id="18" name="URLs in Tweet" dataDxfId="46"/>
    <tableColumn id="19" name="Domains in Tweet" dataDxfId="45"/>
    <tableColumn id="20" name="Hashtags in Tweet" dataDxfId="44"/>
    <tableColumn id="21" name="Media in Tweet" dataDxfId="43"/>
    <tableColumn id="22" name="Tweet Image File" dataDxfId="42"/>
    <tableColumn id="23" name="Tweet Date (UTC)" dataDxfId="41"/>
    <tableColumn id="24" name="Twitter Page for Tweet" dataDxfId="40"/>
    <tableColumn id="25" name="Latitude" dataDxfId="39"/>
    <tableColumn id="26" name="Longitude" dataDxfId="38"/>
    <tableColumn id="27" name="Imported ID" dataDxfId="37"/>
    <tableColumn id="28" name="In-Reply-To Tweet ID" dataDxfId="36"/>
    <tableColumn id="29" name="Favorited" dataDxfId="35"/>
    <tableColumn id="30" name="Favorite Count" dataDxfId="34"/>
    <tableColumn id="31" name="In-Reply-To User ID" dataDxfId="33"/>
    <tableColumn id="32" name="Is Quote Status" dataDxfId="32"/>
    <tableColumn id="33" name="Language" dataDxfId="31"/>
    <tableColumn id="34" name="Possibly Sensitive" dataDxfId="30"/>
    <tableColumn id="35" name="Quoted Status ID" dataDxfId="29"/>
    <tableColumn id="36" name="Retweeted" dataDxfId="28"/>
    <tableColumn id="37" name="Retweet Count" dataDxfId="27"/>
    <tableColumn id="38" name="Retweet ID" dataDxfId="26"/>
    <tableColumn id="39" name="Source" dataDxfId="25"/>
    <tableColumn id="40" name="Truncated" dataDxfId="24"/>
    <tableColumn id="41" name="Unified Twitter ID" dataDxfId="23"/>
    <tableColumn id="42" name="Imported Tweet Type" dataDxfId="22"/>
    <tableColumn id="43" name="Added By Extended Analysis" dataDxfId="21"/>
    <tableColumn id="44" name="Corrected By Extended Analysis" dataDxfId="20"/>
    <tableColumn id="45" name="Place Bounding Box" dataDxfId="19"/>
    <tableColumn id="46" name="Place Country" dataDxfId="18"/>
    <tableColumn id="47" name="Place Country Code" dataDxfId="17"/>
    <tableColumn id="48" name="Place Full Name" dataDxfId="16"/>
    <tableColumn id="49" name="Place ID" dataDxfId="15"/>
    <tableColumn id="50" name="Place Name" dataDxfId="14"/>
    <tableColumn id="51" name="Place Type" dataDxfId="13"/>
    <tableColumn id="52" name="Place URL" dataDxfId="12"/>
    <tableColumn id="53" name="Edge Weight" dataDxfId="11"/>
    <tableColumn id="54" name="Vertex 1 Group" dataDxfId="10">
      <calculatedColumnFormula>REPLACE(INDEX(GroupVertices[Group], MATCH(Edges36[[#This Row],[Vertex 1]],GroupVertices[Vertex],0)),1,1,"")</calculatedColumnFormula>
    </tableColumn>
    <tableColumn id="55" name="Vertex 2 Group" dataDxfId="9">
      <calculatedColumnFormula>REPLACE(INDEX(GroupVertices[Group], MATCH(Edges36[[#This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1" totalsRowShown="0" headerRowDxfId="477">
  <autoFilter ref="A2:AO11"/>
  <tableColumns count="41">
    <tableColumn id="1" name="Group" dataDxfId="355"/>
    <tableColumn id="2" name="Vertex Color" dataDxfId="354"/>
    <tableColumn id="3" name="Vertex Shape" dataDxfId="352"/>
    <tableColumn id="22" name="Visibility" dataDxfId="353"/>
    <tableColumn id="4" name="Collapsed?"/>
    <tableColumn id="18" name="Label" dataDxfId="476"/>
    <tableColumn id="20" name="Collapsed X"/>
    <tableColumn id="21" name="Collapsed Y"/>
    <tableColumn id="6" name="ID" dataDxfId="475"/>
    <tableColumn id="19" name="Collapsed Properties" dataDxfId="94"/>
    <tableColumn id="5" name="Vertices" dataDxfId="93"/>
    <tableColumn id="7" name="Unique Edges" dataDxfId="92"/>
    <tableColumn id="8" name="Edges With Duplicates" dataDxfId="91"/>
    <tableColumn id="9" name="Total Edges" dataDxfId="90"/>
    <tableColumn id="10" name="Self-Loops" dataDxfId="89"/>
    <tableColumn id="24" name="Reciprocated Vertex Pair Ratio" dataDxfId="88"/>
    <tableColumn id="25" name="Reciprocated Edge Ratio" dataDxfId="87"/>
    <tableColumn id="11" name="Connected Components" dataDxfId="86"/>
    <tableColumn id="12" name="Single-Vertex Connected Components" dataDxfId="85"/>
    <tableColumn id="13" name="Maximum Vertices in a Connected Component" dataDxfId="84"/>
    <tableColumn id="14" name="Maximum Edges in a Connected Component" dataDxfId="83"/>
    <tableColumn id="15" name="Maximum Geodesic Distance (Diameter)" dataDxfId="82"/>
    <tableColumn id="16" name="Average Geodesic Distance" dataDxfId="81"/>
    <tableColumn id="17" name="Graph Density" dataDxfId="79"/>
    <tableColumn id="23" name="Top URLs in Tweet" dataDxfId="80"/>
    <tableColumn id="26" name="Top Domains in Tweet" dataDxfId="274"/>
    <tableColumn id="27" name="Top Hashtags in Tweet" dataDxfId="251"/>
    <tableColumn id="28" name="Top Words in Tweet" dataDxfId="228"/>
    <tableColumn id="29" name="Top Word Pairs in Tweet" dataDxfId="183"/>
    <tableColumn id="30" name="Top Replied-To in Tweet" dataDxfId="182"/>
    <tableColumn id="31" name="Top Mentioned in Tweet" dataDxfId="159"/>
    <tableColumn id="32" name="Top Tweeters" dataDxfId="105"/>
    <tableColumn id="33" name="Sentiment List #1: Positive Word Count" dataDxfId="104"/>
    <tableColumn id="34" name="Sentiment List #1: Positive Word Percentage (%)" dataDxfId="103"/>
    <tableColumn id="35" name="Sentiment List #2: Negative Word Count" dataDxfId="102"/>
    <tableColumn id="36" name="Sentiment List #2: Negative Word Percentage (%)" dataDxfId="101"/>
    <tableColumn id="37" name="Sentiment List #3: Angry/Violent Word Count" dataDxfId="100"/>
    <tableColumn id="38" name="Sentiment List #3: Angry/Violent Word Percentage (%)" dataDxfId="99"/>
    <tableColumn id="39" name="Non-categorized Word Count" dataDxfId="98"/>
    <tableColumn id="40" name="Non-categorized Word Percentage (%)" dataDxfId="97"/>
    <tableColumn id="41" name="Group Content Word Count" dataDxfId="9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5" totalsRowShown="0" headerRowDxfId="474" dataDxfId="473">
  <autoFilter ref="A1:C95"/>
  <tableColumns count="3">
    <tableColumn id="1" name="Group" dataDxfId="351"/>
    <tableColumn id="2" name="Vertex" dataDxfId="350"/>
    <tableColumn id="3" name="Vertex ID" dataDxfId="34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342"/>
    <tableColumn id="2" name="Value" dataDxfId="34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72"/>
    <tableColumn id="2" name="Degree Frequency" dataDxfId="471">
      <calculatedColumnFormula>COUNTIF(Vertices[Degree], "&gt;= " &amp; D2) - COUNTIF(Vertices[Degree], "&gt;=" &amp; D3)</calculatedColumnFormula>
    </tableColumn>
    <tableColumn id="3" name="In-Degree Bin" dataDxfId="470"/>
    <tableColumn id="4" name="In-Degree Frequency" dataDxfId="469">
      <calculatedColumnFormula>COUNTIF(Vertices[In-Degree], "&gt;= " &amp; F2) - COUNTIF(Vertices[In-Degree], "&gt;=" &amp; F3)</calculatedColumnFormula>
    </tableColumn>
    <tableColumn id="5" name="Out-Degree Bin" dataDxfId="468"/>
    <tableColumn id="6" name="Out-Degree Frequency" dataDxfId="467">
      <calculatedColumnFormula>COUNTIF(Vertices[Out-Degree], "&gt;= " &amp; H2) - COUNTIF(Vertices[Out-Degree], "&gt;=" &amp; H3)</calculatedColumnFormula>
    </tableColumn>
    <tableColumn id="7" name="Betweenness Centrality Bin" dataDxfId="466"/>
    <tableColumn id="8" name="Betweenness Centrality Frequency" dataDxfId="465">
      <calculatedColumnFormula>COUNTIF(Vertices[Betweenness Centrality], "&gt;= " &amp; J2) - COUNTIF(Vertices[Betweenness Centrality], "&gt;=" &amp; J3)</calculatedColumnFormula>
    </tableColumn>
    <tableColumn id="9" name="Closeness Centrality Bin" dataDxfId="464"/>
    <tableColumn id="10" name="Closeness Centrality Frequency" dataDxfId="463">
      <calculatedColumnFormula>COUNTIF(Vertices[Closeness Centrality], "&gt;= " &amp; L2) - COUNTIF(Vertices[Closeness Centrality], "&gt;=" &amp; L3)</calculatedColumnFormula>
    </tableColumn>
    <tableColumn id="11" name="Eigenvector Centrality Bin" dataDxfId="462"/>
    <tableColumn id="12" name="Eigenvector Centrality Frequency" dataDxfId="461">
      <calculatedColumnFormula>COUNTIF(Vertices[Eigenvector Centrality], "&gt;= " &amp; N2) - COUNTIF(Vertices[Eigenvector Centrality], "&gt;=" &amp; N3)</calculatedColumnFormula>
    </tableColumn>
    <tableColumn id="18" name="PageRank Bin" dataDxfId="460"/>
    <tableColumn id="17" name="PageRank Frequency" dataDxfId="459">
      <calculatedColumnFormula>COUNTIF(Vertices[Eigenvector Centrality], "&gt;= " &amp; P2) - COUNTIF(Vertices[Eigenvector Centrality], "&gt;=" &amp; P3)</calculatedColumnFormula>
    </tableColumn>
    <tableColumn id="13" name="Clustering Coefficient Bin" dataDxfId="458"/>
    <tableColumn id="14" name="Clustering Coefficient Frequency" dataDxfId="457">
      <calculatedColumnFormula>COUNTIF(Vertices[Clustering Coefficient], "&gt;= " &amp; R2) - COUNTIF(Vertices[Clustering Coefficient], "&gt;=" &amp; R3)</calculatedColumnFormula>
    </tableColumn>
    <tableColumn id="15" name="Dynamic Filter Bin" dataDxfId="456"/>
    <tableColumn id="16" name="Dynamic Filter Frequency" dataDxfId="45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5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JeffBezos/status/1093643321732464646" TargetMode="External" /><Relationship Id="rId2" Type="http://schemas.openxmlformats.org/officeDocument/2006/relationships/hyperlink" Target="https://twitter.com/awwadsalotaibi/status/1094274463527399428" TargetMode="External" /><Relationship Id="rId3" Type="http://schemas.openxmlformats.org/officeDocument/2006/relationships/hyperlink" Target="https://twitter.com/Yasir_KSA2030/status/1065653092023222273" TargetMode="External" /><Relationship Id="rId4" Type="http://schemas.openxmlformats.org/officeDocument/2006/relationships/hyperlink" Target="https://twitter.com/JeffBezos/status/1093643321732464646" TargetMode="External" /><Relationship Id="rId5" Type="http://schemas.openxmlformats.org/officeDocument/2006/relationships/hyperlink" Target="https://pbs.twimg.com/media/DrJNOS5XcAUB0Mh.jpg" TargetMode="External" /><Relationship Id="rId6" Type="http://schemas.openxmlformats.org/officeDocument/2006/relationships/hyperlink" Target="https://pbs.twimg.com/media/DrJNOS5XcAUB0Mh.jpg" TargetMode="External" /><Relationship Id="rId7" Type="http://schemas.openxmlformats.org/officeDocument/2006/relationships/hyperlink" Target="https://pbs.twimg.com/media/DpjPjxWW0AA8obk.jpg" TargetMode="External" /><Relationship Id="rId8" Type="http://schemas.openxmlformats.org/officeDocument/2006/relationships/hyperlink" Target="https://pbs.twimg.com/media/DpjPjxWW0AA8obk.jpg" TargetMode="External" /><Relationship Id="rId9" Type="http://schemas.openxmlformats.org/officeDocument/2006/relationships/hyperlink" Target="https://pbs.twimg.com/media/DpjPjxWW0AA8obk.jpg" TargetMode="External" /><Relationship Id="rId10" Type="http://schemas.openxmlformats.org/officeDocument/2006/relationships/hyperlink" Target="https://pbs.twimg.com/media/DpjPjxWW0AA8obk.jpg" TargetMode="External" /><Relationship Id="rId11" Type="http://schemas.openxmlformats.org/officeDocument/2006/relationships/hyperlink" Target="https://pbs.twimg.com/media/DrJlvw-X4AAjjHn.jpg" TargetMode="External" /><Relationship Id="rId12" Type="http://schemas.openxmlformats.org/officeDocument/2006/relationships/hyperlink" Target="https://pbs.twimg.com/media/DrJlvw-X4AAjjHn.jpg" TargetMode="External" /><Relationship Id="rId13" Type="http://schemas.openxmlformats.org/officeDocument/2006/relationships/hyperlink" Target="https://pbs.twimg.com/media/DrJlvw-X4AAjjHn.jpg" TargetMode="External" /><Relationship Id="rId14" Type="http://schemas.openxmlformats.org/officeDocument/2006/relationships/hyperlink" Target="https://pbs.twimg.com/media/DrJlvw-X4AAjjHn.jpg" TargetMode="External" /><Relationship Id="rId15" Type="http://schemas.openxmlformats.org/officeDocument/2006/relationships/hyperlink" Target="https://pbs.twimg.com/media/DrJlvw-X4AAjjHn.jpg" TargetMode="External" /><Relationship Id="rId16" Type="http://schemas.openxmlformats.org/officeDocument/2006/relationships/hyperlink" Target="https://pbs.twimg.com/media/DrJlvw-X4AAjjHn.jpg" TargetMode="External" /><Relationship Id="rId17" Type="http://schemas.openxmlformats.org/officeDocument/2006/relationships/hyperlink" Target="https://pbs.twimg.com/media/DrJlvw-X4AAjjHn.jpg" TargetMode="External" /><Relationship Id="rId18" Type="http://schemas.openxmlformats.org/officeDocument/2006/relationships/hyperlink" Target="https://pbs.twimg.com/media/DrJlvw-X4AAjjHn.jpg" TargetMode="External" /><Relationship Id="rId19" Type="http://schemas.openxmlformats.org/officeDocument/2006/relationships/hyperlink" Target="https://pbs.twimg.com/media/DrJlvw-X4AAjjHn.jpg" TargetMode="External" /><Relationship Id="rId20" Type="http://schemas.openxmlformats.org/officeDocument/2006/relationships/hyperlink" Target="https://pbs.twimg.com/media/DrJlvw-X4AAjjHn.jpg" TargetMode="External" /><Relationship Id="rId21" Type="http://schemas.openxmlformats.org/officeDocument/2006/relationships/hyperlink" Target="https://pbs.twimg.com/media/DrJkwjUWsAArWMa.jpg" TargetMode="External" /><Relationship Id="rId22" Type="http://schemas.openxmlformats.org/officeDocument/2006/relationships/hyperlink" Target="https://pbs.twimg.com/media/DzYBO9gX0AEKZL-.jpg" TargetMode="External" /><Relationship Id="rId23" Type="http://schemas.openxmlformats.org/officeDocument/2006/relationships/hyperlink" Target="http://pbs.twimg.com/profile_images/1090925575252910083/K4Q6e8nn_normal.jpg" TargetMode="External" /><Relationship Id="rId24" Type="http://schemas.openxmlformats.org/officeDocument/2006/relationships/hyperlink" Target="http://pbs.twimg.com/profile_images/1088889243672498176/RWvGaZS5_normal.jpg" TargetMode="External" /><Relationship Id="rId25" Type="http://schemas.openxmlformats.org/officeDocument/2006/relationships/hyperlink" Target="http://pbs.twimg.com/profile_images/1084563367434448896/vVZwi-Sm_normal.jpg" TargetMode="External" /><Relationship Id="rId26" Type="http://schemas.openxmlformats.org/officeDocument/2006/relationships/hyperlink" Target="http://pbs.twimg.com/profile_images/652302946227646464/G_NvrXpu_normal.jpg" TargetMode="External" /><Relationship Id="rId27" Type="http://schemas.openxmlformats.org/officeDocument/2006/relationships/hyperlink" Target="http://pbs.twimg.com/profile_images/652302946227646464/G_NvrXpu_normal.jpg" TargetMode="External" /><Relationship Id="rId28" Type="http://schemas.openxmlformats.org/officeDocument/2006/relationships/hyperlink" Target="http://pbs.twimg.com/profile_images/1095226002534486017/2Ed3Esfb_normal.jpg" TargetMode="External" /><Relationship Id="rId29" Type="http://schemas.openxmlformats.org/officeDocument/2006/relationships/hyperlink" Target="http://pbs.twimg.com/profile_images/1095226002534486017/2Ed3Esfb_normal.jpg" TargetMode="External" /><Relationship Id="rId30" Type="http://schemas.openxmlformats.org/officeDocument/2006/relationships/hyperlink" Target="http://abs.twimg.com/sticky/default_profile_images/default_profile_normal.png" TargetMode="External" /><Relationship Id="rId31" Type="http://schemas.openxmlformats.org/officeDocument/2006/relationships/hyperlink" Target="http://abs.twimg.com/sticky/default_profile_images/default_profile_normal.png" TargetMode="External" /><Relationship Id="rId32" Type="http://schemas.openxmlformats.org/officeDocument/2006/relationships/hyperlink" Target="https://pbs.twimg.com/media/DrJNOS5XcAUB0Mh.jpg" TargetMode="External" /><Relationship Id="rId33" Type="http://schemas.openxmlformats.org/officeDocument/2006/relationships/hyperlink" Target="https://pbs.twimg.com/media/DrJNOS5XcAUB0Mh.jpg" TargetMode="External" /><Relationship Id="rId34" Type="http://schemas.openxmlformats.org/officeDocument/2006/relationships/hyperlink" Target="http://pbs.twimg.com/profile_images/1050312837204254720/H17sYd2a_normal.jpg" TargetMode="External" /><Relationship Id="rId35" Type="http://schemas.openxmlformats.org/officeDocument/2006/relationships/hyperlink" Target="http://pbs.twimg.com/profile_images/1050312837204254720/H17sYd2a_normal.jpg" TargetMode="External" /><Relationship Id="rId36" Type="http://schemas.openxmlformats.org/officeDocument/2006/relationships/hyperlink" Target="http://pbs.twimg.com/profile_images/1060857657718906880/XSYgyQuJ_normal.jpg" TargetMode="External" /><Relationship Id="rId37" Type="http://schemas.openxmlformats.org/officeDocument/2006/relationships/hyperlink" Target="http://pbs.twimg.com/profile_images/1060857657718906880/XSYgyQuJ_normal.jpg" TargetMode="External" /><Relationship Id="rId38" Type="http://schemas.openxmlformats.org/officeDocument/2006/relationships/hyperlink" Target="http://pbs.twimg.com/profile_images/1096154113207910401/xee-Riss_normal.jpg" TargetMode="External" /><Relationship Id="rId39" Type="http://schemas.openxmlformats.org/officeDocument/2006/relationships/hyperlink" Target="http://pbs.twimg.com/profile_images/1096154113207910401/xee-Riss_normal.jpg" TargetMode="External" /><Relationship Id="rId40" Type="http://schemas.openxmlformats.org/officeDocument/2006/relationships/hyperlink" Target="http://pbs.twimg.com/profile_images/1096039430593409025/V5vO-Z9x_normal.jpg" TargetMode="External" /><Relationship Id="rId41" Type="http://schemas.openxmlformats.org/officeDocument/2006/relationships/hyperlink" Target="http://pbs.twimg.com/profile_images/1073605294327062529/pNgmV3qR_normal.jpg" TargetMode="External" /><Relationship Id="rId42" Type="http://schemas.openxmlformats.org/officeDocument/2006/relationships/hyperlink" Target="http://pbs.twimg.com/profile_images/1073605294327062529/pNgmV3qR_normal.jpg" TargetMode="External" /><Relationship Id="rId43" Type="http://schemas.openxmlformats.org/officeDocument/2006/relationships/hyperlink" Target="http://pbs.twimg.com/profile_images/1071791705966460929/bmFGiR9U_normal.jpg" TargetMode="External" /><Relationship Id="rId44" Type="http://schemas.openxmlformats.org/officeDocument/2006/relationships/hyperlink" Target="http://pbs.twimg.com/profile_images/1071791705966460929/bmFGiR9U_normal.jpg" TargetMode="External" /><Relationship Id="rId45" Type="http://schemas.openxmlformats.org/officeDocument/2006/relationships/hyperlink" Target="http://pbs.twimg.com/profile_images/604412971805057025/BGCnkDGr_normal.jpg" TargetMode="External" /><Relationship Id="rId46" Type="http://schemas.openxmlformats.org/officeDocument/2006/relationships/hyperlink" Target="http://pbs.twimg.com/profile_images/604412971805057025/BGCnkDGr_normal.jpg" TargetMode="External" /><Relationship Id="rId47" Type="http://schemas.openxmlformats.org/officeDocument/2006/relationships/hyperlink" Target="http://pbs.twimg.com/profile_images/974205835621658624/0U-6oFvl_normal.jpg" TargetMode="External" /><Relationship Id="rId48" Type="http://schemas.openxmlformats.org/officeDocument/2006/relationships/hyperlink" Target="http://pbs.twimg.com/profile_images/974205835621658624/0U-6oFvl_normal.jpg" TargetMode="External" /><Relationship Id="rId49" Type="http://schemas.openxmlformats.org/officeDocument/2006/relationships/hyperlink" Target="http://pbs.twimg.com/profile_images/928024872655220736/7SPajNf1_normal.jpg" TargetMode="External" /><Relationship Id="rId50" Type="http://schemas.openxmlformats.org/officeDocument/2006/relationships/hyperlink" Target="http://pbs.twimg.com/profile_images/928024872655220736/7SPajNf1_normal.jpg" TargetMode="External" /><Relationship Id="rId51" Type="http://schemas.openxmlformats.org/officeDocument/2006/relationships/hyperlink" Target="http://pbs.twimg.com/profile_images/1085893378905001984/6hxr-c75_normal.jpg" TargetMode="External" /><Relationship Id="rId52" Type="http://schemas.openxmlformats.org/officeDocument/2006/relationships/hyperlink" Target="http://pbs.twimg.com/profile_images/1085893378905001984/6hxr-c75_normal.jpg" TargetMode="External" /><Relationship Id="rId53" Type="http://schemas.openxmlformats.org/officeDocument/2006/relationships/hyperlink" Target="http://pbs.twimg.com/profile_images/769138711888027648/u2yJd24u_normal.jpg" TargetMode="External" /><Relationship Id="rId54" Type="http://schemas.openxmlformats.org/officeDocument/2006/relationships/hyperlink" Target="http://pbs.twimg.com/profile_images/769138711888027648/u2yJd24u_normal.jpg" TargetMode="External" /><Relationship Id="rId55" Type="http://schemas.openxmlformats.org/officeDocument/2006/relationships/hyperlink" Target="http://pbs.twimg.com/profile_images/1094263003153920000/Fnf_v1Ac_normal.jpg" TargetMode="External" /><Relationship Id="rId56" Type="http://schemas.openxmlformats.org/officeDocument/2006/relationships/hyperlink" Target="http://pbs.twimg.com/profile_images/1094263003153920000/Fnf_v1Ac_normal.jpg" TargetMode="External" /><Relationship Id="rId57" Type="http://schemas.openxmlformats.org/officeDocument/2006/relationships/hyperlink" Target="http://pbs.twimg.com/profile_images/1518089114/_____normal.jpg" TargetMode="External" /><Relationship Id="rId58" Type="http://schemas.openxmlformats.org/officeDocument/2006/relationships/hyperlink" Target="http://pbs.twimg.com/profile_images/1518089114/_____normal.jpg" TargetMode="External" /><Relationship Id="rId59" Type="http://schemas.openxmlformats.org/officeDocument/2006/relationships/hyperlink" Target="http://pbs.twimg.com/profile_images/1079804839109054464/kA3t6V2Y_normal.jpg" TargetMode="External" /><Relationship Id="rId60" Type="http://schemas.openxmlformats.org/officeDocument/2006/relationships/hyperlink" Target="http://pbs.twimg.com/profile_images/1079804839109054464/kA3t6V2Y_normal.jpg" TargetMode="External" /><Relationship Id="rId61" Type="http://schemas.openxmlformats.org/officeDocument/2006/relationships/hyperlink" Target="http://pbs.twimg.com/profile_images/1066744592937246721/l9YilqyE_normal.jpg" TargetMode="External" /><Relationship Id="rId62" Type="http://schemas.openxmlformats.org/officeDocument/2006/relationships/hyperlink" Target="http://pbs.twimg.com/profile_images/1066744592937246721/l9YilqyE_normal.jpg" TargetMode="External" /><Relationship Id="rId63" Type="http://schemas.openxmlformats.org/officeDocument/2006/relationships/hyperlink" Target="http://pbs.twimg.com/profile_images/753266045016612864/jVSDqUXD_normal.jpg" TargetMode="External" /><Relationship Id="rId64" Type="http://schemas.openxmlformats.org/officeDocument/2006/relationships/hyperlink" Target="http://pbs.twimg.com/profile_images/753266045016612864/jVSDqUXD_normal.jpg" TargetMode="External" /><Relationship Id="rId65" Type="http://schemas.openxmlformats.org/officeDocument/2006/relationships/hyperlink" Target="http://pbs.twimg.com/profile_images/598193882577371137/bBxk8Y9X_normal.jpg" TargetMode="External" /><Relationship Id="rId66" Type="http://schemas.openxmlformats.org/officeDocument/2006/relationships/hyperlink" Target="http://pbs.twimg.com/profile_images/598193882577371137/bBxk8Y9X_normal.jpg" TargetMode="External" /><Relationship Id="rId67" Type="http://schemas.openxmlformats.org/officeDocument/2006/relationships/hyperlink" Target="http://pbs.twimg.com/profile_images/1052633274911219712/TZy_RzYO_normal.jpg" TargetMode="External" /><Relationship Id="rId68" Type="http://schemas.openxmlformats.org/officeDocument/2006/relationships/hyperlink" Target="http://pbs.twimg.com/profile_images/1052633274911219712/TZy_RzYO_normal.jpg" TargetMode="External" /><Relationship Id="rId69" Type="http://schemas.openxmlformats.org/officeDocument/2006/relationships/hyperlink" Target="http://pbs.twimg.com/profile_images/477450409619898368/YUaommyc_normal.jpeg" TargetMode="External" /><Relationship Id="rId70" Type="http://schemas.openxmlformats.org/officeDocument/2006/relationships/hyperlink" Target="http://pbs.twimg.com/profile_images/477450409619898368/YUaommyc_normal.jpeg" TargetMode="External" /><Relationship Id="rId71" Type="http://schemas.openxmlformats.org/officeDocument/2006/relationships/hyperlink" Target="http://pbs.twimg.com/profile_images/970128451071078401/iOLfmDH0_normal.jpg" TargetMode="External" /><Relationship Id="rId72" Type="http://schemas.openxmlformats.org/officeDocument/2006/relationships/hyperlink" Target="http://pbs.twimg.com/profile_images/970128451071078401/iOLfmDH0_normal.jpg" TargetMode="External" /><Relationship Id="rId73" Type="http://schemas.openxmlformats.org/officeDocument/2006/relationships/hyperlink" Target="http://pbs.twimg.com/profile_images/1089941088247390208/YtRqiURw_normal.jpg" TargetMode="External" /><Relationship Id="rId74" Type="http://schemas.openxmlformats.org/officeDocument/2006/relationships/hyperlink" Target="http://pbs.twimg.com/profile_images/1089941088247390208/YtRqiURw_normal.jpg" TargetMode="External" /><Relationship Id="rId75" Type="http://schemas.openxmlformats.org/officeDocument/2006/relationships/hyperlink" Target="http://pbs.twimg.com/profile_images/971860138880577536/dtojYNxP_normal.jpg" TargetMode="External" /><Relationship Id="rId76" Type="http://schemas.openxmlformats.org/officeDocument/2006/relationships/hyperlink" Target="http://pbs.twimg.com/profile_images/971860138880577536/dtojYNxP_normal.jpg" TargetMode="External" /><Relationship Id="rId77" Type="http://schemas.openxmlformats.org/officeDocument/2006/relationships/hyperlink" Target="http://pbs.twimg.com/profile_images/1094320473687707648/KST8paxs_normal.jpg" TargetMode="External" /><Relationship Id="rId78" Type="http://schemas.openxmlformats.org/officeDocument/2006/relationships/hyperlink" Target="http://pbs.twimg.com/profile_images/1094320473687707648/KST8paxs_normal.jpg" TargetMode="External" /><Relationship Id="rId79" Type="http://schemas.openxmlformats.org/officeDocument/2006/relationships/hyperlink" Target="http://pbs.twimg.com/profile_images/1051514327419760645/hypvcB3A_normal.jpg" TargetMode="External" /><Relationship Id="rId80" Type="http://schemas.openxmlformats.org/officeDocument/2006/relationships/hyperlink" Target="http://pbs.twimg.com/profile_images/1051514327419760645/hypvcB3A_normal.jpg" TargetMode="External" /><Relationship Id="rId81" Type="http://schemas.openxmlformats.org/officeDocument/2006/relationships/hyperlink" Target="http://pbs.twimg.com/profile_images/1456585903/AJ_normal.jpg" TargetMode="External" /><Relationship Id="rId82" Type="http://schemas.openxmlformats.org/officeDocument/2006/relationships/hyperlink" Target="http://pbs.twimg.com/profile_images/1456585903/AJ_normal.jpg" TargetMode="External" /><Relationship Id="rId83" Type="http://schemas.openxmlformats.org/officeDocument/2006/relationships/hyperlink" Target="http://pbs.twimg.com/profile_images/946317056147894272/-nSlT_ZF_normal.jpg" TargetMode="External" /><Relationship Id="rId84" Type="http://schemas.openxmlformats.org/officeDocument/2006/relationships/hyperlink" Target="http://pbs.twimg.com/profile_images/946317056147894272/-nSlT_ZF_normal.jpg" TargetMode="External" /><Relationship Id="rId85" Type="http://schemas.openxmlformats.org/officeDocument/2006/relationships/hyperlink" Target="http://pbs.twimg.com/profile_images/1079815146917294080/t9BE61NJ_normal.jpg" TargetMode="External" /><Relationship Id="rId86" Type="http://schemas.openxmlformats.org/officeDocument/2006/relationships/hyperlink" Target="http://pbs.twimg.com/profile_images/1079815146917294080/t9BE61NJ_normal.jpg" TargetMode="External" /><Relationship Id="rId87" Type="http://schemas.openxmlformats.org/officeDocument/2006/relationships/hyperlink" Target="http://pbs.twimg.com/profile_images/1090694914252439552/Htigp-1E_normal.jpg" TargetMode="External" /><Relationship Id="rId88" Type="http://schemas.openxmlformats.org/officeDocument/2006/relationships/hyperlink" Target="http://pbs.twimg.com/profile_images/1090694914252439552/Htigp-1E_normal.jpg" TargetMode="External" /><Relationship Id="rId89" Type="http://schemas.openxmlformats.org/officeDocument/2006/relationships/hyperlink" Target="http://pbs.twimg.com/profile_images/883311887093567489/oaWDPudl_normal.jpg" TargetMode="External" /><Relationship Id="rId90" Type="http://schemas.openxmlformats.org/officeDocument/2006/relationships/hyperlink" Target="http://pbs.twimg.com/profile_images/883311887093567489/oaWDPudl_normal.jpg" TargetMode="External" /><Relationship Id="rId91" Type="http://schemas.openxmlformats.org/officeDocument/2006/relationships/hyperlink" Target="http://pbs.twimg.com/profile_images/750165656390205440/ZdlRfUD4_normal.jpg" TargetMode="External" /><Relationship Id="rId92" Type="http://schemas.openxmlformats.org/officeDocument/2006/relationships/hyperlink" Target="http://pbs.twimg.com/profile_images/750165656390205440/ZdlRfUD4_normal.jpg" TargetMode="External" /><Relationship Id="rId93" Type="http://schemas.openxmlformats.org/officeDocument/2006/relationships/hyperlink" Target="http://pbs.twimg.com/profile_images/745728106565144577/eli7EN73_normal.jpg" TargetMode="External" /><Relationship Id="rId94" Type="http://schemas.openxmlformats.org/officeDocument/2006/relationships/hyperlink" Target="http://pbs.twimg.com/profile_images/745728106565144577/eli7EN73_normal.jpg" TargetMode="External" /><Relationship Id="rId95" Type="http://schemas.openxmlformats.org/officeDocument/2006/relationships/hyperlink" Target="http://pbs.twimg.com/profile_images/973229744681553921/eKoSybvn_normal.jpg" TargetMode="External" /><Relationship Id="rId96" Type="http://schemas.openxmlformats.org/officeDocument/2006/relationships/hyperlink" Target="http://pbs.twimg.com/profile_images/973229744681553921/eKoSybvn_normal.jpg" TargetMode="External" /><Relationship Id="rId97" Type="http://schemas.openxmlformats.org/officeDocument/2006/relationships/hyperlink" Target="http://pbs.twimg.com/profile_images/827945929210736640/tos74Ii5_normal.jpg" TargetMode="External" /><Relationship Id="rId98" Type="http://schemas.openxmlformats.org/officeDocument/2006/relationships/hyperlink" Target="http://pbs.twimg.com/profile_images/827945929210736640/tos74Ii5_normal.jpg" TargetMode="External" /><Relationship Id="rId99" Type="http://schemas.openxmlformats.org/officeDocument/2006/relationships/hyperlink" Target="http://pbs.twimg.com/profile_images/344513261573367077/1e97b8e64b564d5c944b62ce59e74a55_normal.png" TargetMode="External" /><Relationship Id="rId100" Type="http://schemas.openxmlformats.org/officeDocument/2006/relationships/hyperlink" Target="http://pbs.twimg.com/profile_images/344513261573367077/1e97b8e64b564d5c944b62ce59e74a55_normal.png" TargetMode="External" /><Relationship Id="rId101" Type="http://schemas.openxmlformats.org/officeDocument/2006/relationships/hyperlink" Target="http://pbs.twimg.com/profile_images/877758419364708352/kr3eXyhu_normal.jpg" TargetMode="External" /><Relationship Id="rId102" Type="http://schemas.openxmlformats.org/officeDocument/2006/relationships/hyperlink" Target="http://pbs.twimg.com/profile_images/877758419364708352/kr3eXyhu_normal.jpg" TargetMode="External" /><Relationship Id="rId103" Type="http://schemas.openxmlformats.org/officeDocument/2006/relationships/hyperlink" Target="http://pbs.twimg.com/profile_images/1068569251571789825/6m4tJ5Ux_normal.jpg" TargetMode="External" /><Relationship Id="rId104" Type="http://schemas.openxmlformats.org/officeDocument/2006/relationships/hyperlink" Target="http://pbs.twimg.com/profile_images/1068569251571789825/6m4tJ5Ux_normal.jpg" TargetMode="External" /><Relationship Id="rId105" Type="http://schemas.openxmlformats.org/officeDocument/2006/relationships/hyperlink" Target="http://pbs.twimg.com/profile_images/993121609555894272/EKzNIUMN_normal.jpg" TargetMode="External" /><Relationship Id="rId106" Type="http://schemas.openxmlformats.org/officeDocument/2006/relationships/hyperlink" Target="http://pbs.twimg.com/profile_images/993121609555894272/EKzNIUMN_normal.jpg" TargetMode="External" /><Relationship Id="rId107" Type="http://schemas.openxmlformats.org/officeDocument/2006/relationships/hyperlink" Target="http://pbs.twimg.com/profile_images/874693273859760128/5oZn_CeL_normal.jpg" TargetMode="External" /><Relationship Id="rId108" Type="http://schemas.openxmlformats.org/officeDocument/2006/relationships/hyperlink" Target="http://pbs.twimg.com/profile_images/874693273859760128/5oZn_CeL_normal.jpg" TargetMode="External" /><Relationship Id="rId109" Type="http://schemas.openxmlformats.org/officeDocument/2006/relationships/hyperlink" Target="http://pbs.twimg.com/profile_images/1086736475931271168/v-xpKS3B_normal.jpg" TargetMode="External" /><Relationship Id="rId110" Type="http://schemas.openxmlformats.org/officeDocument/2006/relationships/hyperlink" Target="http://pbs.twimg.com/profile_images/1086736475931271168/v-xpKS3B_normal.jpg" TargetMode="External" /><Relationship Id="rId111" Type="http://schemas.openxmlformats.org/officeDocument/2006/relationships/hyperlink" Target="http://pbs.twimg.com/profile_images/750161469061210112/yaYWKwFR_normal.jpg" TargetMode="External" /><Relationship Id="rId112" Type="http://schemas.openxmlformats.org/officeDocument/2006/relationships/hyperlink" Target="http://pbs.twimg.com/profile_images/750161469061210112/yaYWKwFR_normal.jpg" TargetMode="External" /><Relationship Id="rId113" Type="http://schemas.openxmlformats.org/officeDocument/2006/relationships/hyperlink" Target="https://pbs.twimg.com/media/DpjPjxWW0AA8obk.jpg" TargetMode="External" /><Relationship Id="rId114" Type="http://schemas.openxmlformats.org/officeDocument/2006/relationships/hyperlink" Target="https://pbs.twimg.com/media/DpjPjxWW0AA8obk.jpg" TargetMode="External" /><Relationship Id="rId115" Type="http://schemas.openxmlformats.org/officeDocument/2006/relationships/hyperlink" Target="https://pbs.twimg.com/media/DpjPjxWW0AA8obk.jpg" TargetMode="External" /><Relationship Id="rId116" Type="http://schemas.openxmlformats.org/officeDocument/2006/relationships/hyperlink" Target="https://pbs.twimg.com/media/DpjPjxWW0AA8obk.jpg" TargetMode="External" /><Relationship Id="rId117" Type="http://schemas.openxmlformats.org/officeDocument/2006/relationships/hyperlink" Target="http://pbs.twimg.com/profile_images/950849987159699458/3c8SB13x_normal.jpg" TargetMode="External" /><Relationship Id="rId118" Type="http://schemas.openxmlformats.org/officeDocument/2006/relationships/hyperlink" Target="http://pbs.twimg.com/profile_images/950849987159699458/3c8SB13x_normal.jpg" TargetMode="External" /><Relationship Id="rId119" Type="http://schemas.openxmlformats.org/officeDocument/2006/relationships/hyperlink" Target="http://pbs.twimg.com/profile_images/950849987159699458/3c8SB13x_normal.jpg" TargetMode="External" /><Relationship Id="rId120" Type="http://schemas.openxmlformats.org/officeDocument/2006/relationships/hyperlink" Target="http://pbs.twimg.com/profile_images/950849987159699458/3c8SB13x_normal.jpg" TargetMode="External" /><Relationship Id="rId121" Type="http://schemas.openxmlformats.org/officeDocument/2006/relationships/hyperlink" Target="http://pbs.twimg.com/profile_images/950849987159699458/3c8SB13x_normal.jpg" TargetMode="External" /><Relationship Id="rId122" Type="http://schemas.openxmlformats.org/officeDocument/2006/relationships/hyperlink" Target="http://pbs.twimg.com/profile_images/1088909744637689856/aBcHRJzc_normal.jpg" TargetMode="External" /><Relationship Id="rId123" Type="http://schemas.openxmlformats.org/officeDocument/2006/relationships/hyperlink" Target="http://pbs.twimg.com/profile_images/1088909744637689856/aBcHRJzc_normal.jpg" TargetMode="External" /><Relationship Id="rId124" Type="http://schemas.openxmlformats.org/officeDocument/2006/relationships/hyperlink" Target="http://pbs.twimg.com/profile_images/617078600936767488/AAdL3ci7_normal.jpg" TargetMode="External" /><Relationship Id="rId125" Type="http://schemas.openxmlformats.org/officeDocument/2006/relationships/hyperlink" Target="http://pbs.twimg.com/profile_images/617078600936767488/AAdL3ci7_normal.jpg" TargetMode="External" /><Relationship Id="rId126" Type="http://schemas.openxmlformats.org/officeDocument/2006/relationships/hyperlink" Target="http://pbs.twimg.com/profile_images/617078600936767488/AAdL3ci7_normal.jpg" TargetMode="External" /><Relationship Id="rId127" Type="http://schemas.openxmlformats.org/officeDocument/2006/relationships/hyperlink" Target="http://pbs.twimg.com/profile_images/879922162731282434/ul9C5W4y_normal.jpg" TargetMode="External" /><Relationship Id="rId128" Type="http://schemas.openxmlformats.org/officeDocument/2006/relationships/hyperlink" Target="http://pbs.twimg.com/profile_images/1058298116380782593/6Png0mCT_normal.jpg" TargetMode="External" /><Relationship Id="rId129" Type="http://schemas.openxmlformats.org/officeDocument/2006/relationships/hyperlink" Target="http://pbs.twimg.com/profile_images/1083719478792327168/ckJxDAbW_normal.jpg" TargetMode="External" /><Relationship Id="rId130" Type="http://schemas.openxmlformats.org/officeDocument/2006/relationships/hyperlink" Target="http://pbs.twimg.com/profile_images/1082306309247111169/o8T8uTg__normal.jpg" TargetMode="External" /><Relationship Id="rId131" Type="http://schemas.openxmlformats.org/officeDocument/2006/relationships/hyperlink" Target="http://pbs.twimg.com/profile_images/1082306309247111169/o8T8uTg__normal.jpg" TargetMode="External" /><Relationship Id="rId132" Type="http://schemas.openxmlformats.org/officeDocument/2006/relationships/hyperlink" Target="http://pbs.twimg.com/profile_images/1082306309247111169/o8T8uTg__normal.jpg" TargetMode="External" /><Relationship Id="rId133" Type="http://schemas.openxmlformats.org/officeDocument/2006/relationships/hyperlink" Target="http://pbs.twimg.com/profile_images/879500306953973760/hySRpbA9_normal.jpg" TargetMode="External" /><Relationship Id="rId134" Type="http://schemas.openxmlformats.org/officeDocument/2006/relationships/hyperlink" Target="http://pbs.twimg.com/profile_images/3151369772/b1845f28de648a6b5f909e12da5a4335_normal.jpeg" TargetMode="External" /><Relationship Id="rId135" Type="http://schemas.openxmlformats.org/officeDocument/2006/relationships/hyperlink" Target="http://pbs.twimg.com/profile_images/1057481571823951873/eb4vTqpJ_normal.jpg" TargetMode="External" /><Relationship Id="rId136" Type="http://schemas.openxmlformats.org/officeDocument/2006/relationships/hyperlink" Target="http://pbs.twimg.com/profile_images/935970248293060608/9QQu_XdE_normal.jpg" TargetMode="External" /><Relationship Id="rId137" Type="http://schemas.openxmlformats.org/officeDocument/2006/relationships/hyperlink" Target="http://pbs.twimg.com/profile_images/900454468738789380/xlqGxtZ5_normal.jpg" TargetMode="External" /><Relationship Id="rId138" Type="http://schemas.openxmlformats.org/officeDocument/2006/relationships/hyperlink" Target="http://pbs.twimg.com/profile_images/1061430995046547456/JWsV7fdt_normal.jpg" TargetMode="External" /><Relationship Id="rId139" Type="http://schemas.openxmlformats.org/officeDocument/2006/relationships/hyperlink" Target="http://pbs.twimg.com/profile_images/1061430995046547456/JWsV7fdt_normal.jpg" TargetMode="External" /><Relationship Id="rId140" Type="http://schemas.openxmlformats.org/officeDocument/2006/relationships/hyperlink" Target="http://pbs.twimg.com/profile_images/1061430995046547456/JWsV7fdt_normal.jpg" TargetMode="External" /><Relationship Id="rId141" Type="http://schemas.openxmlformats.org/officeDocument/2006/relationships/hyperlink" Target="http://pbs.twimg.com/profile_images/1096305092876066816/h6pHbZmx_normal.jpg" TargetMode="External" /><Relationship Id="rId142" Type="http://schemas.openxmlformats.org/officeDocument/2006/relationships/hyperlink" Target="http://pbs.twimg.com/profile_images/1096305092876066816/h6pHbZmx_normal.jpg" TargetMode="External" /><Relationship Id="rId143" Type="http://schemas.openxmlformats.org/officeDocument/2006/relationships/hyperlink" Target="http://pbs.twimg.com/profile_images/1096305092876066816/h6pHbZmx_normal.jpg" TargetMode="External" /><Relationship Id="rId144" Type="http://schemas.openxmlformats.org/officeDocument/2006/relationships/hyperlink" Target="http://pbs.twimg.com/profile_images/1052959717549588485/6FBMbuk3_normal.jpg" TargetMode="External" /><Relationship Id="rId145" Type="http://schemas.openxmlformats.org/officeDocument/2006/relationships/hyperlink" Target="https://pbs.twimg.com/media/DrJlvw-X4AAjjHn.jpg" TargetMode="External" /><Relationship Id="rId146" Type="http://schemas.openxmlformats.org/officeDocument/2006/relationships/hyperlink" Target="http://pbs.twimg.com/profile_images/1095708659416530944/XzqDfWrP_normal.jpg" TargetMode="External" /><Relationship Id="rId147" Type="http://schemas.openxmlformats.org/officeDocument/2006/relationships/hyperlink" Target="https://pbs.twimg.com/media/DrJlvw-X4AAjjHn.jpg" TargetMode="External" /><Relationship Id="rId148" Type="http://schemas.openxmlformats.org/officeDocument/2006/relationships/hyperlink" Target="http://pbs.twimg.com/profile_images/1095708659416530944/XzqDfWrP_normal.jpg" TargetMode="External" /><Relationship Id="rId149" Type="http://schemas.openxmlformats.org/officeDocument/2006/relationships/hyperlink" Target="https://pbs.twimg.com/media/DrJlvw-X4AAjjHn.jpg" TargetMode="External" /><Relationship Id="rId150" Type="http://schemas.openxmlformats.org/officeDocument/2006/relationships/hyperlink" Target="http://pbs.twimg.com/profile_images/1095708659416530944/XzqDfWrP_normal.jpg" TargetMode="External" /><Relationship Id="rId151" Type="http://schemas.openxmlformats.org/officeDocument/2006/relationships/hyperlink" Target="https://pbs.twimg.com/media/DrJlvw-X4AAjjHn.jpg" TargetMode="External" /><Relationship Id="rId152" Type="http://schemas.openxmlformats.org/officeDocument/2006/relationships/hyperlink" Target="http://pbs.twimg.com/profile_images/1095708659416530944/XzqDfWrP_normal.jpg" TargetMode="External" /><Relationship Id="rId153" Type="http://schemas.openxmlformats.org/officeDocument/2006/relationships/hyperlink" Target="https://pbs.twimg.com/media/DrJlvw-X4AAjjHn.jpg" TargetMode="External" /><Relationship Id="rId154" Type="http://schemas.openxmlformats.org/officeDocument/2006/relationships/hyperlink" Target="http://pbs.twimg.com/profile_images/1095708659416530944/XzqDfWrP_normal.jpg" TargetMode="External" /><Relationship Id="rId155" Type="http://schemas.openxmlformats.org/officeDocument/2006/relationships/hyperlink" Target="https://pbs.twimg.com/media/DrJlvw-X4AAjjHn.jpg" TargetMode="External" /><Relationship Id="rId156" Type="http://schemas.openxmlformats.org/officeDocument/2006/relationships/hyperlink" Target="http://pbs.twimg.com/profile_images/1095708659416530944/XzqDfWrP_normal.jpg" TargetMode="External" /><Relationship Id="rId157" Type="http://schemas.openxmlformats.org/officeDocument/2006/relationships/hyperlink" Target="https://pbs.twimg.com/media/DrJlvw-X4AAjjHn.jpg" TargetMode="External" /><Relationship Id="rId158" Type="http://schemas.openxmlformats.org/officeDocument/2006/relationships/hyperlink" Target="http://pbs.twimg.com/profile_images/1095708659416530944/XzqDfWrP_normal.jpg" TargetMode="External" /><Relationship Id="rId159" Type="http://schemas.openxmlformats.org/officeDocument/2006/relationships/hyperlink" Target="https://pbs.twimg.com/media/DrJlvw-X4AAjjHn.jpg" TargetMode="External" /><Relationship Id="rId160" Type="http://schemas.openxmlformats.org/officeDocument/2006/relationships/hyperlink" Target="http://pbs.twimg.com/profile_images/1095708659416530944/XzqDfWrP_normal.jpg" TargetMode="External" /><Relationship Id="rId161" Type="http://schemas.openxmlformats.org/officeDocument/2006/relationships/hyperlink" Target="https://pbs.twimg.com/media/DrJlvw-X4AAjjHn.jpg" TargetMode="External" /><Relationship Id="rId162" Type="http://schemas.openxmlformats.org/officeDocument/2006/relationships/hyperlink" Target="http://pbs.twimg.com/profile_images/1095708659416530944/XzqDfWrP_normal.jpg" TargetMode="External" /><Relationship Id="rId163" Type="http://schemas.openxmlformats.org/officeDocument/2006/relationships/hyperlink" Target="https://pbs.twimg.com/media/DrJlvw-X4AAjjHn.jpg" TargetMode="External" /><Relationship Id="rId164" Type="http://schemas.openxmlformats.org/officeDocument/2006/relationships/hyperlink" Target="http://pbs.twimg.com/profile_images/1095708659416530944/XzqDfWrP_normal.jpg" TargetMode="External" /><Relationship Id="rId165" Type="http://schemas.openxmlformats.org/officeDocument/2006/relationships/hyperlink" Target="https://pbs.twimg.com/media/DrJkwjUWsAArWMa.jpg" TargetMode="External" /><Relationship Id="rId166" Type="http://schemas.openxmlformats.org/officeDocument/2006/relationships/hyperlink" Target="http://pbs.twimg.com/profile_images/1095708659416530944/XzqDfWrP_normal.jpg" TargetMode="External" /><Relationship Id="rId167" Type="http://schemas.openxmlformats.org/officeDocument/2006/relationships/hyperlink" Target="http://pbs.twimg.com/profile_images/1095708659416530944/XzqDfWrP_normal.jpg" TargetMode="External" /><Relationship Id="rId168" Type="http://schemas.openxmlformats.org/officeDocument/2006/relationships/hyperlink" Target="http://pbs.twimg.com/profile_images/1090177095420981248/3GBZ4ck-_normal.jpg" TargetMode="External" /><Relationship Id="rId169" Type="http://schemas.openxmlformats.org/officeDocument/2006/relationships/hyperlink" Target="http://pbs.twimg.com/profile_images/1090177095420981248/3GBZ4ck-_normal.jpg" TargetMode="External" /><Relationship Id="rId170" Type="http://schemas.openxmlformats.org/officeDocument/2006/relationships/hyperlink" Target="http://pbs.twimg.com/profile_images/1090177095420981248/3GBZ4ck-_normal.jpg" TargetMode="External" /><Relationship Id="rId171" Type="http://schemas.openxmlformats.org/officeDocument/2006/relationships/hyperlink" Target="http://pbs.twimg.com/profile_images/1078148098986332161/n9Zdpcok_normal.jpg" TargetMode="External" /><Relationship Id="rId172" Type="http://schemas.openxmlformats.org/officeDocument/2006/relationships/hyperlink" Target="http://pbs.twimg.com/profile_images/1078148098986332161/n9Zdpcok_normal.jpg" TargetMode="External" /><Relationship Id="rId173" Type="http://schemas.openxmlformats.org/officeDocument/2006/relationships/hyperlink" Target="https://pbs.twimg.com/media/DzYBO9gX0AEKZL-.jpg" TargetMode="External" /><Relationship Id="rId174" Type="http://schemas.openxmlformats.org/officeDocument/2006/relationships/hyperlink" Target="http://pbs.twimg.com/profile_images/1062766879301869570/dUw0yAm0_normal.jpg" TargetMode="External" /><Relationship Id="rId175" Type="http://schemas.openxmlformats.org/officeDocument/2006/relationships/hyperlink" Target="http://pbs.twimg.com/profile_images/1053246968825290752/3vGjwGPy_normal.jpg" TargetMode="External" /><Relationship Id="rId176" Type="http://schemas.openxmlformats.org/officeDocument/2006/relationships/hyperlink" Target="http://pbs.twimg.com/profile_images/949708918615429122/PeNsGHNW_normal.jpg" TargetMode="External" /><Relationship Id="rId177" Type="http://schemas.openxmlformats.org/officeDocument/2006/relationships/hyperlink" Target="http://pbs.twimg.com/profile_images/1092844919310438400/0JSu1wS3_normal.jpg" TargetMode="External" /><Relationship Id="rId178" Type="http://schemas.openxmlformats.org/officeDocument/2006/relationships/hyperlink" Target="http://pbs.twimg.com/profile_images/1092844919310438400/0JSu1wS3_normal.jpg" TargetMode="External" /><Relationship Id="rId179" Type="http://schemas.openxmlformats.org/officeDocument/2006/relationships/hyperlink" Target="http://pbs.twimg.com/profile_images/1043820318702407681/7nzh5OOj_normal.jpg" TargetMode="External" /><Relationship Id="rId180" Type="http://schemas.openxmlformats.org/officeDocument/2006/relationships/hyperlink" Target="http://pbs.twimg.com/profile_images/1095826821751492608/MTiqa2Sj_normal.jpg" TargetMode="External" /><Relationship Id="rId181" Type="http://schemas.openxmlformats.org/officeDocument/2006/relationships/hyperlink" Target="http://pbs.twimg.com/profile_images/746443776994971648/_2fiOvUn_normal.jpg" TargetMode="External" /><Relationship Id="rId182" Type="http://schemas.openxmlformats.org/officeDocument/2006/relationships/hyperlink" Target="http://pbs.twimg.com/profile_images/844275293028306944/-VZ8Baia_normal.jpg" TargetMode="External" /><Relationship Id="rId183" Type="http://schemas.openxmlformats.org/officeDocument/2006/relationships/hyperlink" Target="http://pbs.twimg.com/profile_images/844275293028306944/-VZ8Baia_normal.jpg" TargetMode="External" /><Relationship Id="rId184" Type="http://schemas.openxmlformats.org/officeDocument/2006/relationships/hyperlink" Target="http://pbs.twimg.com/profile_images/1096211587432620032/jpFCVcUm_normal.jpg" TargetMode="External" /><Relationship Id="rId185" Type="http://schemas.openxmlformats.org/officeDocument/2006/relationships/hyperlink" Target="https://twitter.com/ali47198/status/1093474597801025536" TargetMode="External" /><Relationship Id="rId186" Type="http://schemas.openxmlformats.org/officeDocument/2006/relationships/hyperlink" Target="https://twitter.com/o_f_h/status/1092663349815451649" TargetMode="External" /><Relationship Id="rId187" Type="http://schemas.openxmlformats.org/officeDocument/2006/relationships/hyperlink" Target="https://twitter.com/ryanamina/status/1093475288648945665" TargetMode="External" /><Relationship Id="rId188" Type="http://schemas.openxmlformats.org/officeDocument/2006/relationships/hyperlink" Target="https://twitter.com/yahyyacom/status/1094224866595782656" TargetMode="External" /><Relationship Id="rId189" Type="http://schemas.openxmlformats.org/officeDocument/2006/relationships/hyperlink" Target="https://twitter.com/yahyyacom/status/1094224866595782656" TargetMode="External" /><Relationship Id="rId190" Type="http://schemas.openxmlformats.org/officeDocument/2006/relationships/hyperlink" Target="https://twitter.com/lebanonsave/status/1094236169888505861" TargetMode="External" /><Relationship Id="rId191" Type="http://schemas.openxmlformats.org/officeDocument/2006/relationships/hyperlink" Target="https://twitter.com/lebanonsave/status/1094236169888505861" TargetMode="External" /><Relationship Id="rId192" Type="http://schemas.openxmlformats.org/officeDocument/2006/relationships/hyperlink" Target="https://twitter.com/galangazzz/status/1094277334692171778" TargetMode="External" /><Relationship Id="rId193" Type="http://schemas.openxmlformats.org/officeDocument/2006/relationships/hyperlink" Target="https://twitter.com/galangazzz/status/1094277334692171778" TargetMode="External" /><Relationship Id="rId194" Type="http://schemas.openxmlformats.org/officeDocument/2006/relationships/hyperlink" Target="https://twitter.com/a9frani/status/1058993776868425729" TargetMode="External" /><Relationship Id="rId195" Type="http://schemas.openxmlformats.org/officeDocument/2006/relationships/hyperlink" Target="https://twitter.com/apctll4/status/1094399666052046850" TargetMode="External" /><Relationship Id="rId196" Type="http://schemas.openxmlformats.org/officeDocument/2006/relationships/hyperlink" Target="https://twitter.com/tlbakhsh/status/1094485405393666048" TargetMode="External" /><Relationship Id="rId197" Type="http://schemas.openxmlformats.org/officeDocument/2006/relationships/hyperlink" Target="https://twitter.com/tlbakhsh/status/1094485405393666048" TargetMode="External" /><Relationship Id="rId198" Type="http://schemas.openxmlformats.org/officeDocument/2006/relationships/hyperlink" Target="https://twitter.com/joolinrosy/status/1094489468839620609" TargetMode="External" /><Relationship Id="rId199" Type="http://schemas.openxmlformats.org/officeDocument/2006/relationships/hyperlink" Target="https://twitter.com/joolinrosy/status/1094489468839620609" TargetMode="External" /><Relationship Id="rId200" Type="http://schemas.openxmlformats.org/officeDocument/2006/relationships/hyperlink" Target="https://twitter.com/tmymf7901/status/1094502104566325248" TargetMode="External" /><Relationship Id="rId201" Type="http://schemas.openxmlformats.org/officeDocument/2006/relationships/hyperlink" Target="https://twitter.com/tmymf7901/status/1094502104566325248" TargetMode="External" /><Relationship Id="rId202" Type="http://schemas.openxmlformats.org/officeDocument/2006/relationships/hyperlink" Target="https://twitter.com/vitayob/status/1094526500924280832" TargetMode="External" /><Relationship Id="rId203" Type="http://schemas.openxmlformats.org/officeDocument/2006/relationships/hyperlink" Target="https://twitter.com/mas55660455/status/1094530274153631744" TargetMode="External" /><Relationship Id="rId204" Type="http://schemas.openxmlformats.org/officeDocument/2006/relationships/hyperlink" Target="https://twitter.com/mas55660455/status/1094530274153631744" TargetMode="External" /><Relationship Id="rId205" Type="http://schemas.openxmlformats.org/officeDocument/2006/relationships/hyperlink" Target="https://twitter.com/alfadelamin/status/1094551472317128704" TargetMode="External" /><Relationship Id="rId206" Type="http://schemas.openxmlformats.org/officeDocument/2006/relationships/hyperlink" Target="https://twitter.com/alfadelamin/status/1094551472317128704" TargetMode="External" /><Relationship Id="rId207" Type="http://schemas.openxmlformats.org/officeDocument/2006/relationships/hyperlink" Target="https://twitter.com/lamia_baeshen/status/1094560665824575488" TargetMode="External" /><Relationship Id="rId208" Type="http://schemas.openxmlformats.org/officeDocument/2006/relationships/hyperlink" Target="https://twitter.com/lamia_baeshen/status/1094560665824575488" TargetMode="External" /><Relationship Id="rId209" Type="http://schemas.openxmlformats.org/officeDocument/2006/relationships/hyperlink" Target="https://twitter.com/katestewart22/status/1094560958360502272" TargetMode="External" /><Relationship Id="rId210" Type="http://schemas.openxmlformats.org/officeDocument/2006/relationships/hyperlink" Target="https://twitter.com/katestewart22/status/1094560958360502272" TargetMode="External" /><Relationship Id="rId211" Type="http://schemas.openxmlformats.org/officeDocument/2006/relationships/hyperlink" Target="https://twitter.com/azoz1982/status/1094562321987526657" TargetMode="External" /><Relationship Id="rId212" Type="http://schemas.openxmlformats.org/officeDocument/2006/relationships/hyperlink" Target="https://twitter.com/azoz1982/status/1094562321987526657" TargetMode="External" /><Relationship Id="rId213" Type="http://schemas.openxmlformats.org/officeDocument/2006/relationships/hyperlink" Target="https://twitter.com/sarieal/status/1094569310922727424" TargetMode="External" /><Relationship Id="rId214" Type="http://schemas.openxmlformats.org/officeDocument/2006/relationships/hyperlink" Target="https://twitter.com/sarieal/status/1094569310922727424" TargetMode="External" /><Relationship Id="rId215" Type="http://schemas.openxmlformats.org/officeDocument/2006/relationships/hyperlink" Target="https://twitter.com/yhya_jaber/status/1059018278457225216" TargetMode="External" /><Relationship Id="rId216" Type="http://schemas.openxmlformats.org/officeDocument/2006/relationships/hyperlink" Target="https://twitter.com/yhya_jaber/status/1094570705419730944" TargetMode="External" /><Relationship Id="rId217" Type="http://schemas.openxmlformats.org/officeDocument/2006/relationships/hyperlink" Target="https://twitter.com/m_t_sh0/status/1094579599135162368" TargetMode="External" /><Relationship Id="rId218" Type="http://schemas.openxmlformats.org/officeDocument/2006/relationships/hyperlink" Target="https://twitter.com/m_t_sh0/status/1094579599135162368" TargetMode="External" /><Relationship Id="rId219" Type="http://schemas.openxmlformats.org/officeDocument/2006/relationships/hyperlink" Target="https://twitter.com/kam_50/status/1094598775606255617" TargetMode="External" /><Relationship Id="rId220" Type="http://schemas.openxmlformats.org/officeDocument/2006/relationships/hyperlink" Target="https://twitter.com/kam_50/status/1094598775606255617" TargetMode="External" /><Relationship Id="rId221" Type="http://schemas.openxmlformats.org/officeDocument/2006/relationships/hyperlink" Target="https://twitter.com/abdualazezk/status/1094604173650391040" TargetMode="External" /><Relationship Id="rId222" Type="http://schemas.openxmlformats.org/officeDocument/2006/relationships/hyperlink" Target="https://twitter.com/abdualazezk/status/1094604173650391040" TargetMode="External" /><Relationship Id="rId223" Type="http://schemas.openxmlformats.org/officeDocument/2006/relationships/hyperlink" Target="https://twitter.com/3shmshm/status/1094606850765541377" TargetMode="External" /><Relationship Id="rId224" Type="http://schemas.openxmlformats.org/officeDocument/2006/relationships/hyperlink" Target="https://twitter.com/3shmshm/status/1094606850765541377" TargetMode="External" /><Relationship Id="rId225" Type="http://schemas.openxmlformats.org/officeDocument/2006/relationships/hyperlink" Target="https://twitter.com/tawfiq_mekbas/status/1094612799370735618" TargetMode="External" /><Relationship Id="rId226" Type="http://schemas.openxmlformats.org/officeDocument/2006/relationships/hyperlink" Target="https://twitter.com/tawfiq_mekbas/status/1094612799370735618" TargetMode="External" /><Relationship Id="rId227" Type="http://schemas.openxmlformats.org/officeDocument/2006/relationships/hyperlink" Target="https://twitter.com/alixiil/status/1094614536240402440" TargetMode="External" /><Relationship Id="rId228" Type="http://schemas.openxmlformats.org/officeDocument/2006/relationships/hyperlink" Target="https://twitter.com/alixiil/status/1094614536240402440" TargetMode="External" /><Relationship Id="rId229" Type="http://schemas.openxmlformats.org/officeDocument/2006/relationships/hyperlink" Target="https://twitter.com/wcecsc81/status/1094626337317371904" TargetMode="External" /><Relationship Id="rId230" Type="http://schemas.openxmlformats.org/officeDocument/2006/relationships/hyperlink" Target="https://twitter.com/wcecsc81/status/1094626337317371904" TargetMode="External" /><Relationship Id="rId231" Type="http://schemas.openxmlformats.org/officeDocument/2006/relationships/hyperlink" Target="https://twitter.com/11reyan/status/1094634456491671557" TargetMode="External" /><Relationship Id="rId232" Type="http://schemas.openxmlformats.org/officeDocument/2006/relationships/hyperlink" Target="https://twitter.com/11reyan/status/1094634456491671557" TargetMode="External" /><Relationship Id="rId233" Type="http://schemas.openxmlformats.org/officeDocument/2006/relationships/hyperlink" Target="https://twitter.com/laila_h18/status/1094637623640031237" TargetMode="External" /><Relationship Id="rId234" Type="http://schemas.openxmlformats.org/officeDocument/2006/relationships/hyperlink" Target="https://twitter.com/laila_h18/status/1094637623640031237" TargetMode="External" /><Relationship Id="rId235" Type="http://schemas.openxmlformats.org/officeDocument/2006/relationships/hyperlink" Target="https://twitter.com/zamogah/status/1094641526716678144" TargetMode="External" /><Relationship Id="rId236" Type="http://schemas.openxmlformats.org/officeDocument/2006/relationships/hyperlink" Target="https://twitter.com/zamogah/status/1094641526716678144" TargetMode="External" /><Relationship Id="rId237" Type="http://schemas.openxmlformats.org/officeDocument/2006/relationships/hyperlink" Target="https://twitter.com/sara_alabdallaa/status/1094643708681744391" TargetMode="External" /><Relationship Id="rId238" Type="http://schemas.openxmlformats.org/officeDocument/2006/relationships/hyperlink" Target="https://twitter.com/sara_alabdallaa/status/1094643708681744391" TargetMode="External" /><Relationship Id="rId239" Type="http://schemas.openxmlformats.org/officeDocument/2006/relationships/hyperlink" Target="https://twitter.com/wewe9889/status/1094647602161827841" TargetMode="External" /><Relationship Id="rId240" Type="http://schemas.openxmlformats.org/officeDocument/2006/relationships/hyperlink" Target="https://twitter.com/wewe9889/status/1094647602161827841" TargetMode="External" /><Relationship Id="rId241" Type="http://schemas.openxmlformats.org/officeDocument/2006/relationships/hyperlink" Target="https://twitter.com/r67d9bnaoglp978/status/1094653069642682368" TargetMode="External" /><Relationship Id="rId242" Type="http://schemas.openxmlformats.org/officeDocument/2006/relationships/hyperlink" Target="https://twitter.com/r67d9bnaoglp978/status/1094653069642682368" TargetMode="External" /><Relationship Id="rId243" Type="http://schemas.openxmlformats.org/officeDocument/2006/relationships/hyperlink" Target="https://twitter.com/anajambi/status/1094654227794796544" TargetMode="External" /><Relationship Id="rId244" Type="http://schemas.openxmlformats.org/officeDocument/2006/relationships/hyperlink" Target="https://twitter.com/anajambi/status/1094654227794796544" TargetMode="External" /><Relationship Id="rId245" Type="http://schemas.openxmlformats.org/officeDocument/2006/relationships/hyperlink" Target="https://twitter.com/k_m_althawadi/status/1094654753135562755" TargetMode="External" /><Relationship Id="rId246" Type="http://schemas.openxmlformats.org/officeDocument/2006/relationships/hyperlink" Target="https://twitter.com/k_m_althawadi/status/1094654753135562755" TargetMode="External" /><Relationship Id="rId247" Type="http://schemas.openxmlformats.org/officeDocument/2006/relationships/hyperlink" Target="https://twitter.com/lonley1434/status/1094658250652438528" TargetMode="External" /><Relationship Id="rId248" Type="http://schemas.openxmlformats.org/officeDocument/2006/relationships/hyperlink" Target="https://twitter.com/lonley1434/status/1094658250652438528" TargetMode="External" /><Relationship Id="rId249" Type="http://schemas.openxmlformats.org/officeDocument/2006/relationships/hyperlink" Target="https://twitter.com/ahmedbinmasoud/status/1094661855686127623" TargetMode="External" /><Relationship Id="rId250" Type="http://schemas.openxmlformats.org/officeDocument/2006/relationships/hyperlink" Target="https://twitter.com/ahmedbinmasoud/status/1094661855686127623" TargetMode="External" /><Relationship Id="rId251" Type="http://schemas.openxmlformats.org/officeDocument/2006/relationships/hyperlink" Target="https://twitter.com/twitanp/status/1094665043877216258" TargetMode="External" /><Relationship Id="rId252" Type="http://schemas.openxmlformats.org/officeDocument/2006/relationships/hyperlink" Target="https://twitter.com/twitanp/status/1094665043877216258" TargetMode="External" /><Relationship Id="rId253" Type="http://schemas.openxmlformats.org/officeDocument/2006/relationships/hyperlink" Target="https://twitter.com/hamor9258/status/1094684721789980672" TargetMode="External" /><Relationship Id="rId254" Type="http://schemas.openxmlformats.org/officeDocument/2006/relationships/hyperlink" Target="https://twitter.com/hamor9258/status/1094684721789980672" TargetMode="External" /><Relationship Id="rId255" Type="http://schemas.openxmlformats.org/officeDocument/2006/relationships/hyperlink" Target="https://twitter.com/haivaaaa4/status/1094025276621754368" TargetMode="External" /><Relationship Id="rId256" Type="http://schemas.openxmlformats.org/officeDocument/2006/relationships/hyperlink" Target="https://twitter.com/haivaaaa4/status/1094309755559071744" TargetMode="External" /><Relationship Id="rId257" Type="http://schemas.openxmlformats.org/officeDocument/2006/relationships/hyperlink" Target="https://twitter.com/ssmm889/status/1094685106277662722" TargetMode="External" /><Relationship Id="rId258" Type="http://schemas.openxmlformats.org/officeDocument/2006/relationships/hyperlink" Target="https://twitter.com/ssmm889/status/1094685106277662722" TargetMode="External" /><Relationship Id="rId259" Type="http://schemas.openxmlformats.org/officeDocument/2006/relationships/hyperlink" Target="https://twitter.com/roaadroid/status/1094690372075380738" TargetMode="External" /><Relationship Id="rId260" Type="http://schemas.openxmlformats.org/officeDocument/2006/relationships/hyperlink" Target="https://twitter.com/roaadroid/status/1094690372075380738" TargetMode="External" /><Relationship Id="rId261" Type="http://schemas.openxmlformats.org/officeDocument/2006/relationships/hyperlink" Target="https://twitter.com/mano0olia/status/1094693250475216898" TargetMode="External" /><Relationship Id="rId262" Type="http://schemas.openxmlformats.org/officeDocument/2006/relationships/hyperlink" Target="https://twitter.com/mano0olia/status/1094693250475216898" TargetMode="External" /><Relationship Id="rId263" Type="http://schemas.openxmlformats.org/officeDocument/2006/relationships/hyperlink" Target="https://twitter.com/gray_27/status/1094795094107062273" TargetMode="External" /><Relationship Id="rId264" Type="http://schemas.openxmlformats.org/officeDocument/2006/relationships/hyperlink" Target="https://twitter.com/gray_27/status/1094795094107062273" TargetMode="External" /><Relationship Id="rId265" Type="http://schemas.openxmlformats.org/officeDocument/2006/relationships/hyperlink" Target="https://twitter.com/omatheer22221/status/1094994656650235904" TargetMode="External" /><Relationship Id="rId266" Type="http://schemas.openxmlformats.org/officeDocument/2006/relationships/hyperlink" Target="https://twitter.com/omatheer22221/status/1094994656650235904" TargetMode="External" /><Relationship Id="rId267" Type="http://schemas.openxmlformats.org/officeDocument/2006/relationships/hyperlink" Target="https://twitter.com/oneokmariam/status/1094995357191294977" TargetMode="External" /><Relationship Id="rId268" Type="http://schemas.openxmlformats.org/officeDocument/2006/relationships/hyperlink" Target="https://twitter.com/oneokmariam/status/1094995357191294977" TargetMode="External" /><Relationship Id="rId269" Type="http://schemas.openxmlformats.org/officeDocument/2006/relationships/hyperlink" Target="https://twitter.com/sasa4910/status/1095003071539806208" TargetMode="External" /><Relationship Id="rId270" Type="http://schemas.openxmlformats.org/officeDocument/2006/relationships/hyperlink" Target="https://twitter.com/sasa4910/status/1095003071539806208" TargetMode="External" /><Relationship Id="rId271" Type="http://schemas.openxmlformats.org/officeDocument/2006/relationships/hyperlink" Target="https://twitter.com/yoorrii9/status/1095017418232074240" TargetMode="External" /><Relationship Id="rId272" Type="http://schemas.openxmlformats.org/officeDocument/2006/relationships/hyperlink" Target="https://twitter.com/yoorrii9/status/1095017418232074240" TargetMode="External" /><Relationship Id="rId273" Type="http://schemas.openxmlformats.org/officeDocument/2006/relationships/hyperlink" Target="https://twitter.com/nawaleeta/status/1095018861064306689" TargetMode="External" /><Relationship Id="rId274" Type="http://schemas.openxmlformats.org/officeDocument/2006/relationships/hyperlink" Target="https://twitter.com/nawaleeta/status/1095018861064306689" TargetMode="External" /><Relationship Id="rId275" Type="http://schemas.openxmlformats.org/officeDocument/2006/relationships/hyperlink" Target="https://twitter.com/sulumbo/status/1051818750004088832" TargetMode="External" /><Relationship Id="rId276" Type="http://schemas.openxmlformats.org/officeDocument/2006/relationships/hyperlink" Target="https://twitter.com/sulumbo/status/1051818750004088832" TargetMode="External" /><Relationship Id="rId277" Type="http://schemas.openxmlformats.org/officeDocument/2006/relationships/hyperlink" Target="https://twitter.com/sulumbo/status/1051818750004088832" TargetMode="External" /><Relationship Id="rId278" Type="http://schemas.openxmlformats.org/officeDocument/2006/relationships/hyperlink" Target="https://twitter.com/sulumbo/status/1051818750004088832" TargetMode="External" /><Relationship Id="rId279" Type="http://schemas.openxmlformats.org/officeDocument/2006/relationships/hyperlink" Target="https://twitter.com/marcowenjones/status/1095045657197465600" TargetMode="External" /><Relationship Id="rId280" Type="http://schemas.openxmlformats.org/officeDocument/2006/relationships/hyperlink" Target="https://twitter.com/marcowenjones/status/1095045657197465600" TargetMode="External" /><Relationship Id="rId281" Type="http://schemas.openxmlformats.org/officeDocument/2006/relationships/hyperlink" Target="https://twitter.com/marcowenjones/status/1095045657197465600" TargetMode="External" /><Relationship Id="rId282" Type="http://schemas.openxmlformats.org/officeDocument/2006/relationships/hyperlink" Target="https://twitter.com/marcowenjones/status/1095045657197465600" TargetMode="External" /><Relationship Id="rId283" Type="http://schemas.openxmlformats.org/officeDocument/2006/relationships/hyperlink" Target="https://twitter.com/marcowenjones/status/1095045657197465600" TargetMode="External" /><Relationship Id="rId284" Type="http://schemas.openxmlformats.org/officeDocument/2006/relationships/hyperlink" Target="https://twitter.com/a_hmed6009/status/1095131304985853952" TargetMode="External" /><Relationship Id="rId285" Type="http://schemas.openxmlformats.org/officeDocument/2006/relationships/hyperlink" Target="https://twitter.com/a_hmed6009/status/1095131304985853952" TargetMode="External" /><Relationship Id="rId286" Type="http://schemas.openxmlformats.org/officeDocument/2006/relationships/hyperlink" Target="https://twitter.com/bejadmalmutairi/status/1094984139248422914" TargetMode="External" /><Relationship Id="rId287" Type="http://schemas.openxmlformats.org/officeDocument/2006/relationships/hyperlink" Target="https://twitter.com/bejadmalmutairi/status/1094984139248422914" TargetMode="External" /><Relationship Id="rId288" Type="http://schemas.openxmlformats.org/officeDocument/2006/relationships/hyperlink" Target="https://twitter.com/bejadmalmutairi/status/1095178925771292672" TargetMode="External" /><Relationship Id="rId289" Type="http://schemas.openxmlformats.org/officeDocument/2006/relationships/hyperlink" Target="https://twitter.com/emsalmadani/status/1095181008721334272" TargetMode="External" /><Relationship Id="rId290" Type="http://schemas.openxmlformats.org/officeDocument/2006/relationships/hyperlink" Target="https://twitter.com/amerzeqafy/status/1095182156563910656" TargetMode="External" /><Relationship Id="rId291" Type="http://schemas.openxmlformats.org/officeDocument/2006/relationships/hyperlink" Target="https://twitter.com/ole_solee/status/1095184154784923653" TargetMode="External" /><Relationship Id="rId292" Type="http://schemas.openxmlformats.org/officeDocument/2006/relationships/hyperlink" Target="https://twitter.com/mbs_samialghmdi/status/1095005153852309506" TargetMode="External" /><Relationship Id="rId293" Type="http://schemas.openxmlformats.org/officeDocument/2006/relationships/hyperlink" Target="https://twitter.com/mbs_samialghmdi/status/1095005153852309506" TargetMode="External" /><Relationship Id="rId294" Type="http://schemas.openxmlformats.org/officeDocument/2006/relationships/hyperlink" Target="https://twitter.com/mbs_samialghmdi/status/1095188318571167745" TargetMode="External" /><Relationship Id="rId295" Type="http://schemas.openxmlformats.org/officeDocument/2006/relationships/hyperlink" Target="https://twitter.com/basma_2323/status/1095193991493099520" TargetMode="External" /><Relationship Id="rId296" Type="http://schemas.openxmlformats.org/officeDocument/2006/relationships/hyperlink" Target="https://twitter.com/hellrazersss/status/1095197170242895873" TargetMode="External" /><Relationship Id="rId297" Type="http://schemas.openxmlformats.org/officeDocument/2006/relationships/hyperlink" Target="https://twitter.com/hhak4b/status/1095198691735019520" TargetMode="External" /><Relationship Id="rId298" Type="http://schemas.openxmlformats.org/officeDocument/2006/relationships/hyperlink" Target="https://twitter.com/abbeyutiful_/status/1095225410873446400" TargetMode="External" /><Relationship Id="rId299" Type="http://schemas.openxmlformats.org/officeDocument/2006/relationships/hyperlink" Target="https://twitter.com/reemi1438/status/1095244817704120321" TargetMode="External" /><Relationship Id="rId300" Type="http://schemas.openxmlformats.org/officeDocument/2006/relationships/hyperlink" Target="https://twitter.com/ojbmiommqkilt30/status/1095072789168558080" TargetMode="External" /><Relationship Id="rId301" Type="http://schemas.openxmlformats.org/officeDocument/2006/relationships/hyperlink" Target="https://twitter.com/ojbmiommqkilt30/status/1095072789168558080" TargetMode="External" /><Relationship Id="rId302" Type="http://schemas.openxmlformats.org/officeDocument/2006/relationships/hyperlink" Target="https://twitter.com/ojbmiommqkilt30/status/1095267512265117696" TargetMode="External" /><Relationship Id="rId303" Type="http://schemas.openxmlformats.org/officeDocument/2006/relationships/hyperlink" Target="https://twitter.com/yasir_ksa2030/status/1094519475418816512" TargetMode="External" /><Relationship Id="rId304" Type="http://schemas.openxmlformats.org/officeDocument/2006/relationships/hyperlink" Target="https://twitter.com/yasir_ksa2030/status/1094519475418816512" TargetMode="External" /><Relationship Id="rId305" Type="http://schemas.openxmlformats.org/officeDocument/2006/relationships/hyperlink" Target="https://twitter.com/yasir_ksa2030/status/1095174451497295872" TargetMode="External" /><Relationship Id="rId306" Type="http://schemas.openxmlformats.org/officeDocument/2006/relationships/hyperlink" Target="https://twitter.com/its_me_f/status/1095324789789675520" TargetMode="External" /><Relationship Id="rId307" Type="http://schemas.openxmlformats.org/officeDocument/2006/relationships/hyperlink" Target="https://twitter.com/b_otyf/status/1059020742724075520" TargetMode="External" /><Relationship Id="rId308" Type="http://schemas.openxmlformats.org/officeDocument/2006/relationships/hyperlink" Target="https://twitter.com/asseel18013/status/1095346100423323651" TargetMode="External" /><Relationship Id="rId309" Type="http://schemas.openxmlformats.org/officeDocument/2006/relationships/hyperlink" Target="https://twitter.com/b_otyf/status/1059020742724075520" TargetMode="External" /><Relationship Id="rId310" Type="http://schemas.openxmlformats.org/officeDocument/2006/relationships/hyperlink" Target="https://twitter.com/asseel18013/status/1095346100423323651" TargetMode="External" /><Relationship Id="rId311" Type="http://schemas.openxmlformats.org/officeDocument/2006/relationships/hyperlink" Target="https://twitter.com/b_otyf/status/1059020742724075520" TargetMode="External" /><Relationship Id="rId312" Type="http://schemas.openxmlformats.org/officeDocument/2006/relationships/hyperlink" Target="https://twitter.com/asseel18013/status/1095346100423323651" TargetMode="External" /><Relationship Id="rId313" Type="http://schemas.openxmlformats.org/officeDocument/2006/relationships/hyperlink" Target="https://twitter.com/b_otyf/status/1059020742724075520" TargetMode="External" /><Relationship Id="rId314" Type="http://schemas.openxmlformats.org/officeDocument/2006/relationships/hyperlink" Target="https://twitter.com/asseel18013/status/1095346100423323651" TargetMode="External" /><Relationship Id="rId315" Type="http://schemas.openxmlformats.org/officeDocument/2006/relationships/hyperlink" Target="https://twitter.com/b_otyf/status/1059020742724075520" TargetMode="External" /><Relationship Id="rId316" Type="http://schemas.openxmlformats.org/officeDocument/2006/relationships/hyperlink" Target="https://twitter.com/asseel18013/status/1095346100423323651" TargetMode="External" /><Relationship Id="rId317" Type="http://schemas.openxmlformats.org/officeDocument/2006/relationships/hyperlink" Target="https://twitter.com/b_otyf/status/1059020742724075520" TargetMode="External" /><Relationship Id="rId318" Type="http://schemas.openxmlformats.org/officeDocument/2006/relationships/hyperlink" Target="https://twitter.com/asseel18013/status/1095346100423323651" TargetMode="External" /><Relationship Id="rId319" Type="http://schemas.openxmlformats.org/officeDocument/2006/relationships/hyperlink" Target="https://twitter.com/b_otyf/status/1059020742724075520" TargetMode="External" /><Relationship Id="rId320" Type="http://schemas.openxmlformats.org/officeDocument/2006/relationships/hyperlink" Target="https://twitter.com/asseel18013/status/1095346100423323651" TargetMode="External" /><Relationship Id="rId321" Type="http://schemas.openxmlformats.org/officeDocument/2006/relationships/hyperlink" Target="https://twitter.com/b_otyf/status/1059020742724075520" TargetMode="External" /><Relationship Id="rId322" Type="http://schemas.openxmlformats.org/officeDocument/2006/relationships/hyperlink" Target="https://twitter.com/asseel18013/status/1095346100423323651" TargetMode="External" /><Relationship Id="rId323" Type="http://schemas.openxmlformats.org/officeDocument/2006/relationships/hyperlink" Target="https://twitter.com/b_otyf/status/1059020742724075520" TargetMode="External" /><Relationship Id="rId324" Type="http://schemas.openxmlformats.org/officeDocument/2006/relationships/hyperlink" Target="https://twitter.com/asseel18013/status/1095346100423323651" TargetMode="External" /><Relationship Id="rId325" Type="http://schemas.openxmlformats.org/officeDocument/2006/relationships/hyperlink" Target="https://twitter.com/b_otyf/status/1059020742724075520" TargetMode="External" /><Relationship Id="rId326" Type="http://schemas.openxmlformats.org/officeDocument/2006/relationships/hyperlink" Target="https://twitter.com/asseel18013/status/1095346100423323651" TargetMode="External" /><Relationship Id="rId327" Type="http://schemas.openxmlformats.org/officeDocument/2006/relationships/hyperlink" Target="https://twitter.com/b_otyf/status/1059019654021238784" TargetMode="External" /><Relationship Id="rId328" Type="http://schemas.openxmlformats.org/officeDocument/2006/relationships/hyperlink" Target="https://twitter.com/asseel18013/status/1095346100423323651" TargetMode="External" /><Relationship Id="rId329" Type="http://schemas.openxmlformats.org/officeDocument/2006/relationships/hyperlink" Target="https://twitter.com/asseel18013/status/1095346114172194816" TargetMode="External" /><Relationship Id="rId330" Type="http://schemas.openxmlformats.org/officeDocument/2006/relationships/hyperlink" Target="https://twitter.com/awwadsalotaibi/status/1094484040319590400" TargetMode="External" /><Relationship Id="rId331" Type="http://schemas.openxmlformats.org/officeDocument/2006/relationships/hyperlink" Target="https://twitter.com/awwadsalotaibi/status/1094860856100237312" TargetMode="External" /><Relationship Id="rId332" Type="http://schemas.openxmlformats.org/officeDocument/2006/relationships/hyperlink" Target="https://twitter.com/awwadsalotaibi/status/1094860856100237312" TargetMode="External" /><Relationship Id="rId333" Type="http://schemas.openxmlformats.org/officeDocument/2006/relationships/hyperlink" Target="https://twitter.com/1n_sultan1/status/1095382878815424518" TargetMode="External" /><Relationship Id="rId334" Type="http://schemas.openxmlformats.org/officeDocument/2006/relationships/hyperlink" Target="https://twitter.com/1n_sultan1/status/1095382878815424518" TargetMode="External" /><Relationship Id="rId335" Type="http://schemas.openxmlformats.org/officeDocument/2006/relationships/hyperlink" Target="https://twitter.com/theee_fan/status/1096064929654865921" TargetMode="External" /><Relationship Id="rId336" Type="http://schemas.openxmlformats.org/officeDocument/2006/relationships/hyperlink" Target="https://twitter.com/amamxoxok/status/1096390677636804608" TargetMode="External" /><Relationship Id="rId337" Type="http://schemas.openxmlformats.org/officeDocument/2006/relationships/hyperlink" Target="https://twitter.com/mohalfaisal1995/status/1096391674220212225" TargetMode="External" /><Relationship Id="rId338" Type="http://schemas.openxmlformats.org/officeDocument/2006/relationships/hyperlink" Target="https://twitter.com/aqeeliana/status/1096392045936156673" TargetMode="External" /><Relationship Id="rId339" Type="http://schemas.openxmlformats.org/officeDocument/2006/relationships/hyperlink" Target="https://twitter.com/hanash15111/status/1059055431153262592" TargetMode="External" /><Relationship Id="rId340" Type="http://schemas.openxmlformats.org/officeDocument/2006/relationships/hyperlink" Target="https://twitter.com/hanash15111/status/1096395279471992832" TargetMode="External" /><Relationship Id="rId341" Type="http://schemas.openxmlformats.org/officeDocument/2006/relationships/hyperlink" Target="https://twitter.com/b__h0/status/1096395391648579584" TargetMode="External" /><Relationship Id="rId342" Type="http://schemas.openxmlformats.org/officeDocument/2006/relationships/hyperlink" Target="https://twitter.com/a12127883/status/1096419964750360577" TargetMode="External" /><Relationship Id="rId343" Type="http://schemas.openxmlformats.org/officeDocument/2006/relationships/hyperlink" Target="https://twitter.com/saeedsubhi/status/1096445894059278336" TargetMode="External" /><Relationship Id="rId344" Type="http://schemas.openxmlformats.org/officeDocument/2006/relationships/hyperlink" Target="https://twitter.com/alwaleedmb/status/1059058092829216768" TargetMode="External" /><Relationship Id="rId345" Type="http://schemas.openxmlformats.org/officeDocument/2006/relationships/hyperlink" Target="https://twitter.com/alwaleedmb/status/1096389663311388677" TargetMode="External" /><Relationship Id="rId346" Type="http://schemas.openxmlformats.org/officeDocument/2006/relationships/hyperlink" Target="https://twitter.com/ksamorahg/status/1096478803394740224" TargetMode="External" /><Relationship Id="rId347" Type="http://schemas.openxmlformats.org/officeDocument/2006/relationships/comments" Target="../comments1.xml" /><Relationship Id="rId348" Type="http://schemas.openxmlformats.org/officeDocument/2006/relationships/vmlDrawing" Target="../drawings/vmlDrawing1.vml" /><Relationship Id="rId349" Type="http://schemas.openxmlformats.org/officeDocument/2006/relationships/table" Target="../tables/table1.xml" /><Relationship Id="rId35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JeffBezos/status/1093643321732464646" TargetMode="External" /><Relationship Id="rId2" Type="http://schemas.openxmlformats.org/officeDocument/2006/relationships/hyperlink" Target="https://twitter.com/awwadsalotaibi/status/1094274463527399428" TargetMode="External" /><Relationship Id="rId3" Type="http://schemas.openxmlformats.org/officeDocument/2006/relationships/hyperlink" Target="https://twitter.com/Yasir_KSA2030/status/1065653092023222273" TargetMode="External" /><Relationship Id="rId4" Type="http://schemas.openxmlformats.org/officeDocument/2006/relationships/hyperlink" Target="https://twitter.com/JeffBezos/status/1093643321732464646" TargetMode="External" /><Relationship Id="rId5" Type="http://schemas.openxmlformats.org/officeDocument/2006/relationships/hyperlink" Target="https://pbs.twimg.com/media/DrJNOS5XcAUB0Mh.jpg" TargetMode="External" /><Relationship Id="rId6" Type="http://schemas.openxmlformats.org/officeDocument/2006/relationships/hyperlink" Target="https://pbs.twimg.com/media/DrJNOS5XcAUB0Mh.jpg" TargetMode="External" /><Relationship Id="rId7" Type="http://schemas.openxmlformats.org/officeDocument/2006/relationships/hyperlink" Target="https://pbs.twimg.com/media/DpjPjxWW0AA8obk.jpg" TargetMode="External" /><Relationship Id="rId8" Type="http://schemas.openxmlformats.org/officeDocument/2006/relationships/hyperlink" Target="https://pbs.twimg.com/media/DpjPjxWW0AA8obk.jpg" TargetMode="External" /><Relationship Id="rId9" Type="http://schemas.openxmlformats.org/officeDocument/2006/relationships/hyperlink" Target="https://pbs.twimg.com/media/DpjPjxWW0AA8obk.jpg" TargetMode="External" /><Relationship Id="rId10" Type="http://schemas.openxmlformats.org/officeDocument/2006/relationships/hyperlink" Target="https://pbs.twimg.com/media/DpjPjxWW0AA8obk.jpg" TargetMode="External" /><Relationship Id="rId11" Type="http://schemas.openxmlformats.org/officeDocument/2006/relationships/hyperlink" Target="https://pbs.twimg.com/media/DrJlvw-X4AAjjHn.jpg" TargetMode="External" /><Relationship Id="rId12" Type="http://schemas.openxmlformats.org/officeDocument/2006/relationships/hyperlink" Target="https://pbs.twimg.com/media/DrJlvw-X4AAjjHn.jpg" TargetMode="External" /><Relationship Id="rId13" Type="http://schemas.openxmlformats.org/officeDocument/2006/relationships/hyperlink" Target="https://pbs.twimg.com/media/DrJlvw-X4AAjjHn.jpg" TargetMode="External" /><Relationship Id="rId14" Type="http://schemas.openxmlformats.org/officeDocument/2006/relationships/hyperlink" Target="https://pbs.twimg.com/media/DrJlvw-X4AAjjHn.jpg" TargetMode="External" /><Relationship Id="rId15" Type="http://schemas.openxmlformats.org/officeDocument/2006/relationships/hyperlink" Target="https://pbs.twimg.com/media/DrJlvw-X4AAjjHn.jpg" TargetMode="External" /><Relationship Id="rId16" Type="http://schemas.openxmlformats.org/officeDocument/2006/relationships/hyperlink" Target="https://pbs.twimg.com/media/DrJlvw-X4AAjjHn.jpg" TargetMode="External" /><Relationship Id="rId17" Type="http://schemas.openxmlformats.org/officeDocument/2006/relationships/hyperlink" Target="https://pbs.twimg.com/media/DrJlvw-X4AAjjHn.jpg" TargetMode="External" /><Relationship Id="rId18" Type="http://schemas.openxmlformats.org/officeDocument/2006/relationships/hyperlink" Target="https://pbs.twimg.com/media/DrJlvw-X4AAjjHn.jpg" TargetMode="External" /><Relationship Id="rId19" Type="http://schemas.openxmlformats.org/officeDocument/2006/relationships/hyperlink" Target="https://pbs.twimg.com/media/DrJlvw-X4AAjjHn.jpg" TargetMode="External" /><Relationship Id="rId20" Type="http://schemas.openxmlformats.org/officeDocument/2006/relationships/hyperlink" Target="https://pbs.twimg.com/media/DrJlvw-X4AAjjHn.jpg" TargetMode="External" /><Relationship Id="rId21" Type="http://schemas.openxmlformats.org/officeDocument/2006/relationships/hyperlink" Target="https://pbs.twimg.com/media/DrJkwjUWsAArWMa.jpg" TargetMode="External" /><Relationship Id="rId22" Type="http://schemas.openxmlformats.org/officeDocument/2006/relationships/hyperlink" Target="https://pbs.twimg.com/media/DzYBO9gX0AEKZL-.jpg" TargetMode="External" /><Relationship Id="rId23" Type="http://schemas.openxmlformats.org/officeDocument/2006/relationships/hyperlink" Target="http://pbs.twimg.com/profile_images/1090925575252910083/K4Q6e8nn_normal.jpg" TargetMode="External" /><Relationship Id="rId24" Type="http://schemas.openxmlformats.org/officeDocument/2006/relationships/hyperlink" Target="http://pbs.twimg.com/profile_images/1088889243672498176/RWvGaZS5_normal.jpg" TargetMode="External" /><Relationship Id="rId25" Type="http://schemas.openxmlformats.org/officeDocument/2006/relationships/hyperlink" Target="http://pbs.twimg.com/profile_images/1084563367434448896/vVZwi-Sm_normal.jpg" TargetMode="External" /><Relationship Id="rId26" Type="http://schemas.openxmlformats.org/officeDocument/2006/relationships/hyperlink" Target="http://pbs.twimg.com/profile_images/652302946227646464/G_NvrXpu_normal.jpg" TargetMode="External" /><Relationship Id="rId27" Type="http://schemas.openxmlformats.org/officeDocument/2006/relationships/hyperlink" Target="http://pbs.twimg.com/profile_images/652302946227646464/G_NvrXpu_normal.jpg" TargetMode="External" /><Relationship Id="rId28" Type="http://schemas.openxmlformats.org/officeDocument/2006/relationships/hyperlink" Target="http://pbs.twimg.com/profile_images/1095226002534486017/2Ed3Esfb_normal.jpg" TargetMode="External" /><Relationship Id="rId29" Type="http://schemas.openxmlformats.org/officeDocument/2006/relationships/hyperlink" Target="http://pbs.twimg.com/profile_images/1095226002534486017/2Ed3Esfb_normal.jpg" TargetMode="External" /><Relationship Id="rId30" Type="http://schemas.openxmlformats.org/officeDocument/2006/relationships/hyperlink" Target="http://abs.twimg.com/sticky/default_profile_images/default_profile_normal.png" TargetMode="External" /><Relationship Id="rId31" Type="http://schemas.openxmlformats.org/officeDocument/2006/relationships/hyperlink" Target="http://abs.twimg.com/sticky/default_profile_images/default_profile_normal.png" TargetMode="External" /><Relationship Id="rId32" Type="http://schemas.openxmlformats.org/officeDocument/2006/relationships/hyperlink" Target="https://pbs.twimg.com/media/DrJNOS5XcAUB0Mh.jpg" TargetMode="External" /><Relationship Id="rId33" Type="http://schemas.openxmlformats.org/officeDocument/2006/relationships/hyperlink" Target="https://pbs.twimg.com/media/DrJNOS5XcAUB0Mh.jpg" TargetMode="External" /><Relationship Id="rId34" Type="http://schemas.openxmlformats.org/officeDocument/2006/relationships/hyperlink" Target="http://pbs.twimg.com/profile_images/1050312837204254720/H17sYd2a_normal.jpg" TargetMode="External" /><Relationship Id="rId35" Type="http://schemas.openxmlformats.org/officeDocument/2006/relationships/hyperlink" Target="http://pbs.twimg.com/profile_images/1050312837204254720/H17sYd2a_normal.jpg" TargetMode="External" /><Relationship Id="rId36" Type="http://schemas.openxmlformats.org/officeDocument/2006/relationships/hyperlink" Target="http://pbs.twimg.com/profile_images/1060857657718906880/XSYgyQuJ_normal.jpg" TargetMode="External" /><Relationship Id="rId37" Type="http://schemas.openxmlformats.org/officeDocument/2006/relationships/hyperlink" Target="http://pbs.twimg.com/profile_images/1060857657718906880/XSYgyQuJ_normal.jpg" TargetMode="External" /><Relationship Id="rId38" Type="http://schemas.openxmlformats.org/officeDocument/2006/relationships/hyperlink" Target="http://pbs.twimg.com/profile_images/1096154113207910401/xee-Riss_normal.jpg" TargetMode="External" /><Relationship Id="rId39" Type="http://schemas.openxmlformats.org/officeDocument/2006/relationships/hyperlink" Target="http://pbs.twimg.com/profile_images/1096154113207910401/xee-Riss_normal.jpg" TargetMode="External" /><Relationship Id="rId40" Type="http://schemas.openxmlformats.org/officeDocument/2006/relationships/hyperlink" Target="http://pbs.twimg.com/profile_images/1096039430593409025/V5vO-Z9x_normal.jpg" TargetMode="External" /><Relationship Id="rId41" Type="http://schemas.openxmlformats.org/officeDocument/2006/relationships/hyperlink" Target="http://pbs.twimg.com/profile_images/1073605294327062529/pNgmV3qR_normal.jpg" TargetMode="External" /><Relationship Id="rId42" Type="http://schemas.openxmlformats.org/officeDocument/2006/relationships/hyperlink" Target="http://pbs.twimg.com/profile_images/1073605294327062529/pNgmV3qR_normal.jpg" TargetMode="External" /><Relationship Id="rId43" Type="http://schemas.openxmlformats.org/officeDocument/2006/relationships/hyperlink" Target="http://pbs.twimg.com/profile_images/1071791705966460929/bmFGiR9U_normal.jpg" TargetMode="External" /><Relationship Id="rId44" Type="http://schemas.openxmlformats.org/officeDocument/2006/relationships/hyperlink" Target="http://pbs.twimg.com/profile_images/1071791705966460929/bmFGiR9U_normal.jpg" TargetMode="External" /><Relationship Id="rId45" Type="http://schemas.openxmlformats.org/officeDocument/2006/relationships/hyperlink" Target="http://pbs.twimg.com/profile_images/604412971805057025/BGCnkDGr_normal.jpg" TargetMode="External" /><Relationship Id="rId46" Type="http://schemas.openxmlformats.org/officeDocument/2006/relationships/hyperlink" Target="http://pbs.twimg.com/profile_images/604412971805057025/BGCnkDGr_normal.jpg" TargetMode="External" /><Relationship Id="rId47" Type="http://schemas.openxmlformats.org/officeDocument/2006/relationships/hyperlink" Target="http://pbs.twimg.com/profile_images/974205835621658624/0U-6oFvl_normal.jpg" TargetMode="External" /><Relationship Id="rId48" Type="http://schemas.openxmlformats.org/officeDocument/2006/relationships/hyperlink" Target="http://pbs.twimg.com/profile_images/974205835621658624/0U-6oFvl_normal.jpg" TargetMode="External" /><Relationship Id="rId49" Type="http://schemas.openxmlformats.org/officeDocument/2006/relationships/hyperlink" Target="http://pbs.twimg.com/profile_images/928024872655220736/7SPajNf1_normal.jpg" TargetMode="External" /><Relationship Id="rId50" Type="http://schemas.openxmlformats.org/officeDocument/2006/relationships/hyperlink" Target="http://pbs.twimg.com/profile_images/928024872655220736/7SPajNf1_normal.jpg" TargetMode="External" /><Relationship Id="rId51" Type="http://schemas.openxmlformats.org/officeDocument/2006/relationships/hyperlink" Target="http://pbs.twimg.com/profile_images/1085893378905001984/6hxr-c75_normal.jpg" TargetMode="External" /><Relationship Id="rId52" Type="http://schemas.openxmlformats.org/officeDocument/2006/relationships/hyperlink" Target="http://pbs.twimg.com/profile_images/1085893378905001984/6hxr-c75_normal.jpg" TargetMode="External" /><Relationship Id="rId53" Type="http://schemas.openxmlformats.org/officeDocument/2006/relationships/hyperlink" Target="http://pbs.twimg.com/profile_images/769138711888027648/u2yJd24u_normal.jpg" TargetMode="External" /><Relationship Id="rId54" Type="http://schemas.openxmlformats.org/officeDocument/2006/relationships/hyperlink" Target="http://pbs.twimg.com/profile_images/769138711888027648/u2yJd24u_normal.jpg" TargetMode="External" /><Relationship Id="rId55" Type="http://schemas.openxmlformats.org/officeDocument/2006/relationships/hyperlink" Target="http://pbs.twimg.com/profile_images/1094263003153920000/Fnf_v1Ac_normal.jpg" TargetMode="External" /><Relationship Id="rId56" Type="http://schemas.openxmlformats.org/officeDocument/2006/relationships/hyperlink" Target="http://pbs.twimg.com/profile_images/1094263003153920000/Fnf_v1Ac_normal.jpg" TargetMode="External" /><Relationship Id="rId57" Type="http://schemas.openxmlformats.org/officeDocument/2006/relationships/hyperlink" Target="http://pbs.twimg.com/profile_images/1518089114/_____normal.jpg" TargetMode="External" /><Relationship Id="rId58" Type="http://schemas.openxmlformats.org/officeDocument/2006/relationships/hyperlink" Target="http://pbs.twimg.com/profile_images/1518089114/_____normal.jpg" TargetMode="External" /><Relationship Id="rId59" Type="http://schemas.openxmlformats.org/officeDocument/2006/relationships/hyperlink" Target="http://pbs.twimg.com/profile_images/1079804839109054464/kA3t6V2Y_normal.jpg" TargetMode="External" /><Relationship Id="rId60" Type="http://schemas.openxmlformats.org/officeDocument/2006/relationships/hyperlink" Target="http://pbs.twimg.com/profile_images/1079804839109054464/kA3t6V2Y_normal.jpg" TargetMode="External" /><Relationship Id="rId61" Type="http://schemas.openxmlformats.org/officeDocument/2006/relationships/hyperlink" Target="http://pbs.twimg.com/profile_images/1066744592937246721/l9YilqyE_normal.jpg" TargetMode="External" /><Relationship Id="rId62" Type="http://schemas.openxmlformats.org/officeDocument/2006/relationships/hyperlink" Target="http://pbs.twimg.com/profile_images/1066744592937246721/l9YilqyE_normal.jpg" TargetMode="External" /><Relationship Id="rId63" Type="http://schemas.openxmlformats.org/officeDocument/2006/relationships/hyperlink" Target="http://pbs.twimg.com/profile_images/753266045016612864/jVSDqUXD_normal.jpg" TargetMode="External" /><Relationship Id="rId64" Type="http://schemas.openxmlformats.org/officeDocument/2006/relationships/hyperlink" Target="http://pbs.twimg.com/profile_images/753266045016612864/jVSDqUXD_normal.jpg" TargetMode="External" /><Relationship Id="rId65" Type="http://schemas.openxmlformats.org/officeDocument/2006/relationships/hyperlink" Target="http://pbs.twimg.com/profile_images/598193882577371137/bBxk8Y9X_normal.jpg" TargetMode="External" /><Relationship Id="rId66" Type="http://schemas.openxmlformats.org/officeDocument/2006/relationships/hyperlink" Target="http://pbs.twimg.com/profile_images/598193882577371137/bBxk8Y9X_normal.jpg" TargetMode="External" /><Relationship Id="rId67" Type="http://schemas.openxmlformats.org/officeDocument/2006/relationships/hyperlink" Target="http://pbs.twimg.com/profile_images/1052633274911219712/TZy_RzYO_normal.jpg" TargetMode="External" /><Relationship Id="rId68" Type="http://schemas.openxmlformats.org/officeDocument/2006/relationships/hyperlink" Target="http://pbs.twimg.com/profile_images/1052633274911219712/TZy_RzYO_normal.jpg" TargetMode="External" /><Relationship Id="rId69" Type="http://schemas.openxmlformats.org/officeDocument/2006/relationships/hyperlink" Target="http://pbs.twimg.com/profile_images/477450409619898368/YUaommyc_normal.jpeg" TargetMode="External" /><Relationship Id="rId70" Type="http://schemas.openxmlformats.org/officeDocument/2006/relationships/hyperlink" Target="http://pbs.twimg.com/profile_images/477450409619898368/YUaommyc_normal.jpeg" TargetMode="External" /><Relationship Id="rId71" Type="http://schemas.openxmlformats.org/officeDocument/2006/relationships/hyperlink" Target="http://pbs.twimg.com/profile_images/970128451071078401/iOLfmDH0_normal.jpg" TargetMode="External" /><Relationship Id="rId72" Type="http://schemas.openxmlformats.org/officeDocument/2006/relationships/hyperlink" Target="http://pbs.twimg.com/profile_images/970128451071078401/iOLfmDH0_normal.jpg" TargetMode="External" /><Relationship Id="rId73" Type="http://schemas.openxmlformats.org/officeDocument/2006/relationships/hyperlink" Target="http://pbs.twimg.com/profile_images/1089941088247390208/YtRqiURw_normal.jpg" TargetMode="External" /><Relationship Id="rId74" Type="http://schemas.openxmlformats.org/officeDocument/2006/relationships/hyperlink" Target="http://pbs.twimg.com/profile_images/1089941088247390208/YtRqiURw_normal.jpg" TargetMode="External" /><Relationship Id="rId75" Type="http://schemas.openxmlformats.org/officeDocument/2006/relationships/hyperlink" Target="http://pbs.twimg.com/profile_images/971860138880577536/dtojYNxP_normal.jpg" TargetMode="External" /><Relationship Id="rId76" Type="http://schemas.openxmlformats.org/officeDocument/2006/relationships/hyperlink" Target="http://pbs.twimg.com/profile_images/971860138880577536/dtojYNxP_normal.jpg" TargetMode="External" /><Relationship Id="rId77" Type="http://schemas.openxmlformats.org/officeDocument/2006/relationships/hyperlink" Target="http://pbs.twimg.com/profile_images/1094320473687707648/KST8paxs_normal.jpg" TargetMode="External" /><Relationship Id="rId78" Type="http://schemas.openxmlformats.org/officeDocument/2006/relationships/hyperlink" Target="http://pbs.twimg.com/profile_images/1094320473687707648/KST8paxs_normal.jpg" TargetMode="External" /><Relationship Id="rId79" Type="http://schemas.openxmlformats.org/officeDocument/2006/relationships/hyperlink" Target="http://pbs.twimg.com/profile_images/1051514327419760645/hypvcB3A_normal.jpg" TargetMode="External" /><Relationship Id="rId80" Type="http://schemas.openxmlformats.org/officeDocument/2006/relationships/hyperlink" Target="http://pbs.twimg.com/profile_images/1051514327419760645/hypvcB3A_normal.jpg" TargetMode="External" /><Relationship Id="rId81" Type="http://schemas.openxmlformats.org/officeDocument/2006/relationships/hyperlink" Target="http://pbs.twimg.com/profile_images/1456585903/AJ_normal.jpg" TargetMode="External" /><Relationship Id="rId82" Type="http://schemas.openxmlformats.org/officeDocument/2006/relationships/hyperlink" Target="http://pbs.twimg.com/profile_images/1456585903/AJ_normal.jpg" TargetMode="External" /><Relationship Id="rId83" Type="http://schemas.openxmlformats.org/officeDocument/2006/relationships/hyperlink" Target="http://pbs.twimg.com/profile_images/946317056147894272/-nSlT_ZF_normal.jpg" TargetMode="External" /><Relationship Id="rId84" Type="http://schemas.openxmlformats.org/officeDocument/2006/relationships/hyperlink" Target="http://pbs.twimg.com/profile_images/946317056147894272/-nSlT_ZF_normal.jpg" TargetMode="External" /><Relationship Id="rId85" Type="http://schemas.openxmlformats.org/officeDocument/2006/relationships/hyperlink" Target="http://pbs.twimg.com/profile_images/1079815146917294080/t9BE61NJ_normal.jpg" TargetMode="External" /><Relationship Id="rId86" Type="http://schemas.openxmlformats.org/officeDocument/2006/relationships/hyperlink" Target="http://pbs.twimg.com/profile_images/1079815146917294080/t9BE61NJ_normal.jpg" TargetMode="External" /><Relationship Id="rId87" Type="http://schemas.openxmlformats.org/officeDocument/2006/relationships/hyperlink" Target="http://pbs.twimg.com/profile_images/1090694914252439552/Htigp-1E_normal.jpg" TargetMode="External" /><Relationship Id="rId88" Type="http://schemas.openxmlformats.org/officeDocument/2006/relationships/hyperlink" Target="http://pbs.twimg.com/profile_images/1090694914252439552/Htigp-1E_normal.jpg" TargetMode="External" /><Relationship Id="rId89" Type="http://schemas.openxmlformats.org/officeDocument/2006/relationships/hyperlink" Target="http://pbs.twimg.com/profile_images/883311887093567489/oaWDPudl_normal.jpg" TargetMode="External" /><Relationship Id="rId90" Type="http://schemas.openxmlformats.org/officeDocument/2006/relationships/hyperlink" Target="http://pbs.twimg.com/profile_images/883311887093567489/oaWDPudl_normal.jpg" TargetMode="External" /><Relationship Id="rId91" Type="http://schemas.openxmlformats.org/officeDocument/2006/relationships/hyperlink" Target="http://pbs.twimg.com/profile_images/750165656390205440/ZdlRfUD4_normal.jpg" TargetMode="External" /><Relationship Id="rId92" Type="http://schemas.openxmlformats.org/officeDocument/2006/relationships/hyperlink" Target="http://pbs.twimg.com/profile_images/750165656390205440/ZdlRfUD4_normal.jpg" TargetMode="External" /><Relationship Id="rId93" Type="http://schemas.openxmlformats.org/officeDocument/2006/relationships/hyperlink" Target="http://pbs.twimg.com/profile_images/745728106565144577/eli7EN73_normal.jpg" TargetMode="External" /><Relationship Id="rId94" Type="http://schemas.openxmlformats.org/officeDocument/2006/relationships/hyperlink" Target="http://pbs.twimg.com/profile_images/745728106565144577/eli7EN73_normal.jpg" TargetMode="External" /><Relationship Id="rId95" Type="http://schemas.openxmlformats.org/officeDocument/2006/relationships/hyperlink" Target="http://pbs.twimg.com/profile_images/973229744681553921/eKoSybvn_normal.jpg" TargetMode="External" /><Relationship Id="rId96" Type="http://schemas.openxmlformats.org/officeDocument/2006/relationships/hyperlink" Target="http://pbs.twimg.com/profile_images/973229744681553921/eKoSybvn_normal.jpg" TargetMode="External" /><Relationship Id="rId97" Type="http://schemas.openxmlformats.org/officeDocument/2006/relationships/hyperlink" Target="http://pbs.twimg.com/profile_images/827945929210736640/tos74Ii5_normal.jpg" TargetMode="External" /><Relationship Id="rId98" Type="http://schemas.openxmlformats.org/officeDocument/2006/relationships/hyperlink" Target="http://pbs.twimg.com/profile_images/827945929210736640/tos74Ii5_normal.jpg" TargetMode="External" /><Relationship Id="rId99" Type="http://schemas.openxmlformats.org/officeDocument/2006/relationships/hyperlink" Target="http://pbs.twimg.com/profile_images/344513261573367077/1e97b8e64b564d5c944b62ce59e74a55_normal.png" TargetMode="External" /><Relationship Id="rId100" Type="http://schemas.openxmlformats.org/officeDocument/2006/relationships/hyperlink" Target="http://pbs.twimg.com/profile_images/344513261573367077/1e97b8e64b564d5c944b62ce59e74a55_normal.png" TargetMode="External" /><Relationship Id="rId101" Type="http://schemas.openxmlformats.org/officeDocument/2006/relationships/hyperlink" Target="http://pbs.twimg.com/profile_images/877758419364708352/kr3eXyhu_normal.jpg" TargetMode="External" /><Relationship Id="rId102" Type="http://schemas.openxmlformats.org/officeDocument/2006/relationships/hyperlink" Target="http://pbs.twimg.com/profile_images/877758419364708352/kr3eXyhu_normal.jpg" TargetMode="External" /><Relationship Id="rId103" Type="http://schemas.openxmlformats.org/officeDocument/2006/relationships/hyperlink" Target="http://pbs.twimg.com/profile_images/1068569251571789825/6m4tJ5Ux_normal.jpg" TargetMode="External" /><Relationship Id="rId104" Type="http://schemas.openxmlformats.org/officeDocument/2006/relationships/hyperlink" Target="http://pbs.twimg.com/profile_images/1068569251571789825/6m4tJ5Ux_normal.jpg" TargetMode="External" /><Relationship Id="rId105" Type="http://schemas.openxmlformats.org/officeDocument/2006/relationships/hyperlink" Target="http://pbs.twimg.com/profile_images/993121609555894272/EKzNIUMN_normal.jpg" TargetMode="External" /><Relationship Id="rId106" Type="http://schemas.openxmlformats.org/officeDocument/2006/relationships/hyperlink" Target="http://pbs.twimg.com/profile_images/993121609555894272/EKzNIUMN_normal.jpg" TargetMode="External" /><Relationship Id="rId107" Type="http://schemas.openxmlformats.org/officeDocument/2006/relationships/hyperlink" Target="http://pbs.twimg.com/profile_images/874693273859760128/5oZn_CeL_normal.jpg" TargetMode="External" /><Relationship Id="rId108" Type="http://schemas.openxmlformats.org/officeDocument/2006/relationships/hyperlink" Target="http://pbs.twimg.com/profile_images/874693273859760128/5oZn_CeL_normal.jpg" TargetMode="External" /><Relationship Id="rId109" Type="http://schemas.openxmlformats.org/officeDocument/2006/relationships/hyperlink" Target="http://pbs.twimg.com/profile_images/1086736475931271168/v-xpKS3B_normal.jpg" TargetMode="External" /><Relationship Id="rId110" Type="http://schemas.openxmlformats.org/officeDocument/2006/relationships/hyperlink" Target="http://pbs.twimg.com/profile_images/1086736475931271168/v-xpKS3B_normal.jpg" TargetMode="External" /><Relationship Id="rId111" Type="http://schemas.openxmlformats.org/officeDocument/2006/relationships/hyperlink" Target="http://pbs.twimg.com/profile_images/750161469061210112/yaYWKwFR_normal.jpg" TargetMode="External" /><Relationship Id="rId112" Type="http://schemas.openxmlformats.org/officeDocument/2006/relationships/hyperlink" Target="http://pbs.twimg.com/profile_images/750161469061210112/yaYWKwFR_normal.jpg" TargetMode="External" /><Relationship Id="rId113" Type="http://schemas.openxmlformats.org/officeDocument/2006/relationships/hyperlink" Target="https://pbs.twimg.com/media/DpjPjxWW0AA8obk.jpg" TargetMode="External" /><Relationship Id="rId114" Type="http://schemas.openxmlformats.org/officeDocument/2006/relationships/hyperlink" Target="https://pbs.twimg.com/media/DpjPjxWW0AA8obk.jpg" TargetMode="External" /><Relationship Id="rId115" Type="http://schemas.openxmlformats.org/officeDocument/2006/relationships/hyperlink" Target="https://pbs.twimg.com/media/DpjPjxWW0AA8obk.jpg" TargetMode="External" /><Relationship Id="rId116" Type="http://schemas.openxmlformats.org/officeDocument/2006/relationships/hyperlink" Target="https://pbs.twimg.com/media/DpjPjxWW0AA8obk.jpg" TargetMode="External" /><Relationship Id="rId117" Type="http://schemas.openxmlformats.org/officeDocument/2006/relationships/hyperlink" Target="http://pbs.twimg.com/profile_images/950849987159699458/3c8SB13x_normal.jpg" TargetMode="External" /><Relationship Id="rId118" Type="http://schemas.openxmlformats.org/officeDocument/2006/relationships/hyperlink" Target="http://pbs.twimg.com/profile_images/950849987159699458/3c8SB13x_normal.jpg" TargetMode="External" /><Relationship Id="rId119" Type="http://schemas.openxmlformats.org/officeDocument/2006/relationships/hyperlink" Target="http://pbs.twimg.com/profile_images/950849987159699458/3c8SB13x_normal.jpg" TargetMode="External" /><Relationship Id="rId120" Type="http://schemas.openxmlformats.org/officeDocument/2006/relationships/hyperlink" Target="http://pbs.twimg.com/profile_images/950849987159699458/3c8SB13x_normal.jpg" TargetMode="External" /><Relationship Id="rId121" Type="http://schemas.openxmlformats.org/officeDocument/2006/relationships/hyperlink" Target="http://pbs.twimg.com/profile_images/950849987159699458/3c8SB13x_normal.jpg" TargetMode="External" /><Relationship Id="rId122" Type="http://schemas.openxmlformats.org/officeDocument/2006/relationships/hyperlink" Target="http://pbs.twimg.com/profile_images/1088909744637689856/aBcHRJzc_normal.jpg" TargetMode="External" /><Relationship Id="rId123" Type="http://schemas.openxmlformats.org/officeDocument/2006/relationships/hyperlink" Target="http://pbs.twimg.com/profile_images/1088909744637689856/aBcHRJzc_normal.jpg" TargetMode="External" /><Relationship Id="rId124" Type="http://schemas.openxmlformats.org/officeDocument/2006/relationships/hyperlink" Target="http://pbs.twimg.com/profile_images/617078600936767488/AAdL3ci7_normal.jpg" TargetMode="External" /><Relationship Id="rId125" Type="http://schemas.openxmlformats.org/officeDocument/2006/relationships/hyperlink" Target="http://pbs.twimg.com/profile_images/617078600936767488/AAdL3ci7_normal.jpg" TargetMode="External" /><Relationship Id="rId126" Type="http://schemas.openxmlformats.org/officeDocument/2006/relationships/hyperlink" Target="http://pbs.twimg.com/profile_images/617078600936767488/AAdL3ci7_normal.jpg" TargetMode="External" /><Relationship Id="rId127" Type="http://schemas.openxmlformats.org/officeDocument/2006/relationships/hyperlink" Target="http://pbs.twimg.com/profile_images/879922162731282434/ul9C5W4y_normal.jpg" TargetMode="External" /><Relationship Id="rId128" Type="http://schemas.openxmlformats.org/officeDocument/2006/relationships/hyperlink" Target="http://pbs.twimg.com/profile_images/1058298116380782593/6Png0mCT_normal.jpg" TargetMode="External" /><Relationship Id="rId129" Type="http://schemas.openxmlformats.org/officeDocument/2006/relationships/hyperlink" Target="http://pbs.twimg.com/profile_images/1083719478792327168/ckJxDAbW_normal.jpg" TargetMode="External" /><Relationship Id="rId130" Type="http://schemas.openxmlformats.org/officeDocument/2006/relationships/hyperlink" Target="http://pbs.twimg.com/profile_images/1082306309247111169/o8T8uTg__normal.jpg" TargetMode="External" /><Relationship Id="rId131" Type="http://schemas.openxmlformats.org/officeDocument/2006/relationships/hyperlink" Target="http://pbs.twimg.com/profile_images/1082306309247111169/o8T8uTg__normal.jpg" TargetMode="External" /><Relationship Id="rId132" Type="http://schemas.openxmlformats.org/officeDocument/2006/relationships/hyperlink" Target="http://pbs.twimg.com/profile_images/1082306309247111169/o8T8uTg__normal.jpg" TargetMode="External" /><Relationship Id="rId133" Type="http://schemas.openxmlformats.org/officeDocument/2006/relationships/hyperlink" Target="http://pbs.twimg.com/profile_images/879500306953973760/hySRpbA9_normal.jpg" TargetMode="External" /><Relationship Id="rId134" Type="http://schemas.openxmlformats.org/officeDocument/2006/relationships/hyperlink" Target="http://pbs.twimg.com/profile_images/3151369772/b1845f28de648a6b5f909e12da5a4335_normal.jpeg" TargetMode="External" /><Relationship Id="rId135" Type="http://schemas.openxmlformats.org/officeDocument/2006/relationships/hyperlink" Target="http://pbs.twimg.com/profile_images/1057481571823951873/eb4vTqpJ_normal.jpg" TargetMode="External" /><Relationship Id="rId136" Type="http://schemas.openxmlformats.org/officeDocument/2006/relationships/hyperlink" Target="http://pbs.twimg.com/profile_images/935970248293060608/9QQu_XdE_normal.jpg" TargetMode="External" /><Relationship Id="rId137" Type="http://schemas.openxmlformats.org/officeDocument/2006/relationships/hyperlink" Target="http://pbs.twimg.com/profile_images/900454468738789380/xlqGxtZ5_normal.jpg" TargetMode="External" /><Relationship Id="rId138" Type="http://schemas.openxmlformats.org/officeDocument/2006/relationships/hyperlink" Target="http://pbs.twimg.com/profile_images/1061430995046547456/JWsV7fdt_normal.jpg" TargetMode="External" /><Relationship Id="rId139" Type="http://schemas.openxmlformats.org/officeDocument/2006/relationships/hyperlink" Target="http://pbs.twimg.com/profile_images/1061430995046547456/JWsV7fdt_normal.jpg" TargetMode="External" /><Relationship Id="rId140" Type="http://schemas.openxmlformats.org/officeDocument/2006/relationships/hyperlink" Target="http://pbs.twimg.com/profile_images/1061430995046547456/JWsV7fdt_normal.jpg" TargetMode="External" /><Relationship Id="rId141" Type="http://schemas.openxmlformats.org/officeDocument/2006/relationships/hyperlink" Target="http://pbs.twimg.com/profile_images/1096305092876066816/h6pHbZmx_normal.jpg" TargetMode="External" /><Relationship Id="rId142" Type="http://schemas.openxmlformats.org/officeDocument/2006/relationships/hyperlink" Target="http://pbs.twimg.com/profile_images/1096305092876066816/h6pHbZmx_normal.jpg" TargetMode="External" /><Relationship Id="rId143" Type="http://schemas.openxmlformats.org/officeDocument/2006/relationships/hyperlink" Target="http://pbs.twimg.com/profile_images/1096305092876066816/h6pHbZmx_normal.jpg" TargetMode="External" /><Relationship Id="rId144" Type="http://schemas.openxmlformats.org/officeDocument/2006/relationships/hyperlink" Target="http://pbs.twimg.com/profile_images/1052959717549588485/6FBMbuk3_normal.jpg" TargetMode="External" /><Relationship Id="rId145" Type="http://schemas.openxmlformats.org/officeDocument/2006/relationships/hyperlink" Target="https://pbs.twimg.com/media/DrJlvw-X4AAjjHn.jpg" TargetMode="External" /><Relationship Id="rId146" Type="http://schemas.openxmlformats.org/officeDocument/2006/relationships/hyperlink" Target="http://pbs.twimg.com/profile_images/1095708659416530944/XzqDfWrP_normal.jpg" TargetMode="External" /><Relationship Id="rId147" Type="http://schemas.openxmlformats.org/officeDocument/2006/relationships/hyperlink" Target="https://pbs.twimg.com/media/DrJlvw-X4AAjjHn.jpg" TargetMode="External" /><Relationship Id="rId148" Type="http://schemas.openxmlformats.org/officeDocument/2006/relationships/hyperlink" Target="http://pbs.twimg.com/profile_images/1095708659416530944/XzqDfWrP_normal.jpg" TargetMode="External" /><Relationship Id="rId149" Type="http://schemas.openxmlformats.org/officeDocument/2006/relationships/hyperlink" Target="https://pbs.twimg.com/media/DrJlvw-X4AAjjHn.jpg" TargetMode="External" /><Relationship Id="rId150" Type="http://schemas.openxmlformats.org/officeDocument/2006/relationships/hyperlink" Target="http://pbs.twimg.com/profile_images/1095708659416530944/XzqDfWrP_normal.jpg" TargetMode="External" /><Relationship Id="rId151" Type="http://schemas.openxmlformats.org/officeDocument/2006/relationships/hyperlink" Target="https://pbs.twimg.com/media/DrJlvw-X4AAjjHn.jpg" TargetMode="External" /><Relationship Id="rId152" Type="http://schemas.openxmlformats.org/officeDocument/2006/relationships/hyperlink" Target="http://pbs.twimg.com/profile_images/1095708659416530944/XzqDfWrP_normal.jpg" TargetMode="External" /><Relationship Id="rId153" Type="http://schemas.openxmlformats.org/officeDocument/2006/relationships/hyperlink" Target="https://pbs.twimg.com/media/DrJlvw-X4AAjjHn.jpg" TargetMode="External" /><Relationship Id="rId154" Type="http://schemas.openxmlformats.org/officeDocument/2006/relationships/hyperlink" Target="http://pbs.twimg.com/profile_images/1095708659416530944/XzqDfWrP_normal.jpg" TargetMode="External" /><Relationship Id="rId155" Type="http://schemas.openxmlformats.org/officeDocument/2006/relationships/hyperlink" Target="https://pbs.twimg.com/media/DrJlvw-X4AAjjHn.jpg" TargetMode="External" /><Relationship Id="rId156" Type="http://schemas.openxmlformats.org/officeDocument/2006/relationships/hyperlink" Target="http://pbs.twimg.com/profile_images/1095708659416530944/XzqDfWrP_normal.jpg" TargetMode="External" /><Relationship Id="rId157" Type="http://schemas.openxmlformats.org/officeDocument/2006/relationships/hyperlink" Target="https://pbs.twimg.com/media/DrJlvw-X4AAjjHn.jpg" TargetMode="External" /><Relationship Id="rId158" Type="http://schemas.openxmlformats.org/officeDocument/2006/relationships/hyperlink" Target="http://pbs.twimg.com/profile_images/1095708659416530944/XzqDfWrP_normal.jpg" TargetMode="External" /><Relationship Id="rId159" Type="http://schemas.openxmlformats.org/officeDocument/2006/relationships/hyperlink" Target="https://pbs.twimg.com/media/DrJlvw-X4AAjjHn.jpg" TargetMode="External" /><Relationship Id="rId160" Type="http://schemas.openxmlformats.org/officeDocument/2006/relationships/hyperlink" Target="http://pbs.twimg.com/profile_images/1095708659416530944/XzqDfWrP_normal.jpg" TargetMode="External" /><Relationship Id="rId161" Type="http://schemas.openxmlformats.org/officeDocument/2006/relationships/hyperlink" Target="https://pbs.twimg.com/media/DrJlvw-X4AAjjHn.jpg" TargetMode="External" /><Relationship Id="rId162" Type="http://schemas.openxmlformats.org/officeDocument/2006/relationships/hyperlink" Target="http://pbs.twimg.com/profile_images/1095708659416530944/XzqDfWrP_normal.jpg" TargetMode="External" /><Relationship Id="rId163" Type="http://schemas.openxmlformats.org/officeDocument/2006/relationships/hyperlink" Target="https://pbs.twimg.com/media/DrJlvw-X4AAjjHn.jpg" TargetMode="External" /><Relationship Id="rId164" Type="http://schemas.openxmlformats.org/officeDocument/2006/relationships/hyperlink" Target="http://pbs.twimg.com/profile_images/1095708659416530944/XzqDfWrP_normal.jpg" TargetMode="External" /><Relationship Id="rId165" Type="http://schemas.openxmlformats.org/officeDocument/2006/relationships/hyperlink" Target="https://pbs.twimg.com/media/DrJkwjUWsAArWMa.jpg" TargetMode="External" /><Relationship Id="rId166" Type="http://schemas.openxmlformats.org/officeDocument/2006/relationships/hyperlink" Target="http://pbs.twimg.com/profile_images/1095708659416530944/XzqDfWrP_normal.jpg" TargetMode="External" /><Relationship Id="rId167" Type="http://schemas.openxmlformats.org/officeDocument/2006/relationships/hyperlink" Target="http://pbs.twimg.com/profile_images/1095708659416530944/XzqDfWrP_normal.jpg" TargetMode="External" /><Relationship Id="rId168" Type="http://schemas.openxmlformats.org/officeDocument/2006/relationships/hyperlink" Target="http://pbs.twimg.com/profile_images/1090177095420981248/3GBZ4ck-_normal.jpg" TargetMode="External" /><Relationship Id="rId169" Type="http://schemas.openxmlformats.org/officeDocument/2006/relationships/hyperlink" Target="http://pbs.twimg.com/profile_images/1090177095420981248/3GBZ4ck-_normal.jpg" TargetMode="External" /><Relationship Id="rId170" Type="http://schemas.openxmlformats.org/officeDocument/2006/relationships/hyperlink" Target="http://pbs.twimg.com/profile_images/1090177095420981248/3GBZ4ck-_normal.jpg" TargetMode="External" /><Relationship Id="rId171" Type="http://schemas.openxmlformats.org/officeDocument/2006/relationships/hyperlink" Target="http://pbs.twimg.com/profile_images/1078148098986332161/n9Zdpcok_normal.jpg" TargetMode="External" /><Relationship Id="rId172" Type="http://schemas.openxmlformats.org/officeDocument/2006/relationships/hyperlink" Target="http://pbs.twimg.com/profile_images/1078148098986332161/n9Zdpcok_normal.jpg" TargetMode="External" /><Relationship Id="rId173" Type="http://schemas.openxmlformats.org/officeDocument/2006/relationships/hyperlink" Target="https://pbs.twimg.com/media/DzYBO9gX0AEKZL-.jpg" TargetMode="External" /><Relationship Id="rId174" Type="http://schemas.openxmlformats.org/officeDocument/2006/relationships/hyperlink" Target="http://pbs.twimg.com/profile_images/1062766879301869570/dUw0yAm0_normal.jpg" TargetMode="External" /><Relationship Id="rId175" Type="http://schemas.openxmlformats.org/officeDocument/2006/relationships/hyperlink" Target="http://pbs.twimg.com/profile_images/1053246968825290752/3vGjwGPy_normal.jpg" TargetMode="External" /><Relationship Id="rId176" Type="http://schemas.openxmlformats.org/officeDocument/2006/relationships/hyperlink" Target="http://pbs.twimg.com/profile_images/949708918615429122/PeNsGHNW_normal.jpg" TargetMode="External" /><Relationship Id="rId177" Type="http://schemas.openxmlformats.org/officeDocument/2006/relationships/hyperlink" Target="http://pbs.twimg.com/profile_images/1092844919310438400/0JSu1wS3_normal.jpg" TargetMode="External" /><Relationship Id="rId178" Type="http://schemas.openxmlformats.org/officeDocument/2006/relationships/hyperlink" Target="http://pbs.twimg.com/profile_images/1092844919310438400/0JSu1wS3_normal.jpg" TargetMode="External" /><Relationship Id="rId179" Type="http://schemas.openxmlformats.org/officeDocument/2006/relationships/hyperlink" Target="http://pbs.twimg.com/profile_images/1043820318702407681/7nzh5OOj_normal.jpg" TargetMode="External" /><Relationship Id="rId180" Type="http://schemas.openxmlformats.org/officeDocument/2006/relationships/hyperlink" Target="http://pbs.twimg.com/profile_images/1095826821751492608/MTiqa2Sj_normal.jpg" TargetMode="External" /><Relationship Id="rId181" Type="http://schemas.openxmlformats.org/officeDocument/2006/relationships/hyperlink" Target="http://pbs.twimg.com/profile_images/746443776994971648/_2fiOvUn_normal.jpg" TargetMode="External" /><Relationship Id="rId182" Type="http://schemas.openxmlformats.org/officeDocument/2006/relationships/hyperlink" Target="http://pbs.twimg.com/profile_images/844275293028306944/-VZ8Baia_normal.jpg" TargetMode="External" /><Relationship Id="rId183" Type="http://schemas.openxmlformats.org/officeDocument/2006/relationships/hyperlink" Target="http://pbs.twimg.com/profile_images/844275293028306944/-VZ8Baia_normal.jpg" TargetMode="External" /><Relationship Id="rId184" Type="http://schemas.openxmlformats.org/officeDocument/2006/relationships/hyperlink" Target="http://pbs.twimg.com/profile_images/1096211587432620032/jpFCVcUm_normal.jpg" TargetMode="External" /><Relationship Id="rId185" Type="http://schemas.openxmlformats.org/officeDocument/2006/relationships/hyperlink" Target="https://twitter.com/ali47198/status/1093474597801025536" TargetMode="External" /><Relationship Id="rId186" Type="http://schemas.openxmlformats.org/officeDocument/2006/relationships/hyperlink" Target="https://twitter.com/o_f_h/status/1092663349815451649" TargetMode="External" /><Relationship Id="rId187" Type="http://schemas.openxmlformats.org/officeDocument/2006/relationships/hyperlink" Target="https://twitter.com/ryanamina/status/1093475288648945665" TargetMode="External" /><Relationship Id="rId188" Type="http://schemas.openxmlformats.org/officeDocument/2006/relationships/hyperlink" Target="https://twitter.com/yahyyacom/status/1094224866595782656" TargetMode="External" /><Relationship Id="rId189" Type="http://schemas.openxmlformats.org/officeDocument/2006/relationships/hyperlink" Target="https://twitter.com/yahyyacom/status/1094224866595782656" TargetMode="External" /><Relationship Id="rId190" Type="http://schemas.openxmlformats.org/officeDocument/2006/relationships/hyperlink" Target="https://twitter.com/lebanonsave/status/1094236169888505861" TargetMode="External" /><Relationship Id="rId191" Type="http://schemas.openxmlformats.org/officeDocument/2006/relationships/hyperlink" Target="https://twitter.com/lebanonsave/status/1094236169888505861" TargetMode="External" /><Relationship Id="rId192" Type="http://schemas.openxmlformats.org/officeDocument/2006/relationships/hyperlink" Target="https://twitter.com/galangazzz/status/1094277334692171778" TargetMode="External" /><Relationship Id="rId193" Type="http://schemas.openxmlformats.org/officeDocument/2006/relationships/hyperlink" Target="https://twitter.com/galangazzz/status/1094277334692171778" TargetMode="External" /><Relationship Id="rId194" Type="http://schemas.openxmlformats.org/officeDocument/2006/relationships/hyperlink" Target="https://twitter.com/a9frani/status/1058993776868425729" TargetMode="External" /><Relationship Id="rId195" Type="http://schemas.openxmlformats.org/officeDocument/2006/relationships/hyperlink" Target="https://twitter.com/apctll4/status/1094399666052046850" TargetMode="External" /><Relationship Id="rId196" Type="http://schemas.openxmlformats.org/officeDocument/2006/relationships/hyperlink" Target="https://twitter.com/tlbakhsh/status/1094485405393666048" TargetMode="External" /><Relationship Id="rId197" Type="http://schemas.openxmlformats.org/officeDocument/2006/relationships/hyperlink" Target="https://twitter.com/tlbakhsh/status/1094485405393666048" TargetMode="External" /><Relationship Id="rId198" Type="http://schemas.openxmlformats.org/officeDocument/2006/relationships/hyperlink" Target="https://twitter.com/joolinrosy/status/1094489468839620609" TargetMode="External" /><Relationship Id="rId199" Type="http://schemas.openxmlformats.org/officeDocument/2006/relationships/hyperlink" Target="https://twitter.com/joolinrosy/status/1094489468839620609" TargetMode="External" /><Relationship Id="rId200" Type="http://schemas.openxmlformats.org/officeDocument/2006/relationships/hyperlink" Target="https://twitter.com/tmymf7901/status/1094502104566325248" TargetMode="External" /><Relationship Id="rId201" Type="http://schemas.openxmlformats.org/officeDocument/2006/relationships/hyperlink" Target="https://twitter.com/tmymf7901/status/1094502104566325248" TargetMode="External" /><Relationship Id="rId202" Type="http://schemas.openxmlformats.org/officeDocument/2006/relationships/hyperlink" Target="https://twitter.com/vitayob/status/1094526500924280832" TargetMode="External" /><Relationship Id="rId203" Type="http://schemas.openxmlformats.org/officeDocument/2006/relationships/hyperlink" Target="https://twitter.com/mas55660455/status/1094530274153631744" TargetMode="External" /><Relationship Id="rId204" Type="http://schemas.openxmlformats.org/officeDocument/2006/relationships/hyperlink" Target="https://twitter.com/mas55660455/status/1094530274153631744" TargetMode="External" /><Relationship Id="rId205" Type="http://schemas.openxmlformats.org/officeDocument/2006/relationships/hyperlink" Target="https://twitter.com/alfadelamin/status/1094551472317128704" TargetMode="External" /><Relationship Id="rId206" Type="http://schemas.openxmlformats.org/officeDocument/2006/relationships/hyperlink" Target="https://twitter.com/alfadelamin/status/1094551472317128704" TargetMode="External" /><Relationship Id="rId207" Type="http://schemas.openxmlformats.org/officeDocument/2006/relationships/hyperlink" Target="https://twitter.com/lamia_baeshen/status/1094560665824575488" TargetMode="External" /><Relationship Id="rId208" Type="http://schemas.openxmlformats.org/officeDocument/2006/relationships/hyperlink" Target="https://twitter.com/lamia_baeshen/status/1094560665824575488" TargetMode="External" /><Relationship Id="rId209" Type="http://schemas.openxmlformats.org/officeDocument/2006/relationships/hyperlink" Target="https://twitter.com/katestewart22/status/1094560958360502272" TargetMode="External" /><Relationship Id="rId210" Type="http://schemas.openxmlformats.org/officeDocument/2006/relationships/hyperlink" Target="https://twitter.com/katestewart22/status/1094560958360502272" TargetMode="External" /><Relationship Id="rId211" Type="http://schemas.openxmlformats.org/officeDocument/2006/relationships/hyperlink" Target="https://twitter.com/azoz1982/status/1094562321987526657" TargetMode="External" /><Relationship Id="rId212" Type="http://schemas.openxmlformats.org/officeDocument/2006/relationships/hyperlink" Target="https://twitter.com/azoz1982/status/1094562321987526657" TargetMode="External" /><Relationship Id="rId213" Type="http://schemas.openxmlformats.org/officeDocument/2006/relationships/hyperlink" Target="https://twitter.com/sarieal/status/1094569310922727424" TargetMode="External" /><Relationship Id="rId214" Type="http://schemas.openxmlformats.org/officeDocument/2006/relationships/hyperlink" Target="https://twitter.com/sarieal/status/1094569310922727424" TargetMode="External" /><Relationship Id="rId215" Type="http://schemas.openxmlformats.org/officeDocument/2006/relationships/hyperlink" Target="https://twitter.com/yhya_jaber/status/1059018278457225216" TargetMode="External" /><Relationship Id="rId216" Type="http://schemas.openxmlformats.org/officeDocument/2006/relationships/hyperlink" Target="https://twitter.com/yhya_jaber/status/1094570705419730944" TargetMode="External" /><Relationship Id="rId217" Type="http://schemas.openxmlformats.org/officeDocument/2006/relationships/hyperlink" Target="https://twitter.com/m_t_sh0/status/1094579599135162368" TargetMode="External" /><Relationship Id="rId218" Type="http://schemas.openxmlformats.org/officeDocument/2006/relationships/hyperlink" Target="https://twitter.com/m_t_sh0/status/1094579599135162368" TargetMode="External" /><Relationship Id="rId219" Type="http://schemas.openxmlformats.org/officeDocument/2006/relationships/hyperlink" Target="https://twitter.com/kam_50/status/1094598775606255617" TargetMode="External" /><Relationship Id="rId220" Type="http://schemas.openxmlformats.org/officeDocument/2006/relationships/hyperlink" Target="https://twitter.com/kam_50/status/1094598775606255617" TargetMode="External" /><Relationship Id="rId221" Type="http://schemas.openxmlformats.org/officeDocument/2006/relationships/hyperlink" Target="https://twitter.com/abdualazezk/status/1094604173650391040" TargetMode="External" /><Relationship Id="rId222" Type="http://schemas.openxmlformats.org/officeDocument/2006/relationships/hyperlink" Target="https://twitter.com/abdualazezk/status/1094604173650391040" TargetMode="External" /><Relationship Id="rId223" Type="http://schemas.openxmlformats.org/officeDocument/2006/relationships/hyperlink" Target="https://twitter.com/3shmshm/status/1094606850765541377" TargetMode="External" /><Relationship Id="rId224" Type="http://schemas.openxmlformats.org/officeDocument/2006/relationships/hyperlink" Target="https://twitter.com/3shmshm/status/1094606850765541377" TargetMode="External" /><Relationship Id="rId225" Type="http://schemas.openxmlformats.org/officeDocument/2006/relationships/hyperlink" Target="https://twitter.com/tawfiq_mekbas/status/1094612799370735618" TargetMode="External" /><Relationship Id="rId226" Type="http://schemas.openxmlformats.org/officeDocument/2006/relationships/hyperlink" Target="https://twitter.com/tawfiq_mekbas/status/1094612799370735618" TargetMode="External" /><Relationship Id="rId227" Type="http://schemas.openxmlformats.org/officeDocument/2006/relationships/hyperlink" Target="https://twitter.com/alixiil/status/1094614536240402440" TargetMode="External" /><Relationship Id="rId228" Type="http://schemas.openxmlformats.org/officeDocument/2006/relationships/hyperlink" Target="https://twitter.com/alixiil/status/1094614536240402440" TargetMode="External" /><Relationship Id="rId229" Type="http://schemas.openxmlformats.org/officeDocument/2006/relationships/hyperlink" Target="https://twitter.com/wcecsc81/status/1094626337317371904" TargetMode="External" /><Relationship Id="rId230" Type="http://schemas.openxmlformats.org/officeDocument/2006/relationships/hyperlink" Target="https://twitter.com/wcecsc81/status/1094626337317371904" TargetMode="External" /><Relationship Id="rId231" Type="http://schemas.openxmlformats.org/officeDocument/2006/relationships/hyperlink" Target="https://twitter.com/11reyan/status/1094634456491671557" TargetMode="External" /><Relationship Id="rId232" Type="http://schemas.openxmlformats.org/officeDocument/2006/relationships/hyperlink" Target="https://twitter.com/11reyan/status/1094634456491671557" TargetMode="External" /><Relationship Id="rId233" Type="http://schemas.openxmlformats.org/officeDocument/2006/relationships/hyperlink" Target="https://twitter.com/laila_h18/status/1094637623640031237" TargetMode="External" /><Relationship Id="rId234" Type="http://schemas.openxmlformats.org/officeDocument/2006/relationships/hyperlink" Target="https://twitter.com/laila_h18/status/1094637623640031237" TargetMode="External" /><Relationship Id="rId235" Type="http://schemas.openxmlformats.org/officeDocument/2006/relationships/hyperlink" Target="https://twitter.com/zamogah/status/1094641526716678144" TargetMode="External" /><Relationship Id="rId236" Type="http://schemas.openxmlformats.org/officeDocument/2006/relationships/hyperlink" Target="https://twitter.com/zamogah/status/1094641526716678144" TargetMode="External" /><Relationship Id="rId237" Type="http://schemas.openxmlformats.org/officeDocument/2006/relationships/hyperlink" Target="https://twitter.com/sara_alabdallaa/status/1094643708681744391" TargetMode="External" /><Relationship Id="rId238" Type="http://schemas.openxmlformats.org/officeDocument/2006/relationships/hyperlink" Target="https://twitter.com/sara_alabdallaa/status/1094643708681744391" TargetMode="External" /><Relationship Id="rId239" Type="http://schemas.openxmlformats.org/officeDocument/2006/relationships/hyperlink" Target="https://twitter.com/wewe9889/status/1094647602161827841" TargetMode="External" /><Relationship Id="rId240" Type="http://schemas.openxmlformats.org/officeDocument/2006/relationships/hyperlink" Target="https://twitter.com/wewe9889/status/1094647602161827841" TargetMode="External" /><Relationship Id="rId241" Type="http://schemas.openxmlformats.org/officeDocument/2006/relationships/hyperlink" Target="https://twitter.com/r67d9bnaoglp978/status/1094653069642682368" TargetMode="External" /><Relationship Id="rId242" Type="http://schemas.openxmlformats.org/officeDocument/2006/relationships/hyperlink" Target="https://twitter.com/r67d9bnaoglp978/status/1094653069642682368" TargetMode="External" /><Relationship Id="rId243" Type="http://schemas.openxmlformats.org/officeDocument/2006/relationships/hyperlink" Target="https://twitter.com/anajambi/status/1094654227794796544" TargetMode="External" /><Relationship Id="rId244" Type="http://schemas.openxmlformats.org/officeDocument/2006/relationships/hyperlink" Target="https://twitter.com/anajambi/status/1094654227794796544" TargetMode="External" /><Relationship Id="rId245" Type="http://schemas.openxmlformats.org/officeDocument/2006/relationships/hyperlink" Target="https://twitter.com/k_m_althawadi/status/1094654753135562755" TargetMode="External" /><Relationship Id="rId246" Type="http://schemas.openxmlformats.org/officeDocument/2006/relationships/hyperlink" Target="https://twitter.com/k_m_althawadi/status/1094654753135562755" TargetMode="External" /><Relationship Id="rId247" Type="http://schemas.openxmlformats.org/officeDocument/2006/relationships/hyperlink" Target="https://twitter.com/lonley1434/status/1094658250652438528" TargetMode="External" /><Relationship Id="rId248" Type="http://schemas.openxmlformats.org/officeDocument/2006/relationships/hyperlink" Target="https://twitter.com/lonley1434/status/1094658250652438528" TargetMode="External" /><Relationship Id="rId249" Type="http://schemas.openxmlformats.org/officeDocument/2006/relationships/hyperlink" Target="https://twitter.com/ahmedbinmasoud/status/1094661855686127623" TargetMode="External" /><Relationship Id="rId250" Type="http://schemas.openxmlformats.org/officeDocument/2006/relationships/hyperlink" Target="https://twitter.com/ahmedbinmasoud/status/1094661855686127623" TargetMode="External" /><Relationship Id="rId251" Type="http://schemas.openxmlformats.org/officeDocument/2006/relationships/hyperlink" Target="https://twitter.com/twitanp/status/1094665043877216258" TargetMode="External" /><Relationship Id="rId252" Type="http://schemas.openxmlformats.org/officeDocument/2006/relationships/hyperlink" Target="https://twitter.com/twitanp/status/1094665043877216258" TargetMode="External" /><Relationship Id="rId253" Type="http://schemas.openxmlformats.org/officeDocument/2006/relationships/hyperlink" Target="https://twitter.com/hamor9258/status/1094684721789980672" TargetMode="External" /><Relationship Id="rId254" Type="http://schemas.openxmlformats.org/officeDocument/2006/relationships/hyperlink" Target="https://twitter.com/hamor9258/status/1094684721789980672" TargetMode="External" /><Relationship Id="rId255" Type="http://schemas.openxmlformats.org/officeDocument/2006/relationships/hyperlink" Target="https://twitter.com/haivaaaa4/status/1094025276621754368" TargetMode="External" /><Relationship Id="rId256" Type="http://schemas.openxmlformats.org/officeDocument/2006/relationships/hyperlink" Target="https://twitter.com/haivaaaa4/status/1094309755559071744" TargetMode="External" /><Relationship Id="rId257" Type="http://schemas.openxmlformats.org/officeDocument/2006/relationships/hyperlink" Target="https://twitter.com/ssmm889/status/1094685106277662722" TargetMode="External" /><Relationship Id="rId258" Type="http://schemas.openxmlformats.org/officeDocument/2006/relationships/hyperlink" Target="https://twitter.com/ssmm889/status/1094685106277662722" TargetMode="External" /><Relationship Id="rId259" Type="http://schemas.openxmlformats.org/officeDocument/2006/relationships/hyperlink" Target="https://twitter.com/roaadroid/status/1094690372075380738" TargetMode="External" /><Relationship Id="rId260" Type="http://schemas.openxmlformats.org/officeDocument/2006/relationships/hyperlink" Target="https://twitter.com/roaadroid/status/1094690372075380738" TargetMode="External" /><Relationship Id="rId261" Type="http://schemas.openxmlformats.org/officeDocument/2006/relationships/hyperlink" Target="https://twitter.com/mano0olia/status/1094693250475216898" TargetMode="External" /><Relationship Id="rId262" Type="http://schemas.openxmlformats.org/officeDocument/2006/relationships/hyperlink" Target="https://twitter.com/mano0olia/status/1094693250475216898" TargetMode="External" /><Relationship Id="rId263" Type="http://schemas.openxmlformats.org/officeDocument/2006/relationships/hyperlink" Target="https://twitter.com/gray_27/status/1094795094107062273" TargetMode="External" /><Relationship Id="rId264" Type="http://schemas.openxmlformats.org/officeDocument/2006/relationships/hyperlink" Target="https://twitter.com/gray_27/status/1094795094107062273" TargetMode="External" /><Relationship Id="rId265" Type="http://schemas.openxmlformats.org/officeDocument/2006/relationships/hyperlink" Target="https://twitter.com/omatheer22221/status/1094994656650235904" TargetMode="External" /><Relationship Id="rId266" Type="http://schemas.openxmlformats.org/officeDocument/2006/relationships/hyperlink" Target="https://twitter.com/omatheer22221/status/1094994656650235904" TargetMode="External" /><Relationship Id="rId267" Type="http://schemas.openxmlformats.org/officeDocument/2006/relationships/hyperlink" Target="https://twitter.com/oneokmariam/status/1094995357191294977" TargetMode="External" /><Relationship Id="rId268" Type="http://schemas.openxmlformats.org/officeDocument/2006/relationships/hyperlink" Target="https://twitter.com/oneokmariam/status/1094995357191294977" TargetMode="External" /><Relationship Id="rId269" Type="http://schemas.openxmlformats.org/officeDocument/2006/relationships/hyperlink" Target="https://twitter.com/sasa4910/status/1095003071539806208" TargetMode="External" /><Relationship Id="rId270" Type="http://schemas.openxmlformats.org/officeDocument/2006/relationships/hyperlink" Target="https://twitter.com/sasa4910/status/1095003071539806208" TargetMode="External" /><Relationship Id="rId271" Type="http://schemas.openxmlformats.org/officeDocument/2006/relationships/hyperlink" Target="https://twitter.com/yoorrii9/status/1095017418232074240" TargetMode="External" /><Relationship Id="rId272" Type="http://schemas.openxmlformats.org/officeDocument/2006/relationships/hyperlink" Target="https://twitter.com/yoorrii9/status/1095017418232074240" TargetMode="External" /><Relationship Id="rId273" Type="http://schemas.openxmlformats.org/officeDocument/2006/relationships/hyperlink" Target="https://twitter.com/nawaleeta/status/1095018861064306689" TargetMode="External" /><Relationship Id="rId274" Type="http://schemas.openxmlformats.org/officeDocument/2006/relationships/hyperlink" Target="https://twitter.com/nawaleeta/status/1095018861064306689" TargetMode="External" /><Relationship Id="rId275" Type="http://schemas.openxmlformats.org/officeDocument/2006/relationships/hyperlink" Target="https://twitter.com/sulumbo/status/1051818750004088832" TargetMode="External" /><Relationship Id="rId276" Type="http://schemas.openxmlformats.org/officeDocument/2006/relationships/hyperlink" Target="https://twitter.com/sulumbo/status/1051818750004088832" TargetMode="External" /><Relationship Id="rId277" Type="http://schemas.openxmlformats.org/officeDocument/2006/relationships/hyperlink" Target="https://twitter.com/sulumbo/status/1051818750004088832" TargetMode="External" /><Relationship Id="rId278" Type="http://schemas.openxmlformats.org/officeDocument/2006/relationships/hyperlink" Target="https://twitter.com/sulumbo/status/1051818750004088832" TargetMode="External" /><Relationship Id="rId279" Type="http://schemas.openxmlformats.org/officeDocument/2006/relationships/hyperlink" Target="https://twitter.com/marcowenjones/status/1095045657197465600" TargetMode="External" /><Relationship Id="rId280" Type="http://schemas.openxmlformats.org/officeDocument/2006/relationships/hyperlink" Target="https://twitter.com/marcowenjones/status/1095045657197465600" TargetMode="External" /><Relationship Id="rId281" Type="http://schemas.openxmlformats.org/officeDocument/2006/relationships/hyperlink" Target="https://twitter.com/marcowenjones/status/1095045657197465600" TargetMode="External" /><Relationship Id="rId282" Type="http://schemas.openxmlformats.org/officeDocument/2006/relationships/hyperlink" Target="https://twitter.com/marcowenjones/status/1095045657197465600" TargetMode="External" /><Relationship Id="rId283" Type="http://schemas.openxmlformats.org/officeDocument/2006/relationships/hyperlink" Target="https://twitter.com/marcowenjones/status/1095045657197465600" TargetMode="External" /><Relationship Id="rId284" Type="http://schemas.openxmlformats.org/officeDocument/2006/relationships/hyperlink" Target="https://twitter.com/a_hmed6009/status/1095131304985853952" TargetMode="External" /><Relationship Id="rId285" Type="http://schemas.openxmlformats.org/officeDocument/2006/relationships/hyperlink" Target="https://twitter.com/a_hmed6009/status/1095131304985853952" TargetMode="External" /><Relationship Id="rId286" Type="http://schemas.openxmlformats.org/officeDocument/2006/relationships/hyperlink" Target="https://twitter.com/bejadmalmutairi/status/1094984139248422914" TargetMode="External" /><Relationship Id="rId287" Type="http://schemas.openxmlformats.org/officeDocument/2006/relationships/hyperlink" Target="https://twitter.com/bejadmalmutairi/status/1094984139248422914" TargetMode="External" /><Relationship Id="rId288" Type="http://schemas.openxmlformats.org/officeDocument/2006/relationships/hyperlink" Target="https://twitter.com/bejadmalmutairi/status/1095178925771292672" TargetMode="External" /><Relationship Id="rId289" Type="http://schemas.openxmlformats.org/officeDocument/2006/relationships/hyperlink" Target="https://twitter.com/emsalmadani/status/1095181008721334272" TargetMode="External" /><Relationship Id="rId290" Type="http://schemas.openxmlformats.org/officeDocument/2006/relationships/hyperlink" Target="https://twitter.com/amerzeqafy/status/1095182156563910656" TargetMode="External" /><Relationship Id="rId291" Type="http://schemas.openxmlformats.org/officeDocument/2006/relationships/hyperlink" Target="https://twitter.com/ole_solee/status/1095184154784923653" TargetMode="External" /><Relationship Id="rId292" Type="http://schemas.openxmlformats.org/officeDocument/2006/relationships/hyperlink" Target="https://twitter.com/mbs_samialghmdi/status/1095005153852309506" TargetMode="External" /><Relationship Id="rId293" Type="http://schemas.openxmlformats.org/officeDocument/2006/relationships/hyperlink" Target="https://twitter.com/mbs_samialghmdi/status/1095005153852309506" TargetMode="External" /><Relationship Id="rId294" Type="http://schemas.openxmlformats.org/officeDocument/2006/relationships/hyperlink" Target="https://twitter.com/mbs_samialghmdi/status/1095188318571167745" TargetMode="External" /><Relationship Id="rId295" Type="http://schemas.openxmlformats.org/officeDocument/2006/relationships/hyperlink" Target="https://twitter.com/basma_2323/status/1095193991493099520" TargetMode="External" /><Relationship Id="rId296" Type="http://schemas.openxmlformats.org/officeDocument/2006/relationships/hyperlink" Target="https://twitter.com/hellrazersss/status/1095197170242895873" TargetMode="External" /><Relationship Id="rId297" Type="http://schemas.openxmlformats.org/officeDocument/2006/relationships/hyperlink" Target="https://twitter.com/hhak4b/status/1095198691735019520" TargetMode="External" /><Relationship Id="rId298" Type="http://schemas.openxmlformats.org/officeDocument/2006/relationships/hyperlink" Target="https://twitter.com/abbeyutiful_/status/1095225410873446400" TargetMode="External" /><Relationship Id="rId299" Type="http://schemas.openxmlformats.org/officeDocument/2006/relationships/hyperlink" Target="https://twitter.com/reemi1438/status/1095244817704120321" TargetMode="External" /><Relationship Id="rId300" Type="http://schemas.openxmlformats.org/officeDocument/2006/relationships/hyperlink" Target="https://twitter.com/ojbmiommqkilt30/status/1095072789168558080" TargetMode="External" /><Relationship Id="rId301" Type="http://schemas.openxmlformats.org/officeDocument/2006/relationships/hyperlink" Target="https://twitter.com/ojbmiommqkilt30/status/1095072789168558080" TargetMode="External" /><Relationship Id="rId302" Type="http://schemas.openxmlformats.org/officeDocument/2006/relationships/hyperlink" Target="https://twitter.com/ojbmiommqkilt30/status/1095267512265117696" TargetMode="External" /><Relationship Id="rId303" Type="http://schemas.openxmlformats.org/officeDocument/2006/relationships/hyperlink" Target="https://twitter.com/yasir_ksa2030/status/1094519475418816512" TargetMode="External" /><Relationship Id="rId304" Type="http://schemas.openxmlformats.org/officeDocument/2006/relationships/hyperlink" Target="https://twitter.com/yasir_ksa2030/status/1094519475418816512" TargetMode="External" /><Relationship Id="rId305" Type="http://schemas.openxmlformats.org/officeDocument/2006/relationships/hyperlink" Target="https://twitter.com/yasir_ksa2030/status/1095174451497295872" TargetMode="External" /><Relationship Id="rId306" Type="http://schemas.openxmlformats.org/officeDocument/2006/relationships/hyperlink" Target="https://twitter.com/its_me_f/status/1095324789789675520" TargetMode="External" /><Relationship Id="rId307" Type="http://schemas.openxmlformats.org/officeDocument/2006/relationships/hyperlink" Target="https://twitter.com/b_otyf/status/1059020742724075520" TargetMode="External" /><Relationship Id="rId308" Type="http://schemas.openxmlformats.org/officeDocument/2006/relationships/hyperlink" Target="https://twitter.com/asseel18013/status/1095346100423323651" TargetMode="External" /><Relationship Id="rId309" Type="http://schemas.openxmlformats.org/officeDocument/2006/relationships/hyperlink" Target="https://twitter.com/b_otyf/status/1059020742724075520" TargetMode="External" /><Relationship Id="rId310" Type="http://schemas.openxmlformats.org/officeDocument/2006/relationships/hyperlink" Target="https://twitter.com/asseel18013/status/1095346100423323651" TargetMode="External" /><Relationship Id="rId311" Type="http://schemas.openxmlformats.org/officeDocument/2006/relationships/hyperlink" Target="https://twitter.com/b_otyf/status/1059020742724075520" TargetMode="External" /><Relationship Id="rId312" Type="http://schemas.openxmlformats.org/officeDocument/2006/relationships/hyperlink" Target="https://twitter.com/asseel18013/status/1095346100423323651" TargetMode="External" /><Relationship Id="rId313" Type="http://schemas.openxmlformats.org/officeDocument/2006/relationships/hyperlink" Target="https://twitter.com/b_otyf/status/1059020742724075520" TargetMode="External" /><Relationship Id="rId314" Type="http://schemas.openxmlformats.org/officeDocument/2006/relationships/hyperlink" Target="https://twitter.com/asseel18013/status/1095346100423323651" TargetMode="External" /><Relationship Id="rId315" Type="http://schemas.openxmlformats.org/officeDocument/2006/relationships/hyperlink" Target="https://twitter.com/b_otyf/status/1059020742724075520" TargetMode="External" /><Relationship Id="rId316" Type="http://schemas.openxmlformats.org/officeDocument/2006/relationships/hyperlink" Target="https://twitter.com/asseel18013/status/1095346100423323651" TargetMode="External" /><Relationship Id="rId317" Type="http://schemas.openxmlformats.org/officeDocument/2006/relationships/hyperlink" Target="https://twitter.com/b_otyf/status/1059020742724075520" TargetMode="External" /><Relationship Id="rId318" Type="http://schemas.openxmlformats.org/officeDocument/2006/relationships/hyperlink" Target="https://twitter.com/asseel18013/status/1095346100423323651" TargetMode="External" /><Relationship Id="rId319" Type="http://schemas.openxmlformats.org/officeDocument/2006/relationships/hyperlink" Target="https://twitter.com/b_otyf/status/1059020742724075520" TargetMode="External" /><Relationship Id="rId320" Type="http://schemas.openxmlformats.org/officeDocument/2006/relationships/hyperlink" Target="https://twitter.com/asseel18013/status/1095346100423323651" TargetMode="External" /><Relationship Id="rId321" Type="http://schemas.openxmlformats.org/officeDocument/2006/relationships/hyperlink" Target="https://twitter.com/b_otyf/status/1059020742724075520" TargetMode="External" /><Relationship Id="rId322" Type="http://schemas.openxmlformats.org/officeDocument/2006/relationships/hyperlink" Target="https://twitter.com/asseel18013/status/1095346100423323651" TargetMode="External" /><Relationship Id="rId323" Type="http://schemas.openxmlformats.org/officeDocument/2006/relationships/hyperlink" Target="https://twitter.com/b_otyf/status/1059020742724075520" TargetMode="External" /><Relationship Id="rId324" Type="http://schemas.openxmlformats.org/officeDocument/2006/relationships/hyperlink" Target="https://twitter.com/asseel18013/status/1095346100423323651" TargetMode="External" /><Relationship Id="rId325" Type="http://schemas.openxmlformats.org/officeDocument/2006/relationships/hyperlink" Target="https://twitter.com/b_otyf/status/1059020742724075520" TargetMode="External" /><Relationship Id="rId326" Type="http://schemas.openxmlformats.org/officeDocument/2006/relationships/hyperlink" Target="https://twitter.com/asseel18013/status/1095346100423323651" TargetMode="External" /><Relationship Id="rId327" Type="http://schemas.openxmlformats.org/officeDocument/2006/relationships/hyperlink" Target="https://twitter.com/b_otyf/status/1059019654021238784" TargetMode="External" /><Relationship Id="rId328" Type="http://schemas.openxmlformats.org/officeDocument/2006/relationships/hyperlink" Target="https://twitter.com/asseel18013/status/1095346100423323651" TargetMode="External" /><Relationship Id="rId329" Type="http://schemas.openxmlformats.org/officeDocument/2006/relationships/hyperlink" Target="https://twitter.com/asseel18013/status/1095346114172194816" TargetMode="External" /><Relationship Id="rId330" Type="http://schemas.openxmlformats.org/officeDocument/2006/relationships/hyperlink" Target="https://twitter.com/awwadsalotaibi/status/1094484040319590400" TargetMode="External" /><Relationship Id="rId331" Type="http://schemas.openxmlformats.org/officeDocument/2006/relationships/hyperlink" Target="https://twitter.com/awwadsalotaibi/status/1094860856100237312" TargetMode="External" /><Relationship Id="rId332" Type="http://schemas.openxmlformats.org/officeDocument/2006/relationships/hyperlink" Target="https://twitter.com/awwadsalotaibi/status/1094860856100237312" TargetMode="External" /><Relationship Id="rId333" Type="http://schemas.openxmlformats.org/officeDocument/2006/relationships/hyperlink" Target="https://twitter.com/1n_sultan1/status/1095382878815424518" TargetMode="External" /><Relationship Id="rId334" Type="http://schemas.openxmlformats.org/officeDocument/2006/relationships/hyperlink" Target="https://twitter.com/1n_sultan1/status/1095382878815424518" TargetMode="External" /><Relationship Id="rId335" Type="http://schemas.openxmlformats.org/officeDocument/2006/relationships/hyperlink" Target="https://twitter.com/theee_fan/status/1096064929654865921" TargetMode="External" /><Relationship Id="rId336" Type="http://schemas.openxmlformats.org/officeDocument/2006/relationships/hyperlink" Target="https://twitter.com/amamxoxok/status/1096390677636804608" TargetMode="External" /><Relationship Id="rId337" Type="http://schemas.openxmlformats.org/officeDocument/2006/relationships/hyperlink" Target="https://twitter.com/mohalfaisal1995/status/1096391674220212225" TargetMode="External" /><Relationship Id="rId338" Type="http://schemas.openxmlformats.org/officeDocument/2006/relationships/hyperlink" Target="https://twitter.com/aqeeliana/status/1096392045936156673" TargetMode="External" /><Relationship Id="rId339" Type="http://schemas.openxmlformats.org/officeDocument/2006/relationships/hyperlink" Target="https://twitter.com/hanash15111/status/1059055431153262592" TargetMode="External" /><Relationship Id="rId340" Type="http://schemas.openxmlformats.org/officeDocument/2006/relationships/hyperlink" Target="https://twitter.com/hanash15111/status/1096395279471992832" TargetMode="External" /><Relationship Id="rId341" Type="http://schemas.openxmlformats.org/officeDocument/2006/relationships/hyperlink" Target="https://twitter.com/b__h0/status/1096395391648579584" TargetMode="External" /><Relationship Id="rId342" Type="http://schemas.openxmlformats.org/officeDocument/2006/relationships/hyperlink" Target="https://twitter.com/a12127883/status/1096419964750360577" TargetMode="External" /><Relationship Id="rId343" Type="http://schemas.openxmlformats.org/officeDocument/2006/relationships/hyperlink" Target="https://twitter.com/saeedsubhi/status/1096445894059278336" TargetMode="External" /><Relationship Id="rId344" Type="http://schemas.openxmlformats.org/officeDocument/2006/relationships/hyperlink" Target="https://twitter.com/alwaleedmb/status/1059058092829216768" TargetMode="External" /><Relationship Id="rId345" Type="http://schemas.openxmlformats.org/officeDocument/2006/relationships/hyperlink" Target="https://twitter.com/alwaleedmb/status/1096389663311388677" TargetMode="External" /><Relationship Id="rId346" Type="http://schemas.openxmlformats.org/officeDocument/2006/relationships/hyperlink" Target="https://twitter.com/ksamorahg/status/1096478803394740224" TargetMode="External" /><Relationship Id="rId347" Type="http://schemas.openxmlformats.org/officeDocument/2006/relationships/comments" Target="../comments13.xml" /><Relationship Id="rId348" Type="http://schemas.openxmlformats.org/officeDocument/2006/relationships/vmlDrawing" Target="../drawings/vmlDrawing6.vml" /><Relationship Id="rId349" Type="http://schemas.openxmlformats.org/officeDocument/2006/relationships/table" Target="../tables/table23.xml" /><Relationship Id="rId35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V7bU6HwkEl" TargetMode="External" /><Relationship Id="rId2" Type="http://schemas.openxmlformats.org/officeDocument/2006/relationships/hyperlink" Target="https://t.co/o1CurtJfPX" TargetMode="External" /><Relationship Id="rId3" Type="http://schemas.openxmlformats.org/officeDocument/2006/relationships/hyperlink" Target="https://t.co/shR7f7WyBu" TargetMode="External" /><Relationship Id="rId4" Type="http://schemas.openxmlformats.org/officeDocument/2006/relationships/hyperlink" Target="https://t.co/9Qnwdle1gd" TargetMode="External" /><Relationship Id="rId5" Type="http://schemas.openxmlformats.org/officeDocument/2006/relationships/hyperlink" Target="https://t.co/qHTLL7FSIE" TargetMode="External" /><Relationship Id="rId6" Type="http://schemas.openxmlformats.org/officeDocument/2006/relationships/hyperlink" Target="http://t.co/EkIzi9fwiQ" TargetMode="External" /><Relationship Id="rId7" Type="http://schemas.openxmlformats.org/officeDocument/2006/relationships/hyperlink" Target="https://t.co/eOIx0ERVuT" TargetMode="External" /><Relationship Id="rId8" Type="http://schemas.openxmlformats.org/officeDocument/2006/relationships/hyperlink" Target="https://t.co/l57j91uyBu" TargetMode="External" /><Relationship Id="rId9" Type="http://schemas.openxmlformats.org/officeDocument/2006/relationships/hyperlink" Target="https://t.co/HNaXYDNB19" TargetMode="External" /><Relationship Id="rId10" Type="http://schemas.openxmlformats.org/officeDocument/2006/relationships/hyperlink" Target="http://t.co/RGjBIrWMGT" TargetMode="External" /><Relationship Id="rId11" Type="http://schemas.openxmlformats.org/officeDocument/2006/relationships/hyperlink" Target="http://t.co/Hq7hTYkOPg" TargetMode="External" /><Relationship Id="rId12" Type="http://schemas.openxmlformats.org/officeDocument/2006/relationships/hyperlink" Target="http://t.co/Z2A4m7UeSv" TargetMode="External" /><Relationship Id="rId13" Type="http://schemas.openxmlformats.org/officeDocument/2006/relationships/hyperlink" Target="https://t.co/6iYKjFuwkL" TargetMode="External" /><Relationship Id="rId14" Type="http://schemas.openxmlformats.org/officeDocument/2006/relationships/hyperlink" Target="https://t.co/fgkTEYLnbm" TargetMode="External" /><Relationship Id="rId15" Type="http://schemas.openxmlformats.org/officeDocument/2006/relationships/hyperlink" Target="https://t.co/B9qloocMPt" TargetMode="External" /><Relationship Id="rId16" Type="http://schemas.openxmlformats.org/officeDocument/2006/relationships/hyperlink" Target="https://t.co/mpxgQikRad" TargetMode="External" /><Relationship Id="rId17" Type="http://schemas.openxmlformats.org/officeDocument/2006/relationships/hyperlink" Target="https://t.co/mz4s1BKkY5" TargetMode="External" /><Relationship Id="rId18" Type="http://schemas.openxmlformats.org/officeDocument/2006/relationships/hyperlink" Target="https://t.co/LWSPyeopXv" TargetMode="External" /><Relationship Id="rId19" Type="http://schemas.openxmlformats.org/officeDocument/2006/relationships/hyperlink" Target="https://t.co/B0qIA3307L" TargetMode="External" /><Relationship Id="rId20" Type="http://schemas.openxmlformats.org/officeDocument/2006/relationships/hyperlink" Target="https://t.co/bRs41xnFCM" TargetMode="External" /><Relationship Id="rId21" Type="http://schemas.openxmlformats.org/officeDocument/2006/relationships/hyperlink" Target="https://t.co/h0OOy0qdE7" TargetMode="External" /><Relationship Id="rId22" Type="http://schemas.openxmlformats.org/officeDocument/2006/relationships/hyperlink" Target="https://t.co/0lmXvQZc8x" TargetMode="External" /><Relationship Id="rId23" Type="http://schemas.openxmlformats.org/officeDocument/2006/relationships/hyperlink" Target="https://t.co/FLjURVQTrn" TargetMode="External" /><Relationship Id="rId24" Type="http://schemas.openxmlformats.org/officeDocument/2006/relationships/hyperlink" Target="https://pbs.twimg.com/profile_banners/1068510227916603392/1550158234" TargetMode="External" /><Relationship Id="rId25" Type="http://schemas.openxmlformats.org/officeDocument/2006/relationships/hyperlink" Target="https://pbs.twimg.com/profile_banners/1837931984/1549643724" TargetMode="External" /><Relationship Id="rId26" Type="http://schemas.openxmlformats.org/officeDocument/2006/relationships/hyperlink" Target="https://pbs.twimg.com/profile_banners/3615301452/1549743577" TargetMode="External" /><Relationship Id="rId27" Type="http://schemas.openxmlformats.org/officeDocument/2006/relationships/hyperlink" Target="https://pbs.twimg.com/profile_banners/707948410654089216/1521652547" TargetMode="External" /><Relationship Id="rId28" Type="http://schemas.openxmlformats.org/officeDocument/2006/relationships/hyperlink" Target="https://pbs.twimg.com/profile_banners/480391890/1542994117" TargetMode="External" /><Relationship Id="rId29" Type="http://schemas.openxmlformats.org/officeDocument/2006/relationships/hyperlink" Target="https://pbs.twimg.com/profile_banners/1050603255347142657/1548753436" TargetMode="External" /><Relationship Id="rId30" Type="http://schemas.openxmlformats.org/officeDocument/2006/relationships/hyperlink" Target="https://pbs.twimg.com/profile_banners/785402336378322944/1525277393" TargetMode="External" /><Relationship Id="rId31" Type="http://schemas.openxmlformats.org/officeDocument/2006/relationships/hyperlink" Target="https://pbs.twimg.com/profile_banners/244807542/1540396287" TargetMode="External" /><Relationship Id="rId32" Type="http://schemas.openxmlformats.org/officeDocument/2006/relationships/hyperlink" Target="https://pbs.twimg.com/profile_banners/4827577294/1532211051" TargetMode="External" /><Relationship Id="rId33" Type="http://schemas.openxmlformats.org/officeDocument/2006/relationships/hyperlink" Target="https://pbs.twimg.com/profile_banners/787560252325724160/1544802423" TargetMode="External" /><Relationship Id="rId34" Type="http://schemas.openxmlformats.org/officeDocument/2006/relationships/hyperlink" Target="https://pbs.twimg.com/profile_banners/1016229885025636352/1541175701" TargetMode="External" /><Relationship Id="rId35" Type="http://schemas.openxmlformats.org/officeDocument/2006/relationships/hyperlink" Target="https://pbs.twimg.com/profile_banners/313047992/1533707081" TargetMode="External" /><Relationship Id="rId36" Type="http://schemas.openxmlformats.org/officeDocument/2006/relationships/hyperlink" Target="https://pbs.twimg.com/profile_banners/974191426216124416/1521109020" TargetMode="External" /><Relationship Id="rId37" Type="http://schemas.openxmlformats.org/officeDocument/2006/relationships/hyperlink" Target="https://pbs.twimg.com/profile_banners/49731188/1406722320" TargetMode="External" /><Relationship Id="rId38" Type="http://schemas.openxmlformats.org/officeDocument/2006/relationships/hyperlink" Target="https://pbs.twimg.com/profile_banners/2232268756/1393011446" TargetMode="External" /><Relationship Id="rId39" Type="http://schemas.openxmlformats.org/officeDocument/2006/relationships/hyperlink" Target="https://pbs.twimg.com/profile_banners/434796731/1493561418" TargetMode="External" /><Relationship Id="rId40" Type="http://schemas.openxmlformats.org/officeDocument/2006/relationships/hyperlink" Target="https://pbs.twimg.com/profile_banners/1181279514/1362101052" TargetMode="External" /><Relationship Id="rId41" Type="http://schemas.openxmlformats.org/officeDocument/2006/relationships/hyperlink" Target="https://pbs.twimg.com/profile_banners/709774181/1533602113" TargetMode="External" /><Relationship Id="rId42" Type="http://schemas.openxmlformats.org/officeDocument/2006/relationships/hyperlink" Target="https://pbs.twimg.com/profile_banners/583044455/1549050098" TargetMode="External" /><Relationship Id="rId43" Type="http://schemas.openxmlformats.org/officeDocument/2006/relationships/hyperlink" Target="https://pbs.twimg.com/profile_banners/729106802877566976/1528961208" TargetMode="External" /><Relationship Id="rId44" Type="http://schemas.openxmlformats.org/officeDocument/2006/relationships/hyperlink" Target="https://pbs.twimg.com/profile_banners/2269319324/1501075398" TargetMode="External" /><Relationship Id="rId45" Type="http://schemas.openxmlformats.org/officeDocument/2006/relationships/hyperlink" Target="https://pbs.twimg.com/profile_banners/1026654617944444934/1533720896" TargetMode="External" /><Relationship Id="rId46" Type="http://schemas.openxmlformats.org/officeDocument/2006/relationships/hyperlink" Target="https://pbs.twimg.com/profile_banners/970127019508948995/1549812894" TargetMode="External" /><Relationship Id="rId47" Type="http://schemas.openxmlformats.org/officeDocument/2006/relationships/hyperlink" Target="https://pbs.twimg.com/profile_banners/231459753/1539218603" TargetMode="External" /><Relationship Id="rId48" Type="http://schemas.openxmlformats.org/officeDocument/2006/relationships/hyperlink" Target="https://pbs.twimg.com/profile_banners/714503605156507648/1500917749" TargetMode="External" /><Relationship Id="rId49" Type="http://schemas.openxmlformats.org/officeDocument/2006/relationships/hyperlink" Target="https://pbs.twimg.com/profile_banners/888795200667213824/1506708732" TargetMode="External" /><Relationship Id="rId50" Type="http://schemas.openxmlformats.org/officeDocument/2006/relationships/hyperlink" Target="https://pbs.twimg.com/profile_banners/68949003/1511778062" TargetMode="External" /><Relationship Id="rId51" Type="http://schemas.openxmlformats.org/officeDocument/2006/relationships/hyperlink" Target="https://pbs.twimg.com/profile_banners/2365511906/1487162634" TargetMode="External" /><Relationship Id="rId52" Type="http://schemas.openxmlformats.org/officeDocument/2006/relationships/hyperlink" Target="https://pbs.twimg.com/profile_banners/986699604266749952/1549914316" TargetMode="External" /><Relationship Id="rId53" Type="http://schemas.openxmlformats.org/officeDocument/2006/relationships/hyperlink" Target="https://pbs.twimg.com/profile_banners/727687013269385216/1500206680" TargetMode="External" /><Relationship Id="rId54" Type="http://schemas.openxmlformats.org/officeDocument/2006/relationships/hyperlink" Target="https://pbs.twimg.com/profile_banners/774329499227947008/1523821337" TargetMode="External" /><Relationship Id="rId55" Type="http://schemas.openxmlformats.org/officeDocument/2006/relationships/hyperlink" Target="https://pbs.twimg.com/profile_banners/69405835/1356524410" TargetMode="External" /><Relationship Id="rId56" Type="http://schemas.openxmlformats.org/officeDocument/2006/relationships/hyperlink" Target="https://pbs.twimg.com/profile_banners/283226350/1451782282" TargetMode="External" /><Relationship Id="rId57" Type="http://schemas.openxmlformats.org/officeDocument/2006/relationships/hyperlink" Target="https://pbs.twimg.com/profile_banners/1189202040/1498108860" TargetMode="External" /><Relationship Id="rId58" Type="http://schemas.openxmlformats.org/officeDocument/2006/relationships/hyperlink" Target="https://pbs.twimg.com/profile_banners/1068521490914537472/1543601756" TargetMode="External" /><Relationship Id="rId59" Type="http://schemas.openxmlformats.org/officeDocument/2006/relationships/hyperlink" Target="https://pbs.twimg.com/profile_banners/944222970234404864/1540397300" TargetMode="External" /><Relationship Id="rId60" Type="http://schemas.openxmlformats.org/officeDocument/2006/relationships/hyperlink" Target="https://pbs.twimg.com/profile_banners/835560112240668672/1521992555" TargetMode="External" /><Relationship Id="rId61" Type="http://schemas.openxmlformats.org/officeDocument/2006/relationships/hyperlink" Target="https://pbs.twimg.com/profile_banners/958397218725212161/1526067723" TargetMode="External" /><Relationship Id="rId62" Type="http://schemas.openxmlformats.org/officeDocument/2006/relationships/hyperlink" Target="https://pbs.twimg.com/profile_banners/355127441/1540418226" TargetMode="External" /><Relationship Id="rId63" Type="http://schemas.openxmlformats.org/officeDocument/2006/relationships/hyperlink" Target="https://pbs.twimg.com/profile_banners/95058108/1544343581" TargetMode="External" /><Relationship Id="rId64" Type="http://schemas.openxmlformats.org/officeDocument/2006/relationships/hyperlink" Target="https://pbs.twimg.com/profile_banners/2467791/1469484132" TargetMode="External" /><Relationship Id="rId65" Type="http://schemas.openxmlformats.org/officeDocument/2006/relationships/hyperlink" Target="https://pbs.twimg.com/profile_banners/20793816/1548355950" TargetMode="External" /><Relationship Id="rId66" Type="http://schemas.openxmlformats.org/officeDocument/2006/relationships/hyperlink" Target="https://pbs.twimg.com/profile_banners/15506669/1448361938" TargetMode="External" /><Relationship Id="rId67" Type="http://schemas.openxmlformats.org/officeDocument/2006/relationships/hyperlink" Target="https://pbs.twimg.com/profile_banners/302010502/1510131680" TargetMode="External" /><Relationship Id="rId68" Type="http://schemas.openxmlformats.org/officeDocument/2006/relationships/hyperlink" Target="https://pbs.twimg.com/profile_banners/21088417/1515536808" TargetMode="External" /><Relationship Id="rId69" Type="http://schemas.openxmlformats.org/officeDocument/2006/relationships/hyperlink" Target="https://pbs.twimg.com/profile_banners/1684281283/1542337475" TargetMode="External" /><Relationship Id="rId70" Type="http://schemas.openxmlformats.org/officeDocument/2006/relationships/hyperlink" Target="https://pbs.twimg.com/profile_banners/999851727040823296/1550220569" TargetMode="External" /><Relationship Id="rId71" Type="http://schemas.openxmlformats.org/officeDocument/2006/relationships/hyperlink" Target="https://pbs.twimg.com/profile_banners/436868291/1424724135" TargetMode="External" /><Relationship Id="rId72" Type="http://schemas.openxmlformats.org/officeDocument/2006/relationships/hyperlink" Target="https://pbs.twimg.com/profile_banners/974334259040260096/1541152962" TargetMode="External" /><Relationship Id="rId73" Type="http://schemas.openxmlformats.org/officeDocument/2006/relationships/hyperlink" Target="https://pbs.twimg.com/profile_banners/1069191449823100929/1543909237" TargetMode="External" /><Relationship Id="rId74" Type="http://schemas.openxmlformats.org/officeDocument/2006/relationships/hyperlink" Target="https://pbs.twimg.com/profile_banners/461097300/1519092130" TargetMode="External" /><Relationship Id="rId75" Type="http://schemas.openxmlformats.org/officeDocument/2006/relationships/hyperlink" Target="https://pbs.twimg.com/profile_banners/1109346720/1360078064" TargetMode="External" /><Relationship Id="rId76" Type="http://schemas.openxmlformats.org/officeDocument/2006/relationships/hyperlink" Target="https://pbs.twimg.com/profile_banners/879402635794755585/1509593325" TargetMode="External" /><Relationship Id="rId77" Type="http://schemas.openxmlformats.org/officeDocument/2006/relationships/hyperlink" Target="https://pbs.twimg.com/profile_banners/102949096/1483469044" TargetMode="External" /><Relationship Id="rId78" Type="http://schemas.openxmlformats.org/officeDocument/2006/relationships/hyperlink" Target="https://pbs.twimg.com/profile_banners/875877972884029440/1520750220" TargetMode="External" /><Relationship Id="rId79" Type="http://schemas.openxmlformats.org/officeDocument/2006/relationships/hyperlink" Target="https://pbs.twimg.com/profile_banners/4699991601/1550267361" TargetMode="External" /><Relationship Id="rId80" Type="http://schemas.openxmlformats.org/officeDocument/2006/relationships/hyperlink" Target="https://pbs.twimg.com/profile_banners/406527960/1522606084" TargetMode="External" /><Relationship Id="rId81" Type="http://schemas.openxmlformats.org/officeDocument/2006/relationships/hyperlink" Target="https://pbs.twimg.com/profile_banners/370840365/1423570142" TargetMode="External" /><Relationship Id="rId82" Type="http://schemas.openxmlformats.org/officeDocument/2006/relationships/hyperlink" Target="https://pbs.twimg.com/profile_banners/995702298/1471697775" TargetMode="External" /><Relationship Id="rId83" Type="http://schemas.openxmlformats.org/officeDocument/2006/relationships/hyperlink" Target="https://pbs.twimg.com/profile_banners/175980246/1528939262" TargetMode="External" /><Relationship Id="rId84" Type="http://schemas.openxmlformats.org/officeDocument/2006/relationships/hyperlink" Target="https://pbs.twimg.com/profile_banners/279988097/1549225427" TargetMode="External" /><Relationship Id="rId85" Type="http://schemas.openxmlformats.org/officeDocument/2006/relationships/hyperlink" Target="https://pbs.twimg.com/profile_banners/2515509338/1517439190" TargetMode="External" /><Relationship Id="rId86" Type="http://schemas.openxmlformats.org/officeDocument/2006/relationships/hyperlink" Target="https://pbs.twimg.com/profile_banners/462879457/1538791096" TargetMode="External" /><Relationship Id="rId87" Type="http://schemas.openxmlformats.org/officeDocument/2006/relationships/hyperlink" Target="https://pbs.twimg.com/profile_banners/527716174/1547496081" TargetMode="External" /><Relationship Id="rId88" Type="http://schemas.openxmlformats.org/officeDocument/2006/relationships/hyperlink" Target="https://pbs.twimg.com/profile_banners/843539757590351876/1547397151" TargetMode="External" /><Relationship Id="rId89" Type="http://schemas.openxmlformats.org/officeDocument/2006/relationships/hyperlink" Target="https://pbs.twimg.com/profile_banners/1274878890/1545740453" TargetMode="External" /><Relationship Id="rId90" Type="http://schemas.openxmlformats.org/officeDocument/2006/relationships/hyperlink" Target="https://pbs.twimg.com/profile_banners/756243380376592384/1532042439" TargetMode="External" /><Relationship Id="rId91" Type="http://schemas.openxmlformats.org/officeDocument/2006/relationships/hyperlink" Target="https://pbs.twimg.com/profile_banners/2472841572/1530368958" TargetMode="External" /><Relationship Id="rId92" Type="http://schemas.openxmlformats.org/officeDocument/2006/relationships/hyperlink" Target="https://pbs.twimg.com/profile_banners/1042153479932977157/1542218392" TargetMode="External" /><Relationship Id="rId93" Type="http://schemas.openxmlformats.org/officeDocument/2006/relationships/hyperlink" Target="https://pbs.twimg.com/profile_banners/389647630/1438222296" TargetMode="External" /><Relationship Id="rId94" Type="http://schemas.openxmlformats.org/officeDocument/2006/relationships/hyperlink" Target="https://pbs.twimg.com/profile_banners/465441151/1486576790" TargetMode="External" /><Relationship Id="rId95" Type="http://schemas.openxmlformats.org/officeDocument/2006/relationships/hyperlink" Target="https://pbs.twimg.com/profile_banners/2610382987/1512302095" TargetMode="External" /><Relationship Id="rId96" Type="http://schemas.openxmlformats.org/officeDocument/2006/relationships/hyperlink" Target="https://pbs.twimg.com/profile_banners/465840093/1519392430" TargetMode="External" /><Relationship Id="rId97" Type="http://schemas.openxmlformats.org/officeDocument/2006/relationships/hyperlink" Target="https://pbs.twimg.com/profile_banners/975449359633526788/1537701239" TargetMode="External" /><Relationship Id="rId98" Type="http://schemas.openxmlformats.org/officeDocument/2006/relationships/hyperlink" Target="https://pbs.twimg.com/profile_banners/496629980/1467677312"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3/bg.gif"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3/bg.gif"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1/bg.gif"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0/bg.gif"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4/bg.gif"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4/bg.gif"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6/bg.gif"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4/bg.gif"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4/bg.gif"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4/bg.gif"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8/bg.gif"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6/bg.gif"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1/bg.gif"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4/bg.gif"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4/bg.gif" TargetMode="External" /><Relationship Id="rId145" Type="http://schemas.openxmlformats.org/officeDocument/2006/relationships/hyperlink" Target="http://abs.twimg.com/images/themes/theme9/bg.gif" TargetMode="External" /><Relationship Id="rId146" Type="http://schemas.openxmlformats.org/officeDocument/2006/relationships/hyperlink" Target="http://abs.twimg.com/images/themes/theme9/bg.gif"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6/bg.gif"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0/bg.gif"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pbs.twimg.com/profile_images/1090925575252910083/K4Q6e8nn_normal.jpg" TargetMode="External" /><Relationship Id="rId161" Type="http://schemas.openxmlformats.org/officeDocument/2006/relationships/hyperlink" Target="http://pbs.twimg.com/profile_images/1088889243672498176/RWvGaZS5_normal.jpg" TargetMode="External" /><Relationship Id="rId162" Type="http://schemas.openxmlformats.org/officeDocument/2006/relationships/hyperlink" Target="http://pbs.twimg.com/profile_images/1084563367434448896/vVZwi-Sm_normal.jpg" TargetMode="External" /><Relationship Id="rId163" Type="http://schemas.openxmlformats.org/officeDocument/2006/relationships/hyperlink" Target="http://pbs.twimg.com/profile_images/652302946227646464/G_NvrXpu_normal.jpg" TargetMode="External" /><Relationship Id="rId164" Type="http://schemas.openxmlformats.org/officeDocument/2006/relationships/hyperlink" Target="http://pbs.twimg.com/profile_images/745728106565144577/eli7EN73_normal.jpg" TargetMode="External" /><Relationship Id="rId165" Type="http://schemas.openxmlformats.org/officeDocument/2006/relationships/hyperlink" Target="http://pbs.twimg.com/profile_images/1054535378793910272/NQdDpp9h_normal.jpg" TargetMode="External" /><Relationship Id="rId166" Type="http://schemas.openxmlformats.org/officeDocument/2006/relationships/hyperlink" Target="http://pbs.twimg.com/profile_images/1095226002534486017/2Ed3Esfb_normal.jpg" TargetMode="External" /><Relationship Id="rId167" Type="http://schemas.openxmlformats.org/officeDocument/2006/relationships/hyperlink" Target="http://abs.twimg.com/sticky/default_profile_images/default_profile_normal.png" TargetMode="External" /><Relationship Id="rId168" Type="http://schemas.openxmlformats.org/officeDocument/2006/relationships/hyperlink" Target="http://pbs.twimg.com/profile_images/1094346012192399360/bSTp5nZ2_normal.jpg" TargetMode="External" /><Relationship Id="rId169" Type="http://schemas.openxmlformats.org/officeDocument/2006/relationships/hyperlink" Target="http://pbs.twimg.com/profile_images/1046975449245671426/4oJwFXQU_normal.jpg" TargetMode="External" /><Relationship Id="rId170" Type="http://schemas.openxmlformats.org/officeDocument/2006/relationships/hyperlink" Target="http://pbs.twimg.com/profile_images/1050312837204254720/H17sYd2a_normal.jpg" TargetMode="External" /><Relationship Id="rId171" Type="http://schemas.openxmlformats.org/officeDocument/2006/relationships/hyperlink" Target="http://pbs.twimg.com/profile_images/1090177095420981248/3GBZ4ck-_normal.jpg" TargetMode="External" /><Relationship Id="rId172" Type="http://schemas.openxmlformats.org/officeDocument/2006/relationships/hyperlink" Target="http://pbs.twimg.com/profile_images/991625409291841540/dcHiLs72_normal.jpg" TargetMode="External" /><Relationship Id="rId173" Type="http://schemas.openxmlformats.org/officeDocument/2006/relationships/hyperlink" Target="http://pbs.twimg.com/profile_images/1060857657718906880/XSYgyQuJ_normal.jpg" TargetMode="External" /><Relationship Id="rId174" Type="http://schemas.openxmlformats.org/officeDocument/2006/relationships/hyperlink" Target="http://pbs.twimg.com/profile_images/1096154113207910401/xee-Riss_normal.jpg" TargetMode="External" /><Relationship Id="rId175" Type="http://schemas.openxmlformats.org/officeDocument/2006/relationships/hyperlink" Target="http://pbs.twimg.com/profile_images/1096039430593409025/V5vO-Z9x_normal.jpg" TargetMode="External" /><Relationship Id="rId176" Type="http://schemas.openxmlformats.org/officeDocument/2006/relationships/hyperlink" Target="http://pbs.twimg.com/profile_images/1073605294327062529/pNgmV3qR_normal.jpg" TargetMode="External" /><Relationship Id="rId177" Type="http://schemas.openxmlformats.org/officeDocument/2006/relationships/hyperlink" Target="http://pbs.twimg.com/profile_images/1071791705966460929/bmFGiR9U_normal.jpg" TargetMode="External" /><Relationship Id="rId178" Type="http://schemas.openxmlformats.org/officeDocument/2006/relationships/hyperlink" Target="http://pbs.twimg.com/profile_images/604412971805057025/BGCnkDGr_normal.jpg" TargetMode="External" /><Relationship Id="rId179" Type="http://schemas.openxmlformats.org/officeDocument/2006/relationships/hyperlink" Target="http://pbs.twimg.com/profile_images/974205835621658624/0U-6oFvl_normal.jpg" TargetMode="External" /><Relationship Id="rId180" Type="http://schemas.openxmlformats.org/officeDocument/2006/relationships/hyperlink" Target="http://pbs.twimg.com/profile_images/928024872655220736/7SPajNf1_normal.jpg" TargetMode="External" /><Relationship Id="rId181" Type="http://schemas.openxmlformats.org/officeDocument/2006/relationships/hyperlink" Target="http://pbs.twimg.com/profile_images/1085893378905001984/6hxr-c75_normal.jpg" TargetMode="External" /><Relationship Id="rId182" Type="http://schemas.openxmlformats.org/officeDocument/2006/relationships/hyperlink" Target="http://pbs.twimg.com/profile_images/769138711888027648/u2yJd24u_normal.jpg" TargetMode="External" /><Relationship Id="rId183" Type="http://schemas.openxmlformats.org/officeDocument/2006/relationships/hyperlink" Target="http://pbs.twimg.com/profile_images/1094263003153920000/Fnf_v1Ac_normal.jpg" TargetMode="External" /><Relationship Id="rId184" Type="http://schemas.openxmlformats.org/officeDocument/2006/relationships/hyperlink" Target="http://pbs.twimg.com/profile_images/1518089114/_____normal.jpg" TargetMode="External" /><Relationship Id="rId185" Type="http://schemas.openxmlformats.org/officeDocument/2006/relationships/hyperlink" Target="http://pbs.twimg.com/profile_images/1079804839109054464/kA3t6V2Y_normal.jpg" TargetMode="External" /><Relationship Id="rId186" Type="http://schemas.openxmlformats.org/officeDocument/2006/relationships/hyperlink" Target="http://pbs.twimg.com/profile_images/1066744592937246721/l9YilqyE_normal.jpg" TargetMode="External" /><Relationship Id="rId187" Type="http://schemas.openxmlformats.org/officeDocument/2006/relationships/hyperlink" Target="http://pbs.twimg.com/profile_images/753266045016612864/jVSDqUXD_normal.jpg" TargetMode="External" /><Relationship Id="rId188" Type="http://schemas.openxmlformats.org/officeDocument/2006/relationships/hyperlink" Target="http://pbs.twimg.com/profile_images/598193882577371137/bBxk8Y9X_normal.jpg" TargetMode="External" /><Relationship Id="rId189" Type="http://schemas.openxmlformats.org/officeDocument/2006/relationships/hyperlink" Target="http://pbs.twimg.com/profile_images/1052633274911219712/TZy_RzYO_normal.jpg" TargetMode="External" /><Relationship Id="rId190" Type="http://schemas.openxmlformats.org/officeDocument/2006/relationships/hyperlink" Target="http://pbs.twimg.com/profile_images/477450409619898368/YUaommyc_normal.jpeg" TargetMode="External" /><Relationship Id="rId191" Type="http://schemas.openxmlformats.org/officeDocument/2006/relationships/hyperlink" Target="http://pbs.twimg.com/profile_images/970128451071078401/iOLfmDH0_normal.jpg" TargetMode="External" /><Relationship Id="rId192" Type="http://schemas.openxmlformats.org/officeDocument/2006/relationships/hyperlink" Target="http://pbs.twimg.com/profile_images/1089941088247390208/YtRqiURw_normal.jpg" TargetMode="External" /><Relationship Id="rId193" Type="http://schemas.openxmlformats.org/officeDocument/2006/relationships/hyperlink" Target="http://pbs.twimg.com/profile_images/971860138880577536/dtojYNxP_normal.jpg" TargetMode="External" /><Relationship Id="rId194" Type="http://schemas.openxmlformats.org/officeDocument/2006/relationships/hyperlink" Target="http://pbs.twimg.com/profile_images/1094320473687707648/KST8paxs_normal.jpg" TargetMode="External" /><Relationship Id="rId195" Type="http://schemas.openxmlformats.org/officeDocument/2006/relationships/hyperlink" Target="http://pbs.twimg.com/profile_images/1051514327419760645/hypvcB3A_normal.jpg" TargetMode="External" /><Relationship Id="rId196" Type="http://schemas.openxmlformats.org/officeDocument/2006/relationships/hyperlink" Target="http://pbs.twimg.com/profile_images/1456585903/AJ_normal.jpg" TargetMode="External" /><Relationship Id="rId197" Type="http://schemas.openxmlformats.org/officeDocument/2006/relationships/hyperlink" Target="http://pbs.twimg.com/profile_images/946317056147894272/-nSlT_ZF_normal.jpg" TargetMode="External" /><Relationship Id="rId198" Type="http://schemas.openxmlformats.org/officeDocument/2006/relationships/hyperlink" Target="http://pbs.twimg.com/profile_images/1079815146917294080/t9BE61NJ_normal.jpg" TargetMode="External" /><Relationship Id="rId199" Type="http://schemas.openxmlformats.org/officeDocument/2006/relationships/hyperlink" Target="http://pbs.twimg.com/profile_images/1090694914252439552/Htigp-1E_normal.jpg" TargetMode="External" /><Relationship Id="rId200" Type="http://schemas.openxmlformats.org/officeDocument/2006/relationships/hyperlink" Target="http://pbs.twimg.com/profile_images/883311887093567489/oaWDPudl_normal.jpg" TargetMode="External" /><Relationship Id="rId201" Type="http://schemas.openxmlformats.org/officeDocument/2006/relationships/hyperlink" Target="http://pbs.twimg.com/profile_images/750165656390205440/ZdlRfUD4_normal.jpg" TargetMode="External" /><Relationship Id="rId202" Type="http://schemas.openxmlformats.org/officeDocument/2006/relationships/hyperlink" Target="http://pbs.twimg.com/profile_images/973229744681553921/eKoSybvn_normal.jpg" TargetMode="External" /><Relationship Id="rId203" Type="http://schemas.openxmlformats.org/officeDocument/2006/relationships/hyperlink" Target="http://pbs.twimg.com/profile_images/827945929210736640/tos74Ii5_normal.jpg" TargetMode="External" /><Relationship Id="rId204" Type="http://schemas.openxmlformats.org/officeDocument/2006/relationships/hyperlink" Target="http://pbs.twimg.com/profile_images/344513261573367077/1e97b8e64b564d5c944b62ce59e74a55_normal.png" TargetMode="External" /><Relationship Id="rId205" Type="http://schemas.openxmlformats.org/officeDocument/2006/relationships/hyperlink" Target="http://pbs.twimg.com/profile_images/877758419364708352/kr3eXyhu_normal.jpg" TargetMode="External" /><Relationship Id="rId206" Type="http://schemas.openxmlformats.org/officeDocument/2006/relationships/hyperlink" Target="http://pbs.twimg.com/profile_images/1068569251571789825/6m4tJ5Ux_normal.jpg" TargetMode="External" /><Relationship Id="rId207" Type="http://schemas.openxmlformats.org/officeDocument/2006/relationships/hyperlink" Target="http://pbs.twimg.com/profile_images/993121609555894272/EKzNIUMN_normal.jpg" TargetMode="External" /><Relationship Id="rId208" Type="http://schemas.openxmlformats.org/officeDocument/2006/relationships/hyperlink" Target="http://pbs.twimg.com/profile_images/874693273859760128/5oZn_CeL_normal.jpg" TargetMode="External" /><Relationship Id="rId209" Type="http://schemas.openxmlformats.org/officeDocument/2006/relationships/hyperlink" Target="http://pbs.twimg.com/profile_images/1086736475931271168/v-xpKS3B_normal.jpg" TargetMode="External" /><Relationship Id="rId210" Type="http://schemas.openxmlformats.org/officeDocument/2006/relationships/hyperlink" Target="http://pbs.twimg.com/profile_images/750161469061210112/yaYWKwFR_normal.jpg" TargetMode="External" /><Relationship Id="rId211" Type="http://schemas.openxmlformats.org/officeDocument/2006/relationships/hyperlink" Target="http://pbs.twimg.com/profile_images/1086964048929964032/s7IpeaVL_normal.jpg" TargetMode="External" /><Relationship Id="rId212" Type="http://schemas.openxmlformats.org/officeDocument/2006/relationships/hyperlink" Target="http://pbs.twimg.com/profile_images/1060271522319925257/fJKwJ0r2_normal.jpg" TargetMode="External" /><Relationship Id="rId213" Type="http://schemas.openxmlformats.org/officeDocument/2006/relationships/hyperlink" Target="http://pbs.twimg.com/profile_images/949070360103698432/kXSiPeTk_normal.jpg" TargetMode="External" /><Relationship Id="rId214" Type="http://schemas.openxmlformats.org/officeDocument/2006/relationships/hyperlink" Target="http://pbs.twimg.com/profile_images/669103856106668033/UF3cgUk4_normal.jpg" TargetMode="External" /><Relationship Id="rId215" Type="http://schemas.openxmlformats.org/officeDocument/2006/relationships/hyperlink" Target="http://pbs.twimg.com/profile_images/928185650087686144/T0YsX0N8_normal.jpg" TargetMode="External" /><Relationship Id="rId216" Type="http://schemas.openxmlformats.org/officeDocument/2006/relationships/hyperlink" Target="http://pbs.twimg.com/profile_images/950849987159699458/3c8SB13x_normal.jpg" TargetMode="External" /><Relationship Id="rId217" Type="http://schemas.openxmlformats.org/officeDocument/2006/relationships/hyperlink" Target="http://pbs.twimg.com/profile_images/1088909744637689856/aBcHRJzc_normal.jpg" TargetMode="External" /><Relationship Id="rId218" Type="http://schemas.openxmlformats.org/officeDocument/2006/relationships/hyperlink" Target="http://pbs.twimg.com/profile_images/617078600936767488/AAdL3ci7_normal.jpg" TargetMode="External" /><Relationship Id="rId219" Type="http://schemas.openxmlformats.org/officeDocument/2006/relationships/hyperlink" Target="http://pbs.twimg.com/profile_images/1096305092876066816/h6pHbZmx_normal.jpg" TargetMode="External" /><Relationship Id="rId220" Type="http://schemas.openxmlformats.org/officeDocument/2006/relationships/hyperlink" Target="http://pbs.twimg.com/profile_images/879922162731282434/ul9C5W4y_normal.jpg" TargetMode="External" /><Relationship Id="rId221" Type="http://schemas.openxmlformats.org/officeDocument/2006/relationships/hyperlink" Target="http://pbs.twimg.com/profile_images/1058298116380782593/6Png0mCT_normal.jpg" TargetMode="External" /><Relationship Id="rId222" Type="http://schemas.openxmlformats.org/officeDocument/2006/relationships/hyperlink" Target="http://pbs.twimg.com/profile_images/1083719478792327168/ckJxDAbW_normal.jpg" TargetMode="External" /><Relationship Id="rId223" Type="http://schemas.openxmlformats.org/officeDocument/2006/relationships/hyperlink" Target="http://pbs.twimg.com/profile_images/1082306309247111169/o8T8uTg__normal.jpg" TargetMode="External" /><Relationship Id="rId224" Type="http://schemas.openxmlformats.org/officeDocument/2006/relationships/hyperlink" Target="http://pbs.twimg.com/profile_images/879500306953973760/hySRpbA9_normal.jpg" TargetMode="External" /><Relationship Id="rId225" Type="http://schemas.openxmlformats.org/officeDocument/2006/relationships/hyperlink" Target="http://pbs.twimg.com/profile_images/3151369772/b1845f28de648a6b5f909e12da5a4335_normal.jpeg" TargetMode="External" /><Relationship Id="rId226" Type="http://schemas.openxmlformats.org/officeDocument/2006/relationships/hyperlink" Target="http://pbs.twimg.com/profile_images/1057481571823951873/eb4vTqpJ_normal.jpg" TargetMode="External" /><Relationship Id="rId227" Type="http://schemas.openxmlformats.org/officeDocument/2006/relationships/hyperlink" Target="http://pbs.twimg.com/profile_images/935970248293060608/9QQu_XdE_normal.jpg" TargetMode="External" /><Relationship Id="rId228" Type="http://schemas.openxmlformats.org/officeDocument/2006/relationships/hyperlink" Target="http://pbs.twimg.com/profile_images/900454468738789380/xlqGxtZ5_normal.jpg" TargetMode="External" /><Relationship Id="rId229" Type="http://schemas.openxmlformats.org/officeDocument/2006/relationships/hyperlink" Target="http://pbs.twimg.com/profile_images/1061430995046547456/JWsV7fdt_normal.jpg" TargetMode="External" /><Relationship Id="rId230" Type="http://schemas.openxmlformats.org/officeDocument/2006/relationships/hyperlink" Target="http://pbs.twimg.com/profile_images/1052959717549588485/6FBMbuk3_normal.jpg" TargetMode="External" /><Relationship Id="rId231" Type="http://schemas.openxmlformats.org/officeDocument/2006/relationships/hyperlink" Target="http://pbs.twimg.com/profile_images/1062986593462599680/ypQdC1mE_normal.jpg" TargetMode="External" /><Relationship Id="rId232" Type="http://schemas.openxmlformats.org/officeDocument/2006/relationships/hyperlink" Target="http://pbs.twimg.com/profile_images/1040579749884686336/uXOjKrhr_normal.jpg" TargetMode="External" /><Relationship Id="rId233" Type="http://schemas.openxmlformats.org/officeDocument/2006/relationships/hyperlink" Target="http://pbs.twimg.com/profile_images/1095708659416530944/XzqDfWrP_normal.jpg" TargetMode="External" /><Relationship Id="rId234" Type="http://schemas.openxmlformats.org/officeDocument/2006/relationships/hyperlink" Target="http://pbs.twimg.com/profile_images/910840623732871169/voPZ2-Br_normal.jpg" TargetMode="External" /><Relationship Id="rId235" Type="http://schemas.openxmlformats.org/officeDocument/2006/relationships/hyperlink" Target="http://pbs.twimg.com/profile_images/1011895722361479168/gtVWknMv_normal.jpg" TargetMode="External" /><Relationship Id="rId236" Type="http://schemas.openxmlformats.org/officeDocument/2006/relationships/hyperlink" Target="http://pbs.twimg.com/profile_images/964808812778663936/qbFQbOpg_normal.jpg" TargetMode="External" /><Relationship Id="rId237" Type="http://schemas.openxmlformats.org/officeDocument/2006/relationships/hyperlink" Target="http://pbs.twimg.com/profile_images/995046981180502016/aRyWIb1T_normal.jpg" TargetMode="External" /><Relationship Id="rId238" Type="http://schemas.openxmlformats.org/officeDocument/2006/relationships/hyperlink" Target="http://pbs.twimg.com/profile_images/1042430029685252101/vXUmrph6_normal.jpg" TargetMode="External" /><Relationship Id="rId239" Type="http://schemas.openxmlformats.org/officeDocument/2006/relationships/hyperlink" Target="http://pbs.twimg.com/profile_images/1044673890683957249/HNlV-YLb_normal.jpg" TargetMode="External" /><Relationship Id="rId240" Type="http://schemas.openxmlformats.org/officeDocument/2006/relationships/hyperlink" Target="http://pbs.twimg.com/profile_images/1092047560028684291/Y8Ul_Y26_normal.jpg" TargetMode="External" /><Relationship Id="rId241" Type="http://schemas.openxmlformats.org/officeDocument/2006/relationships/hyperlink" Target="http://pbs.twimg.com/profile_images/905891324771094528/alpkR4Gp_normal.jpg" TargetMode="External" /><Relationship Id="rId242" Type="http://schemas.openxmlformats.org/officeDocument/2006/relationships/hyperlink" Target="http://pbs.twimg.com/profile_images/1077673255744557056/bgkmUHjC_normal.jpg" TargetMode="External" /><Relationship Id="rId243" Type="http://schemas.openxmlformats.org/officeDocument/2006/relationships/hyperlink" Target="http://pbs.twimg.com/profile_images/1078148098986332161/n9Zdpcok_normal.jpg" TargetMode="External" /><Relationship Id="rId244" Type="http://schemas.openxmlformats.org/officeDocument/2006/relationships/hyperlink" Target="http://pbs.twimg.com/profile_images/1009881216244330496/dsEU6M34_normal.jpg" TargetMode="External" /><Relationship Id="rId245" Type="http://schemas.openxmlformats.org/officeDocument/2006/relationships/hyperlink" Target="http://pbs.twimg.com/profile_images/1062766879301869570/dUw0yAm0_normal.jpg" TargetMode="External" /><Relationship Id="rId246" Type="http://schemas.openxmlformats.org/officeDocument/2006/relationships/hyperlink" Target="http://pbs.twimg.com/profile_images/844275293028306944/-VZ8Baia_normal.jpg" TargetMode="External" /><Relationship Id="rId247" Type="http://schemas.openxmlformats.org/officeDocument/2006/relationships/hyperlink" Target="http://pbs.twimg.com/profile_images/1053246968825290752/3vGjwGPy_normal.jpg" TargetMode="External" /><Relationship Id="rId248" Type="http://schemas.openxmlformats.org/officeDocument/2006/relationships/hyperlink" Target="http://pbs.twimg.com/profile_images/949708918615429122/PeNsGHNW_normal.jpg" TargetMode="External" /><Relationship Id="rId249" Type="http://schemas.openxmlformats.org/officeDocument/2006/relationships/hyperlink" Target="http://pbs.twimg.com/profile_images/1092844919310438400/0JSu1wS3_normal.jpg" TargetMode="External" /><Relationship Id="rId250" Type="http://schemas.openxmlformats.org/officeDocument/2006/relationships/hyperlink" Target="http://pbs.twimg.com/profile_images/1043820318702407681/7nzh5OOj_normal.jpg" TargetMode="External" /><Relationship Id="rId251" Type="http://schemas.openxmlformats.org/officeDocument/2006/relationships/hyperlink" Target="http://pbs.twimg.com/profile_images/1095826821751492608/MTiqa2Sj_normal.jpg" TargetMode="External" /><Relationship Id="rId252" Type="http://schemas.openxmlformats.org/officeDocument/2006/relationships/hyperlink" Target="http://pbs.twimg.com/profile_images/746443776994971648/_2fiOvUn_normal.jpg" TargetMode="External" /><Relationship Id="rId253" Type="http://schemas.openxmlformats.org/officeDocument/2006/relationships/hyperlink" Target="http://pbs.twimg.com/profile_images/1096211587432620032/jpFCVcUm_normal.jpg" TargetMode="External" /><Relationship Id="rId254" Type="http://schemas.openxmlformats.org/officeDocument/2006/relationships/hyperlink" Target="https://twitter.com/ali47198" TargetMode="External" /><Relationship Id="rId255" Type="http://schemas.openxmlformats.org/officeDocument/2006/relationships/hyperlink" Target="https://twitter.com/o_f_h" TargetMode="External" /><Relationship Id="rId256" Type="http://schemas.openxmlformats.org/officeDocument/2006/relationships/hyperlink" Target="https://twitter.com/ryanamina" TargetMode="External" /><Relationship Id="rId257" Type="http://schemas.openxmlformats.org/officeDocument/2006/relationships/hyperlink" Target="https://twitter.com/yahyyacom" TargetMode="External" /><Relationship Id="rId258" Type="http://schemas.openxmlformats.org/officeDocument/2006/relationships/hyperlink" Target="https://twitter.com/haivaaaa4" TargetMode="External" /><Relationship Id="rId259" Type="http://schemas.openxmlformats.org/officeDocument/2006/relationships/hyperlink" Target="https://twitter.com/amhfarraj" TargetMode="External" /><Relationship Id="rId260" Type="http://schemas.openxmlformats.org/officeDocument/2006/relationships/hyperlink" Target="https://twitter.com/lebanonsave" TargetMode="External" /><Relationship Id="rId261" Type="http://schemas.openxmlformats.org/officeDocument/2006/relationships/hyperlink" Target="https://twitter.com/galangazzz" TargetMode="External" /><Relationship Id="rId262" Type="http://schemas.openxmlformats.org/officeDocument/2006/relationships/hyperlink" Target="https://twitter.com/a9frani" TargetMode="External" /><Relationship Id="rId263" Type="http://schemas.openxmlformats.org/officeDocument/2006/relationships/hyperlink" Target="https://twitter.com/apctll4" TargetMode="External" /><Relationship Id="rId264" Type="http://schemas.openxmlformats.org/officeDocument/2006/relationships/hyperlink" Target="https://twitter.com/tlbakhsh" TargetMode="External" /><Relationship Id="rId265" Type="http://schemas.openxmlformats.org/officeDocument/2006/relationships/hyperlink" Target="https://twitter.com/awwadsalotaibi" TargetMode="External" /><Relationship Id="rId266" Type="http://schemas.openxmlformats.org/officeDocument/2006/relationships/hyperlink" Target="https://twitter.com/sagiagov" TargetMode="External" /><Relationship Id="rId267" Type="http://schemas.openxmlformats.org/officeDocument/2006/relationships/hyperlink" Target="https://twitter.com/joolinrosy" TargetMode="External" /><Relationship Id="rId268" Type="http://schemas.openxmlformats.org/officeDocument/2006/relationships/hyperlink" Target="https://twitter.com/tmymf7901" TargetMode="External" /><Relationship Id="rId269" Type="http://schemas.openxmlformats.org/officeDocument/2006/relationships/hyperlink" Target="https://twitter.com/vitayob" TargetMode="External" /><Relationship Id="rId270" Type="http://schemas.openxmlformats.org/officeDocument/2006/relationships/hyperlink" Target="https://twitter.com/mas55660455" TargetMode="External" /><Relationship Id="rId271" Type="http://schemas.openxmlformats.org/officeDocument/2006/relationships/hyperlink" Target="https://twitter.com/alfadelamin" TargetMode="External" /><Relationship Id="rId272" Type="http://schemas.openxmlformats.org/officeDocument/2006/relationships/hyperlink" Target="https://twitter.com/lamia_baeshen" TargetMode="External" /><Relationship Id="rId273" Type="http://schemas.openxmlformats.org/officeDocument/2006/relationships/hyperlink" Target="https://twitter.com/katestewart22" TargetMode="External" /><Relationship Id="rId274" Type="http://schemas.openxmlformats.org/officeDocument/2006/relationships/hyperlink" Target="https://twitter.com/azoz1982" TargetMode="External" /><Relationship Id="rId275" Type="http://schemas.openxmlformats.org/officeDocument/2006/relationships/hyperlink" Target="https://twitter.com/sarieal" TargetMode="External" /><Relationship Id="rId276" Type="http://schemas.openxmlformats.org/officeDocument/2006/relationships/hyperlink" Target="https://twitter.com/yhya_jaber" TargetMode="External" /><Relationship Id="rId277" Type="http://schemas.openxmlformats.org/officeDocument/2006/relationships/hyperlink" Target="https://twitter.com/m_t_sh0" TargetMode="External" /><Relationship Id="rId278" Type="http://schemas.openxmlformats.org/officeDocument/2006/relationships/hyperlink" Target="https://twitter.com/kam_50" TargetMode="External" /><Relationship Id="rId279" Type="http://schemas.openxmlformats.org/officeDocument/2006/relationships/hyperlink" Target="https://twitter.com/abdualazezk" TargetMode="External" /><Relationship Id="rId280" Type="http://schemas.openxmlformats.org/officeDocument/2006/relationships/hyperlink" Target="https://twitter.com/3shmshm" TargetMode="External" /><Relationship Id="rId281" Type="http://schemas.openxmlformats.org/officeDocument/2006/relationships/hyperlink" Target="https://twitter.com/tawfiq_mekbas" TargetMode="External" /><Relationship Id="rId282" Type="http://schemas.openxmlformats.org/officeDocument/2006/relationships/hyperlink" Target="https://twitter.com/alixiil" TargetMode="External" /><Relationship Id="rId283" Type="http://schemas.openxmlformats.org/officeDocument/2006/relationships/hyperlink" Target="https://twitter.com/wcecsc81" TargetMode="External" /><Relationship Id="rId284" Type="http://schemas.openxmlformats.org/officeDocument/2006/relationships/hyperlink" Target="https://twitter.com/11reyan" TargetMode="External" /><Relationship Id="rId285" Type="http://schemas.openxmlformats.org/officeDocument/2006/relationships/hyperlink" Target="https://twitter.com/laila_h18" TargetMode="External" /><Relationship Id="rId286" Type="http://schemas.openxmlformats.org/officeDocument/2006/relationships/hyperlink" Target="https://twitter.com/zamogah" TargetMode="External" /><Relationship Id="rId287" Type="http://schemas.openxmlformats.org/officeDocument/2006/relationships/hyperlink" Target="https://twitter.com/sara_alabdallaa" TargetMode="External" /><Relationship Id="rId288" Type="http://schemas.openxmlformats.org/officeDocument/2006/relationships/hyperlink" Target="https://twitter.com/wewe9889" TargetMode="External" /><Relationship Id="rId289" Type="http://schemas.openxmlformats.org/officeDocument/2006/relationships/hyperlink" Target="https://twitter.com/r67d9bnaoglp978" TargetMode="External" /><Relationship Id="rId290" Type="http://schemas.openxmlformats.org/officeDocument/2006/relationships/hyperlink" Target="https://twitter.com/anajambi" TargetMode="External" /><Relationship Id="rId291" Type="http://schemas.openxmlformats.org/officeDocument/2006/relationships/hyperlink" Target="https://twitter.com/k_m_althawadi" TargetMode="External" /><Relationship Id="rId292" Type="http://schemas.openxmlformats.org/officeDocument/2006/relationships/hyperlink" Target="https://twitter.com/lonley1434" TargetMode="External" /><Relationship Id="rId293" Type="http://schemas.openxmlformats.org/officeDocument/2006/relationships/hyperlink" Target="https://twitter.com/ahmedbinmasoud" TargetMode="External" /><Relationship Id="rId294" Type="http://schemas.openxmlformats.org/officeDocument/2006/relationships/hyperlink" Target="https://twitter.com/twitanp" TargetMode="External" /><Relationship Id="rId295" Type="http://schemas.openxmlformats.org/officeDocument/2006/relationships/hyperlink" Target="https://twitter.com/hamor9258" TargetMode="External" /><Relationship Id="rId296" Type="http://schemas.openxmlformats.org/officeDocument/2006/relationships/hyperlink" Target="https://twitter.com/ssmm889" TargetMode="External" /><Relationship Id="rId297" Type="http://schemas.openxmlformats.org/officeDocument/2006/relationships/hyperlink" Target="https://twitter.com/roaadroid" TargetMode="External" /><Relationship Id="rId298" Type="http://schemas.openxmlformats.org/officeDocument/2006/relationships/hyperlink" Target="https://twitter.com/mano0olia" TargetMode="External" /><Relationship Id="rId299" Type="http://schemas.openxmlformats.org/officeDocument/2006/relationships/hyperlink" Target="https://twitter.com/gray_27" TargetMode="External" /><Relationship Id="rId300" Type="http://schemas.openxmlformats.org/officeDocument/2006/relationships/hyperlink" Target="https://twitter.com/omatheer22221" TargetMode="External" /><Relationship Id="rId301" Type="http://schemas.openxmlformats.org/officeDocument/2006/relationships/hyperlink" Target="https://twitter.com/oneokmariam" TargetMode="External" /><Relationship Id="rId302" Type="http://schemas.openxmlformats.org/officeDocument/2006/relationships/hyperlink" Target="https://twitter.com/sasa4910" TargetMode="External" /><Relationship Id="rId303" Type="http://schemas.openxmlformats.org/officeDocument/2006/relationships/hyperlink" Target="https://twitter.com/yoorrii9" TargetMode="External" /><Relationship Id="rId304" Type="http://schemas.openxmlformats.org/officeDocument/2006/relationships/hyperlink" Target="https://twitter.com/nawaleeta" TargetMode="External" /><Relationship Id="rId305" Type="http://schemas.openxmlformats.org/officeDocument/2006/relationships/hyperlink" Target="https://twitter.com/sulumbo" TargetMode="External" /><Relationship Id="rId306" Type="http://schemas.openxmlformats.org/officeDocument/2006/relationships/hyperlink" Target="https://twitter.com/washingtonpost" TargetMode="External" /><Relationship Id="rId307" Type="http://schemas.openxmlformats.org/officeDocument/2006/relationships/hyperlink" Target="https://twitter.com/amazon" TargetMode="External" /><Relationship Id="rId308" Type="http://schemas.openxmlformats.org/officeDocument/2006/relationships/hyperlink" Target="https://twitter.com/jeffbezos" TargetMode="External" /><Relationship Id="rId309" Type="http://schemas.openxmlformats.org/officeDocument/2006/relationships/hyperlink" Target="https://twitter.com/secretsoldier99" TargetMode="External" /><Relationship Id="rId310" Type="http://schemas.openxmlformats.org/officeDocument/2006/relationships/hyperlink" Target="https://twitter.com/marcowenjones" TargetMode="External" /><Relationship Id="rId311" Type="http://schemas.openxmlformats.org/officeDocument/2006/relationships/hyperlink" Target="https://twitter.com/a_hmed6009" TargetMode="External" /><Relationship Id="rId312" Type="http://schemas.openxmlformats.org/officeDocument/2006/relationships/hyperlink" Target="https://twitter.com/bejadmalmutairi" TargetMode="External" /><Relationship Id="rId313" Type="http://schemas.openxmlformats.org/officeDocument/2006/relationships/hyperlink" Target="https://twitter.com/yasir_ksa2030" TargetMode="External" /><Relationship Id="rId314" Type="http://schemas.openxmlformats.org/officeDocument/2006/relationships/hyperlink" Target="https://twitter.com/emsalmadani" TargetMode="External" /><Relationship Id="rId315" Type="http://schemas.openxmlformats.org/officeDocument/2006/relationships/hyperlink" Target="https://twitter.com/amerzeqafy" TargetMode="External" /><Relationship Id="rId316" Type="http://schemas.openxmlformats.org/officeDocument/2006/relationships/hyperlink" Target="https://twitter.com/ole_solee" TargetMode="External" /><Relationship Id="rId317" Type="http://schemas.openxmlformats.org/officeDocument/2006/relationships/hyperlink" Target="https://twitter.com/mbs_samialghmdi" TargetMode="External" /><Relationship Id="rId318" Type="http://schemas.openxmlformats.org/officeDocument/2006/relationships/hyperlink" Target="https://twitter.com/basma_2323" TargetMode="External" /><Relationship Id="rId319" Type="http://schemas.openxmlformats.org/officeDocument/2006/relationships/hyperlink" Target="https://twitter.com/hellrazersss" TargetMode="External" /><Relationship Id="rId320" Type="http://schemas.openxmlformats.org/officeDocument/2006/relationships/hyperlink" Target="https://twitter.com/hhak4b" TargetMode="External" /><Relationship Id="rId321" Type="http://schemas.openxmlformats.org/officeDocument/2006/relationships/hyperlink" Target="https://twitter.com/abbeyutiful_" TargetMode="External" /><Relationship Id="rId322" Type="http://schemas.openxmlformats.org/officeDocument/2006/relationships/hyperlink" Target="https://twitter.com/reemi1438" TargetMode="External" /><Relationship Id="rId323" Type="http://schemas.openxmlformats.org/officeDocument/2006/relationships/hyperlink" Target="https://twitter.com/ojbmiommqkilt30" TargetMode="External" /><Relationship Id="rId324" Type="http://schemas.openxmlformats.org/officeDocument/2006/relationships/hyperlink" Target="https://twitter.com/its_me_f" TargetMode="External" /><Relationship Id="rId325" Type="http://schemas.openxmlformats.org/officeDocument/2006/relationships/hyperlink" Target="https://twitter.com/b_otyf" TargetMode="External" /><Relationship Id="rId326" Type="http://schemas.openxmlformats.org/officeDocument/2006/relationships/hyperlink" Target="https://twitter.com/amjadt25" TargetMode="External" /><Relationship Id="rId327" Type="http://schemas.openxmlformats.org/officeDocument/2006/relationships/hyperlink" Target="https://twitter.com/asseel18013" TargetMode="External" /><Relationship Id="rId328" Type="http://schemas.openxmlformats.org/officeDocument/2006/relationships/hyperlink" Target="https://twitter.com/maheralbawardi" TargetMode="External" /><Relationship Id="rId329" Type="http://schemas.openxmlformats.org/officeDocument/2006/relationships/hyperlink" Target="https://twitter.com/moh_alswat" TargetMode="External" /><Relationship Id="rId330" Type="http://schemas.openxmlformats.org/officeDocument/2006/relationships/hyperlink" Target="https://twitter.com/tariqaljaser" TargetMode="External" /><Relationship Id="rId331" Type="http://schemas.openxmlformats.org/officeDocument/2006/relationships/hyperlink" Target="https://twitter.com/ali_dhaher" TargetMode="External" /><Relationship Id="rId332" Type="http://schemas.openxmlformats.org/officeDocument/2006/relationships/hyperlink" Target="https://twitter.com/naissy_q" TargetMode="External" /><Relationship Id="rId333" Type="http://schemas.openxmlformats.org/officeDocument/2006/relationships/hyperlink" Target="https://twitter.com/yahyasaltaleedi" TargetMode="External" /><Relationship Id="rId334" Type="http://schemas.openxmlformats.org/officeDocument/2006/relationships/hyperlink" Target="https://twitter.com/fahddeepaji1" TargetMode="External" /><Relationship Id="rId335" Type="http://schemas.openxmlformats.org/officeDocument/2006/relationships/hyperlink" Target="https://twitter.com/tabuk_hashtag" TargetMode="External" /><Relationship Id="rId336" Type="http://schemas.openxmlformats.org/officeDocument/2006/relationships/hyperlink" Target="https://twitter.com/holstn10" TargetMode="External" /><Relationship Id="rId337" Type="http://schemas.openxmlformats.org/officeDocument/2006/relationships/hyperlink" Target="https://twitter.com/1n_sultan1" TargetMode="External" /><Relationship Id="rId338" Type="http://schemas.openxmlformats.org/officeDocument/2006/relationships/hyperlink" Target="https://twitter.com/theee_fan" TargetMode="External" /><Relationship Id="rId339" Type="http://schemas.openxmlformats.org/officeDocument/2006/relationships/hyperlink" Target="https://twitter.com/amamxoxok" TargetMode="External" /><Relationship Id="rId340" Type="http://schemas.openxmlformats.org/officeDocument/2006/relationships/hyperlink" Target="https://twitter.com/alwaleedmb" TargetMode="External" /><Relationship Id="rId341" Type="http://schemas.openxmlformats.org/officeDocument/2006/relationships/hyperlink" Target="https://twitter.com/mohalfaisal1995" TargetMode="External" /><Relationship Id="rId342" Type="http://schemas.openxmlformats.org/officeDocument/2006/relationships/hyperlink" Target="https://twitter.com/aqeeliana" TargetMode="External" /><Relationship Id="rId343" Type="http://schemas.openxmlformats.org/officeDocument/2006/relationships/hyperlink" Target="https://twitter.com/hanash15111" TargetMode="External" /><Relationship Id="rId344" Type="http://schemas.openxmlformats.org/officeDocument/2006/relationships/hyperlink" Target="https://twitter.com/b__h0" TargetMode="External" /><Relationship Id="rId345" Type="http://schemas.openxmlformats.org/officeDocument/2006/relationships/hyperlink" Target="https://twitter.com/a12127883" TargetMode="External" /><Relationship Id="rId346" Type="http://schemas.openxmlformats.org/officeDocument/2006/relationships/hyperlink" Target="https://twitter.com/saeedsubhi" TargetMode="External" /><Relationship Id="rId347" Type="http://schemas.openxmlformats.org/officeDocument/2006/relationships/hyperlink" Target="https://twitter.com/ksamorahg" TargetMode="External" /><Relationship Id="rId348" Type="http://schemas.openxmlformats.org/officeDocument/2006/relationships/comments" Target="../comments2.xml" /><Relationship Id="rId349" Type="http://schemas.openxmlformats.org/officeDocument/2006/relationships/vmlDrawing" Target="../drawings/vmlDrawing2.vml" /><Relationship Id="rId350" Type="http://schemas.openxmlformats.org/officeDocument/2006/relationships/table" Target="../tables/table2.xml" /><Relationship Id="rId351" Type="http://schemas.openxmlformats.org/officeDocument/2006/relationships/drawing" Target="../drawings/drawing1.xml" /><Relationship Id="rId35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aliexpress.com/" TargetMode="External" /><Relationship Id="rId2" Type="http://schemas.openxmlformats.org/officeDocument/2006/relationships/hyperlink" Target="http://globalinterpark.com/main/main" TargetMode="External" /><Relationship Id="rId3" Type="http://schemas.openxmlformats.org/officeDocument/2006/relationships/hyperlink" Target="https://twitter.com/JeffBezos/status/1093643321732464646" TargetMode="External" /><Relationship Id="rId4" Type="http://schemas.openxmlformats.org/officeDocument/2006/relationships/hyperlink" Target="https://www.missbaby.com/" TargetMode="External" /><Relationship Id="rId5" Type="http://schemas.openxmlformats.org/officeDocument/2006/relationships/hyperlink" Target="https://gymboree.com/" TargetMode="External" /><Relationship Id="rId6" Type="http://schemas.openxmlformats.org/officeDocument/2006/relationships/hyperlink" Target="http://next.com/" TargetMode="External" /><Relationship Id="rId7" Type="http://schemas.openxmlformats.org/officeDocument/2006/relationships/hyperlink" Target="http://www.fishpond.com/" TargetMode="External" /><Relationship Id="rId8" Type="http://schemas.openxmlformats.org/officeDocument/2006/relationships/hyperlink" Target="https://twitter.com/Yasir_KSA2030/status/1065653092023222273" TargetMode="External" /><Relationship Id="rId9" Type="http://schemas.openxmlformats.org/officeDocument/2006/relationships/hyperlink" Target="https://twitter.com/awwadsalotaibi/status/1094274463527399428" TargetMode="External" /><Relationship Id="rId10" Type="http://schemas.openxmlformats.org/officeDocument/2006/relationships/hyperlink" Target="https://twitter.com/JeffBezos/status/1093643321732464646" TargetMode="External" /><Relationship Id="rId11" Type="http://schemas.openxmlformats.org/officeDocument/2006/relationships/hyperlink" Target="https://twitter.com/Yasir_KSA2030/status/1065653092023222273" TargetMode="External" /><Relationship Id="rId12" Type="http://schemas.openxmlformats.org/officeDocument/2006/relationships/hyperlink" Target="https://www.aliexpress.com/" TargetMode="External" /><Relationship Id="rId13" Type="http://schemas.openxmlformats.org/officeDocument/2006/relationships/hyperlink" Target="http://globalinterpark.com/main/main" TargetMode="External" /><Relationship Id="rId14" Type="http://schemas.openxmlformats.org/officeDocument/2006/relationships/hyperlink" Target="https://www.missbaby.com/" TargetMode="External" /><Relationship Id="rId15" Type="http://schemas.openxmlformats.org/officeDocument/2006/relationships/hyperlink" Target="https://gymboree.com/" TargetMode="External" /><Relationship Id="rId16" Type="http://schemas.openxmlformats.org/officeDocument/2006/relationships/hyperlink" Target="http://next.com/" TargetMode="External" /><Relationship Id="rId17" Type="http://schemas.openxmlformats.org/officeDocument/2006/relationships/hyperlink" Target="http://www.fishpond.com/" TargetMode="External" /><Relationship Id="rId18" Type="http://schemas.openxmlformats.org/officeDocument/2006/relationships/hyperlink" Target="https://twitter.com/awwadsalotaibi/status/1094274463527399428" TargetMode="External" /><Relationship Id="rId19" Type="http://schemas.openxmlformats.org/officeDocument/2006/relationships/hyperlink" Target="https://twitter.com/JeffBezos/status/1093643321732464646" TargetMode="External" /><Relationship Id="rId20" Type="http://schemas.openxmlformats.org/officeDocument/2006/relationships/table" Target="../tables/table12.xml" /><Relationship Id="rId21" Type="http://schemas.openxmlformats.org/officeDocument/2006/relationships/table" Target="../tables/table13.xml" /><Relationship Id="rId22" Type="http://schemas.openxmlformats.org/officeDocument/2006/relationships/table" Target="../tables/table14.xml" /><Relationship Id="rId23" Type="http://schemas.openxmlformats.org/officeDocument/2006/relationships/table" Target="../tables/table15.xml" /><Relationship Id="rId24" Type="http://schemas.openxmlformats.org/officeDocument/2006/relationships/table" Target="../tables/table16.xml" /><Relationship Id="rId25" Type="http://schemas.openxmlformats.org/officeDocument/2006/relationships/table" Target="../tables/table17.xml" /><Relationship Id="rId26" Type="http://schemas.openxmlformats.org/officeDocument/2006/relationships/table" Target="../tables/table18.xml" /><Relationship Id="rId27"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599"/>
  <sheetViews>
    <sheetView workbookViewId="0" topLeftCell="A1">
      <pane xSplit="2" ySplit="2" topLeftCell="C3" activePane="bottomRight" state="frozen"/>
      <selection pane="topRight" activeCell="C1" sqref="C1"/>
      <selection pane="bottomLeft" activeCell="A3" sqref="A3"/>
      <selection pane="bottomRight" activeCell="A2" sqref="A2:BL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34.140625" style="0" customWidth="1"/>
    <col min="17" max="17" width="74.421875" style="0"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3" t="s">
        <v>39</v>
      </c>
      <c r="D1" s="14"/>
      <c r="E1" s="14"/>
      <c r="F1" s="14"/>
      <c r="G1" s="13"/>
      <c r="H1" s="11" t="s">
        <v>43</v>
      </c>
      <c r="I1" s="43"/>
      <c r="J1" s="43"/>
      <c r="K1" s="29" t="s">
        <v>42</v>
      </c>
      <c r="L1" s="15" t="s">
        <v>40</v>
      </c>
      <c r="M1" s="15"/>
      <c r="N1" s="12" t="s">
        <v>41</v>
      </c>
    </row>
    <row r="2" spans="1:64"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195</v>
      </c>
      <c r="P2" s="7" t="s">
        <v>196</v>
      </c>
      <c r="Q2" s="7" t="s">
        <v>197</v>
      </c>
      <c r="R2" s="7" t="s">
        <v>198</v>
      </c>
      <c r="S2" s="7" t="s">
        <v>199</v>
      </c>
      <c r="T2" s="7" t="s">
        <v>200</v>
      </c>
      <c r="U2" s="7" t="s">
        <v>201</v>
      </c>
      <c r="V2" s="7" t="s">
        <v>202</v>
      </c>
      <c r="W2" s="7" t="s">
        <v>203</v>
      </c>
      <c r="X2" s="7" t="s">
        <v>204</v>
      </c>
      <c r="Y2" s="7" t="s">
        <v>205</v>
      </c>
      <c r="Z2" s="7" t="s">
        <v>206</v>
      </c>
      <c r="AA2" s="7" t="s">
        <v>207</v>
      </c>
      <c r="AB2" s="7" t="s">
        <v>208</v>
      </c>
      <c r="AC2" s="7" t="s">
        <v>209</v>
      </c>
      <c r="AD2" s="7" t="s">
        <v>210</v>
      </c>
      <c r="AE2" s="7" t="s">
        <v>211</v>
      </c>
      <c r="AF2" s="7" t="s">
        <v>212</v>
      </c>
      <c r="AG2" s="7" t="s">
        <v>213</v>
      </c>
      <c r="AH2" s="7" t="s">
        <v>214</v>
      </c>
      <c r="AI2" s="7" t="s">
        <v>215</v>
      </c>
      <c r="AJ2" s="7" t="s">
        <v>216</v>
      </c>
      <c r="AK2" s="7" t="s">
        <v>217</v>
      </c>
      <c r="AL2" s="7" t="s">
        <v>218</v>
      </c>
      <c r="AM2" s="7" t="s">
        <v>219</v>
      </c>
      <c r="AN2" s="7" t="s">
        <v>220</v>
      </c>
      <c r="AO2" s="7" t="s">
        <v>221</v>
      </c>
      <c r="AP2" s="7" t="s">
        <v>222</v>
      </c>
      <c r="AQ2" s="7" t="s">
        <v>223</v>
      </c>
      <c r="AR2" s="7" t="s">
        <v>224</v>
      </c>
      <c r="AS2" s="7" t="s">
        <v>225</v>
      </c>
      <c r="AT2" s="7" t="s">
        <v>226</v>
      </c>
      <c r="AU2" s="7" t="s">
        <v>227</v>
      </c>
      <c r="AV2" s="7" t="s">
        <v>228</v>
      </c>
      <c r="AW2" s="7" t="s">
        <v>229</v>
      </c>
      <c r="AX2" s="7" t="s">
        <v>230</v>
      </c>
      <c r="AY2" s="7" t="s">
        <v>231</v>
      </c>
      <c r="AZ2" s="7" t="s">
        <v>232</v>
      </c>
      <c r="BA2" t="s">
        <v>1192</v>
      </c>
      <c r="BB2" s="7" t="s">
        <v>1208</v>
      </c>
      <c r="BC2" s="7" t="s">
        <v>1209</v>
      </c>
      <c r="BD2" s="44" t="s">
        <v>1660</v>
      </c>
      <c r="BE2" s="44" t="s">
        <v>1661</v>
      </c>
      <c r="BF2" s="44" t="s">
        <v>1662</v>
      </c>
      <c r="BG2" s="44" t="s">
        <v>1663</v>
      </c>
      <c r="BH2" s="44" t="s">
        <v>1664</v>
      </c>
      <c r="BI2" s="44" t="s">
        <v>1665</v>
      </c>
      <c r="BJ2" s="44" t="s">
        <v>1666</v>
      </c>
      <c r="BK2" s="44" t="s">
        <v>1667</v>
      </c>
      <c r="BL2" s="44" t="s">
        <v>1668</v>
      </c>
    </row>
    <row r="3" spans="1:64" ht="15" customHeight="1">
      <c r="A3" s="57" t="s">
        <v>245</v>
      </c>
      <c r="B3" s="57" t="s">
        <v>244</v>
      </c>
      <c r="C3" s="58" t="s">
        <v>1712</v>
      </c>
      <c r="D3" s="59">
        <v>3</v>
      </c>
      <c r="E3" s="60" t="s">
        <v>132</v>
      </c>
      <c r="F3" s="61">
        <v>32</v>
      </c>
      <c r="G3" s="58"/>
      <c r="H3" s="62"/>
      <c r="I3" s="63"/>
      <c r="J3" s="63"/>
      <c r="K3" s="64" t="s">
        <v>65</v>
      </c>
      <c r="L3" s="65">
        <v>3</v>
      </c>
      <c r="M3" s="65"/>
      <c r="N3" s="66"/>
      <c r="O3" s="83" t="s">
        <v>327</v>
      </c>
      <c r="P3" s="86">
        <v>43503.48650462963</v>
      </c>
      <c r="Q3" s="83" t="s">
        <v>337</v>
      </c>
      <c r="R3" s="83"/>
      <c r="S3" s="83"/>
      <c r="T3" s="83" t="s">
        <v>354</v>
      </c>
      <c r="U3" s="83"/>
      <c r="V3" s="90" t="s">
        <v>374</v>
      </c>
      <c r="W3" s="86">
        <v>43503.48650462963</v>
      </c>
      <c r="X3" s="90" t="s">
        <v>450</v>
      </c>
      <c r="Y3" s="83"/>
      <c r="Z3" s="83"/>
      <c r="AA3" s="91" t="s">
        <v>539</v>
      </c>
      <c r="AB3" s="83"/>
      <c r="AC3" s="83" t="b">
        <v>0</v>
      </c>
      <c r="AD3" s="83">
        <v>0</v>
      </c>
      <c r="AE3" s="91" t="s">
        <v>620</v>
      </c>
      <c r="AF3" s="83" t="b">
        <v>0</v>
      </c>
      <c r="AG3" s="83" t="s">
        <v>624</v>
      </c>
      <c r="AH3" s="83"/>
      <c r="AI3" s="91" t="s">
        <v>620</v>
      </c>
      <c r="AJ3" s="83" t="b">
        <v>0</v>
      </c>
      <c r="AK3" s="83">
        <v>2</v>
      </c>
      <c r="AL3" s="91" t="s">
        <v>538</v>
      </c>
      <c r="AM3" s="83" t="s">
        <v>630</v>
      </c>
      <c r="AN3" s="83" t="b">
        <v>0</v>
      </c>
      <c r="AO3" s="91" t="s">
        <v>538</v>
      </c>
      <c r="AP3" s="83" t="s">
        <v>197</v>
      </c>
      <c r="AQ3" s="83">
        <v>0</v>
      </c>
      <c r="AR3" s="83">
        <v>0</v>
      </c>
      <c r="AS3" s="83"/>
      <c r="AT3" s="83"/>
      <c r="AU3" s="83"/>
      <c r="AV3" s="83"/>
      <c r="AW3" s="83"/>
      <c r="AX3" s="83"/>
      <c r="AY3" s="83"/>
      <c r="AZ3" s="83"/>
      <c r="BA3" s="83">
        <v>1</v>
      </c>
      <c r="BB3" s="83" t="str">
        <f>REPLACE(INDEX(GroupVertices[Group],MATCH(Edges[[#This Row],[Vertex 1]],GroupVertices[Vertex],0)),1,1,"")</f>
        <v>8</v>
      </c>
      <c r="BC3" s="83" t="str">
        <f>REPLACE(INDEX(GroupVertices[Group],MATCH(Edges[[#This Row],[Vertex 2]],GroupVertices[Vertex],0)),1,1,"")</f>
        <v>8</v>
      </c>
      <c r="BD3" s="71">
        <v>0</v>
      </c>
      <c r="BE3" s="72">
        <v>0</v>
      </c>
      <c r="BF3" s="71">
        <v>0</v>
      </c>
      <c r="BG3" s="72">
        <v>0</v>
      </c>
      <c r="BH3" s="71">
        <v>0</v>
      </c>
      <c r="BI3" s="72">
        <v>0</v>
      </c>
      <c r="BJ3" s="71">
        <v>10</v>
      </c>
      <c r="BK3" s="72">
        <v>100</v>
      </c>
      <c r="BL3" s="71">
        <v>10</v>
      </c>
    </row>
    <row r="4" spans="1:64" ht="15" customHeight="1">
      <c r="A4" s="57" t="s">
        <v>244</v>
      </c>
      <c r="B4" s="57" t="s">
        <v>244</v>
      </c>
      <c r="C4" s="58" t="s">
        <v>1712</v>
      </c>
      <c r="D4" s="59">
        <v>3</v>
      </c>
      <c r="E4" s="60" t="s">
        <v>132</v>
      </c>
      <c r="F4" s="61">
        <v>32</v>
      </c>
      <c r="G4" s="58"/>
      <c r="H4" s="62"/>
      <c r="I4" s="74"/>
      <c r="J4" s="74"/>
      <c r="K4" s="64" t="s">
        <v>65</v>
      </c>
      <c r="L4" s="75">
        <v>4</v>
      </c>
      <c r="M4" s="75"/>
      <c r="N4" s="73"/>
      <c r="O4" s="84" t="s">
        <v>197</v>
      </c>
      <c r="P4" s="87">
        <v>43501.247881944444</v>
      </c>
      <c r="Q4" s="84" t="s">
        <v>337</v>
      </c>
      <c r="R4" s="84"/>
      <c r="S4" s="84"/>
      <c r="T4" s="84" t="s">
        <v>354</v>
      </c>
      <c r="U4" s="84"/>
      <c r="V4" s="89" t="s">
        <v>373</v>
      </c>
      <c r="W4" s="87">
        <v>43501.247881944444</v>
      </c>
      <c r="X4" s="89" t="s">
        <v>449</v>
      </c>
      <c r="Y4" s="84"/>
      <c r="Z4" s="84"/>
      <c r="AA4" s="92" t="s">
        <v>538</v>
      </c>
      <c r="AB4" s="84"/>
      <c r="AC4" s="84" t="b">
        <v>0</v>
      </c>
      <c r="AD4" s="84">
        <v>5</v>
      </c>
      <c r="AE4" s="92" t="s">
        <v>620</v>
      </c>
      <c r="AF4" s="84" t="b">
        <v>0</v>
      </c>
      <c r="AG4" s="84" t="s">
        <v>624</v>
      </c>
      <c r="AH4" s="84"/>
      <c r="AI4" s="92" t="s">
        <v>620</v>
      </c>
      <c r="AJ4" s="84" t="b">
        <v>0</v>
      </c>
      <c r="AK4" s="84">
        <v>2</v>
      </c>
      <c r="AL4" s="92" t="s">
        <v>620</v>
      </c>
      <c r="AM4" s="84" t="s">
        <v>630</v>
      </c>
      <c r="AN4" s="84" t="b">
        <v>0</v>
      </c>
      <c r="AO4" s="92" t="s">
        <v>538</v>
      </c>
      <c r="AP4" s="84" t="s">
        <v>327</v>
      </c>
      <c r="AQ4" s="84">
        <v>0</v>
      </c>
      <c r="AR4" s="84">
        <v>0</v>
      </c>
      <c r="AS4" s="84"/>
      <c r="AT4" s="84"/>
      <c r="AU4" s="84"/>
      <c r="AV4" s="84"/>
      <c r="AW4" s="84"/>
      <c r="AX4" s="84"/>
      <c r="AY4" s="84"/>
      <c r="AZ4" s="84"/>
      <c r="BA4" s="84">
        <v>1</v>
      </c>
      <c r="BB4" s="83" t="str">
        <f>REPLACE(INDEX(GroupVertices[Group],MATCH(Edges[[#This Row],[Vertex 1]],GroupVertices[Vertex],0)),1,1,"")</f>
        <v>8</v>
      </c>
      <c r="BC4" s="83" t="str">
        <f>REPLACE(INDEX(GroupVertices[Group],MATCH(Edges[[#This Row],[Vertex 2]],GroupVertices[Vertex],0)),1,1,"")</f>
        <v>8</v>
      </c>
      <c r="BD4" s="71">
        <v>0</v>
      </c>
      <c r="BE4" s="72">
        <v>0</v>
      </c>
      <c r="BF4" s="71">
        <v>0</v>
      </c>
      <c r="BG4" s="72">
        <v>0</v>
      </c>
      <c r="BH4" s="71">
        <v>0</v>
      </c>
      <c r="BI4" s="72">
        <v>0</v>
      </c>
      <c r="BJ4" s="71">
        <v>10</v>
      </c>
      <c r="BK4" s="72">
        <v>100</v>
      </c>
      <c r="BL4" s="71">
        <v>10</v>
      </c>
    </row>
    <row r="5" spans="1:64" ht="15">
      <c r="A5" s="57" t="s">
        <v>246</v>
      </c>
      <c r="B5" s="57" t="s">
        <v>244</v>
      </c>
      <c r="C5" s="58" t="s">
        <v>1712</v>
      </c>
      <c r="D5" s="59">
        <v>3</v>
      </c>
      <c r="E5" s="60" t="s">
        <v>132</v>
      </c>
      <c r="F5" s="61">
        <v>32</v>
      </c>
      <c r="G5" s="58"/>
      <c r="H5" s="62"/>
      <c r="I5" s="74"/>
      <c r="J5" s="74"/>
      <c r="K5" s="64" t="s">
        <v>65</v>
      </c>
      <c r="L5" s="75">
        <v>5</v>
      </c>
      <c r="M5" s="75"/>
      <c r="N5" s="73"/>
      <c r="O5" s="84" t="s">
        <v>327</v>
      </c>
      <c r="P5" s="87">
        <v>43503.48841435185</v>
      </c>
      <c r="Q5" s="84" t="s">
        <v>337</v>
      </c>
      <c r="R5" s="84"/>
      <c r="S5" s="84"/>
      <c r="T5" s="84" t="s">
        <v>354</v>
      </c>
      <c r="U5" s="84"/>
      <c r="V5" s="89" t="s">
        <v>375</v>
      </c>
      <c r="W5" s="87">
        <v>43503.48841435185</v>
      </c>
      <c r="X5" s="89" t="s">
        <v>451</v>
      </c>
      <c r="Y5" s="84"/>
      <c r="Z5" s="84"/>
      <c r="AA5" s="92" t="s">
        <v>540</v>
      </c>
      <c r="AB5" s="84"/>
      <c r="AC5" s="84" t="b">
        <v>0</v>
      </c>
      <c r="AD5" s="84">
        <v>0</v>
      </c>
      <c r="AE5" s="92" t="s">
        <v>620</v>
      </c>
      <c r="AF5" s="84" t="b">
        <v>0</v>
      </c>
      <c r="AG5" s="84" t="s">
        <v>624</v>
      </c>
      <c r="AH5" s="84"/>
      <c r="AI5" s="92" t="s">
        <v>620</v>
      </c>
      <c r="AJ5" s="84" t="b">
        <v>0</v>
      </c>
      <c r="AK5" s="84">
        <v>2</v>
      </c>
      <c r="AL5" s="92" t="s">
        <v>538</v>
      </c>
      <c r="AM5" s="84" t="s">
        <v>630</v>
      </c>
      <c r="AN5" s="84" t="b">
        <v>0</v>
      </c>
      <c r="AO5" s="92" t="s">
        <v>538</v>
      </c>
      <c r="AP5" s="84" t="s">
        <v>197</v>
      </c>
      <c r="AQ5" s="84">
        <v>0</v>
      </c>
      <c r="AR5" s="84">
        <v>0</v>
      </c>
      <c r="AS5" s="84"/>
      <c r="AT5" s="84"/>
      <c r="AU5" s="84"/>
      <c r="AV5" s="84"/>
      <c r="AW5" s="84"/>
      <c r="AX5" s="84"/>
      <c r="AY5" s="84"/>
      <c r="AZ5" s="84"/>
      <c r="BA5" s="84">
        <v>1</v>
      </c>
      <c r="BB5" s="83" t="str">
        <f>REPLACE(INDEX(GroupVertices[Group],MATCH(Edges[[#This Row],[Vertex 1]],GroupVertices[Vertex],0)),1,1,"")</f>
        <v>8</v>
      </c>
      <c r="BC5" s="83" t="str">
        <f>REPLACE(INDEX(GroupVertices[Group],MATCH(Edges[[#This Row],[Vertex 2]],GroupVertices[Vertex],0)),1,1,"")</f>
        <v>8</v>
      </c>
      <c r="BD5" s="71">
        <v>0</v>
      </c>
      <c r="BE5" s="72">
        <v>0</v>
      </c>
      <c r="BF5" s="71">
        <v>0</v>
      </c>
      <c r="BG5" s="72">
        <v>0</v>
      </c>
      <c r="BH5" s="71">
        <v>0</v>
      </c>
      <c r="BI5" s="72">
        <v>0</v>
      </c>
      <c r="BJ5" s="71">
        <v>10</v>
      </c>
      <c r="BK5" s="72">
        <v>100</v>
      </c>
      <c r="BL5" s="71">
        <v>10</v>
      </c>
    </row>
    <row r="6" spans="1:64" ht="15">
      <c r="A6" s="57" t="s">
        <v>247</v>
      </c>
      <c r="B6" s="57" t="s">
        <v>249</v>
      </c>
      <c r="C6" s="58" t="s">
        <v>1712</v>
      </c>
      <c r="D6" s="59">
        <v>3</v>
      </c>
      <c r="E6" s="60" t="s">
        <v>132</v>
      </c>
      <c r="F6" s="61">
        <v>32</v>
      </c>
      <c r="G6" s="58"/>
      <c r="H6" s="62"/>
      <c r="I6" s="74"/>
      <c r="J6" s="74"/>
      <c r="K6" s="64" t="s">
        <v>65</v>
      </c>
      <c r="L6" s="75">
        <v>6</v>
      </c>
      <c r="M6" s="75"/>
      <c r="N6" s="73"/>
      <c r="O6" s="84" t="s">
        <v>327</v>
      </c>
      <c r="P6" s="87">
        <v>43505.55685185185</v>
      </c>
      <c r="Q6" s="84" t="s">
        <v>330</v>
      </c>
      <c r="R6" s="84"/>
      <c r="S6" s="84"/>
      <c r="T6" s="84"/>
      <c r="U6" s="84"/>
      <c r="V6" s="89" t="s">
        <v>376</v>
      </c>
      <c r="W6" s="87">
        <v>43505.55685185185</v>
      </c>
      <c r="X6" s="89" t="s">
        <v>452</v>
      </c>
      <c r="Y6" s="84"/>
      <c r="Z6" s="84"/>
      <c r="AA6" s="92" t="s">
        <v>541</v>
      </c>
      <c r="AB6" s="84"/>
      <c r="AC6" s="84" t="b">
        <v>0</v>
      </c>
      <c r="AD6" s="84">
        <v>0</v>
      </c>
      <c r="AE6" s="92" t="s">
        <v>620</v>
      </c>
      <c r="AF6" s="84" t="b">
        <v>0</v>
      </c>
      <c r="AG6" s="84" t="s">
        <v>624</v>
      </c>
      <c r="AH6" s="84"/>
      <c r="AI6" s="92" t="s">
        <v>620</v>
      </c>
      <c r="AJ6" s="84" t="b">
        <v>0</v>
      </c>
      <c r="AK6" s="84">
        <v>7</v>
      </c>
      <c r="AL6" s="92" t="s">
        <v>543</v>
      </c>
      <c r="AM6" s="84" t="s">
        <v>629</v>
      </c>
      <c r="AN6" s="84" t="b">
        <v>0</v>
      </c>
      <c r="AO6" s="92" t="s">
        <v>543</v>
      </c>
      <c r="AP6" s="84" t="s">
        <v>197</v>
      </c>
      <c r="AQ6" s="84">
        <v>0</v>
      </c>
      <c r="AR6" s="84">
        <v>0</v>
      </c>
      <c r="AS6" s="84"/>
      <c r="AT6" s="84"/>
      <c r="AU6" s="84"/>
      <c r="AV6" s="84"/>
      <c r="AW6" s="84"/>
      <c r="AX6" s="84"/>
      <c r="AY6" s="84"/>
      <c r="AZ6" s="84"/>
      <c r="BA6" s="84">
        <v>1</v>
      </c>
      <c r="BB6" s="83" t="str">
        <f>REPLACE(INDEX(GroupVertices[Group],MATCH(Edges[[#This Row],[Vertex 1]],GroupVertices[Vertex],0)),1,1,"")</f>
        <v>6</v>
      </c>
      <c r="BC6" s="83" t="str">
        <f>REPLACE(INDEX(GroupVertices[Group],MATCH(Edges[[#This Row],[Vertex 2]],GroupVertices[Vertex],0)),1,1,"")</f>
        <v>6</v>
      </c>
      <c r="BD6" s="71"/>
      <c r="BE6" s="72"/>
      <c r="BF6" s="71"/>
      <c r="BG6" s="72"/>
      <c r="BH6" s="71"/>
      <c r="BI6" s="72"/>
      <c r="BJ6" s="71"/>
      <c r="BK6" s="72"/>
      <c r="BL6" s="71"/>
    </row>
    <row r="7" spans="1:64" ht="15">
      <c r="A7" s="57" t="s">
        <v>247</v>
      </c>
      <c r="B7" s="57" t="s">
        <v>314</v>
      </c>
      <c r="C7" s="58" t="s">
        <v>1712</v>
      </c>
      <c r="D7" s="59">
        <v>3</v>
      </c>
      <c r="E7" s="60" t="s">
        <v>132</v>
      </c>
      <c r="F7" s="61">
        <v>32</v>
      </c>
      <c r="G7" s="58"/>
      <c r="H7" s="62"/>
      <c r="I7" s="74"/>
      <c r="J7" s="74"/>
      <c r="K7" s="64" t="s">
        <v>65</v>
      </c>
      <c r="L7" s="75">
        <v>7</v>
      </c>
      <c r="M7" s="75"/>
      <c r="N7" s="73"/>
      <c r="O7" s="84" t="s">
        <v>328</v>
      </c>
      <c r="P7" s="87">
        <v>43505.55685185185</v>
      </c>
      <c r="Q7" s="84" t="s">
        <v>330</v>
      </c>
      <c r="R7" s="84"/>
      <c r="S7" s="84"/>
      <c r="T7" s="84"/>
      <c r="U7" s="84"/>
      <c r="V7" s="89" t="s">
        <v>376</v>
      </c>
      <c r="W7" s="87">
        <v>43505.55685185185</v>
      </c>
      <c r="X7" s="89" t="s">
        <v>452</v>
      </c>
      <c r="Y7" s="84"/>
      <c r="Z7" s="84"/>
      <c r="AA7" s="92" t="s">
        <v>541</v>
      </c>
      <c r="AB7" s="84"/>
      <c r="AC7" s="84" t="b">
        <v>0</v>
      </c>
      <c r="AD7" s="84">
        <v>0</v>
      </c>
      <c r="AE7" s="92" t="s">
        <v>620</v>
      </c>
      <c r="AF7" s="84" t="b">
        <v>0</v>
      </c>
      <c r="AG7" s="84" t="s">
        <v>624</v>
      </c>
      <c r="AH7" s="84"/>
      <c r="AI7" s="92" t="s">
        <v>620</v>
      </c>
      <c r="AJ7" s="84" t="b">
        <v>0</v>
      </c>
      <c r="AK7" s="84">
        <v>7</v>
      </c>
      <c r="AL7" s="92" t="s">
        <v>543</v>
      </c>
      <c r="AM7" s="84" t="s">
        <v>629</v>
      </c>
      <c r="AN7" s="84" t="b">
        <v>0</v>
      </c>
      <c r="AO7" s="92" t="s">
        <v>543</v>
      </c>
      <c r="AP7" s="84" t="s">
        <v>197</v>
      </c>
      <c r="AQ7" s="84">
        <v>0</v>
      </c>
      <c r="AR7" s="84">
        <v>0</v>
      </c>
      <c r="AS7" s="84"/>
      <c r="AT7" s="84"/>
      <c r="AU7" s="84"/>
      <c r="AV7" s="84"/>
      <c r="AW7" s="84"/>
      <c r="AX7" s="84"/>
      <c r="AY7" s="84"/>
      <c r="AZ7" s="84"/>
      <c r="BA7" s="84">
        <v>1</v>
      </c>
      <c r="BB7" s="83" t="str">
        <f>REPLACE(INDEX(GroupVertices[Group],MATCH(Edges[[#This Row],[Vertex 1]],GroupVertices[Vertex],0)),1,1,"")</f>
        <v>6</v>
      </c>
      <c r="BC7" s="83" t="str">
        <f>REPLACE(INDEX(GroupVertices[Group],MATCH(Edges[[#This Row],[Vertex 2]],GroupVertices[Vertex],0)),1,1,"")</f>
        <v>6</v>
      </c>
      <c r="BD7" s="71">
        <v>0</v>
      </c>
      <c r="BE7" s="72">
        <v>0</v>
      </c>
      <c r="BF7" s="71">
        <v>0</v>
      </c>
      <c r="BG7" s="72">
        <v>0</v>
      </c>
      <c r="BH7" s="71">
        <v>0</v>
      </c>
      <c r="BI7" s="72">
        <v>0</v>
      </c>
      <c r="BJ7" s="71">
        <v>49</v>
      </c>
      <c r="BK7" s="72">
        <v>100</v>
      </c>
      <c r="BL7" s="71">
        <v>49</v>
      </c>
    </row>
    <row r="8" spans="1:64" ht="15">
      <c r="A8" s="57" t="s">
        <v>248</v>
      </c>
      <c r="B8" s="57" t="s">
        <v>249</v>
      </c>
      <c r="C8" s="58" t="s">
        <v>1712</v>
      </c>
      <c r="D8" s="59">
        <v>3</v>
      </c>
      <c r="E8" s="60" t="s">
        <v>132</v>
      </c>
      <c r="F8" s="61">
        <v>32</v>
      </c>
      <c r="G8" s="58"/>
      <c r="H8" s="62"/>
      <c r="I8" s="74"/>
      <c r="J8" s="74"/>
      <c r="K8" s="64" t="s">
        <v>65</v>
      </c>
      <c r="L8" s="75">
        <v>8</v>
      </c>
      <c r="M8" s="75"/>
      <c r="N8" s="73"/>
      <c r="O8" s="84" t="s">
        <v>327</v>
      </c>
      <c r="P8" s="87">
        <v>43505.58804398148</v>
      </c>
      <c r="Q8" s="84" t="s">
        <v>330</v>
      </c>
      <c r="R8" s="84"/>
      <c r="S8" s="84"/>
      <c r="T8" s="84"/>
      <c r="U8" s="84"/>
      <c r="V8" s="89" t="s">
        <v>377</v>
      </c>
      <c r="W8" s="87">
        <v>43505.58804398148</v>
      </c>
      <c r="X8" s="89" t="s">
        <v>453</v>
      </c>
      <c r="Y8" s="84"/>
      <c r="Z8" s="84"/>
      <c r="AA8" s="92" t="s">
        <v>542</v>
      </c>
      <c r="AB8" s="84"/>
      <c r="AC8" s="84" t="b">
        <v>0</v>
      </c>
      <c r="AD8" s="84">
        <v>0</v>
      </c>
      <c r="AE8" s="92" t="s">
        <v>620</v>
      </c>
      <c r="AF8" s="84" t="b">
        <v>0</v>
      </c>
      <c r="AG8" s="84" t="s">
        <v>624</v>
      </c>
      <c r="AH8" s="84"/>
      <c r="AI8" s="92" t="s">
        <v>620</v>
      </c>
      <c r="AJ8" s="84" t="b">
        <v>0</v>
      </c>
      <c r="AK8" s="84">
        <v>7</v>
      </c>
      <c r="AL8" s="92" t="s">
        <v>543</v>
      </c>
      <c r="AM8" s="84" t="s">
        <v>630</v>
      </c>
      <c r="AN8" s="84" t="b">
        <v>0</v>
      </c>
      <c r="AO8" s="92" t="s">
        <v>543</v>
      </c>
      <c r="AP8" s="84" t="s">
        <v>197</v>
      </c>
      <c r="AQ8" s="84">
        <v>0</v>
      </c>
      <c r="AR8" s="84">
        <v>0</v>
      </c>
      <c r="AS8" s="84"/>
      <c r="AT8" s="84"/>
      <c r="AU8" s="84"/>
      <c r="AV8" s="84"/>
      <c r="AW8" s="84"/>
      <c r="AX8" s="84"/>
      <c r="AY8" s="84"/>
      <c r="AZ8" s="84"/>
      <c r="BA8" s="84">
        <v>1</v>
      </c>
      <c r="BB8" s="83" t="str">
        <f>REPLACE(INDEX(GroupVertices[Group],MATCH(Edges[[#This Row],[Vertex 1]],GroupVertices[Vertex],0)),1,1,"")</f>
        <v>6</v>
      </c>
      <c r="BC8" s="83" t="str">
        <f>REPLACE(INDEX(GroupVertices[Group],MATCH(Edges[[#This Row],[Vertex 2]],GroupVertices[Vertex],0)),1,1,"")</f>
        <v>6</v>
      </c>
      <c r="BD8" s="71"/>
      <c r="BE8" s="72"/>
      <c r="BF8" s="71"/>
      <c r="BG8" s="72"/>
      <c r="BH8" s="71"/>
      <c r="BI8" s="72"/>
      <c r="BJ8" s="71"/>
      <c r="BK8" s="72"/>
      <c r="BL8" s="71"/>
    </row>
    <row r="9" spans="1:64" ht="15">
      <c r="A9" s="57" t="s">
        <v>248</v>
      </c>
      <c r="B9" s="57" t="s">
        <v>314</v>
      </c>
      <c r="C9" s="58" t="s">
        <v>1712</v>
      </c>
      <c r="D9" s="59">
        <v>3</v>
      </c>
      <c r="E9" s="60" t="s">
        <v>132</v>
      </c>
      <c r="F9" s="61">
        <v>32</v>
      </c>
      <c r="G9" s="58"/>
      <c r="H9" s="62"/>
      <c r="I9" s="74"/>
      <c r="J9" s="74"/>
      <c r="K9" s="64" t="s">
        <v>65</v>
      </c>
      <c r="L9" s="75">
        <v>9</v>
      </c>
      <c r="M9" s="75"/>
      <c r="N9" s="73"/>
      <c r="O9" s="84" t="s">
        <v>328</v>
      </c>
      <c r="P9" s="87">
        <v>43505.58804398148</v>
      </c>
      <c r="Q9" s="84" t="s">
        <v>330</v>
      </c>
      <c r="R9" s="84"/>
      <c r="S9" s="84"/>
      <c r="T9" s="84"/>
      <c r="U9" s="84"/>
      <c r="V9" s="89" t="s">
        <v>377</v>
      </c>
      <c r="W9" s="87">
        <v>43505.58804398148</v>
      </c>
      <c r="X9" s="89" t="s">
        <v>453</v>
      </c>
      <c r="Y9" s="84"/>
      <c r="Z9" s="84"/>
      <c r="AA9" s="92" t="s">
        <v>542</v>
      </c>
      <c r="AB9" s="84"/>
      <c r="AC9" s="84" t="b">
        <v>0</v>
      </c>
      <c r="AD9" s="84">
        <v>0</v>
      </c>
      <c r="AE9" s="92" t="s">
        <v>620</v>
      </c>
      <c r="AF9" s="84" t="b">
        <v>0</v>
      </c>
      <c r="AG9" s="84" t="s">
        <v>624</v>
      </c>
      <c r="AH9" s="84"/>
      <c r="AI9" s="92" t="s">
        <v>620</v>
      </c>
      <c r="AJ9" s="84" t="b">
        <v>0</v>
      </c>
      <c r="AK9" s="84">
        <v>7</v>
      </c>
      <c r="AL9" s="92" t="s">
        <v>543</v>
      </c>
      <c r="AM9" s="84" t="s">
        <v>630</v>
      </c>
      <c r="AN9" s="84" t="b">
        <v>0</v>
      </c>
      <c r="AO9" s="92" t="s">
        <v>543</v>
      </c>
      <c r="AP9" s="84" t="s">
        <v>197</v>
      </c>
      <c r="AQ9" s="84">
        <v>0</v>
      </c>
      <c r="AR9" s="84">
        <v>0</v>
      </c>
      <c r="AS9" s="84"/>
      <c r="AT9" s="84"/>
      <c r="AU9" s="84"/>
      <c r="AV9" s="84"/>
      <c r="AW9" s="84"/>
      <c r="AX9" s="84"/>
      <c r="AY9" s="84"/>
      <c r="AZ9" s="84"/>
      <c r="BA9" s="84">
        <v>1</v>
      </c>
      <c r="BB9" s="83" t="str">
        <f>REPLACE(INDEX(GroupVertices[Group],MATCH(Edges[[#This Row],[Vertex 1]],GroupVertices[Vertex],0)),1,1,"")</f>
        <v>6</v>
      </c>
      <c r="BC9" s="83" t="str">
        <f>REPLACE(INDEX(GroupVertices[Group],MATCH(Edges[[#This Row],[Vertex 2]],GroupVertices[Vertex],0)),1,1,"")</f>
        <v>6</v>
      </c>
      <c r="BD9" s="71">
        <v>0</v>
      </c>
      <c r="BE9" s="72">
        <v>0</v>
      </c>
      <c r="BF9" s="71">
        <v>0</v>
      </c>
      <c r="BG9" s="72">
        <v>0</v>
      </c>
      <c r="BH9" s="71">
        <v>0</v>
      </c>
      <c r="BI9" s="72">
        <v>0</v>
      </c>
      <c r="BJ9" s="71">
        <v>49</v>
      </c>
      <c r="BK9" s="72">
        <v>100</v>
      </c>
      <c r="BL9" s="71">
        <v>49</v>
      </c>
    </row>
    <row r="10" spans="1:64" ht="15">
      <c r="A10" s="57" t="s">
        <v>233</v>
      </c>
      <c r="B10" s="57" t="s">
        <v>249</v>
      </c>
      <c r="C10" s="58" t="s">
        <v>1712</v>
      </c>
      <c r="D10" s="59">
        <v>3</v>
      </c>
      <c r="E10" s="60" t="s">
        <v>132</v>
      </c>
      <c r="F10" s="61">
        <v>32</v>
      </c>
      <c r="G10" s="58"/>
      <c r="H10" s="62"/>
      <c r="I10" s="74"/>
      <c r="J10" s="74"/>
      <c r="K10" s="64" t="s">
        <v>65</v>
      </c>
      <c r="L10" s="75">
        <v>10</v>
      </c>
      <c r="M10" s="75"/>
      <c r="N10" s="73"/>
      <c r="O10" s="84" t="s">
        <v>327</v>
      </c>
      <c r="P10" s="87">
        <v>43505.701631944445</v>
      </c>
      <c r="Q10" s="84" t="s">
        <v>330</v>
      </c>
      <c r="R10" s="84"/>
      <c r="S10" s="84"/>
      <c r="T10" s="84"/>
      <c r="U10" s="84"/>
      <c r="V10" s="89" t="s">
        <v>366</v>
      </c>
      <c r="W10" s="87">
        <v>43505.701631944445</v>
      </c>
      <c r="X10" s="89" t="s">
        <v>439</v>
      </c>
      <c r="Y10" s="84"/>
      <c r="Z10" s="84"/>
      <c r="AA10" s="92" t="s">
        <v>528</v>
      </c>
      <c r="AB10" s="84"/>
      <c r="AC10" s="84" t="b">
        <v>0</v>
      </c>
      <c r="AD10" s="84">
        <v>0</v>
      </c>
      <c r="AE10" s="92" t="s">
        <v>620</v>
      </c>
      <c r="AF10" s="84" t="b">
        <v>0</v>
      </c>
      <c r="AG10" s="84" t="s">
        <v>624</v>
      </c>
      <c r="AH10" s="84"/>
      <c r="AI10" s="92" t="s">
        <v>620</v>
      </c>
      <c r="AJ10" s="84" t="b">
        <v>0</v>
      </c>
      <c r="AK10" s="84">
        <v>7</v>
      </c>
      <c r="AL10" s="92" t="s">
        <v>543</v>
      </c>
      <c r="AM10" s="84" t="s">
        <v>629</v>
      </c>
      <c r="AN10" s="84" t="b">
        <v>0</v>
      </c>
      <c r="AO10" s="92" t="s">
        <v>543</v>
      </c>
      <c r="AP10" s="84" t="s">
        <v>197</v>
      </c>
      <c r="AQ10" s="84">
        <v>0</v>
      </c>
      <c r="AR10" s="84">
        <v>0</v>
      </c>
      <c r="AS10" s="84"/>
      <c r="AT10" s="84"/>
      <c r="AU10" s="84"/>
      <c r="AV10" s="84"/>
      <c r="AW10" s="84"/>
      <c r="AX10" s="84"/>
      <c r="AY10" s="84"/>
      <c r="AZ10" s="84"/>
      <c r="BA10" s="84">
        <v>1</v>
      </c>
      <c r="BB10" s="83" t="str">
        <f>REPLACE(INDEX(GroupVertices[Group],MATCH(Edges[[#This Row],[Vertex 1]],GroupVertices[Vertex],0)),1,1,"")</f>
        <v>6</v>
      </c>
      <c r="BC10" s="83" t="str">
        <f>REPLACE(INDEX(GroupVertices[Group],MATCH(Edges[[#This Row],[Vertex 2]],GroupVertices[Vertex],0)),1,1,"")</f>
        <v>6</v>
      </c>
      <c r="BD10" s="71"/>
      <c r="BE10" s="72"/>
      <c r="BF10" s="71"/>
      <c r="BG10" s="72"/>
      <c r="BH10" s="71"/>
      <c r="BI10" s="72"/>
      <c r="BJ10" s="71"/>
      <c r="BK10" s="72"/>
      <c r="BL10" s="71"/>
    </row>
    <row r="11" spans="1:64" ht="15">
      <c r="A11" s="57" t="s">
        <v>233</v>
      </c>
      <c r="B11" s="57" t="s">
        <v>314</v>
      </c>
      <c r="C11" s="58" t="s">
        <v>1712</v>
      </c>
      <c r="D11" s="59">
        <v>3</v>
      </c>
      <c r="E11" s="60" t="s">
        <v>132</v>
      </c>
      <c r="F11" s="61">
        <v>32</v>
      </c>
      <c r="G11" s="58"/>
      <c r="H11" s="62"/>
      <c r="I11" s="74"/>
      <c r="J11" s="74"/>
      <c r="K11" s="64" t="s">
        <v>65</v>
      </c>
      <c r="L11" s="75">
        <v>11</v>
      </c>
      <c r="M11" s="75"/>
      <c r="N11" s="73"/>
      <c r="O11" s="84" t="s">
        <v>328</v>
      </c>
      <c r="P11" s="87">
        <v>43505.701631944445</v>
      </c>
      <c r="Q11" s="84" t="s">
        <v>330</v>
      </c>
      <c r="R11" s="84"/>
      <c r="S11" s="84"/>
      <c r="T11" s="84"/>
      <c r="U11" s="84"/>
      <c r="V11" s="89" t="s">
        <v>366</v>
      </c>
      <c r="W11" s="87">
        <v>43505.701631944445</v>
      </c>
      <c r="X11" s="89" t="s">
        <v>439</v>
      </c>
      <c r="Y11" s="84"/>
      <c r="Z11" s="84"/>
      <c r="AA11" s="92" t="s">
        <v>528</v>
      </c>
      <c r="AB11" s="84"/>
      <c r="AC11" s="84" t="b">
        <v>0</v>
      </c>
      <c r="AD11" s="84">
        <v>0</v>
      </c>
      <c r="AE11" s="92" t="s">
        <v>620</v>
      </c>
      <c r="AF11" s="84" t="b">
        <v>0</v>
      </c>
      <c r="AG11" s="84" t="s">
        <v>624</v>
      </c>
      <c r="AH11" s="84"/>
      <c r="AI11" s="92" t="s">
        <v>620</v>
      </c>
      <c r="AJ11" s="84" t="b">
        <v>0</v>
      </c>
      <c r="AK11" s="84">
        <v>7</v>
      </c>
      <c r="AL11" s="92" t="s">
        <v>543</v>
      </c>
      <c r="AM11" s="84" t="s">
        <v>629</v>
      </c>
      <c r="AN11" s="84" t="b">
        <v>0</v>
      </c>
      <c r="AO11" s="92" t="s">
        <v>543</v>
      </c>
      <c r="AP11" s="84" t="s">
        <v>197</v>
      </c>
      <c r="AQ11" s="84">
        <v>0</v>
      </c>
      <c r="AR11" s="84">
        <v>0</v>
      </c>
      <c r="AS11" s="84"/>
      <c r="AT11" s="84"/>
      <c r="AU11" s="84"/>
      <c r="AV11" s="84"/>
      <c r="AW11" s="84"/>
      <c r="AX11" s="84"/>
      <c r="AY11" s="84"/>
      <c r="AZ11" s="84"/>
      <c r="BA11" s="84">
        <v>1</v>
      </c>
      <c r="BB11" s="83" t="str">
        <f>REPLACE(INDEX(GroupVertices[Group],MATCH(Edges[[#This Row],[Vertex 1]],GroupVertices[Vertex],0)),1,1,"")</f>
        <v>6</v>
      </c>
      <c r="BC11" s="83" t="str">
        <f>REPLACE(INDEX(GroupVertices[Group],MATCH(Edges[[#This Row],[Vertex 2]],GroupVertices[Vertex],0)),1,1,"")</f>
        <v>6</v>
      </c>
      <c r="BD11" s="71">
        <v>0</v>
      </c>
      <c r="BE11" s="72">
        <v>0</v>
      </c>
      <c r="BF11" s="71">
        <v>0</v>
      </c>
      <c r="BG11" s="72">
        <v>0</v>
      </c>
      <c r="BH11" s="71">
        <v>0</v>
      </c>
      <c r="BI11" s="72">
        <v>0</v>
      </c>
      <c r="BJ11" s="71">
        <v>49</v>
      </c>
      <c r="BK11" s="72">
        <v>100</v>
      </c>
      <c r="BL11" s="71">
        <v>49</v>
      </c>
    </row>
    <row r="12" spans="1:64" ht="15">
      <c r="A12" s="57" t="s">
        <v>284</v>
      </c>
      <c r="B12" s="57" t="s">
        <v>284</v>
      </c>
      <c r="C12" s="58" t="s">
        <v>1712</v>
      </c>
      <c r="D12" s="59">
        <v>3</v>
      </c>
      <c r="E12" s="60" t="s">
        <v>132</v>
      </c>
      <c r="F12" s="61">
        <v>32</v>
      </c>
      <c r="G12" s="58"/>
      <c r="H12" s="62"/>
      <c r="I12" s="74"/>
      <c r="J12" s="74"/>
      <c r="K12" s="64" t="s">
        <v>65</v>
      </c>
      <c r="L12" s="75">
        <v>12</v>
      </c>
      <c r="M12" s="75"/>
      <c r="N12" s="73"/>
      <c r="O12" s="84" t="s">
        <v>197</v>
      </c>
      <c r="P12" s="87">
        <v>43408.33756944445</v>
      </c>
      <c r="Q12" s="84" t="s">
        <v>339</v>
      </c>
      <c r="R12" s="84"/>
      <c r="S12" s="84"/>
      <c r="T12" s="84" t="s">
        <v>354</v>
      </c>
      <c r="U12" s="89" t="s">
        <v>363</v>
      </c>
      <c r="V12" s="89" t="s">
        <v>363</v>
      </c>
      <c r="W12" s="87">
        <v>43408.33756944445</v>
      </c>
      <c r="X12" s="89" t="s">
        <v>479</v>
      </c>
      <c r="Y12" s="84"/>
      <c r="Z12" s="84"/>
      <c r="AA12" s="92" t="s">
        <v>568</v>
      </c>
      <c r="AB12" s="84"/>
      <c r="AC12" s="84" t="b">
        <v>0</v>
      </c>
      <c r="AD12" s="84">
        <v>144</v>
      </c>
      <c r="AE12" s="92" t="s">
        <v>620</v>
      </c>
      <c r="AF12" s="84" t="b">
        <v>0</v>
      </c>
      <c r="AG12" s="84" t="s">
        <v>624</v>
      </c>
      <c r="AH12" s="84"/>
      <c r="AI12" s="92" t="s">
        <v>620</v>
      </c>
      <c r="AJ12" s="84" t="b">
        <v>0</v>
      </c>
      <c r="AK12" s="84">
        <v>315</v>
      </c>
      <c r="AL12" s="92" t="s">
        <v>620</v>
      </c>
      <c r="AM12" s="84" t="s">
        <v>632</v>
      </c>
      <c r="AN12" s="84" t="b">
        <v>0</v>
      </c>
      <c r="AO12" s="92" t="s">
        <v>568</v>
      </c>
      <c r="AP12" s="84" t="s">
        <v>327</v>
      </c>
      <c r="AQ12" s="84">
        <v>0</v>
      </c>
      <c r="AR12" s="84">
        <v>0</v>
      </c>
      <c r="AS12" s="84"/>
      <c r="AT12" s="84"/>
      <c r="AU12" s="84"/>
      <c r="AV12" s="84"/>
      <c r="AW12" s="84"/>
      <c r="AX12" s="84"/>
      <c r="AY12" s="84"/>
      <c r="AZ12" s="84"/>
      <c r="BA12" s="84">
        <v>1</v>
      </c>
      <c r="BB12" s="83" t="str">
        <f>REPLACE(INDEX(GroupVertices[Group],MATCH(Edges[[#This Row],[Vertex 1]],GroupVertices[Vertex],0)),1,1,"")</f>
        <v>9</v>
      </c>
      <c r="BC12" s="83" t="str">
        <f>REPLACE(INDEX(GroupVertices[Group],MATCH(Edges[[#This Row],[Vertex 2]],GroupVertices[Vertex],0)),1,1,"")</f>
        <v>9</v>
      </c>
      <c r="BD12" s="71">
        <v>0</v>
      </c>
      <c r="BE12" s="72">
        <v>0</v>
      </c>
      <c r="BF12" s="71">
        <v>0</v>
      </c>
      <c r="BG12" s="72">
        <v>0</v>
      </c>
      <c r="BH12" s="71">
        <v>0</v>
      </c>
      <c r="BI12" s="72">
        <v>0</v>
      </c>
      <c r="BJ12" s="71">
        <v>13</v>
      </c>
      <c r="BK12" s="72">
        <v>100</v>
      </c>
      <c r="BL12" s="71">
        <v>13</v>
      </c>
    </row>
    <row r="13" spans="1:64" ht="15">
      <c r="A13" s="57" t="s">
        <v>251</v>
      </c>
      <c r="B13" s="57" t="s">
        <v>284</v>
      </c>
      <c r="C13" s="58" t="s">
        <v>1712</v>
      </c>
      <c r="D13" s="59">
        <v>3</v>
      </c>
      <c r="E13" s="60" t="s">
        <v>132</v>
      </c>
      <c r="F13" s="61">
        <v>32</v>
      </c>
      <c r="G13" s="58"/>
      <c r="H13" s="62"/>
      <c r="I13" s="74"/>
      <c r="J13" s="74"/>
      <c r="K13" s="64" t="s">
        <v>65</v>
      </c>
      <c r="L13" s="75">
        <v>13</v>
      </c>
      <c r="M13" s="75"/>
      <c r="N13" s="73"/>
      <c r="O13" s="84" t="s">
        <v>327</v>
      </c>
      <c r="P13" s="87">
        <v>43506.03921296296</v>
      </c>
      <c r="Q13" s="84" t="s">
        <v>339</v>
      </c>
      <c r="R13" s="84"/>
      <c r="S13" s="84"/>
      <c r="T13" s="84" t="s">
        <v>354</v>
      </c>
      <c r="U13" s="89" t="s">
        <v>363</v>
      </c>
      <c r="V13" s="89" t="s">
        <v>363</v>
      </c>
      <c r="W13" s="87">
        <v>43506.03921296296</v>
      </c>
      <c r="X13" s="89" t="s">
        <v>457</v>
      </c>
      <c r="Y13" s="84"/>
      <c r="Z13" s="84"/>
      <c r="AA13" s="92" t="s">
        <v>546</v>
      </c>
      <c r="AB13" s="84"/>
      <c r="AC13" s="84" t="b">
        <v>0</v>
      </c>
      <c r="AD13" s="84">
        <v>0</v>
      </c>
      <c r="AE13" s="92" t="s">
        <v>620</v>
      </c>
      <c r="AF13" s="84" t="b">
        <v>0</v>
      </c>
      <c r="AG13" s="84" t="s">
        <v>624</v>
      </c>
      <c r="AH13" s="84"/>
      <c r="AI13" s="92" t="s">
        <v>620</v>
      </c>
      <c r="AJ13" s="84" t="b">
        <v>0</v>
      </c>
      <c r="AK13" s="84">
        <v>315</v>
      </c>
      <c r="AL13" s="92" t="s">
        <v>568</v>
      </c>
      <c r="AM13" s="84" t="s">
        <v>632</v>
      </c>
      <c r="AN13" s="84" t="b">
        <v>0</v>
      </c>
      <c r="AO13" s="92" t="s">
        <v>568</v>
      </c>
      <c r="AP13" s="84" t="s">
        <v>197</v>
      </c>
      <c r="AQ13" s="84">
        <v>0</v>
      </c>
      <c r="AR13" s="84">
        <v>0</v>
      </c>
      <c r="AS13" s="84"/>
      <c r="AT13" s="84"/>
      <c r="AU13" s="84"/>
      <c r="AV13" s="84"/>
      <c r="AW13" s="84"/>
      <c r="AX13" s="84"/>
      <c r="AY13" s="84"/>
      <c r="AZ13" s="84"/>
      <c r="BA13" s="84">
        <v>1</v>
      </c>
      <c r="BB13" s="83" t="str">
        <f>REPLACE(INDEX(GroupVertices[Group],MATCH(Edges[[#This Row],[Vertex 1]],GroupVertices[Vertex],0)),1,1,"")</f>
        <v>9</v>
      </c>
      <c r="BC13" s="83" t="str">
        <f>REPLACE(INDEX(GroupVertices[Group],MATCH(Edges[[#This Row],[Vertex 2]],GroupVertices[Vertex],0)),1,1,"")</f>
        <v>9</v>
      </c>
      <c r="BD13" s="71">
        <v>0</v>
      </c>
      <c r="BE13" s="72">
        <v>0</v>
      </c>
      <c r="BF13" s="71">
        <v>0</v>
      </c>
      <c r="BG13" s="72">
        <v>0</v>
      </c>
      <c r="BH13" s="71">
        <v>0</v>
      </c>
      <c r="BI13" s="72">
        <v>0</v>
      </c>
      <c r="BJ13" s="71">
        <v>13</v>
      </c>
      <c r="BK13" s="72">
        <v>100</v>
      </c>
      <c r="BL13" s="71">
        <v>13</v>
      </c>
    </row>
    <row r="14" spans="1:64" ht="15">
      <c r="A14" s="57" t="s">
        <v>288</v>
      </c>
      <c r="B14" s="57" t="s">
        <v>286</v>
      </c>
      <c r="C14" s="58" t="s">
        <v>1712</v>
      </c>
      <c r="D14" s="59">
        <v>3</v>
      </c>
      <c r="E14" s="60" t="s">
        <v>132</v>
      </c>
      <c r="F14" s="61">
        <v>32</v>
      </c>
      <c r="G14" s="58"/>
      <c r="H14" s="62"/>
      <c r="I14" s="74"/>
      <c r="J14" s="74"/>
      <c r="K14" s="64" t="s">
        <v>65</v>
      </c>
      <c r="L14" s="75">
        <v>14</v>
      </c>
      <c r="M14" s="75"/>
      <c r="N14" s="73"/>
      <c r="O14" s="84" t="s">
        <v>327</v>
      </c>
      <c r="P14" s="87">
        <v>43506.27579861111</v>
      </c>
      <c r="Q14" s="84" t="s">
        <v>331</v>
      </c>
      <c r="R14" s="84"/>
      <c r="S14" s="84"/>
      <c r="T14" s="84"/>
      <c r="U14" s="84"/>
      <c r="V14" s="89" t="s">
        <v>402</v>
      </c>
      <c r="W14" s="87">
        <v>43506.27579861111</v>
      </c>
      <c r="X14" s="89" t="s">
        <v>483</v>
      </c>
      <c r="Y14" s="84"/>
      <c r="Z14" s="84"/>
      <c r="AA14" s="92" t="s">
        <v>572</v>
      </c>
      <c r="AB14" s="84"/>
      <c r="AC14" s="84" t="b">
        <v>0</v>
      </c>
      <c r="AD14" s="84">
        <v>0</v>
      </c>
      <c r="AE14" s="92" t="s">
        <v>620</v>
      </c>
      <c r="AF14" s="84" t="b">
        <v>1</v>
      </c>
      <c r="AG14" s="84" t="s">
        <v>624</v>
      </c>
      <c r="AH14" s="84"/>
      <c r="AI14" s="92" t="s">
        <v>626</v>
      </c>
      <c r="AJ14" s="84" t="b">
        <v>0</v>
      </c>
      <c r="AK14" s="84">
        <v>59</v>
      </c>
      <c r="AL14" s="92" t="s">
        <v>610</v>
      </c>
      <c r="AM14" s="84" t="s">
        <v>634</v>
      </c>
      <c r="AN14" s="84" t="b">
        <v>0</v>
      </c>
      <c r="AO14" s="92" t="s">
        <v>610</v>
      </c>
      <c r="AP14" s="84" t="s">
        <v>197</v>
      </c>
      <c r="AQ14" s="84">
        <v>0</v>
      </c>
      <c r="AR14" s="84">
        <v>0</v>
      </c>
      <c r="AS14" s="84"/>
      <c r="AT14" s="84"/>
      <c r="AU14" s="84"/>
      <c r="AV14" s="84"/>
      <c r="AW14" s="84"/>
      <c r="AX14" s="84"/>
      <c r="AY14" s="84"/>
      <c r="AZ14" s="84"/>
      <c r="BA14" s="84">
        <v>1</v>
      </c>
      <c r="BB14" s="83" t="str">
        <f>REPLACE(INDEX(GroupVertices[Group],MATCH(Edges[[#This Row],[Vertex 1]],GroupVertices[Vertex],0)),1,1,"")</f>
        <v>1</v>
      </c>
      <c r="BC14" s="83" t="str">
        <f>REPLACE(INDEX(GroupVertices[Group],MATCH(Edges[[#This Row],[Vertex 2]],GroupVertices[Vertex],0)),1,1,"")</f>
        <v>1</v>
      </c>
      <c r="BD14" s="71"/>
      <c r="BE14" s="72"/>
      <c r="BF14" s="71"/>
      <c r="BG14" s="72"/>
      <c r="BH14" s="71"/>
      <c r="BI14" s="72"/>
      <c r="BJ14" s="71"/>
      <c r="BK14" s="72"/>
      <c r="BL14" s="71"/>
    </row>
    <row r="15" spans="1:64" ht="15">
      <c r="A15" s="57" t="s">
        <v>288</v>
      </c>
      <c r="B15" s="57" t="s">
        <v>323</v>
      </c>
      <c r="C15" s="58" t="s">
        <v>1712</v>
      </c>
      <c r="D15" s="59">
        <v>3</v>
      </c>
      <c r="E15" s="60" t="s">
        <v>132</v>
      </c>
      <c r="F15" s="61">
        <v>32</v>
      </c>
      <c r="G15" s="58"/>
      <c r="H15" s="62"/>
      <c r="I15" s="74"/>
      <c r="J15" s="74"/>
      <c r="K15" s="64" t="s">
        <v>65</v>
      </c>
      <c r="L15" s="75">
        <v>15</v>
      </c>
      <c r="M15" s="75"/>
      <c r="N15" s="73"/>
      <c r="O15" s="84" t="s">
        <v>329</v>
      </c>
      <c r="P15" s="87">
        <v>43506.27579861111</v>
      </c>
      <c r="Q15" s="84" t="s">
        <v>331</v>
      </c>
      <c r="R15" s="84"/>
      <c r="S15" s="84"/>
      <c r="T15" s="84"/>
      <c r="U15" s="84"/>
      <c r="V15" s="89" t="s">
        <v>402</v>
      </c>
      <c r="W15" s="87">
        <v>43506.27579861111</v>
      </c>
      <c r="X15" s="89" t="s">
        <v>483</v>
      </c>
      <c r="Y15" s="84"/>
      <c r="Z15" s="84"/>
      <c r="AA15" s="92" t="s">
        <v>572</v>
      </c>
      <c r="AB15" s="84"/>
      <c r="AC15" s="84" t="b">
        <v>0</v>
      </c>
      <c r="AD15" s="84">
        <v>0</v>
      </c>
      <c r="AE15" s="92" t="s">
        <v>620</v>
      </c>
      <c r="AF15" s="84" t="b">
        <v>1</v>
      </c>
      <c r="AG15" s="84" t="s">
        <v>624</v>
      </c>
      <c r="AH15" s="84"/>
      <c r="AI15" s="92" t="s">
        <v>626</v>
      </c>
      <c r="AJ15" s="84" t="b">
        <v>0</v>
      </c>
      <c r="AK15" s="84">
        <v>59</v>
      </c>
      <c r="AL15" s="92" t="s">
        <v>610</v>
      </c>
      <c r="AM15" s="84" t="s">
        <v>634</v>
      </c>
      <c r="AN15" s="84" t="b">
        <v>0</v>
      </c>
      <c r="AO15" s="92" t="s">
        <v>610</v>
      </c>
      <c r="AP15" s="84" t="s">
        <v>197</v>
      </c>
      <c r="AQ15" s="84">
        <v>0</v>
      </c>
      <c r="AR15" s="84">
        <v>0</v>
      </c>
      <c r="AS15" s="84"/>
      <c r="AT15" s="84"/>
      <c r="AU15" s="84"/>
      <c r="AV15" s="84"/>
      <c r="AW15" s="84"/>
      <c r="AX15" s="84"/>
      <c r="AY15" s="84"/>
      <c r="AZ15" s="84"/>
      <c r="BA15" s="84">
        <v>1</v>
      </c>
      <c r="BB15" s="83" t="str">
        <f>REPLACE(INDEX(GroupVertices[Group],MATCH(Edges[[#This Row],[Vertex 1]],GroupVertices[Vertex],0)),1,1,"")</f>
        <v>1</v>
      </c>
      <c r="BC15" s="83" t="str">
        <f>REPLACE(INDEX(GroupVertices[Group],MATCH(Edges[[#This Row],[Vertex 2]],GroupVertices[Vertex],0)),1,1,"")</f>
        <v>1</v>
      </c>
      <c r="BD15" s="71">
        <v>0</v>
      </c>
      <c r="BE15" s="72">
        <v>0</v>
      </c>
      <c r="BF15" s="71">
        <v>0</v>
      </c>
      <c r="BG15" s="72">
        <v>0</v>
      </c>
      <c r="BH15" s="71">
        <v>0</v>
      </c>
      <c r="BI15" s="72">
        <v>0</v>
      </c>
      <c r="BJ15" s="71">
        <v>27</v>
      </c>
      <c r="BK15" s="72">
        <v>100</v>
      </c>
      <c r="BL15" s="71">
        <v>27</v>
      </c>
    </row>
    <row r="16" spans="1:64" ht="15">
      <c r="A16" s="57" t="s">
        <v>289</v>
      </c>
      <c r="B16" s="57" t="s">
        <v>286</v>
      </c>
      <c r="C16" s="58" t="s">
        <v>1712</v>
      </c>
      <c r="D16" s="59">
        <v>3</v>
      </c>
      <c r="E16" s="60" t="s">
        <v>132</v>
      </c>
      <c r="F16" s="61">
        <v>32</v>
      </c>
      <c r="G16" s="58"/>
      <c r="H16" s="62"/>
      <c r="I16" s="74"/>
      <c r="J16" s="74"/>
      <c r="K16" s="64" t="s">
        <v>65</v>
      </c>
      <c r="L16" s="75">
        <v>16</v>
      </c>
      <c r="M16" s="75"/>
      <c r="N16" s="73"/>
      <c r="O16" s="84" t="s">
        <v>327</v>
      </c>
      <c r="P16" s="87">
        <v>43506.28701388889</v>
      </c>
      <c r="Q16" s="84" t="s">
        <v>331</v>
      </c>
      <c r="R16" s="84"/>
      <c r="S16" s="84"/>
      <c r="T16" s="84"/>
      <c r="U16" s="84"/>
      <c r="V16" s="89" t="s">
        <v>404</v>
      </c>
      <c r="W16" s="87">
        <v>43506.28701388889</v>
      </c>
      <c r="X16" s="89" t="s">
        <v>485</v>
      </c>
      <c r="Y16" s="84"/>
      <c r="Z16" s="84"/>
      <c r="AA16" s="92" t="s">
        <v>574</v>
      </c>
      <c r="AB16" s="84"/>
      <c r="AC16" s="84" t="b">
        <v>0</v>
      </c>
      <c r="AD16" s="84">
        <v>0</v>
      </c>
      <c r="AE16" s="92" t="s">
        <v>620</v>
      </c>
      <c r="AF16" s="84" t="b">
        <v>1</v>
      </c>
      <c r="AG16" s="84" t="s">
        <v>624</v>
      </c>
      <c r="AH16" s="84"/>
      <c r="AI16" s="92" t="s">
        <v>626</v>
      </c>
      <c r="AJ16" s="84" t="b">
        <v>0</v>
      </c>
      <c r="AK16" s="84">
        <v>59</v>
      </c>
      <c r="AL16" s="92" t="s">
        <v>610</v>
      </c>
      <c r="AM16" s="84" t="s">
        <v>632</v>
      </c>
      <c r="AN16" s="84" t="b">
        <v>0</v>
      </c>
      <c r="AO16" s="92" t="s">
        <v>610</v>
      </c>
      <c r="AP16" s="84" t="s">
        <v>197</v>
      </c>
      <c r="AQ16" s="84">
        <v>0</v>
      </c>
      <c r="AR16" s="84">
        <v>0</v>
      </c>
      <c r="AS16" s="84"/>
      <c r="AT16" s="84"/>
      <c r="AU16" s="84"/>
      <c r="AV16" s="84"/>
      <c r="AW16" s="84"/>
      <c r="AX16" s="84"/>
      <c r="AY16" s="84"/>
      <c r="AZ16" s="84"/>
      <c r="BA16" s="84">
        <v>1</v>
      </c>
      <c r="BB16" s="83" t="str">
        <f>REPLACE(INDEX(GroupVertices[Group],MATCH(Edges[[#This Row],[Vertex 1]],GroupVertices[Vertex],0)),1,1,"")</f>
        <v>1</v>
      </c>
      <c r="BC16" s="83" t="str">
        <f>REPLACE(INDEX(GroupVertices[Group],MATCH(Edges[[#This Row],[Vertex 2]],GroupVertices[Vertex],0)),1,1,"")</f>
        <v>1</v>
      </c>
      <c r="BD16" s="71"/>
      <c r="BE16" s="72"/>
      <c r="BF16" s="71"/>
      <c r="BG16" s="72"/>
      <c r="BH16" s="71"/>
      <c r="BI16" s="72"/>
      <c r="BJ16" s="71"/>
      <c r="BK16" s="72"/>
      <c r="BL16" s="71"/>
    </row>
    <row r="17" spans="1:64" ht="15">
      <c r="A17" s="57" t="s">
        <v>289</v>
      </c>
      <c r="B17" s="57" t="s">
        <v>323</v>
      </c>
      <c r="C17" s="58" t="s">
        <v>1712</v>
      </c>
      <c r="D17" s="59">
        <v>3</v>
      </c>
      <c r="E17" s="60" t="s">
        <v>132</v>
      </c>
      <c r="F17" s="61">
        <v>32</v>
      </c>
      <c r="G17" s="58"/>
      <c r="H17" s="62"/>
      <c r="I17" s="74"/>
      <c r="J17" s="74"/>
      <c r="K17" s="64" t="s">
        <v>65</v>
      </c>
      <c r="L17" s="75">
        <v>17</v>
      </c>
      <c r="M17" s="75"/>
      <c r="N17" s="73"/>
      <c r="O17" s="84" t="s">
        <v>329</v>
      </c>
      <c r="P17" s="87">
        <v>43506.28701388889</v>
      </c>
      <c r="Q17" s="84" t="s">
        <v>331</v>
      </c>
      <c r="R17" s="84"/>
      <c r="S17" s="84"/>
      <c r="T17" s="84"/>
      <c r="U17" s="84"/>
      <c r="V17" s="89" t="s">
        <v>404</v>
      </c>
      <c r="W17" s="87">
        <v>43506.28701388889</v>
      </c>
      <c r="X17" s="89" t="s">
        <v>485</v>
      </c>
      <c r="Y17" s="84"/>
      <c r="Z17" s="84"/>
      <c r="AA17" s="92" t="s">
        <v>574</v>
      </c>
      <c r="AB17" s="84"/>
      <c r="AC17" s="84" t="b">
        <v>0</v>
      </c>
      <c r="AD17" s="84">
        <v>0</v>
      </c>
      <c r="AE17" s="92" t="s">
        <v>620</v>
      </c>
      <c r="AF17" s="84" t="b">
        <v>1</v>
      </c>
      <c r="AG17" s="84" t="s">
        <v>624</v>
      </c>
      <c r="AH17" s="84"/>
      <c r="AI17" s="92" t="s">
        <v>626</v>
      </c>
      <c r="AJ17" s="84" t="b">
        <v>0</v>
      </c>
      <c r="AK17" s="84">
        <v>59</v>
      </c>
      <c r="AL17" s="92" t="s">
        <v>610</v>
      </c>
      <c r="AM17" s="84" t="s">
        <v>632</v>
      </c>
      <c r="AN17" s="84" t="b">
        <v>0</v>
      </c>
      <c r="AO17" s="92" t="s">
        <v>610</v>
      </c>
      <c r="AP17" s="84" t="s">
        <v>197</v>
      </c>
      <c r="AQ17" s="84">
        <v>0</v>
      </c>
      <c r="AR17" s="84">
        <v>0</v>
      </c>
      <c r="AS17" s="84"/>
      <c r="AT17" s="84"/>
      <c r="AU17" s="84"/>
      <c r="AV17" s="84"/>
      <c r="AW17" s="84"/>
      <c r="AX17" s="84"/>
      <c r="AY17" s="84"/>
      <c r="AZ17" s="84"/>
      <c r="BA17" s="84">
        <v>1</v>
      </c>
      <c r="BB17" s="83" t="str">
        <f>REPLACE(INDEX(GroupVertices[Group],MATCH(Edges[[#This Row],[Vertex 1]],GroupVertices[Vertex],0)),1,1,"")</f>
        <v>1</v>
      </c>
      <c r="BC17" s="83" t="str">
        <f>REPLACE(INDEX(GroupVertices[Group],MATCH(Edges[[#This Row],[Vertex 2]],GroupVertices[Vertex],0)),1,1,"")</f>
        <v>1</v>
      </c>
      <c r="BD17" s="71">
        <v>0</v>
      </c>
      <c r="BE17" s="72">
        <v>0</v>
      </c>
      <c r="BF17" s="71">
        <v>0</v>
      </c>
      <c r="BG17" s="72">
        <v>0</v>
      </c>
      <c r="BH17" s="71">
        <v>0</v>
      </c>
      <c r="BI17" s="72">
        <v>0</v>
      </c>
      <c r="BJ17" s="71">
        <v>27</v>
      </c>
      <c r="BK17" s="72">
        <v>100</v>
      </c>
      <c r="BL17" s="71">
        <v>27</v>
      </c>
    </row>
    <row r="18" spans="1:64" ht="15">
      <c r="A18" s="57" t="s">
        <v>290</v>
      </c>
      <c r="B18" s="57" t="s">
        <v>286</v>
      </c>
      <c r="C18" s="58" t="s">
        <v>1712</v>
      </c>
      <c r="D18" s="59">
        <v>3</v>
      </c>
      <c r="E18" s="60" t="s">
        <v>132</v>
      </c>
      <c r="F18" s="61">
        <v>32</v>
      </c>
      <c r="G18" s="58"/>
      <c r="H18" s="62"/>
      <c r="I18" s="74"/>
      <c r="J18" s="74"/>
      <c r="K18" s="64" t="s">
        <v>65</v>
      </c>
      <c r="L18" s="75">
        <v>18</v>
      </c>
      <c r="M18" s="75"/>
      <c r="N18" s="73"/>
      <c r="O18" s="84" t="s">
        <v>327</v>
      </c>
      <c r="P18" s="87">
        <v>43506.32188657407</v>
      </c>
      <c r="Q18" s="84" t="s">
        <v>331</v>
      </c>
      <c r="R18" s="84"/>
      <c r="S18" s="84"/>
      <c r="T18" s="84"/>
      <c r="U18" s="84"/>
      <c r="V18" s="89" t="s">
        <v>405</v>
      </c>
      <c r="W18" s="87">
        <v>43506.32188657407</v>
      </c>
      <c r="X18" s="89" t="s">
        <v>486</v>
      </c>
      <c r="Y18" s="84"/>
      <c r="Z18" s="84"/>
      <c r="AA18" s="92" t="s">
        <v>575</v>
      </c>
      <c r="AB18" s="84"/>
      <c r="AC18" s="84" t="b">
        <v>0</v>
      </c>
      <c r="AD18" s="84">
        <v>0</v>
      </c>
      <c r="AE18" s="92" t="s">
        <v>620</v>
      </c>
      <c r="AF18" s="84" t="b">
        <v>1</v>
      </c>
      <c r="AG18" s="84" t="s">
        <v>624</v>
      </c>
      <c r="AH18" s="84"/>
      <c r="AI18" s="92" t="s">
        <v>626</v>
      </c>
      <c r="AJ18" s="84" t="b">
        <v>0</v>
      </c>
      <c r="AK18" s="84">
        <v>59</v>
      </c>
      <c r="AL18" s="92" t="s">
        <v>610</v>
      </c>
      <c r="AM18" s="84" t="s">
        <v>630</v>
      </c>
      <c r="AN18" s="84" t="b">
        <v>0</v>
      </c>
      <c r="AO18" s="92" t="s">
        <v>610</v>
      </c>
      <c r="AP18" s="84" t="s">
        <v>197</v>
      </c>
      <c r="AQ18" s="84">
        <v>0</v>
      </c>
      <c r="AR18" s="84">
        <v>0</v>
      </c>
      <c r="AS18" s="84"/>
      <c r="AT18" s="84"/>
      <c r="AU18" s="84"/>
      <c r="AV18" s="84"/>
      <c r="AW18" s="84"/>
      <c r="AX18" s="84"/>
      <c r="AY18" s="84"/>
      <c r="AZ18" s="84"/>
      <c r="BA18" s="84">
        <v>1</v>
      </c>
      <c r="BB18" s="83" t="str">
        <f>REPLACE(INDEX(GroupVertices[Group],MATCH(Edges[[#This Row],[Vertex 1]],GroupVertices[Vertex],0)),1,1,"")</f>
        <v>1</v>
      </c>
      <c r="BC18" s="83" t="str">
        <f>REPLACE(INDEX(GroupVertices[Group],MATCH(Edges[[#This Row],[Vertex 2]],GroupVertices[Vertex],0)),1,1,"")</f>
        <v>1</v>
      </c>
      <c r="BD18" s="71"/>
      <c r="BE18" s="72"/>
      <c r="BF18" s="71"/>
      <c r="BG18" s="72"/>
      <c r="BH18" s="71"/>
      <c r="BI18" s="72"/>
      <c r="BJ18" s="71"/>
      <c r="BK18" s="72"/>
      <c r="BL18" s="71"/>
    </row>
    <row r="19" spans="1:64" ht="15">
      <c r="A19" s="57" t="s">
        <v>290</v>
      </c>
      <c r="B19" s="57" t="s">
        <v>323</v>
      </c>
      <c r="C19" s="58" t="s">
        <v>1712</v>
      </c>
      <c r="D19" s="59">
        <v>3</v>
      </c>
      <c r="E19" s="60" t="s">
        <v>132</v>
      </c>
      <c r="F19" s="61">
        <v>32</v>
      </c>
      <c r="G19" s="58"/>
      <c r="H19" s="62"/>
      <c r="I19" s="74"/>
      <c r="J19" s="74"/>
      <c r="K19" s="64" t="s">
        <v>65</v>
      </c>
      <c r="L19" s="75">
        <v>19</v>
      </c>
      <c r="M19" s="75"/>
      <c r="N19" s="73"/>
      <c r="O19" s="84" t="s">
        <v>329</v>
      </c>
      <c r="P19" s="87">
        <v>43506.32188657407</v>
      </c>
      <c r="Q19" s="84" t="s">
        <v>331</v>
      </c>
      <c r="R19" s="84"/>
      <c r="S19" s="84"/>
      <c r="T19" s="84"/>
      <c r="U19" s="84"/>
      <c r="V19" s="89" t="s">
        <v>405</v>
      </c>
      <c r="W19" s="87">
        <v>43506.32188657407</v>
      </c>
      <c r="X19" s="89" t="s">
        <v>486</v>
      </c>
      <c r="Y19" s="84"/>
      <c r="Z19" s="84"/>
      <c r="AA19" s="92" t="s">
        <v>575</v>
      </c>
      <c r="AB19" s="84"/>
      <c r="AC19" s="84" t="b">
        <v>0</v>
      </c>
      <c r="AD19" s="84">
        <v>0</v>
      </c>
      <c r="AE19" s="92" t="s">
        <v>620</v>
      </c>
      <c r="AF19" s="84" t="b">
        <v>1</v>
      </c>
      <c r="AG19" s="84" t="s">
        <v>624</v>
      </c>
      <c r="AH19" s="84"/>
      <c r="AI19" s="92" t="s">
        <v>626</v>
      </c>
      <c r="AJ19" s="84" t="b">
        <v>0</v>
      </c>
      <c r="AK19" s="84">
        <v>59</v>
      </c>
      <c r="AL19" s="92" t="s">
        <v>610</v>
      </c>
      <c r="AM19" s="84" t="s">
        <v>630</v>
      </c>
      <c r="AN19" s="84" t="b">
        <v>0</v>
      </c>
      <c r="AO19" s="92" t="s">
        <v>610</v>
      </c>
      <c r="AP19" s="84" t="s">
        <v>197</v>
      </c>
      <c r="AQ19" s="84">
        <v>0</v>
      </c>
      <c r="AR19" s="84">
        <v>0</v>
      </c>
      <c r="AS19" s="84"/>
      <c r="AT19" s="84"/>
      <c r="AU19" s="84"/>
      <c r="AV19" s="84"/>
      <c r="AW19" s="84"/>
      <c r="AX19" s="84"/>
      <c r="AY19" s="84"/>
      <c r="AZ19" s="84"/>
      <c r="BA19" s="84">
        <v>1</v>
      </c>
      <c r="BB19" s="83" t="str">
        <f>REPLACE(INDEX(GroupVertices[Group],MATCH(Edges[[#This Row],[Vertex 1]],GroupVertices[Vertex],0)),1,1,"")</f>
        <v>1</v>
      </c>
      <c r="BC19" s="83" t="str">
        <f>REPLACE(INDEX(GroupVertices[Group],MATCH(Edges[[#This Row],[Vertex 2]],GroupVertices[Vertex],0)),1,1,"")</f>
        <v>1</v>
      </c>
      <c r="BD19" s="71">
        <v>0</v>
      </c>
      <c r="BE19" s="72">
        <v>0</v>
      </c>
      <c r="BF19" s="71">
        <v>0</v>
      </c>
      <c r="BG19" s="72">
        <v>0</v>
      </c>
      <c r="BH19" s="71">
        <v>0</v>
      </c>
      <c r="BI19" s="72">
        <v>0</v>
      </c>
      <c r="BJ19" s="71">
        <v>27</v>
      </c>
      <c r="BK19" s="72">
        <v>100</v>
      </c>
      <c r="BL19" s="71">
        <v>27</v>
      </c>
    </row>
    <row r="20" spans="1:64" ht="15">
      <c r="A20" s="57" t="s">
        <v>287</v>
      </c>
      <c r="B20" s="57" t="s">
        <v>287</v>
      </c>
      <c r="C20" s="58" t="s">
        <v>1712</v>
      </c>
      <c r="D20" s="59">
        <v>3</v>
      </c>
      <c r="E20" s="60" t="s">
        <v>132</v>
      </c>
      <c r="F20" s="61">
        <v>32</v>
      </c>
      <c r="G20" s="58"/>
      <c r="H20" s="62"/>
      <c r="I20" s="74"/>
      <c r="J20" s="74"/>
      <c r="K20" s="64" t="s">
        <v>65</v>
      </c>
      <c r="L20" s="75">
        <v>20</v>
      </c>
      <c r="M20" s="75"/>
      <c r="N20" s="73"/>
      <c r="O20" s="84" t="s">
        <v>197</v>
      </c>
      <c r="P20" s="87">
        <v>43506.38920138889</v>
      </c>
      <c r="Q20" s="84" t="s">
        <v>341</v>
      </c>
      <c r="R20" s="89" t="s">
        <v>346</v>
      </c>
      <c r="S20" s="84" t="s">
        <v>350</v>
      </c>
      <c r="T20" s="84" t="s">
        <v>353</v>
      </c>
      <c r="U20" s="84"/>
      <c r="V20" s="89" t="s">
        <v>401</v>
      </c>
      <c r="W20" s="87">
        <v>43506.38920138889</v>
      </c>
      <c r="X20" s="89" t="s">
        <v>482</v>
      </c>
      <c r="Y20" s="84"/>
      <c r="Z20" s="84"/>
      <c r="AA20" s="92" t="s">
        <v>571</v>
      </c>
      <c r="AB20" s="84"/>
      <c r="AC20" s="84" t="b">
        <v>0</v>
      </c>
      <c r="AD20" s="84">
        <v>0</v>
      </c>
      <c r="AE20" s="92" t="s">
        <v>620</v>
      </c>
      <c r="AF20" s="84" t="b">
        <v>1</v>
      </c>
      <c r="AG20" s="84" t="s">
        <v>624</v>
      </c>
      <c r="AH20" s="84"/>
      <c r="AI20" s="92" t="s">
        <v>626</v>
      </c>
      <c r="AJ20" s="84" t="b">
        <v>0</v>
      </c>
      <c r="AK20" s="84">
        <v>0</v>
      </c>
      <c r="AL20" s="92" t="s">
        <v>620</v>
      </c>
      <c r="AM20" s="84" t="s">
        <v>630</v>
      </c>
      <c r="AN20" s="84" t="b">
        <v>0</v>
      </c>
      <c r="AO20" s="92" t="s">
        <v>571</v>
      </c>
      <c r="AP20" s="84" t="s">
        <v>197</v>
      </c>
      <c r="AQ20" s="84">
        <v>0</v>
      </c>
      <c r="AR20" s="84">
        <v>0</v>
      </c>
      <c r="AS20" s="84"/>
      <c r="AT20" s="84"/>
      <c r="AU20" s="84"/>
      <c r="AV20" s="84"/>
      <c r="AW20" s="84"/>
      <c r="AX20" s="84"/>
      <c r="AY20" s="84"/>
      <c r="AZ20" s="84"/>
      <c r="BA20" s="84">
        <v>1</v>
      </c>
      <c r="BB20" s="83" t="str">
        <f>REPLACE(INDEX(GroupVertices[Group],MATCH(Edges[[#This Row],[Vertex 1]],GroupVertices[Vertex],0)),1,1,"")</f>
        <v>7</v>
      </c>
      <c r="BC20" s="83" t="str">
        <f>REPLACE(INDEX(GroupVertices[Group],MATCH(Edges[[#This Row],[Vertex 2]],GroupVertices[Vertex],0)),1,1,"")</f>
        <v>7</v>
      </c>
      <c r="BD20" s="71">
        <v>0</v>
      </c>
      <c r="BE20" s="72">
        <v>0</v>
      </c>
      <c r="BF20" s="71">
        <v>0</v>
      </c>
      <c r="BG20" s="72">
        <v>0</v>
      </c>
      <c r="BH20" s="71">
        <v>0</v>
      </c>
      <c r="BI20" s="72">
        <v>0</v>
      </c>
      <c r="BJ20" s="71">
        <v>49</v>
      </c>
      <c r="BK20" s="72">
        <v>100</v>
      </c>
      <c r="BL20" s="71">
        <v>49</v>
      </c>
    </row>
    <row r="21" spans="1:64" ht="15">
      <c r="A21" s="57" t="s">
        <v>255</v>
      </c>
      <c r="B21" s="57" t="s">
        <v>286</v>
      </c>
      <c r="C21" s="58" t="s">
        <v>1712</v>
      </c>
      <c r="D21" s="59">
        <v>3</v>
      </c>
      <c r="E21" s="60" t="s">
        <v>132</v>
      </c>
      <c r="F21" s="61">
        <v>32</v>
      </c>
      <c r="G21" s="58"/>
      <c r="H21" s="62"/>
      <c r="I21" s="74"/>
      <c r="J21" s="74"/>
      <c r="K21" s="64" t="s">
        <v>65</v>
      </c>
      <c r="L21" s="75">
        <v>21</v>
      </c>
      <c r="M21" s="75"/>
      <c r="N21" s="73"/>
      <c r="O21" s="84" t="s">
        <v>327</v>
      </c>
      <c r="P21" s="87">
        <v>43506.399618055555</v>
      </c>
      <c r="Q21" s="84" t="s">
        <v>331</v>
      </c>
      <c r="R21" s="84"/>
      <c r="S21" s="84"/>
      <c r="T21" s="84"/>
      <c r="U21" s="84"/>
      <c r="V21" s="89" t="s">
        <v>380</v>
      </c>
      <c r="W21" s="87">
        <v>43506.399618055555</v>
      </c>
      <c r="X21" s="89" t="s">
        <v>459</v>
      </c>
      <c r="Y21" s="84"/>
      <c r="Z21" s="84"/>
      <c r="AA21" s="92" t="s">
        <v>548</v>
      </c>
      <c r="AB21" s="84"/>
      <c r="AC21" s="84" t="b">
        <v>0</v>
      </c>
      <c r="AD21" s="84">
        <v>0</v>
      </c>
      <c r="AE21" s="92" t="s">
        <v>620</v>
      </c>
      <c r="AF21" s="84" t="b">
        <v>1</v>
      </c>
      <c r="AG21" s="84" t="s">
        <v>624</v>
      </c>
      <c r="AH21" s="84"/>
      <c r="AI21" s="92" t="s">
        <v>626</v>
      </c>
      <c r="AJ21" s="84" t="b">
        <v>0</v>
      </c>
      <c r="AK21" s="84">
        <v>59</v>
      </c>
      <c r="AL21" s="92" t="s">
        <v>610</v>
      </c>
      <c r="AM21" s="84" t="s">
        <v>630</v>
      </c>
      <c r="AN21" s="84" t="b">
        <v>0</v>
      </c>
      <c r="AO21" s="92" t="s">
        <v>610</v>
      </c>
      <c r="AP21" s="84" t="s">
        <v>197</v>
      </c>
      <c r="AQ21" s="84">
        <v>0</v>
      </c>
      <c r="AR21" s="84">
        <v>0</v>
      </c>
      <c r="AS21" s="84"/>
      <c r="AT21" s="84"/>
      <c r="AU21" s="84"/>
      <c r="AV21" s="84"/>
      <c r="AW21" s="84"/>
      <c r="AX21" s="84"/>
      <c r="AY21" s="84"/>
      <c r="AZ21" s="84"/>
      <c r="BA21" s="84">
        <v>1</v>
      </c>
      <c r="BB21" s="83" t="str">
        <f>REPLACE(INDEX(GroupVertices[Group],MATCH(Edges[[#This Row],[Vertex 1]],GroupVertices[Vertex],0)),1,1,"")</f>
        <v>1</v>
      </c>
      <c r="BC21" s="83" t="str">
        <f>REPLACE(INDEX(GroupVertices[Group],MATCH(Edges[[#This Row],[Vertex 2]],GroupVertices[Vertex],0)),1,1,"")</f>
        <v>1</v>
      </c>
      <c r="BD21" s="71"/>
      <c r="BE21" s="72"/>
      <c r="BF21" s="71"/>
      <c r="BG21" s="72"/>
      <c r="BH21" s="71"/>
      <c r="BI21" s="72"/>
      <c r="BJ21" s="71"/>
      <c r="BK21" s="72"/>
      <c r="BL21" s="71"/>
    </row>
    <row r="22" spans="1:64" ht="15">
      <c r="A22" s="57" t="s">
        <v>255</v>
      </c>
      <c r="B22" s="57" t="s">
        <v>323</v>
      </c>
      <c r="C22" s="58" t="s">
        <v>1712</v>
      </c>
      <c r="D22" s="59">
        <v>3</v>
      </c>
      <c r="E22" s="60" t="s">
        <v>132</v>
      </c>
      <c r="F22" s="61">
        <v>32</v>
      </c>
      <c r="G22" s="58"/>
      <c r="H22" s="62"/>
      <c r="I22" s="74"/>
      <c r="J22" s="74"/>
      <c r="K22" s="64" t="s">
        <v>65</v>
      </c>
      <c r="L22" s="75">
        <v>22</v>
      </c>
      <c r="M22" s="75"/>
      <c r="N22" s="73"/>
      <c r="O22" s="84" t="s">
        <v>329</v>
      </c>
      <c r="P22" s="87">
        <v>43506.399618055555</v>
      </c>
      <c r="Q22" s="84" t="s">
        <v>331</v>
      </c>
      <c r="R22" s="84"/>
      <c r="S22" s="84"/>
      <c r="T22" s="84"/>
      <c r="U22" s="84"/>
      <c r="V22" s="89" t="s">
        <v>380</v>
      </c>
      <c r="W22" s="87">
        <v>43506.399618055555</v>
      </c>
      <c r="X22" s="89" t="s">
        <v>459</v>
      </c>
      <c r="Y22" s="84"/>
      <c r="Z22" s="84"/>
      <c r="AA22" s="92" t="s">
        <v>548</v>
      </c>
      <c r="AB22" s="84"/>
      <c r="AC22" s="84" t="b">
        <v>0</v>
      </c>
      <c r="AD22" s="84">
        <v>0</v>
      </c>
      <c r="AE22" s="92" t="s">
        <v>620</v>
      </c>
      <c r="AF22" s="84" t="b">
        <v>1</v>
      </c>
      <c r="AG22" s="84" t="s">
        <v>624</v>
      </c>
      <c r="AH22" s="84"/>
      <c r="AI22" s="92" t="s">
        <v>626</v>
      </c>
      <c r="AJ22" s="84" t="b">
        <v>0</v>
      </c>
      <c r="AK22" s="84">
        <v>59</v>
      </c>
      <c r="AL22" s="92" t="s">
        <v>610</v>
      </c>
      <c r="AM22" s="84" t="s">
        <v>630</v>
      </c>
      <c r="AN22" s="84" t="b">
        <v>0</v>
      </c>
      <c r="AO22" s="92" t="s">
        <v>610</v>
      </c>
      <c r="AP22" s="84" t="s">
        <v>197</v>
      </c>
      <c r="AQ22" s="84">
        <v>0</v>
      </c>
      <c r="AR22" s="84">
        <v>0</v>
      </c>
      <c r="AS22" s="84"/>
      <c r="AT22" s="84"/>
      <c r="AU22" s="84"/>
      <c r="AV22" s="84"/>
      <c r="AW22" s="84"/>
      <c r="AX22" s="84"/>
      <c r="AY22" s="84"/>
      <c r="AZ22" s="84"/>
      <c r="BA22" s="84">
        <v>1</v>
      </c>
      <c r="BB22" s="83" t="str">
        <f>REPLACE(INDEX(GroupVertices[Group],MATCH(Edges[[#This Row],[Vertex 1]],GroupVertices[Vertex],0)),1,1,"")</f>
        <v>1</v>
      </c>
      <c r="BC22" s="83" t="str">
        <f>REPLACE(INDEX(GroupVertices[Group],MATCH(Edges[[#This Row],[Vertex 2]],GroupVertices[Vertex],0)),1,1,"")</f>
        <v>1</v>
      </c>
      <c r="BD22" s="71">
        <v>0</v>
      </c>
      <c r="BE22" s="72">
        <v>0</v>
      </c>
      <c r="BF22" s="71">
        <v>0</v>
      </c>
      <c r="BG22" s="72">
        <v>0</v>
      </c>
      <c r="BH22" s="71">
        <v>0</v>
      </c>
      <c r="BI22" s="72">
        <v>0</v>
      </c>
      <c r="BJ22" s="71">
        <v>27</v>
      </c>
      <c r="BK22" s="72">
        <v>100</v>
      </c>
      <c r="BL22" s="71">
        <v>27</v>
      </c>
    </row>
    <row r="23" spans="1:64" ht="15">
      <c r="A23" s="57" t="s">
        <v>254</v>
      </c>
      <c r="B23" s="57" t="s">
        <v>286</v>
      </c>
      <c r="C23" s="58" t="s">
        <v>1712</v>
      </c>
      <c r="D23" s="59">
        <v>3</v>
      </c>
      <c r="E23" s="60" t="s">
        <v>132</v>
      </c>
      <c r="F23" s="61">
        <v>32</v>
      </c>
      <c r="G23" s="58"/>
      <c r="H23" s="62"/>
      <c r="I23" s="74"/>
      <c r="J23" s="74"/>
      <c r="K23" s="64" t="s">
        <v>65</v>
      </c>
      <c r="L23" s="75">
        <v>23</v>
      </c>
      <c r="M23" s="75"/>
      <c r="N23" s="73"/>
      <c r="O23" s="84" t="s">
        <v>327</v>
      </c>
      <c r="P23" s="87">
        <v>43506.45811342593</v>
      </c>
      <c r="Q23" s="84" t="s">
        <v>331</v>
      </c>
      <c r="R23" s="84"/>
      <c r="S23" s="84"/>
      <c r="T23" s="84"/>
      <c r="U23" s="84"/>
      <c r="V23" s="89" t="s">
        <v>406</v>
      </c>
      <c r="W23" s="87">
        <v>43506.45811342593</v>
      </c>
      <c r="X23" s="89" t="s">
        <v>487</v>
      </c>
      <c r="Y23" s="84"/>
      <c r="Z23" s="84"/>
      <c r="AA23" s="92" t="s">
        <v>576</v>
      </c>
      <c r="AB23" s="84"/>
      <c r="AC23" s="84" t="b">
        <v>0</v>
      </c>
      <c r="AD23" s="84">
        <v>0</v>
      </c>
      <c r="AE23" s="92" t="s">
        <v>620</v>
      </c>
      <c r="AF23" s="84" t="b">
        <v>1</v>
      </c>
      <c r="AG23" s="84" t="s">
        <v>624</v>
      </c>
      <c r="AH23" s="84"/>
      <c r="AI23" s="92" t="s">
        <v>626</v>
      </c>
      <c r="AJ23" s="84" t="b">
        <v>0</v>
      </c>
      <c r="AK23" s="84">
        <v>59</v>
      </c>
      <c r="AL23" s="92" t="s">
        <v>610</v>
      </c>
      <c r="AM23" s="84" t="s">
        <v>630</v>
      </c>
      <c r="AN23" s="84" t="b">
        <v>0</v>
      </c>
      <c r="AO23" s="92" t="s">
        <v>610</v>
      </c>
      <c r="AP23" s="84" t="s">
        <v>197</v>
      </c>
      <c r="AQ23" s="84">
        <v>0</v>
      </c>
      <c r="AR23" s="84">
        <v>0</v>
      </c>
      <c r="AS23" s="84"/>
      <c r="AT23" s="84"/>
      <c r="AU23" s="84"/>
      <c r="AV23" s="84"/>
      <c r="AW23" s="84"/>
      <c r="AX23" s="84"/>
      <c r="AY23" s="84"/>
      <c r="AZ23" s="84"/>
      <c r="BA23" s="84">
        <v>1</v>
      </c>
      <c r="BB23" s="83" t="str">
        <f>REPLACE(INDEX(GroupVertices[Group],MATCH(Edges[[#This Row],[Vertex 1]],GroupVertices[Vertex],0)),1,1,"")</f>
        <v>1</v>
      </c>
      <c r="BC23" s="83" t="str">
        <f>REPLACE(INDEX(GroupVertices[Group],MATCH(Edges[[#This Row],[Vertex 2]],GroupVertices[Vertex],0)),1,1,"")</f>
        <v>1</v>
      </c>
      <c r="BD23" s="71"/>
      <c r="BE23" s="72"/>
      <c r="BF23" s="71"/>
      <c r="BG23" s="72"/>
      <c r="BH23" s="71"/>
      <c r="BI23" s="72"/>
      <c r="BJ23" s="71"/>
      <c r="BK23" s="72"/>
      <c r="BL23" s="71"/>
    </row>
    <row r="24" spans="1:64" ht="15">
      <c r="A24" s="57" t="s">
        <v>254</v>
      </c>
      <c r="B24" s="57" t="s">
        <v>323</v>
      </c>
      <c r="C24" s="58" t="s">
        <v>1712</v>
      </c>
      <c r="D24" s="59">
        <v>3</v>
      </c>
      <c r="E24" s="60" t="s">
        <v>132</v>
      </c>
      <c r="F24" s="61">
        <v>32</v>
      </c>
      <c r="G24" s="58"/>
      <c r="H24" s="62"/>
      <c r="I24" s="74"/>
      <c r="J24" s="74"/>
      <c r="K24" s="64" t="s">
        <v>65</v>
      </c>
      <c r="L24" s="75">
        <v>24</v>
      </c>
      <c r="M24" s="75"/>
      <c r="N24" s="73"/>
      <c r="O24" s="84" t="s">
        <v>329</v>
      </c>
      <c r="P24" s="87">
        <v>43506.45811342593</v>
      </c>
      <c r="Q24" s="84" t="s">
        <v>331</v>
      </c>
      <c r="R24" s="84"/>
      <c r="S24" s="84"/>
      <c r="T24" s="84"/>
      <c r="U24" s="84"/>
      <c r="V24" s="89" t="s">
        <v>406</v>
      </c>
      <c r="W24" s="87">
        <v>43506.45811342593</v>
      </c>
      <c r="X24" s="89" t="s">
        <v>487</v>
      </c>
      <c r="Y24" s="84"/>
      <c r="Z24" s="84"/>
      <c r="AA24" s="92" t="s">
        <v>576</v>
      </c>
      <c r="AB24" s="84"/>
      <c r="AC24" s="84" t="b">
        <v>0</v>
      </c>
      <c r="AD24" s="84">
        <v>0</v>
      </c>
      <c r="AE24" s="92" t="s">
        <v>620</v>
      </c>
      <c r="AF24" s="84" t="b">
        <v>1</v>
      </c>
      <c r="AG24" s="84" t="s">
        <v>624</v>
      </c>
      <c r="AH24" s="84"/>
      <c r="AI24" s="92" t="s">
        <v>626</v>
      </c>
      <c r="AJ24" s="84" t="b">
        <v>0</v>
      </c>
      <c r="AK24" s="84">
        <v>59</v>
      </c>
      <c r="AL24" s="92" t="s">
        <v>610</v>
      </c>
      <c r="AM24" s="84" t="s">
        <v>630</v>
      </c>
      <c r="AN24" s="84" t="b">
        <v>0</v>
      </c>
      <c r="AO24" s="92" t="s">
        <v>610</v>
      </c>
      <c r="AP24" s="84" t="s">
        <v>197</v>
      </c>
      <c r="AQ24" s="84">
        <v>0</v>
      </c>
      <c r="AR24" s="84">
        <v>0</v>
      </c>
      <c r="AS24" s="84"/>
      <c r="AT24" s="84"/>
      <c r="AU24" s="84"/>
      <c r="AV24" s="84"/>
      <c r="AW24" s="84"/>
      <c r="AX24" s="84"/>
      <c r="AY24" s="84"/>
      <c r="AZ24" s="84"/>
      <c r="BA24" s="84">
        <v>1</v>
      </c>
      <c r="BB24" s="83" t="str">
        <f>REPLACE(INDEX(GroupVertices[Group],MATCH(Edges[[#This Row],[Vertex 1]],GroupVertices[Vertex],0)),1,1,"")</f>
        <v>1</v>
      </c>
      <c r="BC24" s="83" t="str">
        <f>REPLACE(INDEX(GroupVertices[Group],MATCH(Edges[[#This Row],[Vertex 2]],GroupVertices[Vertex],0)),1,1,"")</f>
        <v>1</v>
      </c>
      <c r="BD24" s="71">
        <v>0</v>
      </c>
      <c r="BE24" s="72">
        <v>0</v>
      </c>
      <c r="BF24" s="71">
        <v>0</v>
      </c>
      <c r="BG24" s="72">
        <v>0</v>
      </c>
      <c r="BH24" s="71">
        <v>0</v>
      </c>
      <c r="BI24" s="72">
        <v>0</v>
      </c>
      <c r="BJ24" s="71">
        <v>27</v>
      </c>
      <c r="BK24" s="72">
        <v>100</v>
      </c>
      <c r="BL24" s="71">
        <v>27</v>
      </c>
    </row>
    <row r="25" spans="1:64" ht="15">
      <c r="A25" s="57" t="s">
        <v>296</v>
      </c>
      <c r="B25" s="57" t="s">
        <v>286</v>
      </c>
      <c r="C25" s="58" t="s">
        <v>1712</v>
      </c>
      <c r="D25" s="59">
        <v>3</v>
      </c>
      <c r="E25" s="60" t="s">
        <v>132</v>
      </c>
      <c r="F25" s="61">
        <v>32</v>
      </c>
      <c r="G25" s="58"/>
      <c r="H25" s="62"/>
      <c r="I25" s="74"/>
      <c r="J25" s="74"/>
      <c r="K25" s="64" t="s">
        <v>65</v>
      </c>
      <c r="L25" s="75">
        <v>25</v>
      </c>
      <c r="M25" s="75"/>
      <c r="N25" s="73"/>
      <c r="O25" s="84" t="s">
        <v>327</v>
      </c>
      <c r="P25" s="87">
        <v>43506.4834837963</v>
      </c>
      <c r="Q25" s="84" t="s">
        <v>331</v>
      </c>
      <c r="R25" s="84"/>
      <c r="S25" s="84"/>
      <c r="T25" s="84"/>
      <c r="U25" s="84"/>
      <c r="V25" s="89" t="s">
        <v>411</v>
      </c>
      <c r="W25" s="87">
        <v>43506.4834837963</v>
      </c>
      <c r="X25" s="89" t="s">
        <v>492</v>
      </c>
      <c r="Y25" s="84"/>
      <c r="Z25" s="84"/>
      <c r="AA25" s="92" t="s">
        <v>581</v>
      </c>
      <c r="AB25" s="84"/>
      <c r="AC25" s="84" t="b">
        <v>0</v>
      </c>
      <c r="AD25" s="84">
        <v>0</v>
      </c>
      <c r="AE25" s="92" t="s">
        <v>620</v>
      </c>
      <c r="AF25" s="84" t="b">
        <v>1</v>
      </c>
      <c r="AG25" s="84" t="s">
        <v>624</v>
      </c>
      <c r="AH25" s="84"/>
      <c r="AI25" s="92" t="s">
        <v>626</v>
      </c>
      <c r="AJ25" s="84" t="b">
        <v>0</v>
      </c>
      <c r="AK25" s="84">
        <v>59</v>
      </c>
      <c r="AL25" s="92" t="s">
        <v>610</v>
      </c>
      <c r="AM25" s="84" t="s">
        <v>630</v>
      </c>
      <c r="AN25" s="84" t="b">
        <v>0</v>
      </c>
      <c r="AO25" s="92" t="s">
        <v>610</v>
      </c>
      <c r="AP25" s="84" t="s">
        <v>197</v>
      </c>
      <c r="AQ25" s="84">
        <v>0</v>
      </c>
      <c r="AR25" s="84">
        <v>0</v>
      </c>
      <c r="AS25" s="84"/>
      <c r="AT25" s="84"/>
      <c r="AU25" s="84"/>
      <c r="AV25" s="84"/>
      <c r="AW25" s="84"/>
      <c r="AX25" s="84"/>
      <c r="AY25" s="84"/>
      <c r="AZ25" s="84"/>
      <c r="BA25" s="84">
        <v>1</v>
      </c>
      <c r="BB25" s="83" t="str">
        <f>REPLACE(INDEX(GroupVertices[Group],MATCH(Edges[[#This Row],[Vertex 1]],GroupVertices[Vertex],0)),1,1,"")</f>
        <v>1</v>
      </c>
      <c r="BC25" s="83" t="str">
        <f>REPLACE(INDEX(GroupVertices[Group],MATCH(Edges[[#This Row],[Vertex 2]],GroupVertices[Vertex],0)),1,1,"")</f>
        <v>1</v>
      </c>
      <c r="BD25" s="71"/>
      <c r="BE25" s="72"/>
      <c r="BF25" s="71"/>
      <c r="BG25" s="72"/>
      <c r="BH25" s="71"/>
      <c r="BI25" s="72"/>
      <c r="BJ25" s="71"/>
      <c r="BK25" s="72"/>
      <c r="BL25" s="71"/>
    </row>
    <row r="26" spans="1:64" ht="15">
      <c r="A26" s="57" t="s">
        <v>296</v>
      </c>
      <c r="B26" s="57" t="s">
        <v>323</v>
      </c>
      <c r="C26" s="58" t="s">
        <v>1712</v>
      </c>
      <c r="D26" s="59">
        <v>3</v>
      </c>
      <c r="E26" s="60" t="s">
        <v>132</v>
      </c>
      <c r="F26" s="61">
        <v>32</v>
      </c>
      <c r="G26" s="58"/>
      <c r="H26" s="62"/>
      <c r="I26" s="74"/>
      <c r="J26" s="74"/>
      <c r="K26" s="64" t="s">
        <v>65</v>
      </c>
      <c r="L26" s="75">
        <v>26</v>
      </c>
      <c r="M26" s="75"/>
      <c r="N26" s="73"/>
      <c r="O26" s="84" t="s">
        <v>329</v>
      </c>
      <c r="P26" s="87">
        <v>43506.4834837963</v>
      </c>
      <c r="Q26" s="84" t="s">
        <v>331</v>
      </c>
      <c r="R26" s="84"/>
      <c r="S26" s="84"/>
      <c r="T26" s="84"/>
      <c r="U26" s="84"/>
      <c r="V26" s="89" t="s">
        <v>411</v>
      </c>
      <c r="W26" s="87">
        <v>43506.4834837963</v>
      </c>
      <c r="X26" s="89" t="s">
        <v>492</v>
      </c>
      <c r="Y26" s="84"/>
      <c r="Z26" s="84"/>
      <c r="AA26" s="92" t="s">
        <v>581</v>
      </c>
      <c r="AB26" s="84"/>
      <c r="AC26" s="84" t="b">
        <v>0</v>
      </c>
      <c r="AD26" s="84">
        <v>0</v>
      </c>
      <c r="AE26" s="92" t="s">
        <v>620</v>
      </c>
      <c r="AF26" s="84" t="b">
        <v>1</v>
      </c>
      <c r="AG26" s="84" t="s">
        <v>624</v>
      </c>
      <c r="AH26" s="84"/>
      <c r="AI26" s="92" t="s">
        <v>626</v>
      </c>
      <c r="AJ26" s="84" t="b">
        <v>0</v>
      </c>
      <c r="AK26" s="84">
        <v>59</v>
      </c>
      <c r="AL26" s="92" t="s">
        <v>610</v>
      </c>
      <c r="AM26" s="84" t="s">
        <v>630</v>
      </c>
      <c r="AN26" s="84" t="b">
        <v>0</v>
      </c>
      <c r="AO26" s="92" t="s">
        <v>610</v>
      </c>
      <c r="AP26" s="84" t="s">
        <v>197</v>
      </c>
      <c r="AQ26" s="84">
        <v>0</v>
      </c>
      <c r="AR26" s="84">
        <v>0</v>
      </c>
      <c r="AS26" s="84"/>
      <c r="AT26" s="84"/>
      <c r="AU26" s="84"/>
      <c r="AV26" s="84"/>
      <c r="AW26" s="84"/>
      <c r="AX26" s="84"/>
      <c r="AY26" s="84"/>
      <c r="AZ26" s="84"/>
      <c r="BA26" s="84">
        <v>1</v>
      </c>
      <c r="BB26" s="83" t="str">
        <f>REPLACE(INDEX(GroupVertices[Group],MATCH(Edges[[#This Row],[Vertex 1]],GroupVertices[Vertex],0)),1,1,"")</f>
        <v>1</v>
      </c>
      <c r="BC26" s="83" t="str">
        <f>REPLACE(INDEX(GroupVertices[Group],MATCH(Edges[[#This Row],[Vertex 2]],GroupVertices[Vertex],0)),1,1,"")</f>
        <v>1</v>
      </c>
      <c r="BD26" s="71">
        <v>0</v>
      </c>
      <c r="BE26" s="72">
        <v>0</v>
      </c>
      <c r="BF26" s="71">
        <v>0</v>
      </c>
      <c r="BG26" s="72">
        <v>0</v>
      </c>
      <c r="BH26" s="71">
        <v>0</v>
      </c>
      <c r="BI26" s="72">
        <v>0</v>
      </c>
      <c r="BJ26" s="71">
        <v>27</v>
      </c>
      <c r="BK26" s="72">
        <v>100</v>
      </c>
      <c r="BL26" s="71">
        <v>27</v>
      </c>
    </row>
    <row r="27" spans="1:64" ht="15">
      <c r="A27" s="57" t="s">
        <v>256</v>
      </c>
      <c r="B27" s="57" t="s">
        <v>286</v>
      </c>
      <c r="C27" s="58" t="s">
        <v>1712</v>
      </c>
      <c r="D27" s="59">
        <v>3</v>
      </c>
      <c r="E27" s="60" t="s">
        <v>132</v>
      </c>
      <c r="F27" s="61">
        <v>32</v>
      </c>
      <c r="G27" s="58"/>
      <c r="H27" s="62"/>
      <c r="I27" s="74"/>
      <c r="J27" s="74"/>
      <c r="K27" s="64" t="s">
        <v>65</v>
      </c>
      <c r="L27" s="75">
        <v>27</v>
      </c>
      <c r="M27" s="75"/>
      <c r="N27" s="73"/>
      <c r="O27" s="84" t="s">
        <v>327</v>
      </c>
      <c r="P27" s="87">
        <v>43506.484293981484</v>
      </c>
      <c r="Q27" s="84" t="s">
        <v>331</v>
      </c>
      <c r="R27" s="84"/>
      <c r="S27" s="84"/>
      <c r="T27" s="84"/>
      <c r="U27" s="84"/>
      <c r="V27" s="89" t="s">
        <v>431</v>
      </c>
      <c r="W27" s="87">
        <v>43506.484293981484</v>
      </c>
      <c r="X27" s="89" t="s">
        <v>518</v>
      </c>
      <c r="Y27" s="84"/>
      <c r="Z27" s="84"/>
      <c r="AA27" s="92" t="s">
        <v>607</v>
      </c>
      <c r="AB27" s="84"/>
      <c r="AC27" s="84" t="b">
        <v>0</v>
      </c>
      <c r="AD27" s="84">
        <v>0</v>
      </c>
      <c r="AE27" s="92" t="s">
        <v>620</v>
      </c>
      <c r="AF27" s="84" t="b">
        <v>1</v>
      </c>
      <c r="AG27" s="84" t="s">
        <v>624</v>
      </c>
      <c r="AH27" s="84"/>
      <c r="AI27" s="92" t="s">
        <v>626</v>
      </c>
      <c r="AJ27" s="84" t="b">
        <v>0</v>
      </c>
      <c r="AK27" s="84">
        <v>59</v>
      </c>
      <c r="AL27" s="92" t="s">
        <v>610</v>
      </c>
      <c r="AM27" s="84" t="s">
        <v>630</v>
      </c>
      <c r="AN27" s="84" t="b">
        <v>0</v>
      </c>
      <c r="AO27" s="92" t="s">
        <v>610</v>
      </c>
      <c r="AP27" s="84" t="s">
        <v>197</v>
      </c>
      <c r="AQ27" s="84">
        <v>0</v>
      </c>
      <c r="AR27" s="84">
        <v>0</v>
      </c>
      <c r="AS27" s="84"/>
      <c r="AT27" s="84"/>
      <c r="AU27" s="84"/>
      <c r="AV27" s="84"/>
      <c r="AW27" s="84"/>
      <c r="AX27" s="84"/>
      <c r="AY27" s="84"/>
      <c r="AZ27" s="84"/>
      <c r="BA27" s="84">
        <v>1</v>
      </c>
      <c r="BB27" s="83" t="str">
        <f>REPLACE(INDEX(GroupVertices[Group],MATCH(Edges[[#This Row],[Vertex 1]],GroupVertices[Vertex],0)),1,1,"")</f>
        <v>1</v>
      </c>
      <c r="BC27" s="83" t="str">
        <f>REPLACE(INDEX(GroupVertices[Group],MATCH(Edges[[#This Row],[Vertex 2]],GroupVertices[Vertex],0)),1,1,"")</f>
        <v>1</v>
      </c>
      <c r="BD27" s="71"/>
      <c r="BE27" s="72"/>
      <c r="BF27" s="71"/>
      <c r="BG27" s="72"/>
      <c r="BH27" s="71"/>
      <c r="BI27" s="72"/>
      <c r="BJ27" s="71"/>
      <c r="BK27" s="72"/>
      <c r="BL27" s="71"/>
    </row>
    <row r="28" spans="1:64" ht="15">
      <c r="A28" s="57" t="s">
        <v>256</v>
      </c>
      <c r="B28" s="57" t="s">
        <v>323</v>
      </c>
      <c r="C28" s="58" t="s">
        <v>1712</v>
      </c>
      <c r="D28" s="59">
        <v>3</v>
      </c>
      <c r="E28" s="60" t="s">
        <v>132</v>
      </c>
      <c r="F28" s="61">
        <v>32</v>
      </c>
      <c r="G28" s="58"/>
      <c r="H28" s="62"/>
      <c r="I28" s="74"/>
      <c r="J28" s="74"/>
      <c r="K28" s="64" t="s">
        <v>65</v>
      </c>
      <c r="L28" s="75">
        <v>28</v>
      </c>
      <c r="M28" s="75"/>
      <c r="N28" s="73"/>
      <c r="O28" s="84" t="s">
        <v>329</v>
      </c>
      <c r="P28" s="87">
        <v>43506.484293981484</v>
      </c>
      <c r="Q28" s="84" t="s">
        <v>331</v>
      </c>
      <c r="R28" s="84"/>
      <c r="S28" s="84"/>
      <c r="T28" s="84"/>
      <c r="U28" s="84"/>
      <c r="V28" s="89" t="s">
        <v>431</v>
      </c>
      <c r="W28" s="87">
        <v>43506.484293981484</v>
      </c>
      <c r="X28" s="89" t="s">
        <v>518</v>
      </c>
      <c r="Y28" s="84"/>
      <c r="Z28" s="84"/>
      <c r="AA28" s="92" t="s">
        <v>607</v>
      </c>
      <c r="AB28" s="84"/>
      <c r="AC28" s="84" t="b">
        <v>0</v>
      </c>
      <c r="AD28" s="84">
        <v>0</v>
      </c>
      <c r="AE28" s="92" t="s">
        <v>620</v>
      </c>
      <c r="AF28" s="84" t="b">
        <v>1</v>
      </c>
      <c r="AG28" s="84" t="s">
        <v>624</v>
      </c>
      <c r="AH28" s="84"/>
      <c r="AI28" s="92" t="s">
        <v>626</v>
      </c>
      <c r="AJ28" s="84" t="b">
        <v>0</v>
      </c>
      <c r="AK28" s="84">
        <v>59</v>
      </c>
      <c r="AL28" s="92" t="s">
        <v>610</v>
      </c>
      <c r="AM28" s="84" t="s">
        <v>630</v>
      </c>
      <c r="AN28" s="84" t="b">
        <v>0</v>
      </c>
      <c r="AO28" s="92" t="s">
        <v>610</v>
      </c>
      <c r="AP28" s="84" t="s">
        <v>197</v>
      </c>
      <c r="AQ28" s="84">
        <v>0</v>
      </c>
      <c r="AR28" s="84">
        <v>0</v>
      </c>
      <c r="AS28" s="84"/>
      <c r="AT28" s="84"/>
      <c r="AU28" s="84"/>
      <c r="AV28" s="84"/>
      <c r="AW28" s="84"/>
      <c r="AX28" s="84"/>
      <c r="AY28" s="84"/>
      <c r="AZ28" s="84"/>
      <c r="BA28" s="84">
        <v>1</v>
      </c>
      <c r="BB28" s="83" t="str">
        <f>REPLACE(INDEX(GroupVertices[Group],MATCH(Edges[[#This Row],[Vertex 1]],GroupVertices[Vertex],0)),1,1,"")</f>
        <v>1</v>
      </c>
      <c r="BC28" s="83" t="str">
        <f>REPLACE(INDEX(GroupVertices[Group],MATCH(Edges[[#This Row],[Vertex 2]],GroupVertices[Vertex],0)),1,1,"")</f>
        <v>1</v>
      </c>
      <c r="BD28" s="71">
        <v>0</v>
      </c>
      <c r="BE28" s="72">
        <v>0</v>
      </c>
      <c r="BF28" s="71">
        <v>0</v>
      </c>
      <c r="BG28" s="72">
        <v>0</v>
      </c>
      <c r="BH28" s="71">
        <v>0</v>
      </c>
      <c r="BI28" s="72">
        <v>0</v>
      </c>
      <c r="BJ28" s="71">
        <v>27</v>
      </c>
      <c r="BK28" s="72">
        <v>100</v>
      </c>
      <c r="BL28" s="71">
        <v>27</v>
      </c>
    </row>
    <row r="29" spans="1:64" ht="15">
      <c r="A29" s="57" t="s">
        <v>257</v>
      </c>
      <c r="B29" s="57" t="s">
        <v>286</v>
      </c>
      <c r="C29" s="58" t="s">
        <v>1712</v>
      </c>
      <c r="D29" s="59">
        <v>3</v>
      </c>
      <c r="E29" s="60" t="s">
        <v>132</v>
      </c>
      <c r="F29" s="61">
        <v>32</v>
      </c>
      <c r="G29" s="58"/>
      <c r="H29" s="62"/>
      <c r="I29" s="74"/>
      <c r="J29" s="74"/>
      <c r="K29" s="64" t="s">
        <v>65</v>
      </c>
      <c r="L29" s="75">
        <v>29</v>
      </c>
      <c r="M29" s="75"/>
      <c r="N29" s="73"/>
      <c r="O29" s="84" t="s">
        <v>327</v>
      </c>
      <c r="P29" s="87">
        <v>43506.48805555556</v>
      </c>
      <c r="Q29" s="84" t="s">
        <v>331</v>
      </c>
      <c r="R29" s="84"/>
      <c r="S29" s="84"/>
      <c r="T29" s="84"/>
      <c r="U29" s="84"/>
      <c r="V29" s="89" t="s">
        <v>381</v>
      </c>
      <c r="W29" s="87">
        <v>43506.48805555556</v>
      </c>
      <c r="X29" s="89" t="s">
        <v>460</v>
      </c>
      <c r="Y29" s="84"/>
      <c r="Z29" s="84"/>
      <c r="AA29" s="92" t="s">
        <v>549</v>
      </c>
      <c r="AB29" s="84"/>
      <c r="AC29" s="84" t="b">
        <v>0</v>
      </c>
      <c r="AD29" s="84">
        <v>0</v>
      </c>
      <c r="AE29" s="92" t="s">
        <v>620</v>
      </c>
      <c r="AF29" s="84" t="b">
        <v>1</v>
      </c>
      <c r="AG29" s="84" t="s">
        <v>624</v>
      </c>
      <c r="AH29" s="84"/>
      <c r="AI29" s="92" t="s">
        <v>626</v>
      </c>
      <c r="AJ29" s="84" t="b">
        <v>0</v>
      </c>
      <c r="AK29" s="84">
        <v>59</v>
      </c>
      <c r="AL29" s="92" t="s">
        <v>610</v>
      </c>
      <c r="AM29" s="84" t="s">
        <v>631</v>
      </c>
      <c r="AN29" s="84" t="b">
        <v>0</v>
      </c>
      <c r="AO29" s="92" t="s">
        <v>610</v>
      </c>
      <c r="AP29" s="84" t="s">
        <v>197</v>
      </c>
      <c r="AQ29" s="84">
        <v>0</v>
      </c>
      <c r="AR29" s="84">
        <v>0</v>
      </c>
      <c r="AS29" s="84"/>
      <c r="AT29" s="84"/>
      <c r="AU29" s="84"/>
      <c r="AV29" s="84"/>
      <c r="AW29" s="84"/>
      <c r="AX29" s="84"/>
      <c r="AY29" s="84"/>
      <c r="AZ29" s="84"/>
      <c r="BA29" s="84">
        <v>1</v>
      </c>
      <c r="BB29" s="83" t="str">
        <f>REPLACE(INDEX(GroupVertices[Group],MATCH(Edges[[#This Row],[Vertex 1]],GroupVertices[Vertex],0)),1,1,"")</f>
        <v>1</v>
      </c>
      <c r="BC29" s="83" t="str">
        <f>REPLACE(INDEX(GroupVertices[Group],MATCH(Edges[[#This Row],[Vertex 2]],GroupVertices[Vertex],0)),1,1,"")</f>
        <v>1</v>
      </c>
      <c r="BD29" s="71"/>
      <c r="BE29" s="72"/>
      <c r="BF29" s="71"/>
      <c r="BG29" s="72"/>
      <c r="BH29" s="71"/>
      <c r="BI29" s="72"/>
      <c r="BJ29" s="71"/>
      <c r="BK29" s="72"/>
      <c r="BL29" s="71"/>
    </row>
    <row r="30" spans="1:64" ht="15">
      <c r="A30" s="57" t="s">
        <v>257</v>
      </c>
      <c r="B30" s="57" t="s">
        <v>323</v>
      </c>
      <c r="C30" s="58" t="s">
        <v>1712</v>
      </c>
      <c r="D30" s="59">
        <v>3</v>
      </c>
      <c r="E30" s="60" t="s">
        <v>132</v>
      </c>
      <c r="F30" s="61">
        <v>32</v>
      </c>
      <c r="G30" s="58"/>
      <c r="H30" s="62"/>
      <c r="I30" s="74"/>
      <c r="J30" s="74"/>
      <c r="K30" s="64" t="s">
        <v>65</v>
      </c>
      <c r="L30" s="75">
        <v>30</v>
      </c>
      <c r="M30" s="75"/>
      <c r="N30" s="73"/>
      <c r="O30" s="84" t="s">
        <v>329</v>
      </c>
      <c r="P30" s="87">
        <v>43506.48805555556</v>
      </c>
      <c r="Q30" s="84" t="s">
        <v>331</v>
      </c>
      <c r="R30" s="84"/>
      <c r="S30" s="84"/>
      <c r="T30" s="84"/>
      <c r="U30" s="84"/>
      <c r="V30" s="89" t="s">
        <v>381</v>
      </c>
      <c r="W30" s="87">
        <v>43506.48805555556</v>
      </c>
      <c r="X30" s="89" t="s">
        <v>460</v>
      </c>
      <c r="Y30" s="84"/>
      <c r="Z30" s="84"/>
      <c r="AA30" s="92" t="s">
        <v>549</v>
      </c>
      <c r="AB30" s="84"/>
      <c r="AC30" s="84" t="b">
        <v>0</v>
      </c>
      <c r="AD30" s="84">
        <v>0</v>
      </c>
      <c r="AE30" s="92" t="s">
        <v>620</v>
      </c>
      <c r="AF30" s="84" t="b">
        <v>1</v>
      </c>
      <c r="AG30" s="84" t="s">
        <v>624</v>
      </c>
      <c r="AH30" s="84"/>
      <c r="AI30" s="92" t="s">
        <v>626</v>
      </c>
      <c r="AJ30" s="84" t="b">
        <v>0</v>
      </c>
      <c r="AK30" s="84">
        <v>59</v>
      </c>
      <c r="AL30" s="92" t="s">
        <v>610</v>
      </c>
      <c r="AM30" s="84" t="s">
        <v>631</v>
      </c>
      <c r="AN30" s="84" t="b">
        <v>0</v>
      </c>
      <c r="AO30" s="92" t="s">
        <v>610</v>
      </c>
      <c r="AP30" s="84" t="s">
        <v>197</v>
      </c>
      <c r="AQ30" s="84">
        <v>0</v>
      </c>
      <c r="AR30" s="84">
        <v>0</v>
      </c>
      <c r="AS30" s="84"/>
      <c r="AT30" s="84"/>
      <c r="AU30" s="84"/>
      <c r="AV30" s="84"/>
      <c r="AW30" s="84"/>
      <c r="AX30" s="84"/>
      <c r="AY30" s="84"/>
      <c r="AZ30" s="84"/>
      <c r="BA30" s="84">
        <v>1</v>
      </c>
      <c r="BB30" s="83" t="str">
        <f>REPLACE(INDEX(GroupVertices[Group],MATCH(Edges[[#This Row],[Vertex 1]],GroupVertices[Vertex],0)),1,1,"")</f>
        <v>1</v>
      </c>
      <c r="BC30" s="83" t="str">
        <f>REPLACE(INDEX(GroupVertices[Group],MATCH(Edges[[#This Row],[Vertex 2]],GroupVertices[Vertex],0)),1,1,"")</f>
        <v>1</v>
      </c>
      <c r="BD30" s="71">
        <v>0</v>
      </c>
      <c r="BE30" s="72">
        <v>0</v>
      </c>
      <c r="BF30" s="71">
        <v>0</v>
      </c>
      <c r="BG30" s="72">
        <v>0</v>
      </c>
      <c r="BH30" s="71">
        <v>0</v>
      </c>
      <c r="BI30" s="72">
        <v>0</v>
      </c>
      <c r="BJ30" s="71">
        <v>27</v>
      </c>
      <c r="BK30" s="72">
        <v>100</v>
      </c>
      <c r="BL30" s="71">
        <v>27</v>
      </c>
    </row>
    <row r="31" spans="1:64" ht="15">
      <c r="A31" s="57" t="s">
        <v>262</v>
      </c>
      <c r="B31" s="57" t="s">
        <v>286</v>
      </c>
      <c r="C31" s="58" t="s">
        <v>1712</v>
      </c>
      <c r="D31" s="59">
        <v>3</v>
      </c>
      <c r="E31" s="60" t="s">
        <v>132</v>
      </c>
      <c r="F31" s="61">
        <v>32</v>
      </c>
      <c r="G31" s="58"/>
      <c r="H31" s="62"/>
      <c r="I31" s="74"/>
      <c r="J31" s="74"/>
      <c r="K31" s="64" t="s">
        <v>65</v>
      </c>
      <c r="L31" s="75">
        <v>31</v>
      </c>
      <c r="M31" s="75"/>
      <c r="N31" s="73"/>
      <c r="O31" s="84" t="s">
        <v>327</v>
      </c>
      <c r="P31" s="87">
        <v>43506.50733796296</v>
      </c>
      <c r="Q31" s="84" t="s">
        <v>331</v>
      </c>
      <c r="R31" s="84"/>
      <c r="S31" s="84"/>
      <c r="T31" s="84"/>
      <c r="U31" s="84"/>
      <c r="V31" s="89" t="s">
        <v>418</v>
      </c>
      <c r="W31" s="87">
        <v>43506.50733796296</v>
      </c>
      <c r="X31" s="89" t="s">
        <v>500</v>
      </c>
      <c r="Y31" s="84"/>
      <c r="Z31" s="84"/>
      <c r="AA31" s="92" t="s">
        <v>589</v>
      </c>
      <c r="AB31" s="84"/>
      <c r="AC31" s="84" t="b">
        <v>0</v>
      </c>
      <c r="AD31" s="84">
        <v>0</v>
      </c>
      <c r="AE31" s="92" t="s">
        <v>620</v>
      </c>
      <c r="AF31" s="84" t="b">
        <v>1</v>
      </c>
      <c r="AG31" s="84" t="s">
        <v>624</v>
      </c>
      <c r="AH31" s="84"/>
      <c r="AI31" s="92" t="s">
        <v>626</v>
      </c>
      <c r="AJ31" s="84" t="b">
        <v>0</v>
      </c>
      <c r="AK31" s="84">
        <v>59</v>
      </c>
      <c r="AL31" s="92" t="s">
        <v>610</v>
      </c>
      <c r="AM31" s="84" t="s">
        <v>630</v>
      </c>
      <c r="AN31" s="84" t="b">
        <v>0</v>
      </c>
      <c r="AO31" s="92" t="s">
        <v>610</v>
      </c>
      <c r="AP31" s="84" t="s">
        <v>197</v>
      </c>
      <c r="AQ31" s="84">
        <v>0</v>
      </c>
      <c r="AR31" s="84">
        <v>0</v>
      </c>
      <c r="AS31" s="84"/>
      <c r="AT31" s="84"/>
      <c r="AU31" s="84"/>
      <c r="AV31" s="84"/>
      <c r="AW31" s="84"/>
      <c r="AX31" s="84"/>
      <c r="AY31" s="84"/>
      <c r="AZ31" s="84"/>
      <c r="BA31" s="84">
        <v>1</v>
      </c>
      <c r="BB31" s="83" t="str">
        <f>REPLACE(INDEX(GroupVertices[Group],MATCH(Edges[[#This Row],[Vertex 1]],GroupVertices[Vertex],0)),1,1,"")</f>
        <v>1</v>
      </c>
      <c r="BC31" s="83" t="str">
        <f>REPLACE(INDEX(GroupVertices[Group],MATCH(Edges[[#This Row],[Vertex 2]],GroupVertices[Vertex],0)),1,1,"")</f>
        <v>1</v>
      </c>
      <c r="BD31" s="71"/>
      <c r="BE31" s="72"/>
      <c r="BF31" s="71"/>
      <c r="BG31" s="72"/>
      <c r="BH31" s="71"/>
      <c r="BI31" s="72"/>
      <c r="BJ31" s="71"/>
      <c r="BK31" s="72"/>
      <c r="BL31" s="71"/>
    </row>
    <row r="32" spans="1:64" ht="15">
      <c r="A32" s="57" t="s">
        <v>262</v>
      </c>
      <c r="B32" s="57" t="s">
        <v>323</v>
      </c>
      <c r="C32" s="58" t="s">
        <v>1712</v>
      </c>
      <c r="D32" s="59">
        <v>3</v>
      </c>
      <c r="E32" s="60" t="s">
        <v>132</v>
      </c>
      <c r="F32" s="61">
        <v>32</v>
      </c>
      <c r="G32" s="58"/>
      <c r="H32" s="62"/>
      <c r="I32" s="74"/>
      <c r="J32" s="74"/>
      <c r="K32" s="64" t="s">
        <v>65</v>
      </c>
      <c r="L32" s="75">
        <v>32</v>
      </c>
      <c r="M32" s="75"/>
      <c r="N32" s="73"/>
      <c r="O32" s="84" t="s">
        <v>329</v>
      </c>
      <c r="P32" s="87">
        <v>43506.50733796296</v>
      </c>
      <c r="Q32" s="84" t="s">
        <v>331</v>
      </c>
      <c r="R32" s="84"/>
      <c r="S32" s="84"/>
      <c r="T32" s="84"/>
      <c r="U32" s="84"/>
      <c r="V32" s="89" t="s">
        <v>418</v>
      </c>
      <c r="W32" s="87">
        <v>43506.50733796296</v>
      </c>
      <c r="X32" s="89" t="s">
        <v>500</v>
      </c>
      <c r="Y32" s="84"/>
      <c r="Z32" s="84"/>
      <c r="AA32" s="92" t="s">
        <v>589</v>
      </c>
      <c r="AB32" s="84"/>
      <c r="AC32" s="84" t="b">
        <v>0</v>
      </c>
      <c r="AD32" s="84">
        <v>0</v>
      </c>
      <c r="AE32" s="92" t="s">
        <v>620</v>
      </c>
      <c r="AF32" s="84" t="b">
        <v>1</v>
      </c>
      <c r="AG32" s="84" t="s">
        <v>624</v>
      </c>
      <c r="AH32" s="84"/>
      <c r="AI32" s="92" t="s">
        <v>626</v>
      </c>
      <c r="AJ32" s="84" t="b">
        <v>0</v>
      </c>
      <c r="AK32" s="84">
        <v>59</v>
      </c>
      <c r="AL32" s="92" t="s">
        <v>610</v>
      </c>
      <c r="AM32" s="84" t="s">
        <v>630</v>
      </c>
      <c r="AN32" s="84" t="b">
        <v>0</v>
      </c>
      <c r="AO32" s="92" t="s">
        <v>610</v>
      </c>
      <c r="AP32" s="84" t="s">
        <v>197</v>
      </c>
      <c r="AQ32" s="84">
        <v>0</v>
      </c>
      <c r="AR32" s="84">
        <v>0</v>
      </c>
      <c r="AS32" s="84"/>
      <c r="AT32" s="84"/>
      <c r="AU32" s="84"/>
      <c r="AV32" s="84"/>
      <c r="AW32" s="84"/>
      <c r="AX32" s="84"/>
      <c r="AY32" s="84"/>
      <c r="AZ32" s="84"/>
      <c r="BA32" s="84">
        <v>1</v>
      </c>
      <c r="BB32" s="83" t="str">
        <f>REPLACE(INDEX(GroupVertices[Group],MATCH(Edges[[#This Row],[Vertex 1]],GroupVertices[Vertex],0)),1,1,"")</f>
        <v>1</v>
      </c>
      <c r="BC32" s="83" t="str">
        <f>REPLACE(INDEX(GroupVertices[Group],MATCH(Edges[[#This Row],[Vertex 2]],GroupVertices[Vertex],0)),1,1,"")</f>
        <v>1</v>
      </c>
      <c r="BD32" s="71">
        <v>0</v>
      </c>
      <c r="BE32" s="72">
        <v>0</v>
      </c>
      <c r="BF32" s="71">
        <v>0</v>
      </c>
      <c r="BG32" s="72">
        <v>0</v>
      </c>
      <c r="BH32" s="71">
        <v>0</v>
      </c>
      <c r="BI32" s="72">
        <v>0</v>
      </c>
      <c r="BJ32" s="71">
        <v>27</v>
      </c>
      <c r="BK32" s="72">
        <v>100</v>
      </c>
      <c r="BL32" s="71">
        <v>27</v>
      </c>
    </row>
    <row r="33" spans="1:64" ht="15">
      <c r="A33" s="57" t="s">
        <v>258</v>
      </c>
      <c r="B33" s="57" t="s">
        <v>258</v>
      </c>
      <c r="C33" s="58" t="s">
        <v>1712</v>
      </c>
      <c r="D33" s="59">
        <v>3</v>
      </c>
      <c r="E33" s="60" t="s">
        <v>132</v>
      </c>
      <c r="F33" s="61">
        <v>32</v>
      </c>
      <c r="G33" s="58"/>
      <c r="H33" s="62"/>
      <c r="I33" s="74"/>
      <c r="J33" s="74"/>
      <c r="K33" s="64" t="s">
        <v>65</v>
      </c>
      <c r="L33" s="75">
        <v>33</v>
      </c>
      <c r="M33" s="75"/>
      <c r="N33" s="73"/>
      <c r="O33" s="84" t="s">
        <v>197</v>
      </c>
      <c r="P33" s="87">
        <v>43408.405173611114</v>
      </c>
      <c r="Q33" s="84" t="s">
        <v>340</v>
      </c>
      <c r="R33" s="84"/>
      <c r="S33" s="84"/>
      <c r="T33" s="84" t="s">
        <v>358</v>
      </c>
      <c r="U33" s="84"/>
      <c r="V33" s="89" t="s">
        <v>382</v>
      </c>
      <c r="W33" s="87">
        <v>43408.405173611114</v>
      </c>
      <c r="X33" s="89" t="s">
        <v>461</v>
      </c>
      <c r="Y33" s="84"/>
      <c r="Z33" s="84"/>
      <c r="AA33" s="92" t="s">
        <v>550</v>
      </c>
      <c r="AB33" s="84"/>
      <c r="AC33" s="84" t="b">
        <v>0</v>
      </c>
      <c r="AD33" s="84">
        <v>2</v>
      </c>
      <c r="AE33" s="92" t="s">
        <v>620</v>
      </c>
      <c r="AF33" s="84" t="b">
        <v>0</v>
      </c>
      <c r="AG33" s="84" t="s">
        <v>624</v>
      </c>
      <c r="AH33" s="84"/>
      <c r="AI33" s="92" t="s">
        <v>620</v>
      </c>
      <c r="AJ33" s="84" t="b">
        <v>0</v>
      </c>
      <c r="AK33" s="84">
        <v>4</v>
      </c>
      <c r="AL33" s="92" t="s">
        <v>620</v>
      </c>
      <c r="AM33" s="84" t="s">
        <v>632</v>
      </c>
      <c r="AN33" s="84" t="b">
        <v>0</v>
      </c>
      <c r="AO33" s="92" t="s">
        <v>550</v>
      </c>
      <c r="AP33" s="84" t="s">
        <v>327</v>
      </c>
      <c r="AQ33" s="84">
        <v>0</v>
      </c>
      <c r="AR33" s="84">
        <v>0</v>
      </c>
      <c r="AS33" s="84"/>
      <c r="AT33" s="84"/>
      <c r="AU33" s="84"/>
      <c r="AV33" s="84"/>
      <c r="AW33" s="84"/>
      <c r="AX33" s="84"/>
      <c r="AY33" s="84"/>
      <c r="AZ33" s="84"/>
      <c r="BA33" s="84">
        <v>1</v>
      </c>
      <c r="BB33" s="83" t="str">
        <f>REPLACE(INDEX(GroupVertices[Group],MATCH(Edges[[#This Row],[Vertex 1]],GroupVertices[Vertex],0)),1,1,"")</f>
        <v>7</v>
      </c>
      <c r="BC33" s="83" t="str">
        <f>REPLACE(INDEX(GroupVertices[Group],MATCH(Edges[[#This Row],[Vertex 2]],GroupVertices[Vertex],0)),1,1,"")</f>
        <v>7</v>
      </c>
      <c r="BD33" s="71">
        <v>0</v>
      </c>
      <c r="BE33" s="72">
        <v>0</v>
      </c>
      <c r="BF33" s="71">
        <v>0</v>
      </c>
      <c r="BG33" s="72">
        <v>0</v>
      </c>
      <c r="BH33" s="71">
        <v>0</v>
      </c>
      <c r="BI33" s="72">
        <v>0</v>
      </c>
      <c r="BJ33" s="71">
        <v>32</v>
      </c>
      <c r="BK33" s="72">
        <v>100</v>
      </c>
      <c r="BL33" s="71">
        <v>32</v>
      </c>
    </row>
    <row r="34" spans="1:64" ht="15">
      <c r="A34" s="57" t="s">
        <v>258</v>
      </c>
      <c r="B34" s="57" t="s">
        <v>258</v>
      </c>
      <c r="C34" s="58" t="s">
        <v>1712</v>
      </c>
      <c r="D34" s="59">
        <v>3</v>
      </c>
      <c r="E34" s="60" t="s">
        <v>132</v>
      </c>
      <c r="F34" s="61">
        <v>32</v>
      </c>
      <c r="G34" s="58"/>
      <c r="H34" s="62"/>
      <c r="I34" s="74"/>
      <c r="J34" s="74"/>
      <c r="K34" s="64" t="s">
        <v>65</v>
      </c>
      <c r="L34" s="75">
        <v>34</v>
      </c>
      <c r="M34" s="75"/>
      <c r="N34" s="73"/>
      <c r="O34" s="84" t="s">
        <v>327</v>
      </c>
      <c r="P34" s="87">
        <v>43506.51118055556</v>
      </c>
      <c r="Q34" s="84" t="s">
        <v>340</v>
      </c>
      <c r="R34" s="84"/>
      <c r="S34" s="84"/>
      <c r="T34" s="84" t="s">
        <v>358</v>
      </c>
      <c r="U34" s="84"/>
      <c r="V34" s="89" t="s">
        <v>382</v>
      </c>
      <c r="W34" s="87">
        <v>43506.51118055556</v>
      </c>
      <c r="X34" s="89" t="s">
        <v>462</v>
      </c>
      <c r="Y34" s="84"/>
      <c r="Z34" s="84"/>
      <c r="AA34" s="92" t="s">
        <v>551</v>
      </c>
      <c r="AB34" s="84"/>
      <c r="AC34" s="84" t="b">
        <v>0</v>
      </c>
      <c r="AD34" s="84">
        <v>0</v>
      </c>
      <c r="AE34" s="92" t="s">
        <v>620</v>
      </c>
      <c r="AF34" s="84" t="b">
        <v>0</v>
      </c>
      <c r="AG34" s="84" t="s">
        <v>624</v>
      </c>
      <c r="AH34" s="84"/>
      <c r="AI34" s="92" t="s">
        <v>620</v>
      </c>
      <c r="AJ34" s="84" t="b">
        <v>0</v>
      </c>
      <c r="AK34" s="84">
        <v>4</v>
      </c>
      <c r="AL34" s="92" t="s">
        <v>550</v>
      </c>
      <c r="AM34" s="84" t="s">
        <v>630</v>
      </c>
      <c r="AN34" s="84" t="b">
        <v>0</v>
      </c>
      <c r="AO34" s="92" t="s">
        <v>550</v>
      </c>
      <c r="AP34" s="84" t="s">
        <v>197</v>
      </c>
      <c r="AQ34" s="84">
        <v>0</v>
      </c>
      <c r="AR34" s="84">
        <v>0</v>
      </c>
      <c r="AS34" s="84"/>
      <c r="AT34" s="84"/>
      <c r="AU34" s="84"/>
      <c r="AV34" s="84"/>
      <c r="AW34" s="84"/>
      <c r="AX34" s="84"/>
      <c r="AY34" s="84"/>
      <c r="AZ34" s="84"/>
      <c r="BA34" s="84">
        <v>1</v>
      </c>
      <c r="BB34" s="83" t="str">
        <f>REPLACE(INDEX(GroupVertices[Group],MATCH(Edges[[#This Row],[Vertex 1]],GroupVertices[Vertex],0)),1,1,"")</f>
        <v>7</v>
      </c>
      <c r="BC34" s="83" t="str">
        <f>REPLACE(INDEX(GroupVertices[Group],MATCH(Edges[[#This Row],[Vertex 2]],GroupVertices[Vertex],0)),1,1,"")</f>
        <v>7</v>
      </c>
      <c r="BD34" s="71">
        <v>0</v>
      </c>
      <c r="BE34" s="72">
        <v>0</v>
      </c>
      <c r="BF34" s="71">
        <v>0</v>
      </c>
      <c r="BG34" s="72">
        <v>0</v>
      </c>
      <c r="BH34" s="71">
        <v>0</v>
      </c>
      <c r="BI34" s="72">
        <v>0</v>
      </c>
      <c r="BJ34" s="71">
        <v>32</v>
      </c>
      <c r="BK34" s="72">
        <v>100</v>
      </c>
      <c r="BL34" s="71">
        <v>32</v>
      </c>
    </row>
    <row r="35" spans="1:64" ht="15">
      <c r="A35" s="57" t="s">
        <v>263</v>
      </c>
      <c r="B35" s="57" t="s">
        <v>286</v>
      </c>
      <c r="C35" s="58" t="s">
        <v>1712</v>
      </c>
      <c r="D35" s="59">
        <v>3</v>
      </c>
      <c r="E35" s="60" t="s">
        <v>132</v>
      </c>
      <c r="F35" s="61">
        <v>32</v>
      </c>
      <c r="G35" s="58"/>
      <c r="H35" s="62"/>
      <c r="I35" s="74"/>
      <c r="J35" s="74"/>
      <c r="K35" s="64" t="s">
        <v>65</v>
      </c>
      <c r="L35" s="75">
        <v>35</v>
      </c>
      <c r="M35" s="75"/>
      <c r="N35" s="73"/>
      <c r="O35" s="84" t="s">
        <v>327</v>
      </c>
      <c r="P35" s="87">
        <v>43506.535729166666</v>
      </c>
      <c r="Q35" s="84" t="s">
        <v>331</v>
      </c>
      <c r="R35" s="84"/>
      <c r="S35" s="84"/>
      <c r="T35" s="84"/>
      <c r="U35" s="84"/>
      <c r="V35" s="89" t="s">
        <v>383</v>
      </c>
      <c r="W35" s="87">
        <v>43506.535729166666</v>
      </c>
      <c r="X35" s="89" t="s">
        <v>463</v>
      </c>
      <c r="Y35" s="84"/>
      <c r="Z35" s="84"/>
      <c r="AA35" s="92" t="s">
        <v>552</v>
      </c>
      <c r="AB35" s="84"/>
      <c r="AC35" s="84" t="b">
        <v>0</v>
      </c>
      <c r="AD35" s="84">
        <v>0</v>
      </c>
      <c r="AE35" s="92" t="s">
        <v>620</v>
      </c>
      <c r="AF35" s="84" t="b">
        <v>1</v>
      </c>
      <c r="AG35" s="84" t="s">
        <v>624</v>
      </c>
      <c r="AH35" s="84"/>
      <c r="AI35" s="92" t="s">
        <v>626</v>
      </c>
      <c r="AJ35" s="84" t="b">
        <v>0</v>
      </c>
      <c r="AK35" s="84">
        <v>59</v>
      </c>
      <c r="AL35" s="92" t="s">
        <v>610</v>
      </c>
      <c r="AM35" s="84" t="s">
        <v>633</v>
      </c>
      <c r="AN35" s="84" t="b">
        <v>0</v>
      </c>
      <c r="AO35" s="92" t="s">
        <v>610</v>
      </c>
      <c r="AP35" s="84" t="s">
        <v>197</v>
      </c>
      <c r="AQ35" s="84">
        <v>0</v>
      </c>
      <c r="AR35" s="84">
        <v>0</v>
      </c>
      <c r="AS35" s="84"/>
      <c r="AT35" s="84"/>
      <c r="AU35" s="84"/>
      <c r="AV35" s="84"/>
      <c r="AW35" s="84"/>
      <c r="AX35" s="84"/>
      <c r="AY35" s="84"/>
      <c r="AZ35" s="84"/>
      <c r="BA35" s="84">
        <v>1</v>
      </c>
      <c r="BB35" s="83" t="str">
        <f>REPLACE(INDEX(GroupVertices[Group],MATCH(Edges[[#This Row],[Vertex 1]],GroupVertices[Vertex],0)),1,1,"")</f>
        <v>1</v>
      </c>
      <c r="BC35" s="83" t="str">
        <f>REPLACE(INDEX(GroupVertices[Group],MATCH(Edges[[#This Row],[Vertex 2]],GroupVertices[Vertex],0)),1,1,"")</f>
        <v>1</v>
      </c>
      <c r="BD35" s="71"/>
      <c r="BE35" s="72"/>
      <c r="BF35" s="71"/>
      <c r="BG35" s="72"/>
      <c r="BH35" s="71"/>
      <c r="BI35" s="72"/>
      <c r="BJ35" s="71"/>
      <c r="BK35" s="72"/>
      <c r="BL35" s="71"/>
    </row>
    <row r="36" spans="1:64" ht="15">
      <c r="A36" s="57" t="s">
        <v>263</v>
      </c>
      <c r="B36" s="57" t="s">
        <v>323</v>
      </c>
      <c r="C36" s="58" t="s">
        <v>1712</v>
      </c>
      <c r="D36" s="59">
        <v>3</v>
      </c>
      <c r="E36" s="60" t="s">
        <v>132</v>
      </c>
      <c r="F36" s="61">
        <v>32</v>
      </c>
      <c r="G36" s="58"/>
      <c r="H36" s="62"/>
      <c r="I36" s="74"/>
      <c r="J36" s="74"/>
      <c r="K36" s="64" t="s">
        <v>65</v>
      </c>
      <c r="L36" s="75">
        <v>36</v>
      </c>
      <c r="M36" s="75"/>
      <c r="N36" s="73"/>
      <c r="O36" s="84" t="s">
        <v>329</v>
      </c>
      <c r="P36" s="87">
        <v>43506.535729166666</v>
      </c>
      <c r="Q36" s="84" t="s">
        <v>331</v>
      </c>
      <c r="R36" s="84"/>
      <c r="S36" s="84"/>
      <c r="T36" s="84"/>
      <c r="U36" s="84"/>
      <c r="V36" s="89" t="s">
        <v>383</v>
      </c>
      <c r="W36" s="87">
        <v>43506.535729166666</v>
      </c>
      <c r="X36" s="89" t="s">
        <v>463</v>
      </c>
      <c r="Y36" s="84"/>
      <c r="Z36" s="84"/>
      <c r="AA36" s="92" t="s">
        <v>552</v>
      </c>
      <c r="AB36" s="84"/>
      <c r="AC36" s="84" t="b">
        <v>0</v>
      </c>
      <c r="AD36" s="84">
        <v>0</v>
      </c>
      <c r="AE36" s="92" t="s">
        <v>620</v>
      </c>
      <c r="AF36" s="84" t="b">
        <v>1</v>
      </c>
      <c r="AG36" s="84" t="s">
        <v>624</v>
      </c>
      <c r="AH36" s="84"/>
      <c r="AI36" s="92" t="s">
        <v>626</v>
      </c>
      <c r="AJ36" s="84" t="b">
        <v>0</v>
      </c>
      <c r="AK36" s="84">
        <v>59</v>
      </c>
      <c r="AL36" s="92" t="s">
        <v>610</v>
      </c>
      <c r="AM36" s="84" t="s">
        <v>633</v>
      </c>
      <c r="AN36" s="84" t="b">
        <v>0</v>
      </c>
      <c r="AO36" s="92" t="s">
        <v>610</v>
      </c>
      <c r="AP36" s="84" t="s">
        <v>197</v>
      </c>
      <c r="AQ36" s="84">
        <v>0</v>
      </c>
      <c r="AR36" s="84">
        <v>0</v>
      </c>
      <c r="AS36" s="84"/>
      <c r="AT36" s="84"/>
      <c r="AU36" s="84"/>
      <c r="AV36" s="84"/>
      <c r="AW36" s="84"/>
      <c r="AX36" s="84"/>
      <c r="AY36" s="84"/>
      <c r="AZ36" s="84"/>
      <c r="BA36" s="84">
        <v>1</v>
      </c>
      <c r="BB36" s="83" t="str">
        <f>REPLACE(INDEX(GroupVertices[Group],MATCH(Edges[[#This Row],[Vertex 1]],GroupVertices[Vertex],0)),1,1,"")</f>
        <v>1</v>
      </c>
      <c r="BC36" s="83" t="str">
        <f>REPLACE(INDEX(GroupVertices[Group],MATCH(Edges[[#This Row],[Vertex 2]],GroupVertices[Vertex],0)),1,1,"")</f>
        <v>1</v>
      </c>
      <c r="BD36" s="71">
        <v>0</v>
      </c>
      <c r="BE36" s="72">
        <v>0</v>
      </c>
      <c r="BF36" s="71">
        <v>0</v>
      </c>
      <c r="BG36" s="72">
        <v>0</v>
      </c>
      <c r="BH36" s="71">
        <v>0</v>
      </c>
      <c r="BI36" s="72">
        <v>0</v>
      </c>
      <c r="BJ36" s="71">
        <v>27</v>
      </c>
      <c r="BK36" s="72">
        <v>100</v>
      </c>
      <c r="BL36" s="71">
        <v>27</v>
      </c>
    </row>
    <row r="37" spans="1:64" ht="15">
      <c r="A37" s="57" t="s">
        <v>264</v>
      </c>
      <c r="B37" s="57" t="s">
        <v>286</v>
      </c>
      <c r="C37" s="58" t="s">
        <v>1712</v>
      </c>
      <c r="D37" s="59">
        <v>3</v>
      </c>
      <c r="E37" s="60" t="s">
        <v>132</v>
      </c>
      <c r="F37" s="61">
        <v>32</v>
      </c>
      <c r="G37" s="58"/>
      <c r="H37" s="62"/>
      <c r="I37" s="74"/>
      <c r="J37" s="74"/>
      <c r="K37" s="64" t="s">
        <v>65</v>
      </c>
      <c r="L37" s="75">
        <v>37</v>
      </c>
      <c r="M37" s="75"/>
      <c r="N37" s="73"/>
      <c r="O37" s="84" t="s">
        <v>327</v>
      </c>
      <c r="P37" s="87">
        <v>43506.58864583333</v>
      </c>
      <c r="Q37" s="84" t="s">
        <v>331</v>
      </c>
      <c r="R37" s="84"/>
      <c r="S37" s="84"/>
      <c r="T37" s="84"/>
      <c r="U37" s="84"/>
      <c r="V37" s="89" t="s">
        <v>384</v>
      </c>
      <c r="W37" s="87">
        <v>43506.58864583333</v>
      </c>
      <c r="X37" s="89" t="s">
        <v>464</v>
      </c>
      <c r="Y37" s="84"/>
      <c r="Z37" s="84"/>
      <c r="AA37" s="92" t="s">
        <v>553</v>
      </c>
      <c r="AB37" s="84"/>
      <c r="AC37" s="84" t="b">
        <v>0</v>
      </c>
      <c r="AD37" s="84">
        <v>0</v>
      </c>
      <c r="AE37" s="92" t="s">
        <v>620</v>
      </c>
      <c r="AF37" s="84" t="b">
        <v>1</v>
      </c>
      <c r="AG37" s="84" t="s">
        <v>624</v>
      </c>
      <c r="AH37" s="84"/>
      <c r="AI37" s="92" t="s">
        <v>626</v>
      </c>
      <c r="AJ37" s="84" t="b">
        <v>0</v>
      </c>
      <c r="AK37" s="84">
        <v>59</v>
      </c>
      <c r="AL37" s="92" t="s">
        <v>610</v>
      </c>
      <c r="AM37" s="84" t="s">
        <v>632</v>
      </c>
      <c r="AN37" s="84" t="b">
        <v>0</v>
      </c>
      <c r="AO37" s="92" t="s">
        <v>610</v>
      </c>
      <c r="AP37" s="84" t="s">
        <v>197</v>
      </c>
      <c r="AQ37" s="84">
        <v>0</v>
      </c>
      <c r="AR37" s="84">
        <v>0</v>
      </c>
      <c r="AS37" s="84"/>
      <c r="AT37" s="84"/>
      <c r="AU37" s="84"/>
      <c r="AV37" s="84"/>
      <c r="AW37" s="84"/>
      <c r="AX37" s="84"/>
      <c r="AY37" s="84"/>
      <c r="AZ37" s="84"/>
      <c r="BA37" s="84">
        <v>1</v>
      </c>
      <c r="BB37" s="83" t="str">
        <f>REPLACE(INDEX(GroupVertices[Group],MATCH(Edges[[#This Row],[Vertex 1]],GroupVertices[Vertex],0)),1,1,"")</f>
        <v>1</v>
      </c>
      <c r="BC37" s="83" t="str">
        <f>REPLACE(INDEX(GroupVertices[Group],MATCH(Edges[[#This Row],[Vertex 2]],GroupVertices[Vertex],0)),1,1,"")</f>
        <v>1</v>
      </c>
      <c r="BD37" s="71"/>
      <c r="BE37" s="72"/>
      <c r="BF37" s="71"/>
      <c r="BG37" s="72"/>
      <c r="BH37" s="71"/>
      <c r="BI37" s="72"/>
      <c r="BJ37" s="71"/>
      <c r="BK37" s="72"/>
      <c r="BL37" s="71"/>
    </row>
    <row r="38" spans="1:64" ht="15">
      <c r="A38" s="57" t="s">
        <v>264</v>
      </c>
      <c r="B38" s="57" t="s">
        <v>323</v>
      </c>
      <c r="C38" s="58" t="s">
        <v>1712</v>
      </c>
      <c r="D38" s="59">
        <v>3</v>
      </c>
      <c r="E38" s="60" t="s">
        <v>132</v>
      </c>
      <c r="F38" s="61">
        <v>32</v>
      </c>
      <c r="G38" s="58"/>
      <c r="H38" s="62"/>
      <c r="I38" s="74"/>
      <c r="J38" s="74"/>
      <c r="K38" s="64" t="s">
        <v>65</v>
      </c>
      <c r="L38" s="75">
        <v>38</v>
      </c>
      <c r="M38" s="75"/>
      <c r="N38" s="73"/>
      <c r="O38" s="84" t="s">
        <v>329</v>
      </c>
      <c r="P38" s="87">
        <v>43506.58864583333</v>
      </c>
      <c r="Q38" s="84" t="s">
        <v>331</v>
      </c>
      <c r="R38" s="84"/>
      <c r="S38" s="84"/>
      <c r="T38" s="84"/>
      <c r="U38" s="84"/>
      <c r="V38" s="89" t="s">
        <v>384</v>
      </c>
      <c r="W38" s="87">
        <v>43506.58864583333</v>
      </c>
      <c r="X38" s="89" t="s">
        <v>464</v>
      </c>
      <c r="Y38" s="84"/>
      <c r="Z38" s="84"/>
      <c r="AA38" s="92" t="s">
        <v>553</v>
      </c>
      <c r="AB38" s="84"/>
      <c r="AC38" s="84" t="b">
        <v>0</v>
      </c>
      <c r="AD38" s="84">
        <v>0</v>
      </c>
      <c r="AE38" s="92" t="s">
        <v>620</v>
      </c>
      <c r="AF38" s="84" t="b">
        <v>1</v>
      </c>
      <c r="AG38" s="84" t="s">
        <v>624</v>
      </c>
      <c r="AH38" s="84"/>
      <c r="AI38" s="92" t="s">
        <v>626</v>
      </c>
      <c r="AJ38" s="84" t="b">
        <v>0</v>
      </c>
      <c r="AK38" s="84">
        <v>59</v>
      </c>
      <c r="AL38" s="92" t="s">
        <v>610</v>
      </c>
      <c r="AM38" s="84" t="s">
        <v>632</v>
      </c>
      <c r="AN38" s="84" t="b">
        <v>0</v>
      </c>
      <c r="AO38" s="92" t="s">
        <v>610</v>
      </c>
      <c r="AP38" s="84" t="s">
        <v>197</v>
      </c>
      <c r="AQ38" s="84">
        <v>0</v>
      </c>
      <c r="AR38" s="84">
        <v>0</v>
      </c>
      <c r="AS38" s="84"/>
      <c r="AT38" s="84"/>
      <c r="AU38" s="84"/>
      <c r="AV38" s="84"/>
      <c r="AW38" s="84"/>
      <c r="AX38" s="84"/>
      <c r="AY38" s="84"/>
      <c r="AZ38" s="84"/>
      <c r="BA38" s="84">
        <v>1</v>
      </c>
      <c r="BB38" s="83" t="str">
        <f>REPLACE(INDEX(GroupVertices[Group],MATCH(Edges[[#This Row],[Vertex 1]],GroupVertices[Vertex],0)),1,1,"")</f>
        <v>1</v>
      </c>
      <c r="BC38" s="83" t="str">
        <f>REPLACE(INDEX(GroupVertices[Group],MATCH(Edges[[#This Row],[Vertex 2]],GroupVertices[Vertex],0)),1,1,"")</f>
        <v>1</v>
      </c>
      <c r="BD38" s="71">
        <v>0</v>
      </c>
      <c r="BE38" s="72">
        <v>0</v>
      </c>
      <c r="BF38" s="71">
        <v>0</v>
      </c>
      <c r="BG38" s="72">
        <v>0</v>
      </c>
      <c r="BH38" s="71">
        <v>0</v>
      </c>
      <c r="BI38" s="72">
        <v>0</v>
      </c>
      <c r="BJ38" s="71">
        <v>27</v>
      </c>
      <c r="BK38" s="72">
        <v>100</v>
      </c>
      <c r="BL38" s="71">
        <v>27</v>
      </c>
    </row>
    <row r="39" spans="1:64" ht="15">
      <c r="A39" s="57" t="s">
        <v>265</v>
      </c>
      <c r="B39" s="57" t="s">
        <v>286</v>
      </c>
      <c r="C39" s="58" t="s">
        <v>1712</v>
      </c>
      <c r="D39" s="59">
        <v>3</v>
      </c>
      <c r="E39" s="60" t="s">
        <v>132</v>
      </c>
      <c r="F39" s="61">
        <v>32</v>
      </c>
      <c r="G39" s="58"/>
      <c r="H39" s="62"/>
      <c r="I39" s="74"/>
      <c r="J39" s="74"/>
      <c r="K39" s="64" t="s">
        <v>65</v>
      </c>
      <c r="L39" s="75">
        <v>39</v>
      </c>
      <c r="M39" s="75"/>
      <c r="N39" s="73"/>
      <c r="O39" s="84" t="s">
        <v>327</v>
      </c>
      <c r="P39" s="87">
        <v>43506.603541666664</v>
      </c>
      <c r="Q39" s="84" t="s">
        <v>331</v>
      </c>
      <c r="R39" s="84"/>
      <c r="S39" s="84"/>
      <c r="T39" s="84"/>
      <c r="U39" s="84"/>
      <c r="V39" s="89" t="s">
        <v>385</v>
      </c>
      <c r="W39" s="87">
        <v>43506.603541666664</v>
      </c>
      <c r="X39" s="89" t="s">
        <v>465</v>
      </c>
      <c r="Y39" s="84"/>
      <c r="Z39" s="84"/>
      <c r="AA39" s="92" t="s">
        <v>554</v>
      </c>
      <c r="AB39" s="84"/>
      <c r="AC39" s="84" t="b">
        <v>0</v>
      </c>
      <c r="AD39" s="84">
        <v>0</v>
      </c>
      <c r="AE39" s="92" t="s">
        <v>620</v>
      </c>
      <c r="AF39" s="84" t="b">
        <v>1</v>
      </c>
      <c r="AG39" s="84" t="s">
        <v>624</v>
      </c>
      <c r="AH39" s="84"/>
      <c r="AI39" s="92" t="s">
        <v>626</v>
      </c>
      <c r="AJ39" s="84" t="b">
        <v>0</v>
      </c>
      <c r="AK39" s="84">
        <v>59</v>
      </c>
      <c r="AL39" s="92" t="s">
        <v>610</v>
      </c>
      <c r="AM39" s="84" t="s">
        <v>630</v>
      </c>
      <c r="AN39" s="84" t="b">
        <v>0</v>
      </c>
      <c r="AO39" s="92" t="s">
        <v>610</v>
      </c>
      <c r="AP39" s="84" t="s">
        <v>197</v>
      </c>
      <c r="AQ39" s="84">
        <v>0</v>
      </c>
      <c r="AR39" s="84">
        <v>0</v>
      </c>
      <c r="AS39" s="84"/>
      <c r="AT39" s="84"/>
      <c r="AU39" s="84"/>
      <c r="AV39" s="84"/>
      <c r="AW39" s="84"/>
      <c r="AX39" s="84"/>
      <c r="AY39" s="84"/>
      <c r="AZ39" s="84"/>
      <c r="BA39" s="84">
        <v>1</v>
      </c>
      <c r="BB39" s="83" t="str">
        <f>REPLACE(INDEX(GroupVertices[Group],MATCH(Edges[[#This Row],[Vertex 1]],GroupVertices[Vertex],0)),1,1,"")</f>
        <v>1</v>
      </c>
      <c r="BC39" s="83" t="str">
        <f>REPLACE(INDEX(GroupVertices[Group],MATCH(Edges[[#This Row],[Vertex 2]],GroupVertices[Vertex],0)),1,1,"")</f>
        <v>1</v>
      </c>
      <c r="BD39" s="71"/>
      <c r="BE39" s="72"/>
      <c r="BF39" s="71"/>
      <c r="BG39" s="72"/>
      <c r="BH39" s="71"/>
      <c r="BI39" s="72"/>
      <c r="BJ39" s="71"/>
      <c r="BK39" s="72"/>
      <c r="BL39" s="71"/>
    </row>
    <row r="40" spans="1:64" ht="15">
      <c r="A40" s="57" t="s">
        <v>265</v>
      </c>
      <c r="B40" s="57" t="s">
        <v>323</v>
      </c>
      <c r="C40" s="58" t="s">
        <v>1712</v>
      </c>
      <c r="D40" s="59">
        <v>3</v>
      </c>
      <c r="E40" s="60" t="s">
        <v>132</v>
      </c>
      <c r="F40" s="61">
        <v>32</v>
      </c>
      <c r="G40" s="58"/>
      <c r="H40" s="62"/>
      <c r="I40" s="74"/>
      <c r="J40" s="74"/>
      <c r="K40" s="64" t="s">
        <v>65</v>
      </c>
      <c r="L40" s="75">
        <v>40</v>
      </c>
      <c r="M40" s="75"/>
      <c r="N40" s="73"/>
      <c r="O40" s="84" t="s">
        <v>329</v>
      </c>
      <c r="P40" s="87">
        <v>43506.603541666664</v>
      </c>
      <c r="Q40" s="84" t="s">
        <v>331</v>
      </c>
      <c r="R40" s="84"/>
      <c r="S40" s="84"/>
      <c r="T40" s="84"/>
      <c r="U40" s="84"/>
      <c r="V40" s="89" t="s">
        <v>385</v>
      </c>
      <c r="W40" s="87">
        <v>43506.603541666664</v>
      </c>
      <c r="X40" s="89" t="s">
        <v>465</v>
      </c>
      <c r="Y40" s="84"/>
      <c r="Z40" s="84"/>
      <c r="AA40" s="92" t="s">
        <v>554</v>
      </c>
      <c r="AB40" s="84"/>
      <c r="AC40" s="84" t="b">
        <v>0</v>
      </c>
      <c r="AD40" s="84">
        <v>0</v>
      </c>
      <c r="AE40" s="92" t="s">
        <v>620</v>
      </c>
      <c r="AF40" s="84" t="b">
        <v>1</v>
      </c>
      <c r="AG40" s="84" t="s">
        <v>624</v>
      </c>
      <c r="AH40" s="84"/>
      <c r="AI40" s="92" t="s">
        <v>626</v>
      </c>
      <c r="AJ40" s="84" t="b">
        <v>0</v>
      </c>
      <c r="AK40" s="84">
        <v>59</v>
      </c>
      <c r="AL40" s="92" t="s">
        <v>610</v>
      </c>
      <c r="AM40" s="84" t="s">
        <v>630</v>
      </c>
      <c r="AN40" s="84" t="b">
        <v>0</v>
      </c>
      <c r="AO40" s="92" t="s">
        <v>610</v>
      </c>
      <c r="AP40" s="84" t="s">
        <v>197</v>
      </c>
      <c r="AQ40" s="84">
        <v>0</v>
      </c>
      <c r="AR40" s="84">
        <v>0</v>
      </c>
      <c r="AS40" s="84"/>
      <c r="AT40" s="84"/>
      <c r="AU40" s="84"/>
      <c r="AV40" s="84"/>
      <c r="AW40" s="84"/>
      <c r="AX40" s="84"/>
      <c r="AY40" s="84"/>
      <c r="AZ40" s="84"/>
      <c r="BA40" s="84">
        <v>1</v>
      </c>
      <c r="BB40" s="83" t="str">
        <f>REPLACE(INDEX(GroupVertices[Group],MATCH(Edges[[#This Row],[Vertex 1]],GroupVertices[Vertex],0)),1,1,"")</f>
        <v>1</v>
      </c>
      <c r="BC40" s="83" t="str">
        <f>REPLACE(INDEX(GroupVertices[Group],MATCH(Edges[[#This Row],[Vertex 2]],GroupVertices[Vertex],0)),1,1,"")</f>
        <v>1</v>
      </c>
      <c r="BD40" s="71">
        <v>0</v>
      </c>
      <c r="BE40" s="72">
        <v>0</v>
      </c>
      <c r="BF40" s="71">
        <v>0</v>
      </c>
      <c r="BG40" s="72">
        <v>0</v>
      </c>
      <c r="BH40" s="71">
        <v>0</v>
      </c>
      <c r="BI40" s="72">
        <v>0</v>
      </c>
      <c r="BJ40" s="71">
        <v>27</v>
      </c>
      <c r="BK40" s="72">
        <v>100</v>
      </c>
      <c r="BL40" s="71">
        <v>27</v>
      </c>
    </row>
    <row r="41" spans="1:64" ht="15">
      <c r="A41" s="57" t="s">
        <v>234</v>
      </c>
      <c r="B41" s="57" t="s">
        <v>286</v>
      </c>
      <c r="C41" s="58" t="s">
        <v>1712</v>
      </c>
      <c r="D41" s="59">
        <v>3</v>
      </c>
      <c r="E41" s="60" t="s">
        <v>132</v>
      </c>
      <c r="F41" s="61">
        <v>32</v>
      </c>
      <c r="G41" s="58"/>
      <c r="H41" s="62"/>
      <c r="I41" s="74"/>
      <c r="J41" s="74"/>
      <c r="K41" s="64" t="s">
        <v>65</v>
      </c>
      <c r="L41" s="75">
        <v>41</v>
      </c>
      <c r="M41" s="75"/>
      <c r="N41" s="73"/>
      <c r="O41" s="84" t="s">
        <v>327</v>
      </c>
      <c r="P41" s="87">
        <v>43506.610925925925</v>
      </c>
      <c r="Q41" s="84" t="s">
        <v>331</v>
      </c>
      <c r="R41" s="84"/>
      <c r="S41" s="84"/>
      <c r="T41" s="84"/>
      <c r="U41" s="84"/>
      <c r="V41" s="89" t="s">
        <v>367</v>
      </c>
      <c r="W41" s="87">
        <v>43506.610925925925</v>
      </c>
      <c r="X41" s="89" t="s">
        <v>440</v>
      </c>
      <c r="Y41" s="84"/>
      <c r="Z41" s="84"/>
      <c r="AA41" s="92" t="s">
        <v>529</v>
      </c>
      <c r="AB41" s="84"/>
      <c r="AC41" s="84" t="b">
        <v>0</v>
      </c>
      <c r="AD41" s="84">
        <v>0</v>
      </c>
      <c r="AE41" s="92" t="s">
        <v>620</v>
      </c>
      <c r="AF41" s="84" t="b">
        <v>1</v>
      </c>
      <c r="AG41" s="84" t="s">
        <v>624</v>
      </c>
      <c r="AH41" s="84"/>
      <c r="AI41" s="92" t="s">
        <v>626</v>
      </c>
      <c r="AJ41" s="84" t="b">
        <v>0</v>
      </c>
      <c r="AK41" s="84">
        <v>59</v>
      </c>
      <c r="AL41" s="92" t="s">
        <v>610</v>
      </c>
      <c r="AM41" s="84" t="s">
        <v>630</v>
      </c>
      <c r="AN41" s="84" t="b">
        <v>0</v>
      </c>
      <c r="AO41" s="92" t="s">
        <v>610</v>
      </c>
      <c r="AP41" s="84" t="s">
        <v>197</v>
      </c>
      <c r="AQ41" s="84">
        <v>0</v>
      </c>
      <c r="AR41" s="84">
        <v>0</v>
      </c>
      <c r="AS41" s="84"/>
      <c r="AT41" s="84"/>
      <c r="AU41" s="84"/>
      <c r="AV41" s="84"/>
      <c r="AW41" s="84"/>
      <c r="AX41" s="84"/>
      <c r="AY41" s="84"/>
      <c r="AZ41" s="84"/>
      <c r="BA41" s="84">
        <v>1</v>
      </c>
      <c r="BB41" s="83" t="str">
        <f>REPLACE(INDEX(GroupVertices[Group],MATCH(Edges[[#This Row],[Vertex 1]],GroupVertices[Vertex],0)),1,1,"")</f>
        <v>1</v>
      </c>
      <c r="BC41" s="83" t="str">
        <f>REPLACE(INDEX(GroupVertices[Group],MATCH(Edges[[#This Row],[Vertex 2]],GroupVertices[Vertex],0)),1,1,"")</f>
        <v>1</v>
      </c>
      <c r="BD41" s="71"/>
      <c r="BE41" s="72"/>
      <c r="BF41" s="71"/>
      <c r="BG41" s="72"/>
      <c r="BH41" s="71"/>
      <c r="BI41" s="72"/>
      <c r="BJ41" s="71"/>
      <c r="BK41" s="72"/>
      <c r="BL41" s="71"/>
    </row>
    <row r="42" spans="1:64" ht="15">
      <c r="A42" s="57" t="s">
        <v>234</v>
      </c>
      <c r="B42" s="57" t="s">
        <v>323</v>
      </c>
      <c r="C42" s="58" t="s">
        <v>1712</v>
      </c>
      <c r="D42" s="59">
        <v>3</v>
      </c>
      <c r="E42" s="60" t="s">
        <v>132</v>
      </c>
      <c r="F42" s="61">
        <v>32</v>
      </c>
      <c r="G42" s="58"/>
      <c r="H42" s="62"/>
      <c r="I42" s="74"/>
      <c r="J42" s="74"/>
      <c r="K42" s="64" t="s">
        <v>65</v>
      </c>
      <c r="L42" s="75">
        <v>42</v>
      </c>
      <c r="M42" s="75"/>
      <c r="N42" s="73"/>
      <c r="O42" s="84" t="s">
        <v>329</v>
      </c>
      <c r="P42" s="87">
        <v>43506.610925925925</v>
      </c>
      <c r="Q42" s="84" t="s">
        <v>331</v>
      </c>
      <c r="R42" s="84"/>
      <c r="S42" s="84"/>
      <c r="T42" s="84"/>
      <c r="U42" s="84"/>
      <c r="V42" s="89" t="s">
        <v>367</v>
      </c>
      <c r="W42" s="87">
        <v>43506.610925925925</v>
      </c>
      <c r="X42" s="89" t="s">
        <v>440</v>
      </c>
      <c r="Y42" s="84"/>
      <c r="Z42" s="84"/>
      <c r="AA42" s="92" t="s">
        <v>529</v>
      </c>
      <c r="AB42" s="84"/>
      <c r="AC42" s="84" t="b">
        <v>0</v>
      </c>
      <c r="AD42" s="84">
        <v>0</v>
      </c>
      <c r="AE42" s="92" t="s">
        <v>620</v>
      </c>
      <c r="AF42" s="84" t="b">
        <v>1</v>
      </c>
      <c r="AG42" s="84" t="s">
        <v>624</v>
      </c>
      <c r="AH42" s="84"/>
      <c r="AI42" s="92" t="s">
        <v>626</v>
      </c>
      <c r="AJ42" s="84" t="b">
        <v>0</v>
      </c>
      <c r="AK42" s="84">
        <v>59</v>
      </c>
      <c r="AL42" s="92" t="s">
        <v>610</v>
      </c>
      <c r="AM42" s="84" t="s">
        <v>630</v>
      </c>
      <c r="AN42" s="84" t="b">
        <v>0</v>
      </c>
      <c r="AO42" s="92" t="s">
        <v>610</v>
      </c>
      <c r="AP42" s="84" t="s">
        <v>197</v>
      </c>
      <c r="AQ42" s="84">
        <v>0</v>
      </c>
      <c r="AR42" s="84">
        <v>0</v>
      </c>
      <c r="AS42" s="84"/>
      <c r="AT42" s="84"/>
      <c r="AU42" s="84"/>
      <c r="AV42" s="84"/>
      <c r="AW42" s="84"/>
      <c r="AX42" s="84"/>
      <c r="AY42" s="84"/>
      <c r="AZ42" s="84"/>
      <c r="BA42" s="84">
        <v>1</v>
      </c>
      <c r="BB42" s="83" t="str">
        <f>REPLACE(INDEX(GroupVertices[Group],MATCH(Edges[[#This Row],[Vertex 1]],GroupVertices[Vertex],0)),1,1,"")</f>
        <v>1</v>
      </c>
      <c r="BC42" s="83" t="str">
        <f>REPLACE(INDEX(GroupVertices[Group],MATCH(Edges[[#This Row],[Vertex 2]],GroupVertices[Vertex],0)),1,1,"")</f>
        <v>1</v>
      </c>
      <c r="BD42" s="71">
        <v>0</v>
      </c>
      <c r="BE42" s="72">
        <v>0</v>
      </c>
      <c r="BF42" s="71">
        <v>0</v>
      </c>
      <c r="BG42" s="72">
        <v>0</v>
      </c>
      <c r="BH42" s="71">
        <v>0</v>
      </c>
      <c r="BI42" s="72">
        <v>0</v>
      </c>
      <c r="BJ42" s="71">
        <v>27</v>
      </c>
      <c r="BK42" s="72">
        <v>100</v>
      </c>
      <c r="BL42" s="71">
        <v>27</v>
      </c>
    </row>
    <row r="43" spans="1:64" ht="15">
      <c r="A43" s="57" t="s">
        <v>266</v>
      </c>
      <c r="B43" s="57" t="s">
        <v>286</v>
      </c>
      <c r="C43" s="58" t="s">
        <v>1712</v>
      </c>
      <c r="D43" s="59">
        <v>3</v>
      </c>
      <c r="E43" s="60" t="s">
        <v>132</v>
      </c>
      <c r="F43" s="61">
        <v>32</v>
      </c>
      <c r="G43" s="58"/>
      <c r="H43" s="62"/>
      <c r="I43" s="74"/>
      <c r="J43" s="74"/>
      <c r="K43" s="64" t="s">
        <v>65</v>
      </c>
      <c r="L43" s="75">
        <v>43</v>
      </c>
      <c r="M43" s="75"/>
      <c r="N43" s="73"/>
      <c r="O43" s="84" t="s">
        <v>327</v>
      </c>
      <c r="P43" s="87">
        <v>43506.627337962964</v>
      </c>
      <c r="Q43" s="84" t="s">
        <v>331</v>
      </c>
      <c r="R43" s="84"/>
      <c r="S43" s="84"/>
      <c r="T43" s="84"/>
      <c r="U43" s="84"/>
      <c r="V43" s="89" t="s">
        <v>386</v>
      </c>
      <c r="W43" s="87">
        <v>43506.627337962964</v>
      </c>
      <c r="X43" s="89" t="s">
        <v>466</v>
      </c>
      <c r="Y43" s="84"/>
      <c r="Z43" s="84"/>
      <c r="AA43" s="92" t="s">
        <v>555</v>
      </c>
      <c r="AB43" s="84"/>
      <c r="AC43" s="84" t="b">
        <v>0</v>
      </c>
      <c r="AD43" s="84">
        <v>0</v>
      </c>
      <c r="AE43" s="92" t="s">
        <v>620</v>
      </c>
      <c r="AF43" s="84" t="b">
        <v>1</v>
      </c>
      <c r="AG43" s="84" t="s">
        <v>624</v>
      </c>
      <c r="AH43" s="84"/>
      <c r="AI43" s="92" t="s">
        <v>626</v>
      </c>
      <c r="AJ43" s="84" t="b">
        <v>0</v>
      </c>
      <c r="AK43" s="84">
        <v>59</v>
      </c>
      <c r="AL43" s="92" t="s">
        <v>610</v>
      </c>
      <c r="AM43" s="84" t="s">
        <v>630</v>
      </c>
      <c r="AN43" s="84" t="b">
        <v>0</v>
      </c>
      <c r="AO43" s="92" t="s">
        <v>610</v>
      </c>
      <c r="AP43" s="84" t="s">
        <v>197</v>
      </c>
      <c r="AQ43" s="84">
        <v>0</v>
      </c>
      <c r="AR43" s="84">
        <v>0</v>
      </c>
      <c r="AS43" s="84"/>
      <c r="AT43" s="84"/>
      <c r="AU43" s="84"/>
      <c r="AV43" s="84"/>
      <c r="AW43" s="84"/>
      <c r="AX43" s="84"/>
      <c r="AY43" s="84"/>
      <c r="AZ43" s="84"/>
      <c r="BA43" s="84">
        <v>1</v>
      </c>
      <c r="BB43" s="83" t="str">
        <f>REPLACE(INDEX(GroupVertices[Group],MATCH(Edges[[#This Row],[Vertex 1]],GroupVertices[Vertex],0)),1,1,"")</f>
        <v>1</v>
      </c>
      <c r="BC43" s="83" t="str">
        <f>REPLACE(INDEX(GroupVertices[Group],MATCH(Edges[[#This Row],[Vertex 2]],GroupVertices[Vertex],0)),1,1,"")</f>
        <v>1</v>
      </c>
      <c r="BD43" s="71"/>
      <c r="BE43" s="72"/>
      <c r="BF43" s="71"/>
      <c r="BG43" s="72"/>
      <c r="BH43" s="71"/>
      <c r="BI43" s="72"/>
      <c r="BJ43" s="71"/>
      <c r="BK43" s="72"/>
      <c r="BL43" s="71"/>
    </row>
    <row r="44" spans="1:64" ht="15">
      <c r="A44" s="57" t="s">
        <v>266</v>
      </c>
      <c r="B44" s="57" t="s">
        <v>323</v>
      </c>
      <c r="C44" s="58" t="s">
        <v>1712</v>
      </c>
      <c r="D44" s="59">
        <v>3</v>
      </c>
      <c r="E44" s="60" t="s">
        <v>132</v>
      </c>
      <c r="F44" s="61">
        <v>32</v>
      </c>
      <c r="G44" s="58"/>
      <c r="H44" s="62"/>
      <c r="I44" s="74"/>
      <c r="J44" s="74"/>
      <c r="K44" s="64" t="s">
        <v>65</v>
      </c>
      <c r="L44" s="75">
        <v>44</v>
      </c>
      <c r="M44" s="75"/>
      <c r="N44" s="73"/>
      <c r="O44" s="84" t="s">
        <v>329</v>
      </c>
      <c r="P44" s="87">
        <v>43506.627337962964</v>
      </c>
      <c r="Q44" s="84" t="s">
        <v>331</v>
      </c>
      <c r="R44" s="84"/>
      <c r="S44" s="84"/>
      <c r="T44" s="84"/>
      <c r="U44" s="84"/>
      <c r="V44" s="89" t="s">
        <v>386</v>
      </c>
      <c r="W44" s="87">
        <v>43506.627337962964</v>
      </c>
      <c r="X44" s="89" t="s">
        <v>466</v>
      </c>
      <c r="Y44" s="84"/>
      <c r="Z44" s="84"/>
      <c r="AA44" s="92" t="s">
        <v>555</v>
      </c>
      <c r="AB44" s="84"/>
      <c r="AC44" s="84" t="b">
        <v>0</v>
      </c>
      <c r="AD44" s="84">
        <v>0</v>
      </c>
      <c r="AE44" s="92" t="s">
        <v>620</v>
      </c>
      <c r="AF44" s="84" t="b">
        <v>1</v>
      </c>
      <c r="AG44" s="84" t="s">
        <v>624</v>
      </c>
      <c r="AH44" s="84"/>
      <c r="AI44" s="92" t="s">
        <v>626</v>
      </c>
      <c r="AJ44" s="84" t="b">
        <v>0</v>
      </c>
      <c r="AK44" s="84">
        <v>59</v>
      </c>
      <c r="AL44" s="92" t="s">
        <v>610</v>
      </c>
      <c r="AM44" s="84" t="s">
        <v>630</v>
      </c>
      <c r="AN44" s="84" t="b">
        <v>0</v>
      </c>
      <c r="AO44" s="92" t="s">
        <v>610</v>
      </c>
      <c r="AP44" s="84" t="s">
        <v>197</v>
      </c>
      <c r="AQ44" s="84">
        <v>0</v>
      </c>
      <c r="AR44" s="84">
        <v>0</v>
      </c>
      <c r="AS44" s="84"/>
      <c r="AT44" s="84"/>
      <c r="AU44" s="84"/>
      <c r="AV44" s="84"/>
      <c r="AW44" s="84"/>
      <c r="AX44" s="84"/>
      <c r="AY44" s="84"/>
      <c r="AZ44" s="84"/>
      <c r="BA44" s="84">
        <v>1</v>
      </c>
      <c r="BB44" s="83" t="str">
        <f>REPLACE(INDEX(GroupVertices[Group],MATCH(Edges[[#This Row],[Vertex 1]],GroupVertices[Vertex],0)),1,1,"")</f>
        <v>1</v>
      </c>
      <c r="BC44" s="83" t="str">
        <f>REPLACE(INDEX(GroupVertices[Group],MATCH(Edges[[#This Row],[Vertex 2]],GroupVertices[Vertex],0)),1,1,"")</f>
        <v>1</v>
      </c>
      <c r="BD44" s="71">
        <v>0</v>
      </c>
      <c r="BE44" s="72">
        <v>0</v>
      </c>
      <c r="BF44" s="71">
        <v>0</v>
      </c>
      <c r="BG44" s="72">
        <v>0</v>
      </c>
      <c r="BH44" s="71">
        <v>0</v>
      </c>
      <c r="BI44" s="72">
        <v>0</v>
      </c>
      <c r="BJ44" s="71">
        <v>27</v>
      </c>
      <c r="BK44" s="72">
        <v>100</v>
      </c>
      <c r="BL44" s="71">
        <v>27</v>
      </c>
    </row>
    <row r="45" spans="1:64" ht="15">
      <c r="A45" s="57" t="s">
        <v>267</v>
      </c>
      <c r="B45" s="57" t="s">
        <v>286</v>
      </c>
      <c r="C45" s="58" t="s">
        <v>1712</v>
      </c>
      <c r="D45" s="59">
        <v>3</v>
      </c>
      <c r="E45" s="60" t="s">
        <v>132</v>
      </c>
      <c r="F45" s="61">
        <v>32</v>
      </c>
      <c r="G45" s="58"/>
      <c r="H45" s="62"/>
      <c r="I45" s="74"/>
      <c r="J45" s="74"/>
      <c r="K45" s="64" t="s">
        <v>65</v>
      </c>
      <c r="L45" s="75">
        <v>45</v>
      </c>
      <c r="M45" s="75"/>
      <c r="N45" s="73"/>
      <c r="O45" s="84" t="s">
        <v>327</v>
      </c>
      <c r="P45" s="87">
        <v>43506.63214120371</v>
      </c>
      <c r="Q45" s="84" t="s">
        <v>331</v>
      </c>
      <c r="R45" s="84"/>
      <c r="S45" s="84"/>
      <c r="T45" s="84"/>
      <c r="U45" s="84"/>
      <c r="V45" s="89" t="s">
        <v>387</v>
      </c>
      <c r="W45" s="87">
        <v>43506.63214120371</v>
      </c>
      <c r="X45" s="89" t="s">
        <v>467</v>
      </c>
      <c r="Y45" s="84"/>
      <c r="Z45" s="84"/>
      <c r="AA45" s="92" t="s">
        <v>556</v>
      </c>
      <c r="AB45" s="84"/>
      <c r="AC45" s="84" t="b">
        <v>0</v>
      </c>
      <c r="AD45" s="84">
        <v>0</v>
      </c>
      <c r="AE45" s="92" t="s">
        <v>620</v>
      </c>
      <c r="AF45" s="84" t="b">
        <v>1</v>
      </c>
      <c r="AG45" s="84" t="s">
        <v>624</v>
      </c>
      <c r="AH45" s="84"/>
      <c r="AI45" s="92" t="s">
        <v>626</v>
      </c>
      <c r="AJ45" s="84" t="b">
        <v>0</v>
      </c>
      <c r="AK45" s="84">
        <v>59</v>
      </c>
      <c r="AL45" s="92" t="s">
        <v>610</v>
      </c>
      <c r="AM45" s="84" t="s">
        <v>632</v>
      </c>
      <c r="AN45" s="84" t="b">
        <v>0</v>
      </c>
      <c r="AO45" s="92" t="s">
        <v>610</v>
      </c>
      <c r="AP45" s="84" t="s">
        <v>197</v>
      </c>
      <c r="AQ45" s="84">
        <v>0</v>
      </c>
      <c r="AR45" s="84">
        <v>0</v>
      </c>
      <c r="AS45" s="84"/>
      <c r="AT45" s="84"/>
      <c r="AU45" s="84"/>
      <c r="AV45" s="84"/>
      <c r="AW45" s="84"/>
      <c r="AX45" s="84"/>
      <c r="AY45" s="84"/>
      <c r="AZ45" s="84"/>
      <c r="BA45" s="84">
        <v>1</v>
      </c>
      <c r="BB45" s="83" t="str">
        <f>REPLACE(INDEX(GroupVertices[Group],MATCH(Edges[[#This Row],[Vertex 1]],GroupVertices[Vertex],0)),1,1,"")</f>
        <v>1</v>
      </c>
      <c r="BC45" s="83" t="str">
        <f>REPLACE(INDEX(GroupVertices[Group],MATCH(Edges[[#This Row],[Vertex 2]],GroupVertices[Vertex],0)),1,1,"")</f>
        <v>1</v>
      </c>
      <c r="BD45" s="71"/>
      <c r="BE45" s="72"/>
      <c r="BF45" s="71"/>
      <c r="BG45" s="72"/>
      <c r="BH45" s="71"/>
      <c r="BI45" s="72"/>
      <c r="BJ45" s="71"/>
      <c r="BK45" s="72"/>
      <c r="BL45" s="71"/>
    </row>
    <row r="46" spans="1:64" ht="15">
      <c r="A46" s="57" t="s">
        <v>267</v>
      </c>
      <c r="B46" s="57" t="s">
        <v>323</v>
      </c>
      <c r="C46" s="58" t="s">
        <v>1712</v>
      </c>
      <c r="D46" s="59">
        <v>3</v>
      </c>
      <c r="E46" s="60" t="s">
        <v>132</v>
      </c>
      <c r="F46" s="61">
        <v>32</v>
      </c>
      <c r="G46" s="58"/>
      <c r="H46" s="62"/>
      <c r="I46" s="74"/>
      <c r="J46" s="74"/>
      <c r="K46" s="64" t="s">
        <v>65</v>
      </c>
      <c r="L46" s="75">
        <v>46</v>
      </c>
      <c r="M46" s="75"/>
      <c r="N46" s="73"/>
      <c r="O46" s="84" t="s">
        <v>329</v>
      </c>
      <c r="P46" s="87">
        <v>43506.63214120371</v>
      </c>
      <c r="Q46" s="84" t="s">
        <v>331</v>
      </c>
      <c r="R46" s="84"/>
      <c r="S46" s="84"/>
      <c r="T46" s="84"/>
      <c r="U46" s="84"/>
      <c r="V46" s="89" t="s">
        <v>387</v>
      </c>
      <c r="W46" s="87">
        <v>43506.63214120371</v>
      </c>
      <c r="X46" s="89" t="s">
        <v>467</v>
      </c>
      <c r="Y46" s="84"/>
      <c r="Z46" s="84"/>
      <c r="AA46" s="92" t="s">
        <v>556</v>
      </c>
      <c r="AB46" s="84"/>
      <c r="AC46" s="84" t="b">
        <v>0</v>
      </c>
      <c r="AD46" s="84">
        <v>0</v>
      </c>
      <c r="AE46" s="92" t="s">
        <v>620</v>
      </c>
      <c r="AF46" s="84" t="b">
        <v>1</v>
      </c>
      <c r="AG46" s="84" t="s">
        <v>624</v>
      </c>
      <c r="AH46" s="84"/>
      <c r="AI46" s="92" t="s">
        <v>626</v>
      </c>
      <c r="AJ46" s="84" t="b">
        <v>0</v>
      </c>
      <c r="AK46" s="84">
        <v>59</v>
      </c>
      <c r="AL46" s="92" t="s">
        <v>610</v>
      </c>
      <c r="AM46" s="84" t="s">
        <v>632</v>
      </c>
      <c r="AN46" s="84" t="b">
        <v>0</v>
      </c>
      <c r="AO46" s="92" t="s">
        <v>610</v>
      </c>
      <c r="AP46" s="84" t="s">
        <v>197</v>
      </c>
      <c r="AQ46" s="84">
        <v>0</v>
      </c>
      <c r="AR46" s="84">
        <v>0</v>
      </c>
      <c r="AS46" s="84"/>
      <c r="AT46" s="84"/>
      <c r="AU46" s="84"/>
      <c r="AV46" s="84"/>
      <c r="AW46" s="84"/>
      <c r="AX46" s="84"/>
      <c r="AY46" s="84"/>
      <c r="AZ46" s="84"/>
      <c r="BA46" s="84">
        <v>1</v>
      </c>
      <c r="BB46" s="83" t="str">
        <f>REPLACE(INDEX(GroupVertices[Group],MATCH(Edges[[#This Row],[Vertex 1]],GroupVertices[Vertex],0)),1,1,"")</f>
        <v>1</v>
      </c>
      <c r="BC46" s="83" t="str">
        <f>REPLACE(INDEX(GroupVertices[Group],MATCH(Edges[[#This Row],[Vertex 2]],GroupVertices[Vertex],0)),1,1,"")</f>
        <v>1</v>
      </c>
      <c r="BD46" s="71">
        <v>0</v>
      </c>
      <c r="BE46" s="72">
        <v>0</v>
      </c>
      <c r="BF46" s="71">
        <v>0</v>
      </c>
      <c r="BG46" s="72">
        <v>0</v>
      </c>
      <c r="BH46" s="71">
        <v>0</v>
      </c>
      <c r="BI46" s="72">
        <v>0</v>
      </c>
      <c r="BJ46" s="71">
        <v>27</v>
      </c>
      <c r="BK46" s="72">
        <v>100</v>
      </c>
      <c r="BL46" s="71">
        <v>27</v>
      </c>
    </row>
    <row r="47" spans="1:64" ht="15">
      <c r="A47" s="57" t="s">
        <v>297</v>
      </c>
      <c r="B47" s="57" t="s">
        <v>286</v>
      </c>
      <c r="C47" s="58" t="s">
        <v>1712</v>
      </c>
      <c r="D47" s="59">
        <v>3</v>
      </c>
      <c r="E47" s="60" t="s">
        <v>132</v>
      </c>
      <c r="F47" s="61">
        <v>32</v>
      </c>
      <c r="G47" s="58"/>
      <c r="H47" s="62"/>
      <c r="I47" s="74"/>
      <c r="J47" s="74"/>
      <c r="K47" s="64" t="s">
        <v>65</v>
      </c>
      <c r="L47" s="75">
        <v>47</v>
      </c>
      <c r="M47" s="75"/>
      <c r="N47" s="73"/>
      <c r="O47" s="84" t="s">
        <v>327</v>
      </c>
      <c r="P47" s="87">
        <v>43506.66469907408</v>
      </c>
      <c r="Q47" s="84" t="s">
        <v>331</v>
      </c>
      <c r="R47" s="84"/>
      <c r="S47" s="84"/>
      <c r="T47" s="84"/>
      <c r="U47" s="84"/>
      <c r="V47" s="89" t="s">
        <v>420</v>
      </c>
      <c r="W47" s="87">
        <v>43506.66469907408</v>
      </c>
      <c r="X47" s="89" t="s">
        <v>503</v>
      </c>
      <c r="Y47" s="84"/>
      <c r="Z47" s="84"/>
      <c r="AA47" s="92" t="s">
        <v>592</v>
      </c>
      <c r="AB47" s="84"/>
      <c r="AC47" s="84" t="b">
        <v>0</v>
      </c>
      <c r="AD47" s="84">
        <v>0</v>
      </c>
      <c r="AE47" s="92" t="s">
        <v>620</v>
      </c>
      <c r="AF47" s="84" t="b">
        <v>1</v>
      </c>
      <c r="AG47" s="84" t="s">
        <v>624</v>
      </c>
      <c r="AH47" s="84"/>
      <c r="AI47" s="92" t="s">
        <v>626</v>
      </c>
      <c r="AJ47" s="84" t="b">
        <v>0</v>
      </c>
      <c r="AK47" s="84">
        <v>59</v>
      </c>
      <c r="AL47" s="92" t="s">
        <v>610</v>
      </c>
      <c r="AM47" s="84" t="s">
        <v>630</v>
      </c>
      <c r="AN47" s="84" t="b">
        <v>0</v>
      </c>
      <c r="AO47" s="92" t="s">
        <v>610</v>
      </c>
      <c r="AP47" s="84" t="s">
        <v>197</v>
      </c>
      <c r="AQ47" s="84">
        <v>0</v>
      </c>
      <c r="AR47" s="84">
        <v>0</v>
      </c>
      <c r="AS47" s="84"/>
      <c r="AT47" s="84"/>
      <c r="AU47" s="84"/>
      <c r="AV47" s="84"/>
      <c r="AW47" s="84"/>
      <c r="AX47" s="84"/>
      <c r="AY47" s="84"/>
      <c r="AZ47" s="84"/>
      <c r="BA47" s="84">
        <v>1</v>
      </c>
      <c r="BB47" s="83" t="str">
        <f>REPLACE(INDEX(GroupVertices[Group],MATCH(Edges[[#This Row],[Vertex 1]],GroupVertices[Vertex],0)),1,1,"")</f>
        <v>1</v>
      </c>
      <c r="BC47" s="83" t="str">
        <f>REPLACE(INDEX(GroupVertices[Group],MATCH(Edges[[#This Row],[Vertex 2]],GroupVertices[Vertex],0)),1,1,"")</f>
        <v>1</v>
      </c>
      <c r="BD47" s="71"/>
      <c r="BE47" s="72"/>
      <c r="BF47" s="71"/>
      <c r="BG47" s="72"/>
      <c r="BH47" s="71"/>
      <c r="BI47" s="72"/>
      <c r="BJ47" s="71"/>
      <c r="BK47" s="72"/>
      <c r="BL47" s="71"/>
    </row>
    <row r="48" spans="1:64" ht="15">
      <c r="A48" s="57" t="s">
        <v>297</v>
      </c>
      <c r="B48" s="57" t="s">
        <v>323</v>
      </c>
      <c r="C48" s="58" t="s">
        <v>1712</v>
      </c>
      <c r="D48" s="59">
        <v>3</v>
      </c>
      <c r="E48" s="60" t="s">
        <v>132</v>
      </c>
      <c r="F48" s="61">
        <v>32</v>
      </c>
      <c r="G48" s="58"/>
      <c r="H48" s="62"/>
      <c r="I48" s="74"/>
      <c r="J48" s="74"/>
      <c r="K48" s="64" t="s">
        <v>65</v>
      </c>
      <c r="L48" s="75">
        <v>48</v>
      </c>
      <c r="M48" s="75"/>
      <c r="N48" s="73"/>
      <c r="O48" s="84" t="s">
        <v>329</v>
      </c>
      <c r="P48" s="87">
        <v>43506.66469907408</v>
      </c>
      <c r="Q48" s="84" t="s">
        <v>331</v>
      </c>
      <c r="R48" s="84"/>
      <c r="S48" s="84"/>
      <c r="T48" s="84"/>
      <c r="U48" s="84"/>
      <c r="V48" s="89" t="s">
        <v>420</v>
      </c>
      <c r="W48" s="87">
        <v>43506.66469907408</v>
      </c>
      <c r="X48" s="89" t="s">
        <v>503</v>
      </c>
      <c r="Y48" s="84"/>
      <c r="Z48" s="84"/>
      <c r="AA48" s="92" t="s">
        <v>592</v>
      </c>
      <c r="AB48" s="84"/>
      <c r="AC48" s="84" t="b">
        <v>0</v>
      </c>
      <c r="AD48" s="84">
        <v>0</v>
      </c>
      <c r="AE48" s="92" t="s">
        <v>620</v>
      </c>
      <c r="AF48" s="84" t="b">
        <v>1</v>
      </c>
      <c r="AG48" s="84" t="s">
        <v>624</v>
      </c>
      <c r="AH48" s="84"/>
      <c r="AI48" s="92" t="s">
        <v>626</v>
      </c>
      <c r="AJ48" s="84" t="b">
        <v>0</v>
      </c>
      <c r="AK48" s="84">
        <v>59</v>
      </c>
      <c r="AL48" s="92" t="s">
        <v>610</v>
      </c>
      <c r="AM48" s="84" t="s">
        <v>630</v>
      </c>
      <c r="AN48" s="84" t="b">
        <v>0</v>
      </c>
      <c r="AO48" s="92" t="s">
        <v>610</v>
      </c>
      <c r="AP48" s="84" t="s">
        <v>197</v>
      </c>
      <c r="AQ48" s="84">
        <v>0</v>
      </c>
      <c r="AR48" s="84">
        <v>0</v>
      </c>
      <c r="AS48" s="84"/>
      <c r="AT48" s="84"/>
      <c r="AU48" s="84"/>
      <c r="AV48" s="84"/>
      <c r="AW48" s="84"/>
      <c r="AX48" s="84"/>
      <c r="AY48" s="84"/>
      <c r="AZ48" s="84"/>
      <c r="BA48" s="84">
        <v>1</v>
      </c>
      <c r="BB48" s="83" t="str">
        <f>REPLACE(INDEX(GroupVertices[Group],MATCH(Edges[[#This Row],[Vertex 1]],GroupVertices[Vertex],0)),1,1,"")</f>
        <v>1</v>
      </c>
      <c r="BC48" s="83" t="str">
        <f>REPLACE(INDEX(GroupVertices[Group],MATCH(Edges[[#This Row],[Vertex 2]],GroupVertices[Vertex],0)),1,1,"")</f>
        <v>1</v>
      </c>
      <c r="BD48" s="71">
        <v>0</v>
      </c>
      <c r="BE48" s="72">
        <v>0</v>
      </c>
      <c r="BF48" s="71">
        <v>0</v>
      </c>
      <c r="BG48" s="72">
        <v>0</v>
      </c>
      <c r="BH48" s="71">
        <v>0</v>
      </c>
      <c r="BI48" s="72">
        <v>0</v>
      </c>
      <c r="BJ48" s="71">
        <v>27</v>
      </c>
      <c r="BK48" s="72">
        <v>100</v>
      </c>
      <c r="BL48" s="71">
        <v>27</v>
      </c>
    </row>
    <row r="49" spans="1:64" ht="15">
      <c r="A49" s="57" t="s">
        <v>268</v>
      </c>
      <c r="B49" s="57" t="s">
        <v>286</v>
      </c>
      <c r="C49" s="58" t="s">
        <v>1712</v>
      </c>
      <c r="D49" s="59">
        <v>3</v>
      </c>
      <c r="E49" s="60" t="s">
        <v>132</v>
      </c>
      <c r="F49" s="61">
        <v>32</v>
      </c>
      <c r="G49" s="58"/>
      <c r="H49" s="62"/>
      <c r="I49" s="74"/>
      <c r="J49" s="74"/>
      <c r="K49" s="64" t="s">
        <v>65</v>
      </c>
      <c r="L49" s="75">
        <v>49</v>
      </c>
      <c r="M49" s="75"/>
      <c r="N49" s="73"/>
      <c r="O49" s="84" t="s">
        <v>327</v>
      </c>
      <c r="P49" s="87">
        <v>43506.687106481484</v>
      </c>
      <c r="Q49" s="84" t="s">
        <v>331</v>
      </c>
      <c r="R49" s="84"/>
      <c r="S49" s="84"/>
      <c r="T49" s="84"/>
      <c r="U49" s="84"/>
      <c r="V49" s="89" t="s">
        <v>388</v>
      </c>
      <c r="W49" s="87">
        <v>43506.687106481484</v>
      </c>
      <c r="X49" s="89" t="s">
        <v>468</v>
      </c>
      <c r="Y49" s="84"/>
      <c r="Z49" s="84"/>
      <c r="AA49" s="92" t="s">
        <v>557</v>
      </c>
      <c r="AB49" s="84"/>
      <c r="AC49" s="84" t="b">
        <v>0</v>
      </c>
      <c r="AD49" s="84">
        <v>0</v>
      </c>
      <c r="AE49" s="92" t="s">
        <v>620</v>
      </c>
      <c r="AF49" s="84" t="b">
        <v>1</v>
      </c>
      <c r="AG49" s="84" t="s">
        <v>624</v>
      </c>
      <c r="AH49" s="84"/>
      <c r="AI49" s="92" t="s">
        <v>626</v>
      </c>
      <c r="AJ49" s="84" t="b">
        <v>0</v>
      </c>
      <c r="AK49" s="84">
        <v>59</v>
      </c>
      <c r="AL49" s="92" t="s">
        <v>610</v>
      </c>
      <c r="AM49" s="84" t="s">
        <v>632</v>
      </c>
      <c r="AN49" s="84" t="b">
        <v>0</v>
      </c>
      <c r="AO49" s="92" t="s">
        <v>610</v>
      </c>
      <c r="AP49" s="84" t="s">
        <v>197</v>
      </c>
      <c r="AQ49" s="84">
        <v>0</v>
      </c>
      <c r="AR49" s="84">
        <v>0</v>
      </c>
      <c r="AS49" s="84"/>
      <c r="AT49" s="84"/>
      <c r="AU49" s="84"/>
      <c r="AV49" s="84"/>
      <c r="AW49" s="84"/>
      <c r="AX49" s="84"/>
      <c r="AY49" s="84"/>
      <c r="AZ49" s="84"/>
      <c r="BA49" s="84">
        <v>1</v>
      </c>
      <c r="BB49" s="83" t="str">
        <f>REPLACE(INDEX(GroupVertices[Group],MATCH(Edges[[#This Row],[Vertex 1]],GroupVertices[Vertex],0)),1,1,"")</f>
        <v>1</v>
      </c>
      <c r="BC49" s="83" t="str">
        <f>REPLACE(INDEX(GroupVertices[Group],MATCH(Edges[[#This Row],[Vertex 2]],GroupVertices[Vertex],0)),1,1,"")</f>
        <v>1</v>
      </c>
      <c r="BD49" s="71"/>
      <c r="BE49" s="72"/>
      <c r="BF49" s="71"/>
      <c r="BG49" s="72"/>
      <c r="BH49" s="71"/>
      <c r="BI49" s="72"/>
      <c r="BJ49" s="71"/>
      <c r="BK49" s="72"/>
      <c r="BL49" s="71"/>
    </row>
    <row r="50" spans="1:64" ht="15">
      <c r="A50" s="57" t="s">
        <v>268</v>
      </c>
      <c r="B50" s="57" t="s">
        <v>323</v>
      </c>
      <c r="C50" s="58" t="s">
        <v>1712</v>
      </c>
      <c r="D50" s="59">
        <v>3</v>
      </c>
      <c r="E50" s="60" t="s">
        <v>132</v>
      </c>
      <c r="F50" s="61">
        <v>32</v>
      </c>
      <c r="G50" s="58"/>
      <c r="H50" s="62"/>
      <c r="I50" s="74"/>
      <c r="J50" s="74"/>
      <c r="K50" s="64" t="s">
        <v>65</v>
      </c>
      <c r="L50" s="75">
        <v>50</v>
      </c>
      <c r="M50" s="75"/>
      <c r="N50" s="73"/>
      <c r="O50" s="84" t="s">
        <v>329</v>
      </c>
      <c r="P50" s="87">
        <v>43506.687106481484</v>
      </c>
      <c r="Q50" s="84" t="s">
        <v>331</v>
      </c>
      <c r="R50" s="84"/>
      <c r="S50" s="84"/>
      <c r="T50" s="84"/>
      <c r="U50" s="84"/>
      <c r="V50" s="89" t="s">
        <v>388</v>
      </c>
      <c r="W50" s="87">
        <v>43506.687106481484</v>
      </c>
      <c r="X50" s="89" t="s">
        <v>468</v>
      </c>
      <c r="Y50" s="84"/>
      <c r="Z50" s="84"/>
      <c r="AA50" s="92" t="s">
        <v>557</v>
      </c>
      <c r="AB50" s="84"/>
      <c r="AC50" s="84" t="b">
        <v>0</v>
      </c>
      <c r="AD50" s="84">
        <v>0</v>
      </c>
      <c r="AE50" s="92" t="s">
        <v>620</v>
      </c>
      <c r="AF50" s="84" t="b">
        <v>1</v>
      </c>
      <c r="AG50" s="84" t="s">
        <v>624</v>
      </c>
      <c r="AH50" s="84"/>
      <c r="AI50" s="92" t="s">
        <v>626</v>
      </c>
      <c r="AJ50" s="84" t="b">
        <v>0</v>
      </c>
      <c r="AK50" s="84">
        <v>59</v>
      </c>
      <c r="AL50" s="92" t="s">
        <v>610</v>
      </c>
      <c r="AM50" s="84" t="s">
        <v>632</v>
      </c>
      <c r="AN50" s="84" t="b">
        <v>0</v>
      </c>
      <c r="AO50" s="92" t="s">
        <v>610</v>
      </c>
      <c r="AP50" s="84" t="s">
        <v>197</v>
      </c>
      <c r="AQ50" s="84">
        <v>0</v>
      </c>
      <c r="AR50" s="84">
        <v>0</v>
      </c>
      <c r="AS50" s="84"/>
      <c r="AT50" s="84"/>
      <c r="AU50" s="84"/>
      <c r="AV50" s="84"/>
      <c r="AW50" s="84"/>
      <c r="AX50" s="84"/>
      <c r="AY50" s="84"/>
      <c r="AZ50" s="84"/>
      <c r="BA50" s="84">
        <v>1</v>
      </c>
      <c r="BB50" s="83" t="str">
        <f>REPLACE(INDEX(GroupVertices[Group],MATCH(Edges[[#This Row],[Vertex 1]],GroupVertices[Vertex],0)),1,1,"")</f>
        <v>1</v>
      </c>
      <c r="BC50" s="83" t="str">
        <f>REPLACE(INDEX(GroupVertices[Group],MATCH(Edges[[#This Row],[Vertex 2]],GroupVertices[Vertex],0)),1,1,"")</f>
        <v>1</v>
      </c>
      <c r="BD50" s="71">
        <v>0</v>
      </c>
      <c r="BE50" s="72">
        <v>0</v>
      </c>
      <c r="BF50" s="71">
        <v>0</v>
      </c>
      <c r="BG50" s="72">
        <v>0</v>
      </c>
      <c r="BH50" s="71">
        <v>0</v>
      </c>
      <c r="BI50" s="72">
        <v>0</v>
      </c>
      <c r="BJ50" s="71">
        <v>27</v>
      </c>
      <c r="BK50" s="72">
        <v>100</v>
      </c>
      <c r="BL50" s="71">
        <v>27</v>
      </c>
    </row>
    <row r="51" spans="1:64" ht="15">
      <c r="A51" s="57" t="s">
        <v>285</v>
      </c>
      <c r="B51" s="57" t="s">
        <v>286</v>
      </c>
      <c r="C51" s="58" t="s">
        <v>1712</v>
      </c>
      <c r="D51" s="59">
        <v>3</v>
      </c>
      <c r="E51" s="60" t="s">
        <v>132</v>
      </c>
      <c r="F51" s="61">
        <v>32</v>
      </c>
      <c r="G51" s="58"/>
      <c r="H51" s="62"/>
      <c r="I51" s="74"/>
      <c r="J51" s="74"/>
      <c r="K51" s="64" t="s">
        <v>65</v>
      </c>
      <c r="L51" s="75">
        <v>51</v>
      </c>
      <c r="M51" s="75"/>
      <c r="N51" s="73"/>
      <c r="O51" s="84" t="s">
        <v>327</v>
      </c>
      <c r="P51" s="87">
        <v>43506.69584490741</v>
      </c>
      <c r="Q51" s="84" t="s">
        <v>331</v>
      </c>
      <c r="R51" s="84"/>
      <c r="S51" s="84"/>
      <c r="T51" s="84"/>
      <c r="U51" s="84"/>
      <c r="V51" s="89" t="s">
        <v>400</v>
      </c>
      <c r="W51" s="87">
        <v>43506.69584490741</v>
      </c>
      <c r="X51" s="89" t="s">
        <v>481</v>
      </c>
      <c r="Y51" s="84"/>
      <c r="Z51" s="84"/>
      <c r="AA51" s="92" t="s">
        <v>570</v>
      </c>
      <c r="AB51" s="84"/>
      <c r="AC51" s="84" t="b">
        <v>0</v>
      </c>
      <c r="AD51" s="84">
        <v>0</v>
      </c>
      <c r="AE51" s="92" t="s">
        <v>620</v>
      </c>
      <c r="AF51" s="84" t="b">
        <v>1</v>
      </c>
      <c r="AG51" s="84" t="s">
        <v>624</v>
      </c>
      <c r="AH51" s="84"/>
      <c r="AI51" s="92" t="s">
        <v>626</v>
      </c>
      <c r="AJ51" s="84" t="b">
        <v>0</v>
      </c>
      <c r="AK51" s="84">
        <v>59</v>
      </c>
      <c r="AL51" s="92" t="s">
        <v>610</v>
      </c>
      <c r="AM51" s="84" t="s">
        <v>629</v>
      </c>
      <c r="AN51" s="84" t="b">
        <v>0</v>
      </c>
      <c r="AO51" s="92" t="s">
        <v>610</v>
      </c>
      <c r="AP51" s="84" t="s">
        <v>197</v>
      </c>
      <c r="AQ51" s="84">
        <v>0</v>
      </c>
      <c r="AR51" s="84">
        <v>0</v>
      </c>
      <c r="AS51" s="84"/>
      <c r="AT51" s="84"/>
      <c r="AU51" s="84"/>
      <c r="AV51" s="84"/>
      <c r="AW51" s="84"/>
      <c r="AX51" s="84"/>
      <c r="AY51" s="84"/>
      <c r="AZ51" s="84"/>
      <c r="BA51" s="84">
        <v>1</v>
      </c>
      <c r="BB51" s="83" t="str">
        <f>REPLACE(INDEX(GroupVertices[Group],MATCH(Edges[[#This Row],[Vertex 1]],GroupVertices[Vertex],0)),1,1,"")</f>
        <v>1</v>
      </c>
      <c r="BC51" s="83" t="str">
        <f>REPLACE(INDEX(GroupVertices[Group],MATCH(Edges[[#This Row],[Vertex 2]],GroupVertices[Vertex],0)),1,1,"")</f>
        <v>1</v>
      </c>
      <c r="BD51" s="71"/>
      <c r="BE51" s="72"/>
      <c r="BF51" s="71"/>
      <c r="BG51" s="72"/>
      <c r="BH51" s="71"/>
      <c r="BI51" s="72"/>
      <c r="BJ51" s="71"/>
      <c r="BK51" s="72"/>
      <c r="BL51" s="71"/>
    </row>
    <row r="52" spans="1:64" ht="15">
      <c r="A52" s="57" t="s">
        <v>285</v>
      </c>
      <c r="B52" s="57" t="s">
        <v>323</v>
      </c>
      <c r="C52" s="58" t="s">
        <v>1712</v>
      </c>
      <c r="D52" s="59">
        <v>3</v>
      </c>
      <c r="E52" s="60" t="s">
        <v>132</v>
      </c>
      <c r="F52" s="61">
        <v>32</v>
      </c>
      <c r="G52" s="58"/>
      <c r="H52" s="62"/>
      <c r="I52" s="74"/>
      <c r="J52" s="74"/>
      <c r="K52" s="64" t="s">
        <v>65</v>
      </c>
      <c r="L52" s="75">
        <v>52</v>
      </c>
      <c r="M52" s="75"/>
      <c r="N52" s="73"/>
      <c r="O52" s="84" t="s">
        <v>329</v>
      </c>
      <c r="P52" s="87">
        <v>43506.69584490741</v>
      </c>
      <c r="Q52" s="84" t="s">
        <v>331</v>
      </c>
      <c r="R52" s="84"/>
      <c r="S52" s="84"/>
      <c r="T52" s="84"/>
      <c r="U52" s="84"/>
      <c r="V52" s="89" t="s">
        <v>400</v>
      </c>
      <c r="W52" s="87">
        <v>43506.69584490741</v>
      </c>
      <c r="X52" s="89" t="s">
        <v>481</v>
      </c>
      <c r="Y52" s="84"/>
      <c r="Z52" s="84"/>
      <c r="AA52" s="92" t="s">
        <v>570</v>
      </c>
      <c r="AB52" s="84"/>
      <c r="AC52" s="84" t="b">
        <v>0</v>
      </c>
      <c r="AD52" s="84">
        <v>0</v>
      </c>
      <c r="AE52" s="92" t="s">
        <v>620</v>
      </c>
      <c r="AF52" s="84" t="b">
        <v>1</v>
      </c>
      <c r="AG52" s="84" t="s">
        <v>624</v>
      </c>
      <c r="AH52" s="84"/>
      <c r="AI52" s="92" t="s">
        <v>626</v>
      </c>
      <c r="AJ52" s="84" t="b">
        <v>0</v>
      </c>
      <c r="AK52" s="84">
        <v>59</v>
      </c>
      <c r="AL52" s="92" t="s">
        <v>610</v>
      </c>
      <c r="AM52" s="84" t="s">
        <v>629</v>
      </c>
      <c r="AN52" s="84" t="b">
        <v>0</v>
      </c>
      <c r="AO52" s="92" t="s">
        <v>610</v>
      </c>
      <c r="AP52" s="84" t="s">
        <v>197</v>
      </c>
      <c r="AQ52" s="84">
        <v>0</v>
      </c>
      <c r="AR52" s="84">
        <v>0</v>
      </c>
      <c r="AS52" s="84"/>
      <c r="AT52" s="84"/>
      <c r="AU52" s="84"/>
      <c r="AV52" s="84"/>
      <c r="AW52" s="84"/>
      <c r="AX52" s="84"/>
      <c r="AY52" s="84"/>
      <c r="AZ52" s="84"/>
      <c r="BA52" s="84">
        <v>1</v>
      </c>
      <c r="BB52" s="83" t="str">
        <f>REPLACE(INDEX(GroupVertices[Group],MATCH(Edges[[#This Row],[Vertex 1]],GroupVertices[Vertex],0)),1,1,"")</f>
        <v>1</v>
      </c>
      <c r="BC52" s="83" t="str">
        <f>REPLACE(INDEX(GroupVertices[Group],MATCH(Edges[[#This Row],[Vertex 2]],GroupVertices[Vertex],0)),1,1,"")</f>
        <v>1</v>
      </c>
      <c r="BD52" s="71">
        <v>0</v>
      </c>
      <c r="BE52" s="72">
        <v>0</v>
      </c>
      <c r="BF52" s="71">
        <v>0</v>
      </c>
      <c r="BG52" s="72">
        <v>0</v>
      </c>
      <c r="BH52" s="71">
        <v>0</v>
      </c>
      <c r="BI52" s="72">
        <v>0</v>
      </c>
      <c r="BJ52" s="71">
        <v>27</v>
      </c>
      <c r="BK52" s="72">
        <v>100</v>
      </c>
      <c r="BL52" s="71">
        <v>27</v>
      </c>
    </row>
    <row r="53" spans="1:64" ht="15">
      <c r="A53" s="57" t="s">
        <v>282</v>
      </c>
      <c r="B53" s="57" t="s">
        <v>286</v>
      </c>
      <c r="C53" s="58" t="s">
        <v>1712</v>
      </c>
      <c r="D53" s="59">
        <v>3</v>
      </c>
      <c r="E53" s="60" t="s">
        <v>132</v>
      </c>
      <c r="F53" s="61">
        <v>32</v>
      </c>
      <c r="G53" s="58"/>
      <c r="H53" s="62"/>
      <c r="I53" s="74"/>
      <c r="J53" s="74"/>
      <c r="K53" s="64" t="s">
        <v>65</v>
      </c>
      <c r="L53" s="75">
        <v>53</v>
      </c>
      <c r="M53" s="75"/>
      <c r="N53" s="73"/>
      <c r="O53" s="84" t="s">
        <v>327</v>
      </c>
      <c r="P53" s="87">
        <v>43506.70662037037</v>
      </c>
      <c r="Q53" s="84" t="s">
        <v>331</v>
      </c>
      <c r="R53" s="84"/>
      <c r="S53" s="84"/>
      <c r="T53" s="84"/>
      <c r="U53" s="84"/>
      <c r="V53" s="89" t="s">
        <v>398</v>
      </c>
      <c r="W53" s="87">
        <v>43506.70662037037</v>
      </c>
      <c r="X53" s="89" t="s">
        <v>478</v>
      </c>
      <c r="Y53" s="84"/>
      <c r="Z53" s="84"/>
      <c r="AA53" s="92" t="s">
        <v>567</v>
      </c>
      <c r="AB53" s="84"/>
      <c r="AC53" s="84" t="b">
        <v>0</v>
      </c>
      <c r="AD53" s="84">
        <v>0</v>
      </c>
      <c r="AE53" s="92" t="s">
        <v>620</v>
      </c>
      <c r="AF53" s="84" t="b">
        <v>1</v>
      </c>
      <c r="AG53" s="84" t="s">
        <v>624</v>
      </c>
      <c r="AH53" s="84"/>
      <c r="AI53" s="92" t="s">
        <v>626</v>
      </c>
      <c r="AJ53" s="84" t="b">
        <v>0</v>
      </c>
      <c r="AK53" s="84">
        <v>59</v>
      </c>
      <c r="AL53" s="92" t="s">
        <v>610</v>
      </c>
      <c r="AM53" s="84" t="s">
        <v>629</v>
      </c>
      <c r="AN53" s="84" t="b">
        <v>0</v>
      </c>
      <c r="AO53" s="92" t="s">
        <v>610</v>
      </c>
      <c r="AP53" s="84" t="s">
        <v>197</v>
      </c>
      <c r="AQ53" s="84">
        <v>0</v>
      </c>
      <c r="AR53" s="84">
        <v>0</v>
      </c>
      <c r="AS53" s="84"/>
      <c r="AT53" s="84"/>
      <c r="AU53" s="84"/>
      <c r="AV53" s="84"/>
      <c r="AW53" s="84"/>
      <c r="AX53" s="84"/>
      <c r="AY53" s="84"/>
      <c r="AZ53" s="84"/>
      <c r="BA53" s="84">
        <v>1</v>
      </c>
      <c r="BB53" s="83" t="str">
        <f>REPLACE(INDEX(GroupVertices[Group],MATCH(Edges[[#This Row],[Vertex 1]],GroupVertices[Vertex],0)),1,1,"")</f>
        <v>1</v>
      </c>
      <c r="BC53" s="83" t="str">
        <f>REPLACE(INDEX(GroupVertices[Group],MATCH(Edges[[#This Row],[Vertex 2]],GroupVertices[Vertex],0)),1,1,"")</f>
        <v>1</v>
      </c>
      <c r="BD53" s="71"/>
      <c r="BE53" s="72"/>
      <c r="BF53" s="71"/>
      <c r="BG53" s="72"/>
      <c r="BH53" s="71"/>
      <c r="BI53" s="72"/>
      <c r="BJ53" s="71"/>
      <c r="BK53" s="72"/>
      <c r="BL53" s="71"/>
    </row>
    <row r="54" spans="1:64" ht="15">
      <c r="A54" s="57" t="s">
        <v>282</v>
      </c>
      <c r="B54" s="57" t="s">
        <v>323</v>
      </c>
      <c r="C54" s="58" t="s">
        <v>1712</v>
      </c>
      <c r="D54" s="59">
        <v>3</v>
      </c>
      <c r="E54" s="60" t="s">
        <v>132</v>
      </c>
      <c r="F54" s="61">
        <v>32</v>
      </c>
      <c r="G54" s="58"/>
      <c r="H54" s="62"/>
      <c r="I54" s="74"/>
      <c r="J54" s="74"/>
      <c r="K54" s="64" t="s">
        <v>65</v>
      </c>
      <c r="L54" s="75">
        <v>54</v>
      </c>
      <c r="M54" s="75"/>
      <c r="N54" s="73"/>
      <c r="O54" s="84" t="s">
        <v>329</v>
      </c>
      <c r="P54" s="87">
        <v>43506.70662037037</v>
      </c>
      <c r="Q54" s="84" t="s">
        <v>331</v>
      </c>
      <c r="R54" s="84"/>
      <c r="S54" s="84"/>
      <c r="T54" s="84"/>
      <c r="U54" s="84"/>
      <c r="V54" s="89" t="s">
        <v>398</v>
      </c>
      <c r="W54" s="87">
        <v>43506.70662037037</v>
      </c>
      <c r="X54" s="89" t="s">
        <v>478</v>
      </c>
      <c r="Y54" s="84"/>
      <c r="Z54" s="84"/>
      <c r="AA54" s="92" t="s">
        <v>567</v>
      </c>
      <c r="AB54" s="84"/>
      <c r="AC54" s="84" t="b">
        <v>0</v>
      </c>
      <c r="AD54" s="84">
        <v>0</v>
      </c>
      <c r="AE54" s="92" t="s">
        <v>620</v>
      </c>
      <c r="AF54" s="84" t="b">
        <v>1</v>
      </c>
      <c r="AG54" s="84" t="s">
        <v>624</v>
      </c>
      <c r="AH54" s="84"/>
      <c r="AI54" s="92" t="s">
        <v>626</v>
      </c>
      <c r="AJ54" s="84" t="b">
        <v>0</v>
      </c>
      <c r="AK54" s="84">
        <v>59</v>
      </c>
      <c r="AL54" s="92" t="s">
        <v>610</v>
      </c>
      <c r="AM54" s="84" t="s">
        <v>629</v>
      </c>
      <c r="AN54" s="84" t="b">
        <v>0</v>
      </c>
      <c r="AO54" s="92" t="s">
        <v>610</v>
      </c>
      <c r="AP54" s="84" t="s">
        <v>197</v>
      </c>
      <c r="AQ54" s="84">
        <v>0</v>
      </c>
      <c r="AR54" s="84">
        <v>0</v>
      </c>
      <c r="AS54" s="84"/>
      <c r="AT54" s="84"/>
      <c r="AU54" s="84"/>
      <c r="AV54" s="84"/>
      <c r="AW54" s="84"/>
      <c r="AX54" s="84"/>
      <c r="AY54" s="84"/>
      <c r="AZ54" s="84"/>
      <c r="BA54" s="84">
        <v>1</v>
      </c>
      <c r="BB54" s="83" t="str">
        <f>REPLACE(INDEX(GroupVertices[Group],MATCH(Edges[[#This Row],[Vertex 1]],GroupVertices[Vertex],0)),1,1,"")</f>
        <v>1</v>
      </c>
      <c r="BC54" s="83" t="str">
        <f>REPLACE(INDEX(GroupVertices[Group],MATCH(Edges[[#This Row],[Vertex 2]],GroupVertices[Vertex],0)),1,1,"")</f>
        <v>1</v>
      </c>
      <c r="BD54" s="71">
        <v>0</v>
      </c>
      <c r="BE54" s="72">
        <v>0</v>
      </c>
      <c r="BF54" s="71">
        <v>0</v>
      </c>
      <c r="BG54" s="72">
        <v>0</v>
      </c>
      <c r="BH54" s="71">
        <v>0</v>
      </c>
      <c r="BI54" s="72">
        <v>0</v>
      </c>
      <c r="BJ54" s="71">
        <v>27</v>
      </c>
      <c r="BK54" s="72">
        <v>100</v>
      </c>
      <c r="BL54" s="71">
        <v>27</v>
      </c>
    </row>
    <row r="55" spans="1:64" ht="15">
      <c r="A55" s="57" t="s">
        <v>298</v>
      </c>
      <c r="B55" s="57" t="s">
        <v>286</v>
      </c>
      <c r="C55" s="58" t="s">
        <v>1712</v>
      </c>
      <c r="D55" s="59">
        <v>3</v>
      </c>
      <c r="E55" s="60" t="s">
        <v>132</v>
      </c>
      <c r="F55" s="61">
        <v>32</v>
      </c>
      <c r="G55" s="58"/>
      <c r="H55" s="62"/>
      <c r="I55" s="74"/>
      <c r="J55" s="74"/>
      <c r="K55" s="64" t="s">
        <v>65</v>
      </c>
      <c r="L55" s="75">
        <v>55</v>
      </c>
      <c r="M55" s="75"/>
      <c r="N55" s="73"/>
      <c r="O55" s="84" t="s">
        <v>327</v>
      </c>
      <c r="P55" s="87">
        <v>43506.71263888889</v>
      </c>
      <c r="Q55" s="84" t="s">
        <v>331</v>
      </c>
      <c r="R55" s="84"/>
      <c r="S55" s="84"/>
      <c r="T55" s="84"/>
      <c r="U55" s="84"/>
      <c r="V55" s="89" t="s">
        <v>412</v>
      </c>
      <c r="W55" s="87">
        <v>43506.71263888889</v>
      </c>
      <c r="X55" s="89" t="s">
        <v>493</v>
      </c>
      <c r="Y55" s="84"/>
      <c r="Z55" s="84"/>
      <c r="AA55" s="92" t="s">
        <v>582</v>
      </c>
      <c r="AB55" s="84"/>
      <c r="AC55" s="84" t="b">
        <v>0</v>
      </c>
      <c r="AD55" s="84">
        <v>0</v>
      </c>
      <c r="AE55" s="92" t="s">
        <v>620</v>
      </c>
      <c r="AF55" s="84" t="b">
        <v>1</v>
      </c>
      <c r="AG55" s="84" t="s">
        <v>624</v>
      </c>
      <c r="AH55" s="84"/>
      <c r="AI55" s="92" t="s">
        <v>626</v>
      </c>
      <c r="AJ55" s="84" t="b">
        <v>0</v>
      </c>
      <c r="AK55" s="84">
        <v>59</v>
      </c>
      <c r="AL55" s="92" t="s">
        <v>610</v>
      </c>
      <c r="AM55" s="84" t="s">
        <v>632</v>
      </c>
      <c r="AN55" s="84" t="b">
        <v>0</v>
      </c>
      <c r="AO55" s="92" t="s">
        <v>610</v>
      </c>
      <c r="AP55" s="84" t="s">
        <v>197</v>
      </c>
      <c r="AQ55" s="84">
        <v>0</v>
      </c>
      <c r="AR55" s="84">
        <v>0</v>
      </c>
      <c r="AS55" s="84"/>
      <c r="AT55" s="84"/>
      <c r="AU55" s="84"/>
      <c r="AV55" s="84"/>
      <c r="AW55" s="84"/>
      <c r="AX55" s="84"/>
      <c r="AY55" s="84"/>
      <c r="AZ55" s="84"/>
      <c r="BA55" s="84">
        <v>1</v>
      </c>
      <c r="BB55" s="83" t="str">
        <f>REPLACE(INDEX(GroupVertices[Group],MATCH(Edges[[#This Row],[Vertex 1]],GroupVertices[Vertex],0)),1,1,"")</f>
        <v>1</v>
      </c>
      <c r="BC55" s="83" t="str">
        <f>REPLACE(INDEX(GroupVertices[Group],MATCH(Edges[[#This Row],[Vertex 2]],GroupVertices[Vertex],0)),1,1,"")</f>
        <v>1</v>
      </c>
      <c r="BD55" s="71"/>
      <c r="BE55" s="72"/>
      <c r="BF55" s="71"/>
      <c r="BG55" s="72"/>
      <c r="BH55" s="71"/>
      <c r="BI55" s="72"/>
      <c r="BJ55" s="71"/>
      <c r="BK55" s="72"/>
      <c r="BL55" s="71"/>
    </row>
    <row r="56" spans="1:64" ht="15">
      <c r="A56" s="57" t="s">
        <v>298</v>
      </c>
      <c r="B56" s="57" t="s">
        <v>323</v>
      </c>
      <c r="C56" s="58" t="s">
        <v>1712</v>
      </c>
      <c r="D56" s="59">
        <v>3</v>
      </c>
      <c r="E56" s="60" t="s">
        <v>132</v>
      </c>
      <c r="F56" s="61">
        <v>32</v>
      </c>
      <c r="G56" s="58"/>
      <c r="H56" s="62"/>
      <c r="I56" s="74"/>
      <c r="J56" s="74"/>
      <c r="K56" s="64" t="s">
        <v>65</v>
      </c>
      <c r="L56" s="75">
        <v>56</v>
      </c>
      <c r="M56" s="75"/>
      <c r="N56" s="73"/>
      <c r="O56" s="84" t="s">
        <v>329</v>
      </c>
      <c r="P56" s="87">
        <v>43506.71263888889</v>
      </c>
      <c r="Q56" s="84" t="s">
        <v>331</v>
      </c>
      <c r="R56" s="84"/>
      <c r="S56" s="84"/>
      <c r="T56" s="84"/>
      <c r="U56" s="84"/>
      <c r="V56" s="89" t="s">
        <v>412</v>
      </c>
      <c r="W56" s="87">
        <v>43506.71263888889</v>
      </c>
      <c r="X56" s="89" t="s">
        <v>493</v>
      </c>
      <c r="Y56" s="84"/>
      <c r="Z56" s="84"/>
      <c r="AA56" s="92" t="s">
        <v>582</v>
      </c>
      <c r="AB56" s="84"/>
      <c r="AC56" s="84" t="b">
        <v>0</v>
      </c>
      <c r="AD56" s="84">
        <v>0</v>
      </c>
      <c r="AE56" s="92" t="s">
        <v>620</v>
      </c>
      <c r="AF56" s="84" t="b">
        <v>1</v>
      </c>
      <c r="AG56" s="84" t="s">
        <v>624</v>
      </c>
      <c r="AH56" s="84"/>
      <c r="AI56" s="92" t="s">
        <v>626</v>
      </c>
      <c r="AJ56" s="84" t="b">
        <v>0</v>
      </c>
      <c r="AK56" s="84">
        <v>59</v>
      </c>
      <c r="AL56" s="92" t="s">
        <v>610</v>
      </c>
      <c r="AM56" s="84" t="s">
        <v>632</v>
      </c>
      <c r="AN56" s="84" t="b">
        <v>0</v>
      </c>
      <c r="AO56" s="92" t="s">
        <v>610</v>
      </c>
      <c r="AP56" s="84" t="s">
        <v>197</v>
      </c>
      <c r="AQ56" s="84">
        <v>0</v>
      </c>
      <c r="AR56" s="84">
        <v>0</v>
      </c>
      <c r="AS56" s="84"/>
      <c r="AT56" s="84"/>
      <c r="AU56" s="84"/>
      <c r="AV56" s="84"/>
      <c r="AW56" s="84"/>
      <c r="AX56" s="84"/>
      <c r="AY56" s="84"/>
      <c r="AZ56" s="84"/>
      <c r="BA56" s="84">
        <v>1</v>
      </c>
      <c r="BB56" s="83" t="str">
        <f>REPLACE(INDEX(GroupVertices[Group],MATCH(Edges[[#This Row],[Vertex 1]],GroupVertices[Vertex],0)),1,1,"")</f>
        <v>1</v>
      </c>
      <c r="BC56" s="83" t="str">
        <f>REPLACE(INDEX(GroupVertices[Group],MATCH(Edges[[#This Row],[Vertex 2]],GroupVertices[Vertex],0)),1,1,"")</f>
        <v>1</v>
      </c>
      <c r="BD56" s="71">
        <v>0</v>
      </c>
      <c r="BE56" s="72">
        <v>0</v>
      </c>
      <c r="BF56" s="71">
        <v>0</v>
      </c>
      <c r="BG56" s="72">
        <v>0</v>
      </c>
      <c r="BH56" s="71">
        <v>0</v>
      </c>
      <c r="BI56" s="72">
        <v>0</v>
      </c>
      <c r="BJ56" s="71">
        <v>27</v>
      </c>
      <c r="BK56" s="72">
        <v>100</v>
      </c>
      <c r="BL56" s="71">
        <v>27</v>
      </c>
    </row>
    <row r="57" spans="1:64" ht="15">
      <c r="A57" s="57" t="s">
        <v>269</v>
      </c>
      <c r="B57" s="57" t="s">
        <v>286</v>
      </c>
      <c r="C57" s="58" t="s">
        <v>1712</v>
      </c>
      <c r="D57" s="59">
        <v>3</v>
      </c>
      <c r="E57" s="60" t="s">
        <v>132</v>
      </c>
      <c r="F57" s="61">
        <v>32</v>
      </c>
      <c r="G57" s="58"/>
      <c r="H57" s="62"/>
      <c r="I57" s="74"/>
      <c r="J57" s="74"/>
      <c r="K57" s="64" t="s">
        <v>65</v>
      </c>
      <c r="L57" s="75">
        <v>57</v>
      </c>
      <c r="M57" s="75"/>
      <c r="N57" s="73"/>
      <c r="O57" s="84" t="s">
        <v>327</v>
      </c>
      <c r="P57" s="87">
        <v>43506.72337962963</v>
      </c>
      <c r="Q57" s="84" t="s">
        <v>331</v>
      </c>
      <c r="R57" s="84"/>
      <c r="S57" s="84"/>
      <c r="T57" s="84"/>
      <c r="U57" s="84"/>
      <c r="V57" s="89" t="s">
        <v>389</v>
      </c>
      <c r="W57" s="87">
        <v>43506.72337962963</v>
      </c>
      <c r="X57" s="89" t="s">
        <v>469</v>
      </c>
      <c r="Y57" s="84"/>
      <c r="Z57" s="84"/>
      <c r="AA57" s="92" t="s">
        <v>558</v>
      </c>
      <c r="AB57" s="84"/>
      <c r="AC57" s="84" t="b">
        <v>0</v>
      </c>
      <c r="AD57" s="84">
        <v>0</v>
      </c>
      <c r="AE57" s="92" t="s">
        <v>620</v>
      </c>
      <c r="AF57" s="84" t="b">
        <v>1</v>
      </c>
      <c r="AG57" s="84" t="s">
        <v>624</v>
      </c>
      <c r="AH57" s="84"/>
      <c r="AI57" s="92" t="s">
        <v>626</v>
      </c>
      <c r="AJ57" s="84" t="b">
        <v>0</v>
      </c>
      <c r="AK57" s="84">
        <v>59</v>
      </c>
      <c r="AL57" s="92" t="s">
        <v>610</v>
      </c>
      <c r="AM57" s="84" t="s">
        <v>630</v>
      </c>
      <c r="AN57" s="84" t="b">
        <v>0</v>
      </c>
      <c r="AO57" s="92" t="s">
        <v>610</v>
      </c>
      <c r="AP57" s="84" t="s">
        <v>197</v>
      </c>
      <c r="AQ57" s="84">
        <v>0</v>
      </c>
      <c r="AR57" s="84">
        <v>0</v>
      </c>
      <c r="AS57" s="84"/>
      <c r="AT57" s="84"/>
      <c r="AU57" s="84"/>
      <c r="AV57" s="84"/>
      <c r="AW57" s="84"/>
      <c r="AX57" s="84"/>
      <c r="AY57" s="84"/>
      <c r="AZ57" s="84"/>
      <c r="BA57" s="84">
        <v>1</v>
      </c>
      <c r="BB57" s="83" t="str">
        <f>REPLACE(INDEX(GroupVertices[Group],MATCH(Edges[[#This Row],[Vertex 1]],GroupVertices[Vertex],0)),1,1,"")</f>
        <v>1</v>
      </c>
      <c r="BC57" s="83" t="str">
        <f>REPLACE(INDEX(GroupVertices[Group],MATCH(Edges[[#This Row],[Vertex 2]],GroupVertices[Vertex],0)),1,1,"")</f>
        <v>1</v>
      </c>
      <c r="BD57" s="71"/>
      <c r="BE57" s="72"/>
      <c r="BF57" s="71"/>
      <c r="BG57" s="72"/>
      <c r="BH57" s="71"/>
      <c r="BI57" s="72"/>
      <c r="BJ57" s="71"/>
      <c r="BK57" s="72"/>
      <c r="BL57" s="71"/>
    </row>
    <row r="58" spans="1:64" ht="15">
      <c r="A58" s="57" t="s">
        <v>269</v>
      </c>
      <c r="B58" s="57" t="s">
        <v>323</v>
      </c>
      <c r="C58" s="58" t="s">
        <v>1712</v>
      </c>
      <c r="D58" s="59">
        <v>3</v>
      </c>
      <c r="E58" s="60" t="s">
        <v>132</v>
      </c>
      <c r="F58" s="61">
        <v>32</v>
      </c>
      <c r="G58" s="58"/>
      <c r="H58" s="62"/>
      <c r="I58" s="74"/>
      <c r="J58" s="74"/>
      <c r="K58" s="64" t="s">
        <v>65</v>
      </c>
      <c r="L58" s="75">
        <v>58</v>
      </c>
      <c r="M58" s="75"/>
      <c r="N58" s="73"/>
      <c r="O58" s="84" t="s">
        <v>329</v>
      </c>
      <c r="P58" s="87">
        <v>43506.72337962963</v>
      </c>
      <c r="Q58" s="84" t="s">
        <v>331</v>
      </c>
      <c r="R58" s="84"/>
      <c r="S58" s="84"/>
      <c r="T58" s="84"/>
      <c r="U58" s="84"/>
      <c r="V58" s="89" t="s">
        <v>389</v>
      </c>
      <c r="W58" s="87">
        <v>43506.72337962963</v>
      </c>
      <c r="X58" s="89" t="s">
        <v>469</v>
      </c>
      <c r="Y58" s="84"/>
      <c r="Z58" s="84"/>
      <c r="AA58" s="92" t="s">
        <v>558</v>
      </c>
      <c r="AB58" s="84"/>
      <c r="AC58" s="84" t="b">
        <v>0</v>
      </c>
      <c r="AD58" s="84">
        <v>0</v>
      </c>
      <c r="AE58" s="92" t="s">
        <v>620</v>
      </c>
      <c r="AF58" s="84" t="b">
        <v>1</v>
      </c>
      <c r="AG58" s="84" t="s">
        <v>624</v>
      </c>
      <c r="AH58" s="84"/>
      <c r="AI58" s="92" t="s">
        <v>626</v>
      </c>
      <c r="AJ58" s="84" t="b">
        <v>0</v>
      </c>
      <c r="AK58" s="84">
        <v>59</v>
      </c>
      <c r="AL58" s="92" t="s">
        <v>610</v>
      </c>
      <c r="AM58" s="84" t="s">
        <v>630</v>
      </c>
      <c r="AN58" s="84" t="b">
        <v>0</v>
      </c>
      <c r="AO58" s="92" t="s">
        <v>610</v>
      </c>
      <c r="AP58" s="84" t="s">
        <v>197</v>
      </c>
      <c r="AQ58" s="84">
        <v>0</v>
      </c>
      <c r="AR58" s="84">
        <v>0</v>
      </c>
      <c r="AS58" s="84"/>
      <c r="AT58" s="84"/>
      <c r="AU58" s="84"/>
      <c r="AV58" s="84"/>
      <c r="AW58" s="84"/>
      <c r="AX58" s="84"/>
      <c r="AY58" s="84"/>
      <c r="AZ58" s="84"/>
      <c r="BA58" s="84">
        <v>1</v>
      </c>
      <c r="BB58" s="83" t="str">
        <f>REPLACE(INDEX(GroupVertices[Group],MATCH(Edges[[#This Row],[Vertex 1]],GroupVertices[Vertex],0)),1,1,"")</f>
        <v>1</v>
      </c>
      <c r="BC58" s="83" t="str">
        <f>REPLACE(INDEX(GroupVertices[Group],MATCH(Edges[[#This Row],[Vertex 2]],GroupVertices[Vertex],0)),1,1,"")</f>
        <v>1</v>
      </c>
      <c r="BD58" s="71">
        <v>0</v>
      </c>
      <c r="BE58" s="72">
        <v>0</v>
      </c>
      <c r="BF58" s="71">
        <v>0</v>
      </c>
      <c r="BG58" s="72">
        <v>0</v>
      </c>
      <c r="BH58" s="71">
        <v>0</v>
      </c>
      <c r="BI58" s="72">
        <v>0</v>
      </c>
      <c r="BJ58" s="71">
        <v>27</v>
      </c>
      <c r="BK58" s="72">
        <v>100</v>
      </c>
      <c r="BL58" s="71">
        <v>27</v>
      </c>
    </row>
    <row r="59" spans="1:64" ht="15">
      <c r="A59" s="57" t="s">
        <v>270</v>
      </c>
      <c r="B59" s="57" t="s">
        <v>286</v>
      </c>
      <c r="C59" s="58" t="s">
        <v>1712</v>
      </c>
      <c r="D59" s="59">
        <v>3</v>
      </c>
      <c r="E59" s="60" t="s">
        <v>132</v>
      </c>
      <c r="F59" s="61">
        <v>32</v>
      </c>
      <c r="G59" s="58"/>
      <c r="H59" s="62"/>
      <c r="I59" s="74"/>
      <c r="J59" s="74"/>
      <c r="K59" s="64" t="s">
        <v>65</v>
      </c>
      <c r="L59" s="75">
        <v>59</v>
      </c>
      <c r="M59" s="75"/>
      <c r="N59" s="73"/>
      <c r="O59" s="84" t="s">
        <v>327</v>
      </c>
      <c r="P59" s="87">
        <v>43506.73847222222</v>
      </c>
      <c r="Q59" s="84" t="s">
        <v>331</v>
      </c>
      <c r="R59" s="84"/>
      <c r="S59" s="84"/>
      <c r="T59" s="84"/>
      <c r="U59" s="84"/>
      <c r="V59" s="89" t="s">
        <v>390</v>
      </c>
      <c r="W59" s="87">
        <v>43506.73847222222</v>
      </c>
      <c r="X59" s="89" t="s">
        <v>470</v>
      </c>
      <c r="Y59" s="84"/>
      <c r="Z59" s="84"/>
      <c r="AA59" s="92" t="s">
        <v>559</v>
      </c>
      <c r="AB59" s="84"/>
      <c r="AC59" s="84" t="b">
        <v>0</v>
      </c>
      <c r="AD59" s="84">
        <v>0</v>
      </c>
      <c r="AE59" s="92" t="s">
        <v>620</v>
      </c>
      <c r="AF59" s="84" t="b">
        <v>1</v>
      </c>
      <c r="AG59" s="84" t="s">
        <v>624</v>
      </c>
      <c r="AH59" s="84"/>
      <c r="AI59" s="92" t="s">
        <v>626</v>
      </c>
      <c r="AJ59" s="84" t="b">
        <v>0</v>
      </c>
      <c r="AK59" s="84">
        <v>59</v>
      </c>
      <c r="AL59" s="92" t="s">
        <v>610</v>
      </c>
      <c r="AM59" s="84" t="s">
        <v>630</v>
      </c>
      <c r="AN59" s="84" t="b">
        <v>0</v>
      </c>
      <c r="AO59" s="92" t="s">
        <v>610</v>
      </c>
      <c r="AP59" s="84" t="s">
        <v>197</v>
      </c>
      <c r="AQ59" s="84">
        <v>0</v>
      </c>
      <c r="AR59" s="84">
        <v>0</v>
      </c>
      <c r="AS59" s="84"/>
      <c r="AT59" s="84"/>
      <c r="AU59" s="84"/>
      <c r="AV59" s="84"/>
      <c r="AW59" s="84"/>
      <c r="AX59" s="84"/>
      <c r="AY59" s="84"/>
      <c r="AZ59" s="84"/>
      <c r="BA59" s="84">
        <v>1</v>
      </c>
      <c r="BB59" s="83" t="str">
        <f>REPLACE(INDEX(GroupVertices[Group],MATCH(Edges[[#This Row],[Vertex 1]],GroupVertices[Vertex],0)),1,1,"")</f>
        <v>1</v>
      </c>
      <c r="BC59" s="83" t="str">
        <f>REPLACE(INDEX(GroupVertices[Group],MATCH(Edges[[#This Row],[Vertex 2]],GroupVertices[Vertex],0)),1,1,"")</f>
        <v>1</v>
      </c>
      <c r="BD59" s="71"/>
      <c r="BE59" s="72"/>
      <c r="BF59" s="71"/>
      <c r="BG59" s="72"/>
      <c r="BH59" s="71"/>
      <c r="BI59" s="72"/>
      <c r="BJ59" s="71"/>
      <c r="BK59" s="72"/>
      <c r="BL59" s="71"/>
    </row>
    <row r="60" spans="1:64" ht="15">
      <c r="A60" s="57" t="s">
        <v>270</v>
      </c>
      <c r="B60" s="57" t="s">
        <v>323</v>
      </c>
      <c r="C60" s="58" t="s">
        <v>1712</v>
      </c>
      <c r="D60" s="59">
        <v>3</v>
      </c>
      <c r="E60" s="60" t="s">
        <v>132</v>
      </c>
      <c r="F60" s="61">
        <v>32</v>
      </c>
      <c r="G60" s="58"/>
      <c r="H60" s="62"/>
      <c r="I60" s="74"/>
      <c r="J60" s="74"/>
      <c r="K60" s="64" t="s">
        <v>65</v>
      </c>
      <c r="L60" s="75">
        <v>60</v>
      </c>
      <c r="M60" s="75"/>
      <c r="N60" s="73"/>
      <c r="O60" s="84" t="s">
        <v>329</v>
      </c>
      <c r="P60" s="87">
        <v>43506.73847222222</v>
      </c>
      <c r="Q60" s="84" t="s">
        <v>331</v>
      </c>
      <c r="R60" s="84"/>
      <c r="S60" s="84"/>
      <c r="T60" s="84"/>
      <c r="U60" s="84"/>
      <c r="V60" s="89" t="s">
        <v>390</v>
      </c>
      <c r="W60" s="87">
        <v>43506.73847222222</v>
      </c>
      <c r="X60" s="89" t="s">
        <v>470</v>
      </c>
      <c r="Y60" s="84"/>
      <c r="Z60" s="84"/>
      <c r="AA60" s="92" t="s">
        <v>559</v>
      </c>
      <c r="AB60" s="84"/>
      <c r="AC60" s="84" t="b">
        <v>0</v>
      </c>
      <c r="AD60" s="84">
        <v>0</v>
      </c>
      <c r="AE60" s="92" t="s">
        <v>620</v>
      </c>
      <c r="AF60" s="84" t="b">
        <v>1</v>
      </c>
      <c r="AG60" s="84" t="s">
        <v>624</v>
      </c>
      <c r="AH60" s="84"/>
      <c r="AI60" s="92" t="s">
        <v>626</v>
      </c>
      <c r="AJ60" s="84" t="b">
        <v>0</v>
      </c>
      <c r="AK60" s="84">
        <v>59</v>
      </c>
      <c r="AL60" s="92" t="s">
        <v>610</v>
      </c>
      <c r="AM60" s="84" t="s">
        <v>630</v>
      </c>
      <c r="AN60" s="84" t="b">
        <v>0</v>
      </c>
      <c r="AO60" s="92" t="s">
        <v>610</v>
      </c>
      <c r="AP60" s="84" t="s">
        <v>197</v>
      </c>
      <c r="AQ60" s="84">
        <v>0</v>
      </c>
      <c r="AR60" s="84">
        <v>0</v>
      </c>
      <c r="AS60" s="84"/>
      <c r="AT60" s="84"/>
      <c r="AU60" s="84"/>
      <c r="AV60" s="84"/>
      <c r="AW60" s="84"/>
      <c r="AX60" s="84"/>
      <c r="AY60" s="84"/>
      <c r="AZ60" s="84"/>
      <c r="BA60" s="84">
        <v>1</v>
      </c>
      <c r="BB60" s="83" t="str">
        <f>REPLACE(INDEX(GroupVertices[Group],MATCH(Edges[[#This Row],[Vertex 1]],GroupVertices[Vertex],0)),1,1,"")</f>
        <v>1</v>
      </c>
      <c r="BC60" s="83" t="str">
        <f>REPLACE(INDEX(GroupVertices[Group],MATCH(Edges[[#This Row],[Vertex 2]],GroupVertices[Vertex],0)),1,1,"")</f>
        <v>1</v>
      </c>
      <c r="BD60" s="71">
        <v>0</v>
      </c>
      <c r="BE60" s="72">
        <v>0</v>
      </c>
      <c r="BF60" s="71">
        <v>0</v>
      </c>
      <c r="BG60" s="72">
        <v>0</v>
      </c>
      <c r="BH60" s="71">
        <v>0</v>
      </c>
      <c r="BI60" s="72">
        <v>0</v>
      </c>
      <c r="BJ60" s="71">
        <v>27</v>
      </c>
      <c r="BK60" s="72">
        <v>100</v>
      </c>
      <c r="BL60" s="71">
        <v>27</v>
      </c>
    </row>
    <row r="61" spans="1:64" ht="15">
      <c r="A61" s="57" t="s">
        <v>271</v>
      </c>
      <c r="B61" s="57" t="s">
        <v>286</v>
      </c>
      <c r="C61" s="58" t="s">
        <v>1712</v>
      </c>
      <c r="D61" s="59">
        <v>3</v>
      </c>
      <c r="E61" s="60" t="s">
        <v>132</v>
      </c>
      <c r="F61" s="61">
        <v>32</v>
      </c>
      <c r="G61" s="58"/>
      <c r="H61" s="62"/>
      <c r="I61" s="74"/>
      <c r="J61" s="74"/>
      <c r="K61" s="64" t="s">
        <v>65</v>
      </c>
      <c r="L61" s="75">
        <v>61</v>
      </c>
      <c r="M61" s="75"/>
      <c r="N61" s="73"/>
      <c r="O61" s="84" t="s">
        <v>327</v>
      </c>
      <c r="P61" s="87">
        <v>43506.74166666667</v>
      </c>
      <c r="Q61" s="84" t="s">
        <v>331</v>
      </c>
      <c r="R61" s="84"/>
      <c r="S61" s="84"/>
      <c r="T61" s="84"/>
      <c r="U61" s="84"/>
      <c r="V61" s="89" t="s">
        <v>391</v>
      </c>
      <c r="W61" s="87">
        <v>43506.74166666667</v>
      </c>
      <c r="X61" s="89" t="s">
        <v>471</v>
      </c>
      <c r="Y61" s="84"/>
      <c r="Z61" s="84"/>
      <c r="AA61" s="92" t="s">
        <v>560</v>
      </c>
      <c r="AB61" s="84"/>
      <c r="AC61" s="84" t="b">
        <v>0</v>
      </c>
      <c r="AD61" s="84">
        <v>0</v>
      </c>
      <c r="AE61" s="92" t="s">
        <v>620</v>
      </c>
      <c r="AF61" s="84" t="b">
        <v>1</v>
      </c>
      <c r="AG61" s="84" t="s">
        <v>624</v>
      </c>
      <c r="AH61" s="84"/>
      <c r="AI61" s="92" t="s">
        <v>626</v>
      </c>
      <c r="AJ61" s="84" t="b">
        <v>0</v>
      </c>
      <c r="AK61" s="84">
        <v>59</v>
      </c>
      <c r="AL61" s="92" t="s">
        <v>610</v>
      </c>
      <c r="AM61" s="84" t="s">
        <v>630</v>
      </c>
      <c r="AN61" s="84" t="b">
        <v>0</v>
      </c>
      <c r="AO61" s="92" t="s">
        <v>610</v>
      </c>
      <c r="AP61" s="84" t="s">
        <v>197</v>
      </c>
      <c r="AQ61" s="84">
        <v>0</v>
      </c>
      <c r="AR61" s="84">
        <v>0</v>
      </c>
      <c r="AS61" s="84"/>
      <c r="AT61" s="84"/>
      <c r="AU61" s="84"/>
      <c r="AV61" s="84"/>
      <c r="AW61" s="84"/>
      <c r="AX61" s="84"/>
      <c r="AY61" s="84"/>
      <c r="AZ61" s="84"/>
      <c r="BA61" s="84">
        <v>1</v>
      </c>
      <c r="BB61" s="83" t="str">
        <f>REPLACE(INDEX(GroupVertices[Group],MATCH(Edges[[#This Row],[Vertex 1]],GroupVertices[Vertex],0)),1,1,"")</f>
        <v>1</v>
      </c>
      <c r="BC61" s="83" t="str">
        <f>REPLACE(INDEX(GroupVertices[Group],MATCH(Edges[[#This Row],[Vertex 2]],GroupVertices[Vertex],0)),1,1,"")</f>
        <v>1</v>
      </c>
      <c r="BD61" s="71"/>
      <c r="BE61" s="72"/>
      <c r="BF61" s="71"/>
      <c r="BG61" s="72"/>
      <c r="BH61" s="71"/>
      <c r="BI61" s="72"/>
      <c r="BJ61" s="71"/>
      <c r="BK61" s="72"/>
      <c r="BL61" s="71"/>
    </row>
    <row r="62" spans="1:64" ht="15">
      <c r="A62" s="57" t="s">
        <v>271</v>
      </c>
      <c r="B62" s="57" t="s">
        <v>323</v>
      </c>
      <c r="C62" s="58" t="s">
        <v>1712</v>
      </c>
      <c r="D62" s="59">
        <v>3</v>
      </c>
      <c r="E62" s="60" t="s">
        <v>132</v>
      </c>
      <c r="F62" s="61">
        <v>32</v>
      </c>
      <c r="G62" s="58"/>
      <c r="H62" s="62"/>
      <c r="I62" s="74"/>
      <c r="J62" s="74"/>
      <c r="K62" s="64" t="s">
        <v>65</v>
      </c>
      <c r="L62" s="75">
        <v>62</v>
      </c>
      <c r="M62" s="75"/>
      <c r="N62" s="73"/>
      <c r="O62" s="84" t="s">
        <v>329</v>
      </c>
      <c r="P62" s="87">
        <v>43506.74166666667</v>
      </c>
      <c r="Q62" s="84" t="s">
        <v>331</v>
      </c>
      <c r="R62" s="84"/>
      <c r="S62" s="84"/>
      <c r="T62" s="84"/>
      <c r="U62" s="84"/>
      <c r="V62" s="89" t="s">
        <v>391</v>
      </c>
      <c r="W62" s="87">
        <v>43506.74166666667</v>
      </c>
      <c r="X62" s="89" t="s">
        <v>471</v>
      </c>
      <c r="Y62" s="84"/>
      <c r="Z62" s="84"/>
      <c r="AA62" s="92" t="s">
        <v>560</v>
      </c>
      <c r="AB62" s="84"/>
      <c r="AC62" s="84" t="b">
        <v>0</v>
      </c>
      <c r="AD62" s="84">
        <v>0</v>
      </c>
      <c r="AE62" s="92" t="s">
        <v>620</v>
      </c>
      <c r="AF62" s="84" t="b">
        <v>1</v>
      </c>
      <c r="AG62" s="84" t="s">
        <v>624</v>
      </c>
      <c r="AH62" s="84"/>
      <c r="AI62" s="92" t="s">
        <v>626</v>
      </c>
      <c r="AJ62" s="84" t="b">
        <v>0</v>
      </c>
      <c r="AK62" s="84">
        <v>59</v>
      </c>
      <c r="AL62" s="92" t="s">
        <v>610</v>
      </c>
      <c r="AM62" s="84" t="s">
        <v>630</v>
      </c>
      <c r="AN62" s="84" t="b">
        <v>0</v>
      </c>
      <c r="AO62" s="92" t="s">
        <v>610</v>
      </c>
      <c r="AP62" s="84" t="s">
        <v>197</v>
      </c>
      <c r="AQ62" s="84">
        <v>0</v>
      </c>
      <c r="AR62" s="84">
        <v>0</v>
      </c>
      <c r="AS62" s="84"/>
      <c r="AT62" s="84"/>
      <c r="AU62" s="84"/>
      <c r="AV62" s="84"/>
      <c r="AW62" s="84"/>
      <c r="AX62" s="84"/>
      <c r="AY62" s="84"/>
      <c r="AZ62" s="84"/>
      <c r="BA62" s="84">
        <v>1</v>
      </c>
      <c r="BB62" s="83" t="str">
        <f>REPLACE(INDEX(GroupVertices[Group],MATCH(Edges[[#This Row],[Vertex 1]],GroupVertices[Vertex],0)),1,1,"")</f>
        <v>1</v>
      </c>
      <c r="BC62" s="83" t="str">
        <f>REPLACE(INDEX(GroupVertices[Group],MATCH(Edges[[#This Row],[Vertex 2]],GroupVertices[Vertex],0)),1,1,"")</f>
        <v>1</v>
      </c>
      <c r="BD62" s="71">
        <v>0</v>
      </c>
      <c r="BE62" s="72">
        <v>0</v>
      </c>
      <c r="BF62" s="71">
        <v>0</v>
      </c>
      <c r="BG62" s="72">
        <v>0</v>
      </c>
      <c r="BH62" s="71">
        <v>0</v>
      </c>
      <c r="BI62" s="72">
        <v>0</v>
      </c>
      <c r="BJ62" s="71">
        <v>27</v>
      </c>
      <c r="BK62" s="72">
        <v>100</v>
      </c>
      <c r="BL62" s="71">
        <v>27</v>
      </c>
    </row>
    <row r="63" spans="1:64" ht="15">
      <c r="A63" s="57" t="s">
        <v>272</v>
      </c>
      <c r="B63" s="57" t="s">
        <v>286</v>
      </c>
      <c r="C63" s="58" t="s">
        <v>1712</v>
      </c>
      <c r="D63" s="59">
        <v>3</v>
      </c>
      <c r="E63" s="60" t="s">
        <v>132</v>
      </c>
      <c r="F63" s="61">
        <v>32</v>
      </c>
      <c r="G63" s="58"/>
      <c r="H63" s="62"/>
      <c r="I63" s="74"/>
      <c r="J63" s="74"/>
      <c r="K63" s="64" t="s">
        <v>65</v>
      </c>
      <c r="L63" s="75">
        <v>63</v>
      </c>
      <c r="M63" s="75"/>
      <c r="N63" s="73"/>
      <c r="O63" s="84" t="s">
        <v>327</v>
      </c>
      <c r="P63" s="87">
        <v>43506.743113425924</v>
      </c>
      <c r="Q63" s="84" t="s">
        <v>331</v>
      </c>
      <c r="R63" s="84"/>
      <c r="S63" s="84"/>
      <c r="T63" s="84"/>
      <c r="U63" s="84"/>
      <c r="V63" s="89" t="s">
        <v>392</v>
      </c>
      <c r="W63" s="87">
        <v>43506.743113425924</v>
      </c>
      <c r="X63" s="89" t="s">
        <v>472</v>
      </c>
      <c r="Y63" s="84"/>
      <c r="Z63" s="84"/>
      <c r="AA63" s="92" t="s">
        <v>561</v>
      </c>
      <c r="AB63" s="84"/>
      <c r="AC63" s="84" t="b">
        <v>0</v>
      </c>
      <c r="AD63" s="84">
        <v>0</v>
      </c>
      <c r="AE63" s="92" t="s">
        <v>620</v>
      </c>
      <c r="AF63" s="84" t="b">
        <v>1</v>
      </c>
      <c r="AG63" s="84" t="s">
        <v>624</v>
      </c>
      <c r="AH63" s="84"/>
      <c r="AI63" s="92" t="s">
        <v>626</v>
      </c>
      <c r="AJ63" s="84" t="b">
        <v>0</v>
      </c>
      <c r="AK63" s="84">
        <v>59</v>
      </c>
      <c r="AL63" s="92" t="s">
        <v>610</v>
      </c>
      <c r="AM63" s="84" t="s">
        <v>630</v>
      </c>
      <c r="AN63" s="84" t="b">
        <v>0</v>
      </c>
      <c r="AO63" s="92" t="s">
        <v>610</v>
      </c>
      <c r="AP63" s="84" t="s">
        <v>197</v>
      </c>
      <c r="AQ63" s="84">
        <v>0</v>
      </c>
      <c r="AR63" s="84">
        <v>0</v>
      </c>
      <c r="AS63" s="84"/>
      <c r="AT63" s="84"/>
      <c r="AU63" s="84"/>
      <c r="AV63" s="84"/>
      <c r="AW63" s="84"/>
      <c r="AX63" s="84"/>
      <c r="AY63" s="84"/>
      <c r="AZ63" s="84"/>
      <c r="BA63" s="84">
        <v>1</v>
      </c>
      <c r="BB63" s="83" t="str">
        <f>REPLACE(INDEX(GroupVertices[Group],MATCH(Edges[[#This Row],[Vertex 1]],GroupVertices[Vertex],0)),1,1,"")</f>
        <v>1</v>
      </c>
      <c r="BC63" s="83" t="str">
        <f>REPLACE(INDEX(GroupVertices[Group],MATCH(Edges[[#This Row],[Vertex 2]],GroupVertices[Vertex],0)),1,1,"")</f>
        <v>1</v>
      </c>
      <c r="BD63" s="71"/>
      <c r="BE63" s="72"/>
      <c r="BF63" s="71"/>
      <c r="BG63" s="72"/>
      <c r="BH63" s="71"/>
      <c r="BI63" s="72"/>
      <c r="BJ63" s="71"/>
      <c r="BK63" s="72"/>
      <c r="BL63" s="71"/>
    </row>
    <row r="64" spans="1:64" ht="15">
      <c r="A64" s="57" t="s">
        <v>272</v>
      </c>
      <c r="B64" s="57" t="s">
        <v>323</v>
      </c>
      <c r="C64" s="58" t="s">
        <v>1712</v>
      </c>
      <c r="D64" s="59">
        <v>3</v>
      </c>
      <c r="E64" s="60" t="s">
        <v>132</v>
      </c>
      <c r="F64" s="61">
        <v>32</v>
      </c>
      <c r="G64" s="58"/>
      <c r="H64" s="62"/>
      <c r="I64" s="74"/>
      <c r="J64" s="74"/>
      <c r="K64" s="64" t="s">
        <v>65</v>
      </c>
      <c r="L64" s="75">
        <v>64</v>
      </c>
      <c r="M64" s="75"/>
      <c r="N64" s="73"/>
      <c r="O64" s="84" t="s">
        <v>329</v>
      </c>
      <c r="P64" s="87">
        <v>43506.743113425924</v>
      </c>
      <c r="Q64" s="84" t="s">
        <v>331</v>
      </c>
      <c r="R64" s="84"/>
      <c r="S64" s="84"/>
      <c r="T64" s="84"/>
      <c r="U64" s="84"/>
      <c r="V64" s="89" t="s">
        <v>392</v>
      </c>
      <c r="W64" s="87">
        <v>43506.743113425924</v>
      </c>
      <c r="X64" s="89" t="s">
        <v>472</v>
      </c>
      <c r="Y64" s="84"/>
      <c r="Z64" s="84"/>
      <c r="AA64" s="92" t="s">
        <v>561</v>
      </c>
      <c r="AB64" s="84"/>
      <c r="AC64" s="84" t="b">
        <v>0</v>
      </c>
      <c r="AD64" s="84">
        <v>0</v>
      </c>
      <c r="AE64" s="92" t="s">
        <v>620</v>
      </c>
      <c r="AF64" s="84" t="b">
        <v>1</v>
      </c>
      <c r="AG64" s="84" t="s">
        <v>624</v>
      </c>
      <c r="AH64" s="84"/>
      <c r="AI64" s="92" t="s">
        <v>626</v>
      </c>
      <c r="AJ64" s="84" t="b">
        <v>0</v>
      </c>
      <c r="AK64" s="84">
        <v>59</v>
      </c>
      <c r="AL64" s="92" t="s">
        <v>610</v>
      </c>
      <c r="AM64" s="84" t="s">
        <v>630</v>
      </c>
      <c r="AN64" s="84" t="b">
        <v>0</v>
      </c>
      <c r="AO64" s="92" t="s">
        <v>610</v>
      </c>
      <c r="AP64" s="84" t="s">
        <v>197</v>
      </c>
      <c r="AQ64" s="84">
        <v>0</v>
      </c>
      <c r="AR64" s="84">
        <v>0</v>
      </c>
      <c r="AS64" s="84"/>
      <c r="AT64" s="84"/>
      <c r="AU64" s="84"/>
      <c r="AV64" s="84"/>
      <c r="AW64" s="84"/>
      <c r="AX64" s="84"/>
      <c r="AY64" s="84"/>
      <c r="AZ64" s="84"/>
      <c r="BA64" s="84">
        <v>1</v>
      </c>
      <c r="BB64" s="83" t="str">
        <f>REPLACE(INDEX(GroupVertices[Group],MATCH(Edges[[#This Row],[Vertex 1]],GroupVertices[Vertex],0)),1,1,"")</f>
        <v>1</v>
      </c>
      <c r="BC64" s="83" t="str">
        <f>REPLACE(INDEX(GroupVertices[Group],MATCH(Edges[[#This Row],[Vertex 2]],GroupVertices[Vertex],0)),1,1,"")</f>
        <v>1</v>
      </c>
      <c r="BD64" s="71">
        <v>0</v>
      </c>
      <c r="BE64" s="72">
        <v>0</v>
      </c>
      <c r="BF64" s="71">
        <v>0</v>
      </c>
      <c r="BG64" s="72">
        <v>0</v>
      </c>
      <c r="BH64" s="71">
        <v>0</v>
      </c>
      <c r="BI64" s="72">
        <v>0</v>
      </c>
      <c r="BJ64" s="71">
        <v>27</v>
      </c>
      <c r="BK64" s="72">
        <v>100</v>
      </c>
      <c r="BL64" s="71">
        <v>27</v>
      </c>
    </row>
    <row r="65" spans="1:64" ht="15">
      <c r="A65" s="57" t="s">
        <v>273</v>
      </c>
      <c r="B65" s="57" t="s">
        <v>286</v>
      </c>
      <c r="C65" s="58" t="s">
        <v>1712</v>
      </c>
      <c r="D65" s="59">
        <v>3</v>
      </c>
      <c r="E65" s="60" t="s">
        <v>132</v>
      </c>
      <c r="F65" s="61">
        <v>32</v>
      </c>
      <c r="G65" s="58"/>
      <c r="H65" s="62"/>
      <c r="I65" s="74"/>
      <c r="J65" s="74"/>
      <c r="K65" s="64" t="s">
        <v>65</v>
      </c>
      <c r="L65" s="75">
        <v>65</v>
      </c>
      <c r="M65" s="75"/>
      <c r="N65" s="73"/>
      <c r="O65" s="84" t="s">
        <v>327</v>
      </c>
      <c r="P65" s="87">
        <v>43506.7527662037</v>
      </c>
      <c r="Q65" s="84" t="s">
        <v>331</v>
      </c>
      <c r="R65" s="84"/>
      <c r="S65" s="84"/>
      <c r="T65" s="84"/>
      <c r="U65" s="84"/>
      <c r="V65" s="89" t="s">
        <v>393</v>
      </c>
      <c r="W65" s="87">
        <v>43506.7527662037</v>
      </c>
      <c r="X65" s="89" t="s">
        <v>473</v>
      </c>
      <c r="Y65" s="84"/>
      <c r="Z65" s="84"/>
      <c r="AA65" s="92" t="s">
        <v>562</v>
      </c>
      <c r="AB65" s="84"/>
      <c r="AC65" s="84" t="b">
        <v>0</v>
      </c>
      <c r="AD65" s="84">
        <v>0</v>
      </c>
      <c r="AE65" s="92" t="s">
        <v>620</v>
      </c>
      <c r="AF65" s="84" t="b">
        <v>1</v>
      </c>
      <c r="AG65" s="84" t="s">
        <v>624</v>
      </c>
      <c r="AH65" s="84"/>
      <c r="AI65" s="92" t="s">
        <v>626</v>
      </c>
      <c r="AJ65" s="84" t="b">
        <v>0</v>
      </c>
      <c r="AK65" s="84">
        <v>59</v>
      </c>
      <c r="AL65" s="92" t="s">
        <v>610</v>
      </c>
      <c r="AM65" s="84" t="s">
        <v>632</v>
      </c>
      <c r="AN65" s="84" t="b">
        <v>0</v>
      </c>
      <c r="AO65" s="92" t="s">
        <v>610</v>
      </c>
      <c r="AP65" s="84" t="s">
        <v>197</v>
      </c>
      <c r="AQ65" s="84">
        <v>0</v>
      </c>
      <c r="AR65" s="84">
        <v>0</v>
      </c>
      <c r="AS65" s="84"/>
      <c r="AT65" s="84"/>
      <c r="AU65" s="84"/>
      <c r="AV65" s="84"/>
      <c r="AW65" s="84"/>
      <c r="AX65" s="84"/>
      <c r="AY65" s="84"/>
      <c r="AZ65" s="84"/>
      <c r="BA65" s="84">
        <v>1</v>
      </c>
      <c r="BB65" s="83" t="str">
        <f>REPLACE(INDEX(GroupVertices[Group],MATCH(Edges[[#This Row],[Vertex 1]],GroupVertices[Vertex],0)),1,1,"")</f>
        <v>1</v>
      </c>
      <c r="BC65" s="83" t="str">
        <f>REPLACE(INDEX(GroupVertices[Group],MATCH(Edges[[#This Row],[Vertex 2]],GroupVertices[Vertex],0)),1,1,"")</f>
        <v>1</v>
      </c>
      <c r="BD65" s="71"/>
      <c r="BE65" s="72"/>
      <c r="BF65" s="71"/>
      <c r="BG65" s="72"/>
      <c r="BH65" s="71"/>
      <c r="BI65" s="72"/>
      <c r="BJ65" s="71"/>
      <c r="BK65" s="72"/>
      <c r="BL65" s="71"/>
    </row>
    <row r="66" spans="1:64" ht="15">
      <c r="A66" s="57" t="s">
        <v>273</v>
      </c>
      <c r="B66" s="57" t="s">
        <v>323</v>
      </c>
      <c r="C66" s="58" t="s">
        <v>1712</v>
      </c>
      <c r="D66" s="59">
        <v>3</v>
      </c>
      <c r="E66" s="60" t="s">
        <v>132</v>
      </c>
      <c r="F66" s="61">
        <v>32</v>
      </c>
      <c r="G66" s="58"/>
      <c r="H66" s="62"/>
      <c r="I66" s="74"/>
      <c r="J66" s="74"/>
      <c r="K66" s="64" t="s">
        <v>65</v>
      </c>
      <c r="L66" s="75">
        <v>66</v>
      </c>
      <c r="M66" s="75"/>
      <c r="N66" s="73"/>
      <c r="O66" s="84" t="s">
        <v>329</v>
      </c>
      <c r="P66" s="87">
        <v>43506.7527662037</v>
      </c>
      <c r="Q66" s="84" t="s">
        <v>331</v>
      </c>
      <c r="R66" s="84"/>
      <c r="S66" s="84"/>
      <c r="T66" s="84"/>
      <c r="U66" s="84"/>
      <c r="V66" s="89" t="s">
        <v>393</v>
      </c>
      <c r="W66" s="87">
        <v>43506.7527662037</v>
      </c>
      <c r="X66" s="89" t="s">
        <v>473</v>
      </c>
      <c r="Y66" s="84"/>
      <c r="Z66" s="84"/>
      <c r="AA66" s="92" t="s">
        <v>562</v>
      </c>
      <c r="AB66" s="84"/>
      <c r="AC66" s="84" t="b">
        <v>0</v>
      </c>
      <c r="AD66" s="84">
        <v>0</v>
      </c>
      <c r="AE66" s="92" t="s">
        <v>620</v>
      </c>
      <c r="AF66" s="84" t="b">
        <v>1</v>
      </c>
      <c r="AG66" s="84" t="s">
        <v>624</v>
      </c>
      <c r="AH66" s="84"/>
      <c r="AI66" s="92" t="s">
        <v>626</v>
      </c>
      <c r="AJ66" s="84" t="b">
        <v>0</v>
      </c>
      <c r="AK66" s="84">
        <v>59</v>
      </c>
      <c r="AL66" s="92" t="s">
        <v>610</v>
      </c>
      <c r="AM66" s="84" t="s">
        <v>632</v>
      </c>
      <c r="AN66" s="84" t="b">
        <v>0</v>
      </c>
      <c r="AO66" s="92" t="s">
        <v>610</v>
      </c>
      <c r="AP66" s="84" t="s">
        <v>197</v>
      </c>
      <c r="AQ66" s="84">
        <v>0</v>
      </c>
      <c r="AR66" s="84">
        <v>0</v>
      </c>
      <c r="AS66" s="84"/>
      <c r="AT66" s="84"/>
      <c r="AU66" s="84"/>
      <c r="AV66" s="84"/>
      <c r="AW66" s="84"/>
      <c r="AX66" s="84"/>
      <c r="AY66" s="84"/>
      <c r="AZ66" s="84"/>
      <c r="BA66" s="84">
        <v>1</v>
      </c>
      <c r="BB66" s="83" t="str">
        <f>REPLACE(INDEX(GroupVertices[Group],MATCH(Edges[[#This Row],[Vertex 1]],GroupVertices[Vertex],0)),1,1,"")</f>
        <v>1</v>
      </c>
      <c r="BC66" s="83" t="str">
        <f>REPLACE(INDEX(GroupVertices[Group],MATCH(Edges[[#This Row],[Vertex 2]],GroupVertices[Vertex],0)),1,1,"")</f>
        <v>1</v>
      </c>
      <c r="BD66" s="71">
        <v>0</v>
      </c>
      <c r="BE66" s="72">
        <v>0</v>
      </c>
      <c r="BF66" s="71">
        <v>0</v>
      </c>
      <c r="BG66" s="72">
        <v>0</v>
      </c>
      <c r="BH66" s="71">
        <v>0</v>
      </c>
      <c r="BI66" s="72">
        <v>0</v>
      </c>
      <c r="BJ66" s="71">
        <v>27</v>
      </c>
      <c r="BK66" s="72">
        <v>100</v>
      </c>
      <c r="BL66" s="71">
        <v>27</v>
      </c>
    </row>
    <row r="67" spans="1:64" ht="15">
      <c r="A67" s="57" t="s">
        <v>277</v>
      </c>
      <c r="B67" s="57" t="s">
        <v>286</v>
      </c>
      <c r="C67" s="58" t="s">
        <v>1712</v>
      </c>
      <c r="D67" s="59">
        <v>3</v>
      </c>
      <c r="E67" s="60" t="s">
        <v>132</v>
      </c>
      <c r="F67" s="61">
        <v>32</v>
      </c>
      <c r="G67" s="58"/>
      <c r="H67" s="62"/>
      <c r="I67" s="74"/>
      <c r="J67" s="74"/>
      <c r="K67" s="64" t="s">
        <v>65</v>
      </c>
      <c r="L67" s="75">
        <v>67</v>
      </c>
      <c r="M67" s="75"/>
      <c r="N67" s="73"/>
      <c r="O67" s="84" t="s">
        <v>327</v>
      </c>
      <c r="P67" s="87">
        <v>43506.762708333335</v>
      </c>
      <c r="Q67" s="84" t="s">
        <v>331</v>
      </c>
      <c r="R67" s="84"/>
      <c r="S67" s="84"/>
      <c r="T67" s="84"/>
      <c r="U67" s="84"/>
      <c r="V67" s="89" t="s">
        <v>403</v>
      </c>
      <c r="W67" s="87">
        <v>43506.762708333335</v>
      </c>
      <c r="X67" s="89" t="s">
        <v>484</v>
      </c>
      <c r="Y67" s="84"/>
      <c r="Z67" s="84"/>
      <c r="AA67" s="92" t="s">
        <v>573</v>
      </c>
      <c r="AB67" s="84"/>
      <c r="AC67" s="84" t="b">
        <v>0</v>
      </c>
      <c r="AD67" s="84">
        <v>0</v>
      </c>
      <c r="AE67" s="92" t="s">
        <v>620</v>
      </c>
      <c r="AF67" s="84" t="b">
        <v>1</v>
      </c>
      <c r="AG67" s="84" t="s">
        <v>624</v>
      </c>
      <c r="AH67" s="84"/>
      <c r="AI67" s="92" t="s">
        <v>626</v>
      </c>
      <c r="AJ67" s="84" t="b">
        <v>0</v>
      </c>
      <c r="AK67" s="84">
        <v>59</v>
      </c>
      <c r="AL67" s="92" t="s">
        <v>610</v>
      </c>
      <c r="AM67" s="84" t="s">
        <v>632</v>
      </c>
      <c r="AN67" s="84" t="b">
        <v>0</v>
      </c>
      <c r="AO67" s="92" t="s">
        <v>610</v>
      </c>
      <c r="AP67" s="84" t="s">
        <v>197</v>
      </c>
      <c r="AQ67" s="84">
        <v>0</v>
      </c>
      <c r="AR67" s="84">
        <v>0</v>
      </c>
      <c r="AS67" s="84"/>
      <c r="AT67" s="84"/>
      <c r="AU67" s="84"/>
      <c r="AV67" s="84"/>
      <c r="AW67" s="84"/>
      <c r="AX67" s="84"/>
      <c r="AY67" s="84"/>
      <c r="AZ67" s="84"/>
      <c r="BA67" s="84">
        <v>1</v>
      </c>
      <c r="BB67" s="83" t="str">
        <f>REPLACE(INDEX(GroupVertices[Group],MATCH(Edges[[#This Row],[Vertex 1]],GroupVertices[Vertex],0)),1,1,"")</f>
        <v>1</v>
      </c>
      <c r="BC67" s="83" t="str">
        <f>REPLACE(INDEX(GroupVertices[Group],MATCH(Edges[[#This Row],[Vertex 2]],GroupVertices[Vertex],0)),1,1,"")</f>
        <v>1</v>
      </c>
      <c r="BD67" s="71"/>
      <c r="BE67" s="72"/>
      <c r="BF67" s="71"/>
      <c r="BG67" s="72"/>
      <c r="BH67" s="71"/>
      <c r="BI67" s="72"/>
      <c r="BJ67" s="71"/>
      <c r="BK67" s="72"/>
      <c r="BL67" s="71"/>
    </row>
    <row r="68" spans="1:64" ht="15">
      <c r="A68" s="57" t="s">
        <v>277</v>
      </c>
      <c r="B68" s="57" t="s">
        <v>323</v>
      </c>
      <c r="C68" s="58" t="s">
        <v>1712</v>
      </c>
      <c r="D68" s="59">
        <v>3</v>
      </c>
      <c r="E68" s="60" t="s">
        <v>132</v>
      </c>
      <c r="F68" s="61">
        <v>32</v>
      </c>
      <c r="G68" s="58"/>
      <c r="H68" s="62"/>
      <c r="I68" s="74"/>
      <c r="J68" s="74"/>
      <c r="K68" s="64" t="s">
        <v>65</v>
      </c>
      <c r="L68" s="75">
        <v>68</v>
      </c>
      <c r="M68" s="75"/>
      <c r="N68" s="73"/>
      <c r="O68" s="84" t="s">
        <v>329</v>
      </c>
      <c r="P68" s="87">
        <v>43506.762708333335</v>
      </c>
      <c r="Q68" s="84" t="s">
        <v>331</v>
      </c>
      <c r="R68" s="84"/>
      <c r="S68" s="84"/>
      <c r="T68" s="84"/>
      <c r="U68" s="84"/>
      <c r="V68" s="89" t="s">
        <v>403</v>
      </c>
      <c r="W68" s="87">
        <v>43506.762708333335</v>
      </c>
      <c r="X68" s="89" t="s">
        <v>484</v>
      </c>
      <c r="Y68" s="84"/>
      <c r="Z68" s="84"/>
      <c r="AA68" s="92" t="s">
        <v>573</v>
      </c>
      <c r="AB68" s="84"/>
      <c r="AC68" s="84" t="b">
        <v>0</v>
      </c>
      <c r="AD68" s="84">
        <v>0</v>
      </c>
      <c r="AE68" s="92" t="s">
        <v>620</v>
      </c>
      <c r="AF68" s="84" t="b">
        <v>1</v>
      </c>
      <c r="AG68" s="84" t="s">
        <v>624</v>
      </c>
      <c r="AH68" s="84"/>
      <c r="AI68" s="92" t="s">
        <v>626</v>
      </c>
      <c r="AJ68" s="84" t="b">
        <v>0</v>
      </c>
      <c r="AK68" s="84">
        <v>59</v>
      </c>
      <c r="AL68" s="92" t="s">
        <v>610</v>
      </c>
      <c r="AM68" s="84" t="s">
        <v>632</v>
      </c>
      <c r="AN68" s="84" t="b">
        <v>0</v>
      </c>
      <c r="AO68" s="92" t="s">
        <v>610</v>
      </c>
      <c r="AP68" s="84" t="s">
        <v>197</v>
      </c>
      <c r="AQ68" s="84">
        <v>0</v>
      </c>
      <c r="AR68" s="84">
        <v>0</v>
      </c>
      <c r="AS68" s="84"/>
      <c r="AT68" s="84"/>
      <c r="AU68" s="84"/>
      <c r="AV68" s="84"/>
      <c r="AW68" s="84"/>
      <c r="AX68" s="84"/>
      <c r="AY68" s="84"/>
      <c r="AZ68" s="84"/>
      <c r="BA68" s="84">
        <v>1</v>
      </c>
      <c r="BB68" s="83" t="str">
        <f>REPLACE(INDEX(GroupVertices[Group],MATCH(Edges[[#This Row],[Vertex 1]],GroupVertices[Vertex],0)),1,1,"")</f>
        <v>1</v>
      </c>
      <c r="BC68" s="83" t="str">
        <f>REPLACE(INDEX(GroupVertices[Group],MATCH(Edges[[#This Row],[Vertex 2]],GroupVertices[Vertex],0)),1,1,"")</f>
        <v>1</v>
      </c>
      <c r="BD68" s="71">
        <v>0</v>
      </c>
      <c r="BE68" s="72">
        <v>0</v>
      </c>
      <c r="BF68" s="71">
        <v>0</v>
      </c>
      <c r="BG68" s="72">
        <v>0</v>
      </c>
      <c r="BH68" s="71">
        <v>0</v>
      </c>
      <c r="BI68" s="72">
        <v>0</v>
      </c>
      <c r="BJ68" s="71">
        <v>27</v>
      </c>
      <c r="BK68" s="72">
        <v>100</v>
      </c>
      <c r="BL68" s="71">
        <v>27</v>
      </c>
    </row>
    <row r="69" spans="1:64" ht="15">
      <c r="A69" s="57" t="s">
        <v>278</v>
      </c>
      <c r="B69" s="57" t="s">
        <v>286</v>
      </c>
      <c r="C69" s="58" t="s">
        <v>1712</v>
      </c>
      <c r="D69" s="59">
        <v>3</v>
      </c>
      <c r="E69" s="60" t="s">
        <v>132</v>
      </c>
      <c r="F69" s="61">
        <v>32</v>
      </c>
      <c r="G69" s="58"/>
      <c r="H69" s="62"/>
      <c r="I69" s="74"/>
      <c r="J69" s="74"/>
      <c r="K69" s="64" t="s">
        <v>65</v>
      </c>
      <c r="L69" s="75">
        <v>69</v>
      </c>
      <c r="M69" s="75"/>
      <c r="N69" s="73"/>
      <c r="O69" s="84" t="s">
        <v>327</v>
      </c>
      <c r="P69" s="87">
        <v>43506.771516203706</v>
      </c>
      <c r="Q69" s="84" t="s">
        <v>331</v>
      </c>
      <c r="R69" s="84"/>
      <c r="S69" s="84"/>
      <c r="T69" s="84"/>
      <c r="U69" s="84"/>
      <c r="V69" s="89" t="s">
        <v>394</v>
      </c>
      <c r="W69" s="87">
        <v>43506.771516203706</v>
      </c>
      <c r="X69" s="89" t="s">
        <v>474</v>
      </c>
      <c r="Y69" s="84"/>
      <c r="Z69" s="84"/>
      <c r="AA69" s="92" t="s">
        <v>563</v>
      </c>
      <c r="AB69" s="84"/>
      <c r="AC69" s="84" t="b">
        <v>0</v>
      </c>
      <c r="AD69" s="84">
        <v>0</v>
      </c>
      <c r="AE69" s="92" t="s">
        <v>620</v>
      </c>
      <c r="AF69" s="84" t="b">
        <v>1</v>
      </c>
      <c r="AG69" s="84" t="s">
        <v>624</v>
      </c>
      <c r="AH69" s="84"/>
      <c r="AI69" s="92" t="s">
        <v>626</v>
      </c>
      <c r="AJ69" s="84" t="b">
        <v>0</v>
      </c>
      <c r="AK69" s="84">
        <v>59</v>
      </c>
      <c r="AL69" s="92" t="s">
        <v>610</v>
      </c>
      <c r="AM69" s="84" t="s">
        <v>632</v>
      </c>
      <c r="AN69" s="84" t="b">
        <v>0</v>
      </c>
      <c r="AO69" s="92" t="s">
        <v>610</v>
      </c>
      <c r="AP69" s="84" t="s">
        <v>197</v>
      </c>
      <c r="AQ69" s="84">
        <v>0</v>
      </c>
      <c r="AR69" s="84">
        <v>0</v>
      </c>
      <c r="AS69" s="84"/>
      <c r="AT69" s="84"/>
      <c r="AU69" s="84"/>
      <c r="AV69" s="84"/>
      <c r="AW69" s="84"/>
      <c r="AX69" s="84"/>
      <c r="AY69" s="84"/>
      <c r="AZ69" s="84"/>
      <c r="BA69" s="84">
        <v>1</v>
      </c>
      <c r="BB69" s="83" t="str">
        <f>REPLACE(INDEX(GroupVertices[Group],MATCH(Edges[[#This Row],[Vertex 1]],GroupVertices[Vertex],0)),1,1,"")</f>
        <v>1</v>
      </c>
      <c r="BC69" s="83" t="str">
        <f>REPLACE(INDEX(GroupVertices[Group],MATCH(Edges[[#This Row],[Vertex 2]],GroupVertices[Vertex],0)),1,1,"")</f>
        <v>1</v>
      </c>
      <c r="BD69" s="71"/>
      <c r="BE69" s="72"/>
      <c r="BF69" s="71"/>
      <c r="BG69" s="72"/>
      <c r="BH69" s="71"/>
      <c r="BI69" s="72"/>
      <c r="BJ69" s="71"/>
      <c r="BK69" s="72"/>
      <c r="BL69" s="71"/>
    </row>
    <row r="70" spans="1:64" ht="15">
      <c r="A70" s="57" t="s">
        <v>278</v>
      </c>
      <c r="B70" s="57" t="s">
        <v>323</v>
      </c>
      <c r="C70" s="58" t="s">
        <v>1712</v>
      </c>
      <c r="D70" s="59">
        <v>3</v>
      </c>
      <c r="E70" s="60" t="s">
        <v>132</v>
      </c>
      <c r="F70" s="61">
        <v>32</v>
      </c>
      <c r="G70" s="58"/>
      <c r="H70" s="62"/>
      <c r="I70" s="74"/>
      <c r="J70" s="74"/>
      <c r="K70" s="64" t="s">
        <v>65</v>
      </c>
      <c r="L70" s="75">
        <v>70</v>
      </c>
      <c r="M70" s="75"/>
      <c r="N70" s="73"/>
      <c r="O70" s="84" t="s">
        <v>329</v>
      </c>
      <c r="P70" s="87">
        <v>43506.771516203706</v>
      </c>
      <c r="Q70" s="84" t="s">
        <v>331</v>
      </c>
      <c r="R70" s="84"/>
      <c r="S70" s="84"/>
      <c r="T70" s="84"/>
      <c r="U70" s="84"/>
      <c r="V70" s="89" t="s">
        <v>394</v>
      </c>
      <c r="W70" s="87">
        <v>43506.771516203706</v>
      </c>
      <c r="X70" s="89" t="s">
        <v>474</v>
      </c>
      <c r="Y70" s="84"/>
      <c r="Z70" s="84"/>
      <c r="AA70" s="92" t="s">
        <v>563</v>
      </c>
      <c r="AB70" s="84"/>
      <c r="AC70" s="84" t="b">
        <v>0</v>
      </c>
      <c r="AD70" s="84">
        <v>0</v>
      </c>
      <c r="AE70" s="92" t="s">
        <v>620</v>
      </c>
      <c r="AF70" s="84" t="b">
        <v>1</v>
      </c>
      <c r="AG70" s="84" t="s">
        <v>624</v>
      </c>
      <c r="AH70" s="84"/>
      <c r="AI70" s="92" t="s">
        <v>626</v>
      </c>
      <c r="AJ70" s="84" t="b">
        <v>0</v>
      </c>
      <c r="AK70" s="84">
        <v>59</v>
      </c>
      <c r="AL70" s="92" t="s">
        <v>610</v>
      </c>
      <c r="AM70" s="84" t="s">
        <v>632</v>
      </c>
      <c r="AN70" s="84" t="b">
        <v>0</v>
      </c>
      <c r="AO70" s="92" t="s">
        <v>610</v>
      </c>
      <c r="AP70" s="84" t="s">
        <v>197</v>
      </c>
      <c r="AQ70" s="84">
        <v>0</v>
      </c>
      <c r="AR70" s="84">
        <v>0</v>
      </c>
      <c r="AS70" s="84"/>
      <c r="AT70" s="84"/>
      <c r="AU70" s="84"/>
      <c r="AV70" s="84"/>
      <c r="AW70" s="84"/>
      <c r="AX70" s="84"/>
      <c r="AY70" s="84"/>
      <c r="AZ70" s="84"/>
      <c r="BA70" s="84">
        <v>1</v>
      </c>
      <c r="BB70" s="83" t="str">
        <f>REPLACE(INDEX(GroupVertices[Group],MATCH(Edges[[#This Row],[Vertex 1]],GroupVertices[Vertex],0)),1,1,"")</f>
        <v>1</v>
      </c>
      <c r="BC70" s="83" t="str">
        <f>REPLACE(INDEX(GroupVertices[Group],MATCH(Edges[[#This Row],[Vertex 2]],GroupVertices[Vertex],0)),1,1,"")</f>
        <v>1</v>
      </c>
      <c r="BD70" s="71">
        <v>0</v>
      </c>
      <c r="BE70" s="72">
        <v>0</v>
      </c>
      <c r="BF70" s="71">
        <v>0</v>
      </c>
      <c r="BG70" s="72">
        <v>0</v>
      </c>
      <c r="BH70" s="71">
        <v>0</v>
      </c>
      <c r="BI70" s="72">
        <v>0</v>
      </c>
      <c r="BJ70" s="71">
        <v>27</v>
      </c>
      <c r="BK70" s="72">
        <v>100</v>
      </c>
      <c r="BL70" s="71">
        <v>27</v>
      </c>
    </row>
    <row r="71" spans="1:64" ht="15">
      <c r="A71" s="57" t="s">
        <v>279</v>
      </c>
      <c r="B71" s="57" t="s">
        <v>286</v>
      </c>
      <c r="C71" s="58" t="s">
        <v>1712</v>
      </c>
      <c r="D71" s="59">
        <v>3</v>
      </c>
      <c r="E71" s="60" t="s">
        <v>132</v>
      </c>
      <c r="F71" s="61">
        <v>32</v>
      </c>
      <c r="G71" s="58"/>
      <c r="H71" s="62"/>
      <c r="I71" s="74"/>
      <c r="J71" s="74"/>
      <c r="K71" s="64" t="s">
        <v>65</v>
      </c>
      <c r="L71" s="75">
        <v>71</v>
      </c>
      <c r="M71" s="75"/>
      <c r="N71" s="73"/>
      <c r="O71" s="84" t="s">
        <v>327</v>
      </c>
      <c r="P71" s="87">
        <v>43506.82581018518</v>
      </c>
      <c r="Q71" s="84" t="s">
        <v>331</v>
      </c>
      <c r="R71" s="84"/>
      <c r="S71" s="84"/>
      <c r="T71" s="84"/>
      <c r="U71" s="84"/>
      <c r="V71" s="89" t="s">
        <v>395</v>
      </c>
      <c r="W71" s="87">
        <v>43506.82581018518</v>
      </c>
      <c r="X71" s="89" t="s">
        <v>475</v>
      </c>
      <c r="Y71" s="84"/>
      <c r="Z71" s="84"/>
      <c r="AA71" s="92" t="s">
        <v>564</v>
      </c>
      <c r="AB71" s="84"/>
      <c r="AC71" s="84" t="b">
        <v>0</v>
      </c>
      <c r="AD71" s="84">
        <v>0</v>
      </c>
      <c r="AE71" s="92" t="s">
        <v>620</v>
      </c>
      <c r="AF71" s="84" t="b">
        <v>1</v>
      </c>
      <c r="AG71" s="84" t="s">
        <v>624</v>
      </c>
      <c r="AH71" s="84"/>
      <c r="AI71" s="92" t="s">
        <v>626</v>
      </c>
      <c r="AJ71" s="84" t="b">
        <v>0</v>
      </c>
      <c r="AK71" s="84">
        <v>59</v>
      </c>
      <c r="AL71" s="92" t="s">
        <v>610</v>
      </c>
      <c r="AM71" s="84" t="s">
        <v>632</v>
      </c>
      <c r="AN71" s="84" t="b">
        <v>0</v>
      </c>
      <c r="AO71" s="92" t="s">
        <v>610</v>
      </c>
      <c r="AP71" s="84" t="s">
        <v>197</v>
      </c>
      <c r="AQ71" s="84">
        <v>0</v>
      </c>
      <c r="AR71" s="84">
        <v>0</v>
      </c>
      <c r="AS71" s="84"/>
      <c r="AT71" s="84"/>
      <c r="AU71" s="84"/>
      <c r="AV71" s="84"/>
      <c r="AW71" s="84"/>
      <c r="AX71" s="84"/>
      <c r="AY71" s="84"/>
      <c r="AZ71" s="84"/>
      <c r="BA71" s="84">
        <v>1</v>
      </c>
      <c r="BB71" s="83" t="str">
        <f>REPLACE(INDEX(GroupVertices[Group],MATCH(Edges[[#This Row],[Vertex 1]],GroupVertices[Vertex],0)),1,1,"")</f>
        <v>1</v>
      </c>
      <c r="BC71" s="83" t="str">
        <f>REPLACE(INDEX(GroupVertices[Group],MATCH(Edges[[#This Row],[Vertex 2]],GroupVertices[Vertex],0)),1,1,"")</f>
        <v>1</v>
      </c>
      <c r="BD71" s="71"/>
      <c r="BE71" s="72"/>
      <c r="BF71" s="71"/>
      <c r="BG71" s="72"/>
      <c r="BH71" s="71"/>
      <c r="BI71" s="72"/>
      <c r="BJ71" s="71"/>
      <c r="BK71" s="72"/>
      <c r="BL71" s="71"/>
    </row>
    <row r="72" spans="1:64" ht="15">
      <c r="A72" s="57" t="s">
        <v>279</v>
      </c>
      <c r="B72" s="57" t="s">
        <v>323</v>
      </c>
      <c r="C72" s="58" t="s">
        <v>1712</v>
      </c>
      <c r="D72" s="59">
        <v>3</v>
      </c>
      <c r="E72" s="60" t="s">
        <v>132</v>
      </c>
      <c r="F72" s="61">
        <v>32</v>
      </c>
      <c r="G72" s="58"/>
      <c r="H72" s="62"/>
      <c r="I72" s="74"/>
      <c r="J72" s="74"/>
      <c r="K72" s="64" t="s">
        <v>65</v>
      </c>
      <c r="L72" s="75">
        <v>72</v>
      </c>
      <c r="M72" s="75"/>
      <c r="N72" s="73"/>
      <c r="O72" s="84" t="s">
        <v>329</v>
      </c>
      <c r="P72" s="87">
        <v>43506.82581018518</v>
      </c>
      <c r="Q72" s="84" t="s">
        <v>331</v>
      </c>
      <c r="R72" s="84"/>
      <c r="S72" s="84"/>
      <c r="T72" s="84"/>
      <c r="U72" s="84"/>
      <c r="V72" s="89" t="s">
        <v>395</v>
      </c>
      <c r="W72" s="87">
        <v>43506.82581018518</v>
      </c>
      <c r="X72" s="89" t="s">
        <v>475</v>
      </c>
      <c r="Y72" s="84"/>
      <c r="Z72" s="84"/>
      <c r="AA72" s="92" t="s">
        <v>564</v>
      </c>
      <c r="AB72" s="84"/>
      <c r="AC72" s="84" t="b">
        <v>0</v>
      </c>
      <c r="AD72" s="84">
        <v>0</v>
      </c>
      <c r="AE72" s="92" t="s">
        <v>620</v>
      </c>
      <c r="AF72" s="84" t="b">
        <v>1</v>
      </c>
      <c r="AG72" s="84" t="s">
        <v>624</v>
      </c>
      <c r="AH72" s="84"/>
      <c r="AI72" s="92" t="s">
        <v>626</v>
      </c>
      <c r="AJ72" s="84" t="b">
        <v>0</v>
      </c>
      <c r="AK72" s="84">
        <v>59</v>
      </c>
      <c r="AL72" s="92" t="s">
        <v>610</v>
      </c>
      <c r="AM72" s="84" t="s">
        <v>632</v>
      </c>
      <c r="AN72" s="84" t="b">
        <v>0</v>
      </c>
      <c r="AO72" s="92" t="s">
        <v>610</v>
      </c>
      <c r="AP72" s="84" t="s">
        <v>197</v>
      </c>
      <c r="AQ72" s="84">
        <v>0</v>
      </c>
      <c r="AR72" s="84">
        <v>0</v>
      </c>
      <c r="AS72" s="84"/>
      <c r="AT72" s="84"/>
      <c r="AU72" s="84"/>
      <c r="AV72" s="84"/>
      <c r="AW72" s="84"/>
      <c r="AX72" s="84"/>
      <c r="AY72" s="84"/>
      <c r="AZ72" s="84"/>
      <c r="BA72" s="84">
        <v>1</v>
      </c>
      <c r="BB72" s="83" t="str">
        <f>REPLACE(INDEX(GroupVertices[Group],MATCH(Edges[[#This Row],[Vertex 1]],GroupVertices[Vertex],0)),1,1,"")</f>
        <v>1</v>
      </c>
      <c r="BC72" s="83" t="str">
        <f>REPLACE(INDEX(GroupVertices[Group],MATCH(Edges[[#This Row],[Vertex 2]],GroupVertices[Vertex],0)),1,1,"")</f>
        <v>1</v>
      </c>
      <c r="BD72" s="71">
        <v>0</v>
      </c>
      <c r="BE72" s="72">
        <v>0</v>
      </c>
      <c r="BF72" s="71">
        <v>0</v>
      </c>
      <c r="BG72" s="72">
        <v>0</v>
      </c>
      <c r="BH72" s="71">
        <v>0</v>
      </c>
      <c r="BI72" s="72">
        <v>0</v>
      </c>
      <c r="BJ72" s="71">
        <v>27</v>
      </c>
      <c r="BK72" s="72">
        <v>100</v>
      </c>
      <c r="BL72" s="71">
        <v>27</v>
      </c>
    </row>
    <row r="73" spans="1:64" ht="15">
      <c r="A73" s="57" t="s">
        <v>249</v>
      </c>
      <c r="B73" s="57" t="s">
        <v>314</v>
      </c>
      <c r="C73" s="58" t="s">
        <v>1712</v>
      </c>
      <c r="D73" s="59">
        <v>3</v>
      </c>
      <c r="E73" s="60" t="s">
        <v>132</v>
      </c>
      <c r="F73" s="61">
        <v>32</v>
      </c>
      <c r="G73" s="58"/>
      <c r="H73" s="62"/>
      <c r="I73" s="74"/>
      <c r="J73" s="74"/>
      <c r="K73" s="64" t="s">
        <v>65</v>
      </c>
      <c r="L73" s="75">
        <v>73</v>
      </c>
      <c r="M73" s="75"/>
      <c r="N73" s="73"/>
      <c r="O73" s="84" t="s">
        <v>328</v>
      </c>
      <c r="P73" s="87">
        <v>43505.00608796296</v>
      </c>
      <c r="Q73" s="84" t="s">
        <v>330</v>
      </c>
      <c r="R73" s="84"/>
      <c r="S73" s="84"/>
      <c r="T73" s="84" t="s">
        <v>353</v>
      </c>
      <c r="U73" s="84"/>
      <c r="V73" s="89" t="s">
        <v>378</v>
      </c>
      <c r="W73" s="87">
        <v>43505.00608796296</v>
      </c>
      <c r="X73" s="89" t="s">
        <v>454</v>
      </c>
      <c r="Y73" s="84"/>
      <c r="Z73" s="84"/>
      <c r="AA73" s="92" t="s">
        <v>543</v>
      </c>
      <c r="AB73" s="92" t="s">
        <v>618</v>
      </c>
      <c r="AC73" s="84" t="b">
        <v>0</v>
      </c>
      <c r="AD73" s="84">
        <v>7</v>
      </c>
      <c r="AE73" s="92" t="s">
        <v>622</v>
      </c>
      <c r="AF73" s="84" t="b">
        <v>0</v>
      </c>
      <c r="AG73" s="84" t="s">
        <v>624</v>
      </c>
      <c r="AH73" s="84"/>
      <c r="AI73" s="92" t="s">
        <v>620</v>
      </c>
      <c r="AJ73" s="84" t="b">
        <v>0</v>
      </c>
      <c r="AK73" s="84">
        <v>7</v>
      </c>
      <c r="AL73" s="92" t="s">
        <v>620</v>
      </c>
      <c r="AM73" s="84" t="s">
        <v>632</v>
      </c>
      <c r="AN73" s="84" t="b">
        <v>0</v>
      </c>
      <c r="AO73" s="92" t="s">
        <v>618</v>
      </c>
      <c r="AP73" s="84" t="s">
        <v>197</v>
      </c>
      <c r="AQ73" s="84">
        <v>0</v>
      </c>
      <c r="AR73" s="84">
        <v>0</v>
      </c>
      <c r="AS73" s="84"/>
      <c r="AT73" s="84"/>
      <c r="AU73" s="84"/>
      <c r="AV73" s="84"/>
      <c r="AW73" s="84"/>
      <c r="AX73" s="84"/>
      <c r="AY73" s="84"/>
      <c r="AZ73" s="84"/>
      <c r="BA73" s="84">
        <v>1</v>
      </c>
      <c r="BB73" s="83" t="str">
        <f>REPLACE(INDEX(GroupVertices[Group],MATCH(Edges[[#This Row],[Vertex 1]],GroupVertices[Vertex],0)),1,1,"")</f>
        <v>6</v>
      </c>
      <c r="BC73" s="83" t="str">
        <f>REPLACE(INDEX(GroupVertices[Group],MATCH(Edges[[#This Row],[Vertex 2]],GroupVertices[Vertex],0)),1,1,"")</f>
        <v>6</v>
      </c>
      <c r="BD73" s="71">
        <v>0</v>
      </c>
      <c r="BE73" s="72">
        <v>0</v>
      </c>
      <c r="BF73" s="71">
        <v>0</v>
      </c>
      <c r="BG73" s="72">
        <v>0</v>
      </c>
      <c r="BH73" s="71">
        <v>0</v>
      </c>
      <c r="BI73" s="72">
        <v>0</v>
      </c>
      <c r="BJ73" s="71">
        <v>49</v>
      </c>
      <c r="BK73" s="72">
        <v>100</v>
      </c>
      <c r="BL73" s="71">
        <v>49</v>
      </c>
    </row>
    <row r="74" spans="1:64" ht="15">
      <c r="A74" s="57" t="s">
        <v>249</v>
      </c>
      <c r="B74" s="57" t="s">
        <v>249</v>
      </c>
      <c r="C74" s="58" t="s">
        <v>1712</v>
      </c>
      <c r="D74" s="59">
        <v>3</v>
      </c>
      <c r="E74" s="60" t="s">
        <v>132</v>
      </c>
      <c r="F74" s="61">
        <v>32</v>
      </c>
      <c r="G74" s="58"/>
      <c r="H74" s="62"/>
      <c r="I74" s="74"/>
      <c r="J74" s="74"/>
      <c r="K74" s="64" t="s">
        <v>65</v>
      </c>
      <c r="L74" s="75">
        <v>74</v>
      </c>
      <c r="M74" s="75"/>
      <c r="N74" s="73"/>
      <c r="O74" s="84" t="s">
        <v>197</v>
      </c>
      <c r="P74" s="87">
        <v>43505.79109953704</v>
      </c>
      <c r="Q74" s="84" t="s">
        <v>338</v>
      </c>
      <c r="R74" s="89" t="s">
        <v>345</v>
      </c>
      <c r="S74" s="84" t="s">
        <v>350</v>
      </c>
      <c r="T74" s="84" t="s">
        <v>357</v>
      </c>
      <c r="U74" s="84"/>
      <c r="V74" s="89" t="s">
        <v>378</v>
      </c>
      <c r="W74" s="87">
        <v>43505.79109953704</v>
      </c>
      <c r="X74" s="89" t="s">
        <v>455</v>
      </c>
      <c r="Y74" s="84"/>
      <c r="Z74" s="84"/>
      <c r="AA74" s="92" t="s">
        <v>544</v>
      </c>
      <c r="AB74" s="84"/>
      <c r="AC74" s="84" t="b">
        <v>0</v>
      </c>
      <c r="AD74" s="84">
        <v>3</v>
      </c>
      <c r="AE74" s="92" t="s">
        <v>620</v>
      </c>
      <c r="AF74" s="84" t="b">
        <v>1</v>
      </c>
      <c r="AG74" s="84" t="s">
        <v>625</v>
      </c>
      <c r="AH74" s="84"/>
      <c r="AI74" s="92" t="s">
        <v>627</v>
      </c>
      <c r="AJ74" s="84" t="b">
        <v>0</v>
      </c>
      <c r="AK74" s="84">
        <v>0</v>
      </c>
      <c r="AL74" s="92" t="s">
        <v>620</v>
      </c>
      <c r="AM74" s="84" t="s">
        <v>632</v>
      </c>
      <c r="AN74" s="84" t="b">
        <v>0</v>
      </c>
      <c r="AO74" s="92" t="s">
        <v>544</v>
      </c>
      <c r="AP74" s="84" t="s">
        <v>197</v>
      </c>
      <c r="AQ74" s="84">
        <v>0</v>
      </c>
      <c r="AR74" s="84">
        <v>0</v>
      </c>
      <c r="AS74" s="84"/>
      <c r="AT74" s="84"/>
      <c r="AU74" s="84"/>
      <c r="AV74" s="84"/>
      <c r="AW74" s="84"/>
      <c r="AX74" s="84"/>
      <c r="AY74" s="84"/>
      <c r="AZ74" s="84"/>
      <c r="BA74" s="84">
        <v>1</v>
      </c>
      <c r="BB74" s="83" t="str">
        <f>REPLACE(INDEX(GroupVertices[Group],MATCH(Edges[[#This Row],[Vertex 1]],GroupVertices[Vertex],0)),1,1,"")</f>
        <v>6</v>
      </c>
      <c r="BC74" s="83" t="str">
        <f>REPLACE(INDEX(GroupVertices[Group],MATCH(Edges[[#This Row],[Vertex 2]],GroupVertices[Vertex],0)),1,1,"")</f>
        <v>6</v>
      </c>
      <c r="BD74" s="71">
        <v>0</v>
      </c>
      <c r="BE74" s="72">
        <v>0</v>
      </c>
      <c r="BF74" s="71">
        <v>0</v>
      </c>
      <c r="BG74" s="72">
        <v>0</v>
      </c>
      <c r="BH74" s="71">
        <v>0</v>
      </c>
      <c r="BI74" s="72">
        <v>0</v>
      </c>
      <c r="BJ74" s="71">
        <v>4</v>
      </c>
      <c r="BK74" s="72">
        <v>100</v>
      </c>
      <c r="BL74" s="71">
        <v>4</v>
      </c>
    </row>
    <row r="75" spans="1:64" ht="15">
      <c r="A75" s="57" t="s">
        <v>250</v>
      </c>
      <c r="B75" s="57" t="s">
        <v>249</v>
      </c>
      <c r="C75" s="58" t="s">
        <v>1712</v>
      </c>
      <c r="D75" s="59">
        <v>3</v>
      </c>
      <c r="E75" s="60" t="s">
        <v>132</v>
      </c>
      <c r="F75" s="61">
        <v>32</v>
      </c>
      <c r="G75" s="58"/>
      <c r="H75" s="62"/>
      <c r="I75" s="74"/>
      <c r="J75" s="74"/>
      <c r="K75" s="64" t="s">
        <v>65</v>
      </c>
      <c r="L75" s="75">
        <v>75</v>
      </c>
      <c r="M75" s="75"/>
      <c r="N75" s="73"/>
      <c r="O75" s="84" t="s">
        <v>327</v>
      </c>
      <c r="P75" s="87">
        <v>43506.826875</v>
      </c>
      <c r="Q75" s="84" t="s">
        <v>330</v>
      </c>
      <c r="R75" s="84"/>
      <c r="S75" s="84"/>
      <c r="T75" s="84"/>
      <c r="U75" s="84"/>
      <c r="V75" s="89" t="s">
        <v>379</v>
      </c>
      <c r="W75" s="87">
        <v>43506.826875</v>
      </c>
      <c r="X75" s="89" t="s">
        <v>456</v>
      </c>
      <c r="Y75" s="84"/>
      <c r="Z75" s="84"/>
      <c r="AA75" s="92" t="s">
        <v>545</v>
      </c>
      <c r="AB75" s="84"/>
      <c r="AC75" s="84" t="b">
        <v>0</v>
      </c>
      <c r="AD75" s="84">
        <v>0</v>
      </c>
      <c r="AE75" s="92" t="s">
        <v>620</v>
      </c>
      <c r="AF75" s="84" t="b">
        <v>0</v>
      </c>
      <c r="AG75" s="84" t="s">
        <v>624</v>
      </c>
      <c r="AH75" s="84"/>
      <c r="AI75" s="92" t="s">
        <v>620</v>
      </c>
      <c r="AJ75" s="84" t="b">
        <v>0</v>
      </c>
      <c r="AK75" s="84">
        <v>7</v>
      </c>
      <c r="AL75" s="92" t="s">
        <v>543</v>
      </c>
      <c r="AM75" s="84" t="s">
        <v>630</v>
      </c>
      <c r="AN75" s="84" t="b">
        <v>0</v>
      </c>
      <c r="AO75" s="92" t="s">
        <v>543</v>
      </c>
      <c r="AP75" s="84" t="s">
        <v>197</v>
      </c>
      <c r="AQ75" s="84">
        <v>0</v>
      </c>
      <c r="AR75" s="84">
        <v>0</v>
      </c>
      <c r="AS75" s="84"/>
      <c r="AT75" s="84"/>
      <c r="AU75" s="84"/>
      <c r="AV75" s="84"/>
      <c r="AW75" s="84"/>
      <c r="AX75" s="84"/>
      <c r="AY75" s="84"/>
      <c r="AZ75" s="84"/>
      <c r="BA75" s="84">
        <v>1</v>
      </c>
      <c r="BB75" s="83" t="str">
        <f>REPLACE(INDEX(GroupVertices[Group],MATCH(Edges[[#This Row],[Vertex 1]],GroupVertices[Vertex],0)),1,1,"")</f>
        <v>6</v>
      </c>
      <c r="BC75" s="83" t="str">
        <f>REPLACE(INDEX(GroupVertices[Group],MATCH(Edges[[#This Row],[Vertex 2]],GroupVertices[Vertex],0)),1,1,"")</f>
        <v>6</v>
      </c>
      <c r="BD75" s="71"/>
      <c r="BE75" s="72"/>
      <c r="BF75" s="71"/>
      <c r="BG75" s="72"/>
      <c r="BH75" s="71"/>
      <c r="BI75" s="72"/>
      <c r="BJ75" s="71"/>
      <c r="BK75" s="72"/>
      <c r="BL75" s="71"/>
    </row>
    <row r="76" spans="1:64" ht="15">
      <c r="A76" s="57" t="s">
        <v>250</v>
      </c>
      <c r="B76" s="57" t="s">
        <v>314</v>
      </c>
      <c r="C76" s="58" t="s">
        <v>1712</v>
      </c>
      <c r="D76" s="59">
        <v>3</v>
      </c>
      <c r="E76" s="60" t="s">
        <v>132</v>
      </c>
      <c r="F76" s="61">
        <v>32</v>
      </c>
      <c r="G76" s="58"/>
      <c r="H76" s="62"/>
      <c r="I76" s="74"/>
      <c r="J76" s="74"/>
      <c r="K76" s="64" t="s">
        <v>65</v>
      </c>
      <c r="L76" s="75">
        <v>76</v>
      </c>
      <c r="M76" s="75"/>
      <c r="N76" s="73"/>
      <c r="O76" s="84" t="s">
        <v>328</v>
      </c>
      <c r="P76" s="87">
        <v>43506.826875</v>
      </c>
      <c r="Q76" s="84" t="s">
        <v>330</v>
      </c>
      <c r="R76" s="84"/>
      <c r="S76" s="84"/>
      <c r="T76" s="84"/>
      <c r="U76" s="84"/>
      <c r="V76" s="89" t="s">
        <v>379</v>
      </c>
      <c r="W76" s="87">
        <v>43506.826875</v>
      </c>
      <c r="X76" s="89" t="s">
        <v>456</v>
      </c>
      <c r="Y76" s="84"/>
      <c r="Z76" s="84"/>
      <c r="AA76" s="92" t="s">
        <v>545</v>
      </c>
      <c r="AB76" s="84"/>
      <c r="AC76" s="84" t="b">
        <v>0</v>
      </c>
      <c r="AD76" s="84">
        <v>0</v>
      </c>
      <c r="AE76" s="92" t="s">
        <v>620</v>
      </c>
      <c r="AF76" s="84" t="b">
        <v>0</v>
      </c>
      <c r="AG76" s="84" t="s">
        <v>624</v>
      </c>
      <c r="AH76" s="84"/>
      <c r="AI76" s="92" t="s">
        <v>620</v>
      </c>
      <c r="AJ76" s="84" t="b">
        <v>0</v>
      </c>
      <c r="AK76" s="84">
        <v>7</v>
      </c>
      <c r="AL76" s="92" t="s">
        <v>543</v>
      </c>
      <c r="AM76" s="84" t="s">
        <v>630</v>
      </c>
      <c r="AN76" s="84" t="b">
        <v>0</v>
      </c>
      <c r="AO76" s="92" t="s">
        <v>543</v>
      </c>
      <c r="AP76" s="84" t="s">
        <v>197</v>
      </c>
      <c r="AQ76" s="84">
        <v>0</v>
      </c>
      <c r="AR76" s="84">
        <v>0</v>
      </c>
      <c r="AS76" s="84"/>
      <c r="AT76" s="84"/>
      <c r="AU76" s="84"/>
      <c r="AV76" s="84"/>
      <c r="AW76" s="84"/>
      <c r="AX76" s="84"/>
      <c r="AY76" s="84"/>
      <c r="AZ76" s="84"/>
      <c r="BA76" s="84">
        <v>1</v>
      </c>
      <c r="BB76" s="83" t="str">
        <f>REPLACE(INDEX(GroupVertices[Group],MATCH(Edges[[#This Row],[Vertex 1]],GroupVertices[Vertex],0)),1,1,"")</f>
        <v>6</v>
      </c>
      <c r="BC76" s="83" t="str">
        <f>REPLACE(INDEX(GroupVertices[Group],MATCH(Edges[[#This Row],[Vertex 2]],GroupVertices[Vertex],0)),1,1,"")</f>
        <v>6</v>
      </c>
      <c r="BD76" s="71">
        <v>0</v>
      </c>
      <c r="BE76" s="72">
        <v>0</v>
      </c>
      <c r="BF76" s="71">
        <v>0</v>
      </c>
      <c r="BG76" s="72">
        <v>0</v>
      </c>
      <c r="BH76" s="71">
        <v>0</v>
      </c>
      <c r="BI76" s="72">
        <v>0</v>
      </c>
      <c r="BJ76" s="71">
        <v>49</v>
      </c>
      <c r="BK76" s="72">
        <v>100</v>
      </c>
      <c r="BL76" s="71">
        <v>49</v>
      </c>
    </row>
    <row r="77" spans="1:64" ht="15">
      <c r="A77" s="57" t="s">
        <v>280</v>
      </c>
      <c r="B77" s="57" t="s">
        <v>286</v>
      </c>
      <c r="C77" s="58" t="s">
        <v>1712</v>
      </c>
      <c r="D77" s="59">
        <v>3</v>
      </c>
      <c r="E77" s="60" t="s">
        <v>132</v>
      </c>
      <c r="F77" s="61">
        <v>32</v>
      </c>
      <c r="G77" s="58"/>
      <c r="H77" s="62"/>
      <c r="I77" s="74"/>
      <c r="J77" s="74"/>
      <c r="K77" s="64" t="s">
        <v>65</v>
      </c>
      <c r="L77" s="75">
        <v>77</v>
      </c>
      <c r="M77" s="75"/>
      <c r="N77" s="73"/>
      <c r="O77" s="84" t="s">
        <v>327</v>
      </c>
      <c r="P77" s="87">
        <v>43506.84140046296</v>
      </c>
      <c r="Q77" s="84" t="s">
        <v>331</v>
      </c>
      <c r="R77" s="84"/>
      <c r="S77" s="84"/>
      <c r="T77" s="84"/>
      <c r="U77" s="84"/>
      <c r="V77" s="89" t="s">
        <v>396</v>
      </c>
      <c r="W77" s="87">
        <v>43506.84140046296</v>
      </c>
      <c r="X77" s="89" t="s">
        <v>476</v>
      </c>
      <c r="Y77" s="84"/>
      <c r="Z77" s="84"/>
      <c r="AA77" s="92" t="s">
        <v>565</v>
      </c>
      <c r="AB77" s="84"/>
      <c r="AC77" s="84" t="b">
        <v>0</v>
      </c>
      <c r="AD77" s="84">
        <v>0</v>
      </c>
      <c r="AE77" s="92" t="s">
        <v>620</v>
      </c>
      <c r="AF77" s="84" t="b">
        <v>1</v>
      </c>
      <c r="AG77" s="84" t="s">
        <v>624</v>
      </c>
      <c r="AH77" s="84"/>
      <c r="AI77" s="92" t="s">
        <v>626</v>
      </c>
      <c r="AJ77" s="84" t="b">
        <v>0</v>
      </c>
      <c r="AK77" s="84">
        <v>59</v>
      </c>
      <c r="AL77" s="92" t="s">
        <v>610</v>
      </c>
      <c r="AM77" s="84" t="s">
        <v>630</v>
      </c>
      <c r="AN77" s="84" t="b">
        <v>0</v>
      </c>
      <c r="AO77" s="92" t="s">
        <v>610</v>
      </c>
      <c r="AP77" s="84" t="s">
        <v>197</v>
      </c>
      <c r="AQ77" s="84">
        <v>0</v>
      </c>
      <c r="AR77" s="84">
        <v>0</v>
      </c>
      <c r="AS77" s="84"/>
      <c r="AT77" s="84"/>
      <c r="AU77" s="84"/>
      <c r="AV77" s="84"/>
      <c r="AW77" s="84"/>
      <c r="AX77" s="84"/>
      <c r="AY77" s="84"/>
      <c r="AZ77" s="84"/>
      <c r="BA77" s="84">
        <v>1</v>
      </c>
      <c r="BB77" s="83" t="str">
        <f>REPLACE(INDEX(GroupVertices[Group],MATCH(Edges[[#This Row],[Vertex 1]],GroupVertices[Vertex],0)),1,1,"")</f>
        <v>1</v>
      </c>
      <c r="BC77" s="83" t="str">
        <f>REPLACE(INDEX(GroupVertices[Group],MATCH(Edges[[#This Row],[Vertex 2]],GroupVertices[Vertex],0)),1,1,"")</f>
        <v>1</v>
      </c>
      <c r="BD77" s="71"/>
      <c r="BE77" s="72"/>
      <c r="BF77" s="71"/>
      <c r="BG77" s="72"/>
      <c r="BH77" s="71"/>
      <c r="BI77" s="72"/>
      <c r="BJ77" s="71"/>
      <c r="BK77" s="72"/>
      <c r="BL77" s="71"/>
    </row>
    <row r="78" spans="1:64" ht="15">
      <c r="A78" s="57" t="s">
        <v>280</v>
      </c>
      <c r="B78" s="57" t="s">
        <v>323</v>
      </c>
      <c r="C78" s="58" t="s">
        <v>1712</v>
      </c>
      <c r="D78" s="59">
        <v>3</v>
      </c>
      <c r="E78" s="60" t="s">
        <v>132</v>
      </c>
      <c r="F78" s="61">
        <v>32</v>
      </c>
      <c r="G78" s="58"/>
      <c r="H78" s="62"/>
      <c r="I78" s="74"/>
      <c r="J78" s="74"/>
      <c r="K78" s="64" t="s">
        <v>65</v>
      </c>
      <c r="L78" s="75">
        <v>78</v>
      </c>
      <c r="M78" s="75"/>
      <c r="N78" s="73"/>
      <c r="O78" s="84" t="s">
        <v>329</v>
      </c>
      <c r="P78" s="87">
        <v>43506.84140046296</v>
      </c>
      <c r="Q78" s="84" t="s">
        <v>331</v>
      </c>
      <c r="R78" s="84"/>
      <c r="S78" s="84"/>
      <c r="T78" s="84"/>
      <c r="U78" s="84"/>
      <c r="V78" s="89" t="s">
        <v>396</v>
      </c>
      <c r="W78" s="87">
        <v>43506.84140046296</v>
      </c>
      <c r="X78" s="89" t="s">
        <v>476</v>
      </c>
      <c r="Y78" s="84"/>
      <c r="Z78" s="84"/>
      <c r="AA78" s="92" t="s">
        <v>565</v>
      </c>
      <c r="AB78" s="84"/>
      <c r="AC78" s="84" t="b">
        <v>0</v>
      </c>
      <c r="AD78" s="84">
        <v>0</v>
      </c>
      <c r="AE78" s="92" t="s">
        <v>620</v>
      </c>
      <c r="AF78" s="84" t="b">
        <v>1</v>
      </c>
      <c r="AG78" s="84" t="s">
        <v>624</v>
      </c>
      <c r="AH78" s="84"/>
      <c r="AI78" s="92" t="s">
        <v>626</v>
      </c>
      <c r="AJ78" s="84" t="b">
        <v>0</v>
      </c>
      <c r="AK78" s="84">
        <v>59</v>
      </c>
      <c r="AL78" s="92" t="s">
        <v>610</v>
      </c>
      <c r="AM78" s="84" t="s">
        <v>630</v>
      </c>
      <c r="AN78" s="84" t="b">
        <v>0</v>
      </c>
      <c r="AO78" s="92" t="s">
        <v>610</v>
      </c>
      <c r="AP78" s="84" t="s">
        <v>197</v>
      </c>
      <c r="AQ78" s="84">
        <v>0</v>
      </c>
      <c r="AR78" s="84">
        <v>0</v>
      </c>
      <c r="AS78" s="84"/>
      <c r="AT78" s="84"/>
      <c r="AU78" s="84"/>
      <c r="AV78" s="84"/>
      <c r="AW78" s="84"/>
      <c r="AX78" s="84"/>
      <c r="AY78" s="84"/>
      <c r="AZ78" s="84"/>
      <c r="BA78" s="84">
        <v>1</v>
      </c>
      <c r="BB78" s="83" t="str">
        <f>REPLACE(INDEX(GroupVertices[Group],MATCH(Edges[[#This Row],[Vertex 1]],GroupVertices[Vertex],0)),1,1,"")</f>
        <v>1</v>
      </c>
      <c r="BC78" s="83" t="str">
        <f>REPLACE(INDEX(GroupVertices[Group],MATCH(Edges[[#This Row],[Vertex 2]],GroupVertices[Vertex],0)),1,1,"")</f>
        <v>1</v>
      </c>
      <c r="BD78" s="71">
        <v>0</v>
      </c>
      <c r="BE78" s="72">
        <v>0</v>
      </c>
      <c r="BF78" s="71">
        <v>0</v>
      </c>
      <c r="BG78" s="72">
        <v>0</v>
      </c>
      <c r="BH78" s="71">
        <v>0</v>
      </c>
      <c r="BI78" s="72">
        <v>0</v>
      </c>
      <c r="BJ78" s="71">
        <v>27</v>
      </c>
      <c r="BK78" s="72">
        <v>100</v>
      </c>
      <c r="BL78" s="71">
        <v>27</v>
      </c>
    </row>
    <row r="79" spans="1:64" ht="15">
      <c r="A79" s="57" t="s">
        <v>281</v>
      </c>
      <c r="B79" s="57" t="s">
        <v>286</v>
      </c>
      <c r="C79" s="58" t="s">
        <v>1712</v>
      </c>
      <c r="D79" s="59">
        <v>3</v>
      </c>
      <c r="E79" s="60" t="s">
        <v>132</v>
      </c>
      <c r="F79" s="61">
        <v>32</v>
      </c>
      <c r="G79" s="58"/>
      <c r="H79" s="62"/>
      <c r="I79" s="74"/>
      <c r="J79" s="74"/>
      <c r="K79" s="64" t="s">
        <v>65</v>
      </c>
      <c r="L79" s="75">
        <v>79</v>
      </c>
      <c r="M79" s="75"/>
      <c r="N79" s="73"/>
      <c r="O79" s="84" t="s">
        <v>327</v>
      </c>
      <c r="P79" s="87">
        <v>43506.849340277775</v>
      </c>
      <c r="Q79" s="84" t="s">
        <v>331</v>
      </c>
      <c r="R79" s="84"/>
      <c r="S79" s="84"/>
      <c r="T79" s="84"/>
      <c r="U79" s="84"/>
      <c r="V79" s="89" t="s">
        <v>397</v>
      </c>
      <c r="W79" s="87">
        <v>43506.849340277775</v>
      </c>
      <c r="X79" s="89" t="s">
        <v>477</v>
      </c>
      <c r="Y79" s="84"/>
      <c r="Z79" s="84"/>
      <c r="AA79" s="92" t="s">
        <v>566</v>
      </c>
      <c r="AB79" s="84"/>
      <c r="AC79" s="84" t="b">
        <v>0</v>
      </c>
      <c r="AD79" s="84">
        <v>0</v>
      </c>
      <c r="AE79" s="92" t="s">
        <v>620</v>
      </c>
      <c r="AF79" s="84" t="b">
        <v>1</v>
      </c>
      <c r="AG79" s="84" t="s">
        <v>624</v>
      </c>
      <c r="AH79" s="84"/>
      <c r="AI79" s="92" t="s">
        <v>626</v>
      </c>
      <c r="AJ79" s="84" t="b">
        <v>0</v>
      </c>
      <c r="AK79" s="84">
        <v>59</v>
      </c>
      <c r="AL79" s="92" t="s">
        <v>610</v>
      </c>
      <c r="AM79" s="84" t="s">
        <v>632</v>
      </c>
      <c r="AN79" s="84" t="b">
        <v>0</v>
      </c>
      <c r="AO79" s="92" t="s">
        <v>610</v>
      </c>
      <c r="AP79" s="84" t="s">
        <v>197</v>
      </c>
      <c r="AQ79" s="84">
        <v>0</v>
      </c>
      <c r="AR79" s="84">
        <v>0</v>
      </c>
      <c r="AS79" s="84"/>
      <c r="AT79" s="84"/>
      <c r="AU79" s="84"/>
      <c r="AV79" s="84"/>
      <c r="AW79" s="84"/>
      <c r="AX79" s="84"/>
      <c r="AY79" s="84"/>
      <c r="AZ79" s="84"/>
      <c r="BA79" s="84">
        <v>1</v>
      </c>
      <c r="BB79" s="83" t="str">
        <f>REPLACE(INDEX(GroupVertices[Group],MATCH(Edges[[#This Row],[Vertex 1]],GroupVertices[Vertex],0)),1,1,"")</f>
        <v>1</v>
      </c>
      <c r="BC79" s="83" t="str">
        <f>REPLACE(INDEX(GroupVertices[Group],MATCH(Edges[[#This Row],[Vertex 2]],GroupVertices[Vertex],0)),1,1,"")</f>
        <v>1</v>
      </c>
      <c r="BD79" s="71"/>
      <c r="BE79" s="72"/>
      <c r="BF79" s="71"/>
      <c r="BG79" s="72"/>
      <c r="BH79" s="71"/>
      <c r="BI79" s="72"/>
      <c r="BJ79" s="71"/>
      <c r="BK79" s="72"/>
      <c r="BL79" s="71"/>
    </row>
    <row r="80" spans="1:64" ht="15">
      <c r="A80" s="57" t="s">
        <v>281</v>
      </c>
      <c r="B80" s="57" t="s">
        <v>323</v>
      </c>
      <c r="C80" s="58" t="s">
        <v>1712</v>
      </c>
      <c r="D80" s="59">
        <v>3</v>
      </c>
      <c r="E80" s="60" t="s">
        <v>132</v>
      </c>
      <c r="F80" s="61">
        <v>32</v>
      </c>
      <c r="G80" s="58"/>
      <c r="H80" s="62"/>
      <c r="I80" s="74"/>
      <c r="J80" s="74"/>
      <c r="K80" s="64" t="s">
        <v>65</v>
      </c>
      <c r="L80" s="75">
        <v>80</v>
      </c>
      <c r="M80" s="75"/>
      <c r="N80" s="73"/>
      <c r="O80" s="84" t="s">
        <v>329</v>
      </c>
      <c r="P80" s="87">
        <v>43506.849340277775</v>
      </c>
      <c r="Q80" s="84" t="s">
        <v>331</v>
      </c>
      <c r="R80" s="84"/>
      <c r="S80" s="84"/>
      <c r="T80" s="84"/>
      <c r="U80" s="84"/>
      <c r="V80" s="89" t="s">
        <v>397</v>
      </c>
      <c r="W80" s="87">
        <v>43506.849340277775</v>
      </c>
      <c r="X80" s="89" t="s">
        <v>477</v>
      </c>
      <c r="Y80" s="84"/>
      <c r="Z80" s="84"/>
      <c r="AA80" s="92" t="s">
        <v>566</v>
      </c>
      <c r="AB80" s="84"/>
      <c r="AC80" s="84" t="b">
        <v>0</v>
      </c>
      <c r="AD80" s="84">
        <v>0</v>
      </c>
      <c r="AE80" s="92" t="s">
        <v>620</v>
      </c>
      <c r="AF80" s="84" t="b">
        <v>1</v>
      </c>
      <c r="AG80" s="84" t="s">
        <v>624</v>
      </c>
      <c r="AH80" s="84"/>
      <c r="AI80" s="92" t="s">
        <v>626</v>
      </c>
      <c r="AJ80" s="84" t="b">
        <v>0</v>
      </c>
      <c r="AK80" s="84">
        <v>59</v>
      </c>
      <c r="AL80" s="92" t="s">
        <v>610</v>
      </c>
      <c r="AM80" s="84" t="s">
        <v>632</v>
      </c>
      <c r="AN80" s="84" t="b">
        <v>0</v>
      </c>
      <c r="AO80" s="92" t="s">
        <v>610</v>
      </c>
      <c r="AP80" s="84" t="s">
        <v>197</v>
      </c>
      <c r="AQ80" s="84">
        <v>0</v>
      </c>
      <c r="AR80" s="84">
        <v>0</v>
      </c>
      <c r="AS80" s="84"/>
      <c r="AT80" s="84"/>
      <c r="AU80" s="84"/>
      <c r="AV80" s="84"/>
      <c r="AW80" s="84"/>
      <c r="AX80" s="84"/>
      <c r="AY80" s="84"/>
      <c r="AZ80" s="84"/>
      <c r="BA80" s="84">
        <v>1</v>
      </c>
      <c r="BB80" s="83" t="str">
        <f>REPLACE(INDEX(GroupVertices[Group],MATCH(Edges[[#This Row],[Vertex 1]],GroupVertices[Vertex],0)),1,1,"")</f>
        <v>1</v>
      </c>
      <c r="BC80" s="83" t="str">
        <f>REPLACE(INDEX(GroupVertices[Group],MATCH(Edges[[#This Row],[Vertex 2]],GroupVertices[Vertex],0)),1,1,"")</f>
        <v>1</v>
      </c>
      <c r="BD80" s="71">
        <v>0</v>
      </c>
      <c r="BE80" s="72">
        <v>0</v>
      </c>
      <c r="BF80" s="71">
        <v>0</v>
      </c>
      <c r="BG80" s="72">
        <v>0</v>
      </c>
      <c r="BH80" s="71">
        <v>0</v>
      </c>
      <c r="BI80" s="72">
        <v>0</v>
      </c>
      <c r="BJ80" s="71">
        <v>27</v>
      </c>
      <c r="BK80" s="72">
        <v>100</v>
      </c>
      <c r="BL80" s="71">
        <v>27</v>
      </c>
    </row>
    <row r="81" spans="1:64" ht="15">
      <c r="A81" s="57" t="s">
        <v>283</v>
      </c>
      <c r="B81" s="57" t="s">
        <v>286</v>
      </c>
      <c r="C81" s="58" t="s">
        <v>1712</v>
      </c>
      <c r="D81" s="59">
        <v>3</v>
      </c>
      <c r="E81" s="60" t="s">
        <v>132</v>
      </c>
      <c r="F81" s="61">
        <v>32</v>
      </c>
      <c r="G81" s="58"/>
      <c r="H81" s="62"/>
      <c r="I81" s="74"/>
      <c r="J81" s="74"/>
      <c r="K81" s="64" t="s">
        <v>65</v>
      </c>
      <c r="L81" s="75">
        <v>81</v>
      </c>
      <c r="M81" s="75"/>
      <c r="N81" s="73"/>
      <c r="O81" s="84" t="s">
        <v>327</v>
      </c>
      <c r="P81" s="87">
        <v>43507.130381944444</v>
      </c>
      <c r="Q81" s="84" t="s">
        <v>331</v>
      </c>
      <c r="R81" s="84"/>
      <c r="S81" s="84"/>
      <c r="T81" s="84"/>
      <c r="U81" s="84"/>
      <c r="V81" s="89" t="s">
        <v>399</v>
      </c>
      <c r="W81" s="87">
        <v>43507.130381944444</v>
      </c>
      <c r="X81" s="89" t="s">
        <v>480</v>
      </c>
      <c r="Y81" s="84"/>
      <c r="Z81" s="84"/>
      <c r="AA81" s="92" t="s">
        <v>569</v>
      </c>
      <c r="AB81" s="84"/>
      <c r="AC81" s="84" t="b">
        <v>0</v>
      </c>
      <c r="AD81" s="84">
        <v>0</v>
      </c>
      <c r="AE81" s="92" t="s">
        <v>620</v>
      </c>
      <c r="AF81" s="84" t="b">
        <v>1</v>
      </c>
      <c r="AG81" s="84" t="s">
        <v>624</v>
      </c>
      <c r="AH81" s="84"/>
      <c r="AI81" s="92" t="s">
        <v>626</v>
      </c>
      <c r="AJ81" s="84" t="b">
        <v>0</v>
      </c>
      <c r="AK81" s="84">
        <v>59</v>
      </c>
      <c r="AL81" s="92" t="s">
        <v>610</v>
      </c>
      <c r="AM81" s="84" t="s">
        <v>632</v>
      </c>
      <c r="AN81" s="84" t="b">
        <v>0</v>
      </c>
      <c r="AO81" s="92" t="s">
        <v>610</v>
      </c>
      <c r="AP81" s="84" t="s">
        <v>197</v>
      </c>
      <c r="AQ81" s="84">
        <v>0</v>
      </c>
      <c r="AR81" s="84">
        <v>0</v>
      </c>
      <c r="AS81" s="84"/>
      <c r="AT81" s="84"/>
      <c r="AU81" s="84"/>
      <c r="AV81" s="84"/>
      <c r="AW81" s="84"/>
      <c r="AX81" s="84"/>
      <c r="AY81" s="84"/>
      <c r="AZ81" s="84"/>
      <c r="BA81" s="84">
        <v>1</v>
      </c>
      <c r="BB81" s="83" t="str">
        <f>REPLACE(INDEX(GroupVertices[Group],MATCH(Edges[[#This Row],[Vertex 1]],GroupVertices[Vertex],0)),1,1,"")</f>
        <v>1</v>
      </c>
      <c r="BC81" s="83" t="str">
        <f>REPLACE(INDEX(GroupVertices[Group],MATCH(Edges[[#This Row],[Vertex 2]],GroupVertices[Vertex],0)),1,1,"")</f>
        <v>1</v>
      </c>
      <c r="BD81" s="71"/>
      <c r="BE81" s="72"/>
      <c r="BF81" s="71"/>
      <c r="BG81" s="72"/>
      <c r="BH81" s="71"/>
      <c r="BI81" s="72"/>
      <c r="BJ81" s="71"/>
      <c r="BK81" s="72"/>
      <c r="BL81" s="71"/>
    </row>
    <row r="82" spans="1:64" ht="15">
      <c r="A82" s="57" t="s">
        <v>283</v>
      </c>
      <c r="B82" s="57" t="s">
        <v>323</v>
      </c>
      <c r="C82" s="58" t="s">
        <v>1712</v>
      </c>
      <c r="D82" s="59">
        <v>3</v>
      </c>
      <c r="E82" s="60" t="s">
        <v>132</v>
      </c>
      <c r="F82" s="61">
        <v>32</v>
      </c>
      <c r="G82" s="58"/>
      <c r="H82" s="62"/>
      <c r="I82" s="74"/>
      <c r="J82" s="74"/>
      <c r="K82" s="64" t="s">
        <v>65</v>
      </c>
      <c r="L82" s="75">
        <v>82</v>
      </c>
      <c r="M82" s="75"/>
      <c r="N82" s="73"/>
      <c r="O82" s="84" t="s">
        <v>329</v>
      </c>
      <c r="P82" s="87">
        <v>43507.130381944444</v>
      </c>
      <c r="Q82" s="84" t="s">
        <v>331</v>
      </c>
      <c r="R82" s="84"/>
      <c r="S82" s="84"/>
      <c r="T82" s="84"/>
      <c r="U82" s="84"/>
      <c r="V82" s="89" t="s">
        <v>399</v>
      </c>
      <c r="W82" s="87">
        <v>43507.130381944444</v>
      </c>
      <c r="X82" s="89" t="s">
        <v>480</v>
      </c>
      <c r="Y82" s="84"/>
      <c r="Z82" s="84"/>
      <c r="AA82" s="92" t="s">
        <v>569</v>
      </c>
      <c r="AB82" s="84"/>
      <c r="AC82" s="84" t="b">
        <v>0</v>
      </c>
      <c r="AD82" s="84">
        <v>0</v>
      </c>
      <c r="AE82" s="92" t="s">
        <v>620</v>
      </c>
      <c r="AF82" s="84" t="b">
        <v>1</v>
      </c>
      <c r="AG82" s="84" t="s">
        <v>624</v>
      </c>
      <c r="AH82" s="84"/>
      <c r="AI82" s="92" t="s">
        <v>626</v>
      </c>
      <c r="AJ82" s="84" t="b">
        <v>0</v>
      </c>
      <c r="AK82" s="84">
        <v>59</v>
      </c>
      <c r="AL82" s="92" t="s">
        <v>610</v>
      </c>
      <c r="AM82" s="84" t="s">
        <v>632</v>
      </c>
      <c r="AN82" s="84" t="b">
        <v>0</v>
      </c>
      <c r="AO82" s="92" t="s">
        <v>610</v>
      </c>
      <c r="AP82" s="84" t="s">
        <v>197</v>
      </c>
      <c r="AQ82" s="84">
        <v>0</v>
      </c>
      <c r="AR82" s="84">
        <v>0</v>
      </c>
      <c r="AS82" s="84"/>
      <c r="AT82" s="84"/>
      <c r="AU82" s="84"/>
      <c r="AV82" s="84"/>
      <c r="AW82" s="84"/>
      <c r="AX82" s="84"/>
      <c r="AY82" s="84"/>
      <c r="AZ82" s="84"/>
      <c r="BA82" s="84">
        <v>1</v>
      </c>
      <c r="BB82" s="83" t="str">
        <f>REPLACE(INDEX(GroupVertices[Group],MATCH(Edges[[#This Row],[Vertex 1]],GroupVertices[Vertex],0)),1,1,"")</f>
        <v>1</v>
      </c>
      <c r="BC82" s="83" t="str">
        <f>REPLACE(INDEX(GroupVertices[Group],MATCH(Edges[[#This Row],[Vertex 2]],GroupVertices[Vertex],0)),1,1,"")</f>
        <v>1</v>
      </c>
      <c r="BD82" s="71">
        <v>0</v>
      </c>
      <c r="BE82" s="72">
        <v>0</v>
      </c>
      <c r="BF82" s="71">
        <v>0</v>
      </c>
      <c r="BG82" s="72">
        <v>0</v>
      </c>
      <c r="BH82" s="71">
        <v>0</v>
      </c>
      <c r="BI82" s="72">
        <v>0</v>
      </c>
      <c r="BJ82" s="71">
        <v>27</v>
      </c>
      <c r="BK82" s="72">
        <v>100</v>
      </c>
      <c r="BL82" s="71">
        <v>27</v>
      </c>
    </row>
    <row r="83" spans="1:64" ht="15">
      <c r="A83" s="57" t="s">
        <v>291</v>
      </c>
      <c r="B83" s="57" t="s">
        <v>286</v>
      </c>
      <c r="C83" s="58" t="s">
        <v>1712</v>
      </c>
      <c r="D83" s="59">
        <v>3</v>
      </c>
      <c r="E83" s="60" t="s">
        <v>132</v>
      </c>
      <c r="F83" s="61">
        <v>32</v>
      </c>
      <c r="G83" s="58"/>
      <c r="H83" s="62"/>
      <c r="I83" s="74"/>
      <c r="J83" s="74"/>
      <c r="K83" s="64" t="s">
        <v>65</v>
      </c>
      <c r="L83" s="75">
        <v>83</v>
      </c>
      <c r="M83" s="75"/>
      <c r="N83" s="73"/>
      <c r="O83" s="84" t="s">
        <v>327</v>
      </c>
      <c r="P83" s="87">
        <v>43507.68106481482</v>
      </c>
      <c r="Q83" s="84" t="s">
        <v>331</v>
      </c>
      <c r="R83" s="84"/>
      <c r="S83" s="84"/>
      <c r="T83" s="84"/>
      <c r="U83" s="84"/>
      <c r="V83" s="89" t="s">
        <v>407</v>
      </c>
      <c r="W83" s="87">
        <v>43507.68106481482</v>
      </c>
      <c r="X83" s="89" t="s">
        <v>488</v>
      </c>
      <c r="Y83" s="84"/>
      <c r="Z83" s="84"/>
      <c r="AA83" s="92" t="s">
        <v>577</v>
      </c>
      <c r="AB83" s="84"/>
      <c r="AC83" s="84" t="b">
        <v>0</v>
      </c>
      <c r="AD83" s="84">
        <v>0</v>
      </c>
      <c r="AE83" s="92" t="s">
        <v>620</v>
      </c>
      <c r="AF83" s="84" t="b">
        <v>1</v>
      </c>
      <c r="AG83" s="84" t="s">
        <v>624</v>
      </c>
      <c r="AH83" s="84"/>
      <c r="AI83" s="92" t="s">
        <v>626</v>
      </c>
      <c r="AJ83" s="84" t="b">
        <v>0</v>
      </c>
      <c r="AK83" s="84">
        <v>59</v>
      </c>
      <c r="AL83" s="92" t="s">
        <v>610</v>
      </c>
      <c r="AM83" s="84" t="s">
        <v>632</v>
      </c>
      <c r="AN83" s="84" t="b">
        <v>0</v>
      </c>
      <c r="AO83" s="92" t="s">
        <v>610</v>
      </c>
      <c r="AP83" s="84" t="s">
        <v>197</v>
      </c>
      <c r="AQ83" s="84">
        <v>0</v>
      </c>
      <c r="AR83" s="84">
        <v>0</v>
      </c>
      <c r="AS83" s="84"/>
      <c r="AT83" s="84"/>
      <c r="AU83" s="84"/>
      <c r="AV83" s="84"/>
      <c r="AW83" s="84"/>
      <c r="AX83" s="84"/>
      <c r="AY83" s="84"/>
      <c r="AZ83" s="84"/>
      <c r="BA83" s="84">
        <v>1</v>
      </c>
      <c r="BB83" s="83" t="str">
        <f>REPLACE(INDEX(GroupVertices[Group],MATCH(Edges[[#This Row],[Vertex 1]],GroupVertices[Vertex],0)),1,1,"")</f>
        <v>1</v>
      </c>
      <c r="BC83" s="83" t="str">
        <f>REPLACE(INDEX(GroupVertices[Group],MATCH(Edges[[#This Row],[Vertex 2]],GroupVertices[Vertex],0)),1,1,"")</f>
        <v>1</v>
      </c>
      <c r="BD83" s="71"/>
      <c r="BE83" s="72"/>
      <c r="BF83" s="71"/>
      <c r="BG83" s="72"/>
      <c r="BH83" s="71"/>
      <c r="BI83" s="72"/>
      <c r="BJ83" s="71"/>
      <c r="BK83" s="72"/>
      <c r="BL83" s="71"/>
    </row>
    <row r="84" spans="1:64" ht="15">
      <c r="A84" s="57" t="s">
        <v>291</v>
      </c>
      <c r="B84" s="57" t="s">
        <v>323</v>
      </c>
      <c r="C84" s="58" t="s">
        <v>1712</v>
      </c>
      <c r="D84" s="59">
        <v>3</v>
      </c>
      <c r="E84" s="60" t="s">
        <v>132</v>
      </c>
      <c r="F84" s="61">
        <v>32</v>
      </c>
      <c r="G84" s="58"/>
      <c r="H84" s="62"/>
      <c r="I84" s="74"/>
      <c r="J84" s="74"/>
      <c r="K84" s="64" t="s">
        <v>65</v>
      </c>
      <c r="L84" s="75">
        <v>84</v>
      </c>
      <c r="M84" s="75"/>
      <c r="N84" s="73"/>
      <c r="O84" s="84" t="s">
        <v>329</v>
      </c>
      <c r="P84" s="87">
        <v>43507.68106481482</v>
      </c>
      <c r="Q84" s="84" t="s">
        <v>331</v>
      </c>
      <c r="R84" s="84"/>
      <c r="S84" s="84"/>
      <c r="T84" s="84"/>
      <c r="U84" s="84"/>
      <c r="V84" s="89" t="s">
        <v>407</v>
      </c>
      <c r="W84" s="87">
        <v>43507.68106481482</v>
      </c>
      <c r="X84" s="89" t="s">
        <v>488</v>
      </c>
      <c r="Y84" s="84"/>
      <c r="Z84" s="84"/>
      <c r="AA84" s="92" t="s">
        <v>577</v>
      </c>
      <c r="AB84" s="84"/>
      <c r="AC84" s="84" t="b">
        <v>0</v>
      </c>
      <c r="AD84" s="84">
        <v>0</v>
      </c>
      <c r="AE84" s="92" t="s">
        <v>620</v>
      </c>
      <c r="AF84" s="84" t="b">
        <v>1</v>
      </c>
      <c r="AG84" s="84" t="s">
        <v>624</v>
      </c>
      <c r="AH84" s="84"/>
      <c r="AI84" s="92" t="s">
        <v>626</v>
      </c>
      <c r="AJ84" s="84" t="b">
        <v>0</v>
      </c>
      <c r="AK84" s="84">
        <v>59</v>
      </c>
      <c r="AL84" s="92" t="s">
        <v>610</v>
      </c>
      <c r="AM84" s="84" t="s">
        <v>632</v>
      </c>
      <c r="AN84" s="84" t="b">
        <v>0</v>
      </c>
      <c r="AO84" s="92" t="s">
        <v>610</v>
      </c>
      <c r="AP84" s="84" t="s">
        <v>197</v>
      </c>
      <c r="AQ84" s="84">
        <v>0</v>
      </c>
      <c r="AR84" s="84">
        <v>0</v>
      </c>
      <c r="AS84" s="84"/>
      <c r="AT84" s="84"/>
      <c r="AU84" s="84"/>
      <c r="AV84" s="84"/>
      <c r="AW84" s="84"/>
      <c r="AX84" s="84"/>
      <c r="AY84" s="84"/>
      <c r="AZ84" s="84"/>
      <c r="BA84" s="84">
        <v>1</v>
      </c>
      <c r="BB84" s="83" t="str">
        <f>REPLACE(INDEX(GroupVertices[Group],MATCH(Edges[[#This Row],[Vertex 1]],GroupVertices[Vertex],0)),1,1,"")</f>
        <v>1</v>
      </c>
      <c r="BC84" s="83" t="str">
        <f>REPLACE(INDEX(GroupVertices[Group],MATCH(Edges[[#This Row],[Vertex 2]],GroupVertices[Vertex],0)),1,1,"")</f>
        <v>1</v>
      </c>
      <c r="BD84" s="71">
        <v>0</v>
      </c>
      <c r="BE84" s="72">
        <v>0</v>
      </c>
      <c r="BF84" s="71">
        <v>0</v>
      </c>
      <c r="BG84" s="72">
        <v>0</v>
      </c>
      <c r="BH84" s="71">
        <v>0</v>
      </c>
      <c r="BI84" s="72">
        <v>0</v>
      </c>
      <c r="BJ84" s="71">
        <v>27</v>
      </c>
      <c r="BK84" s="72">
        <v>100</v>
      </c>
      <c r="BL84" s="71">
        <v>27</v>
      </c>
    </row>
    <row r="85" spans="1:64" ht="15">
      <c r="A85" s="57" t="s">
        <v>303</v>
      </c>
      <c r="B85" s="57" t="s">
        <v>286</v>
      </c>
      <c r="C85" s="58" t="s">
        <v>1712</v>
      </c>
      <c r="D85" s="59">
        <v>3</v>
      </c>
      <c r="E85" s="60" t="s">
        <v>132</v>
      </c>
      <c r="F85" s="61">
        <v>32</v>
      </c>
      <c r="G85" s="58"/>
      <c r="H85" s="62"/>
      <c r="I85" s="74"/>
      <c r="J85" s="74"/>
      <c r="K85" s="64" t="s">
        <v>65</v>
      </c>
      <c r="L85" s="75">
        <v>85</v>
      </c>
      <c r="M85" s="75"/>
      <c r="N85" s="73"/>
      <c r="O85" s="84" t="s">
        <v>327</v>
      </c>
      <c r="P85" s="87">
        <v>43507.68299768519</v>
      </c>
      <c r="Q85" s="84" t="s">
        <v>331</v>
      </c>
      <c r="R85" s="84"/>
      <c r="S85" s="84"/>
      <c r="T85" s="84"/>
      <c r="U85" s="84"/>
      <c r="V85" s="89" t="s">
        <v>417</v>
      </c>
      <c r="W85" s="87">
        <v>43507.68299768519</v>
      </c>
      <c r="X85" s="89" t="s">
        <v>499</v>
      </c>
      <c r="Y85" s="84"/>
      <c r="Z85" s="84"/>
      <c r="AA85" s="92" t="s">
        <v>588</v>
      </c>
      <c r="AB85" s="84"/>
      <c r="AC85" s="84" t="b">
        <v>0</v>
      </c>
      <c r="AD85" s="84">
        <v>0</v>
      </c>
      <c r="AE85" s="92" t="s">
        <v>620</v>
      </c>
      <c r="AF85" s="84" t="b">
        <v>1</v>
      </c>
      <c r="AG85" s="84" t="s">
        <v>624</v>
      </c>
      <c r="AH85" s="84"/>
      <c r="AI85" s="92" t="s">
        <v>626</v>
      </c>
      <c r="AJ85" s="84" t="b">
        <v>0</v>
      </c>
      <c r="AK85" s="84">
        <v>59</v>
      </c>
      <c r="AL85" s="92" t="s">
        <v>610</v>
      </c>
      <c r="AM85" s="84" t="s">
        <v>632</v>
      </c>
      <c r="AN85" s="84" t="b">
        <v>0</v>
      </c>
      <c r="AO85" s="92" t="s">
        <v>610</v>
      </c>
      <c r="AP85" s="84" t="s">
        <v>197</v>
      </c>
      <c r="AQ85" s="84">
        <v>0</v>
      </c>
      <c r="AR85" s="84">
        <v>0</v>
      </c>
      <c r="AS85" s="84"/>
      <c r="AT85" s="84"/>
      <c r="AU85" s="84"/>
      <c r="AV85" s="84"/>
      <c r="AW85" s="84"/>
      <c r="AX85" s="84"/>
      <c r="AY85" s="84"/>
      <c r="AZ85" s="84"/>
      <c r="BA85" s="84">
        <v>1</v>
      </c>
      <c r="BB85" s="83" t="str">
        <f>REPLACE(INDEX(GroupVertices[Group],MATCH(Edges[[#This Row],[Vertex 1]],GroupVertices[Vertex],0)),1,1,"")</f>
        <v>1</v>
      </c>
      <c r="BC85" s="83" t="str">
        <f>REPLACE(INDEX(GroupVertices[Group],MATCH(Edges[[#This Row],[Vertex 2]],GroupVertices[Vertex],0)),1,1,"")</f>
        <v>1</v>
      </c>
      <c r="BD85" s="71"/>
      <c r="BE85" s="72"/>
      <c r="BF85" s="71"/>
      <c r="BG85" s="72"/>
      <c r="BH85" s="71"/>
      <c r="BI85" s="72"/>
      <c r="BJ85" s="71"/>
      <c r="BK85" s="72"/>
      <c r="BL85" s="71"/>
    </row>
    <row r="86" spans="1:64" ht="15">
      <c r="A86" s="57" t="s">
        <v>303</v>
      </c>
      <c r="B86" s="57" t="s">
        <v>323</v>
      </c>
      <c r="C86" s="58" t="s">
        <v>1712</v>
      </c>
      <c r="D86" s="59">
        <v>3</v>
      </c>
      <c r="E86" s="60" t="s">
        <v>132</v>
      </c>
      <c r="F86" s="61">
        <v>32</v>
      </c>
      <c r="G86" s="58"/>
      <c r="H86" s="62"/>
      <c r="I86" s="74"/>
      <c r="J86" s="74"/>
      <c r="K86" s="64" t="s">
        <v>65</v>
      </c>
      <c r="L86" s="75">
        <v>86</v>
      </c>
      <c r="M86" s="75"/>
      <c r="N86" s="73"/>
      <c r="O86" s="84" t="s">
        <v>329</v>
      </c>
      <c r="P86" s="87">
        <v>43507.68299768519</v>
      </c>
      <c r="Q86" s="84" t="s">
        <v>331</v>
      </c>
      <c r="R86" s="84"/>
      <c r="S86" s="84"/>
      <c r="T86" s="84"/>
      <c r="U86" s="84"/>
      <c r="V86" s="89" t="s">
        <v>417</v>
      </c>
      <c r="W86" s="87">
        <v>43507.68299768519</v>
      </c>
      <c r="X86" s="89" t="s">
        <v>499</v>
      </c>
      <c r="Y86" s="84"/>
      <c r="Z86" s="84"/>
      <c r="AA86" s="92" t="s">
        <v>588</v>
      </c>
      <c r="AB86" s="84"/>
      <c r="AC86" s="84" t="b">
        <v>0</v>
      </c>
      <c r="AD86" s="84">
        <v>0</v>
      </c>
      <c r="AE86" s="92" t="s">
        <v>620</v>
      </c>
      <c r="AF86" s="84" t="b">
        <v>1</v>
      </c>
      <c r="AG86" s="84" t="s">
        <v>624</v>
      </c>
      <c r="AH86" s="84"/>
      <c r="AI86" s="92" t="s">
        <v>626</v>
      </c>
      <c r="AJ86" s="84" t="b">
        <v>0</v>
      </c>
      <c r="AK86" s="84">
        <v>59</v>
      </c>
      <c r="AL86" s="92" t="s">
        <v>610</v>
      </c>
      <c r="AM86" s="84" t="s">
        <v>632</v>
      </c>
      <c r="AN86" s="84" t="b">
        <v>0</v>
      </c>
      <c r="AO86" s="92" t="s">
        <v>610</v>
      </c>
      <c r="AP86" s="84" t="s">
        <v>197</v>
      </c>
      <c r="AQ86" s="84">
        <v>0</v>
      </c>
      <c r="AR86" s="84">
        <v>0</v>
      </c>
      <c r="AS86" s="84"/>
      <c r="AT86" s="84"/>
      <c r="AU86" s="84"/>
      <c r="AV86" s="84"/>
      <c r="AW86" s="84"/>
      <c r="AX86" s="84"/>
      <c r="AY86" s="84"/>
      <c r="AZ86" s="84"/>
      <c r="BA86" s="84">
        <v>1</v>
      </c>
      <c r="BB86" s="83" t="str">
        <f>REPLACE(INDEX(GroupVertices[Group],MATCH(Edges[[#This Row],[Vertex 1]],GroupVertices[Vertex],0)),1,1,"")</f>
        <v>1</v>
      </c>
      <c r="BC86" s="83" t="str">
        <f>REPLACE(INDEX(GroupVertices[Group],MATCH(Edges[[#This Row],[Vertex 2]],GroupVertices[Vertex],0)),1,1,"")</f>
        <v>1</v>
      </c>
      <c r="BD86" s="71">
        <v>0</v>
      </c>
      <c r="BE86" s="72">
        <v>0</v>
      </c>
      <c r="BF86" s="71">
        <v>0</v>
      </c>
      <c r="BG86" s="72">
        <v>0</v>
      </c>
      <c r="BH86" s="71">
        <v>0</v>
      </c>
      <c r="BI86" s="72">
        <v>0</v>
      </c>
      <c r="BJ86" s="71">
        <v>27</v>
      </c>
      <c r="BK86" s="72">
        <v>100</v>
      </c>
      <c r="BL86" s="71">
        <v>27</v>
      </c>
    </row>
    <row r="87" spans="1:64" ht="15">
      <c r="A87" s="57" t="s">
        <v>292</v>
      </c>
      <c r="B87" s="57" t="s">
        <v>286</v>
      </c>
      <c r="C87" s="58" t="s">
        <v>1712</v>
      </c>
      <c r="D87" s="59">
        <v>3</v>
      </c>
      <c r="E87" s="60" t="s">
        <v>132</v>
      </c>
      <c r="F87" s="61">
        <v>32</v>
      </c>
      <c r="G87" s="58"/>
      <c r="H87" s="62"/>
      <c r="I87" s="74"/>
      <c r="J87" s="74"/>
      <c r="K87" s="64" t="s">
        <v>65</v>
      </c>
      <c r="L87" s="75">
        <v>87</v>
      </c>
      <c r="M87" s="75"/>
      <c r="N87" s="73"/>
      <c r="O87" s="84" t="s">
        <v>327</v>
      </c>
      <c r="P87" s="87">
        <v>43507.70429398148</v>
      </c>
      <c r="Q87" s="84" t="s">
        <v>331</v>
      </c>
      <c r="R87" s="84"/>
      <c r="S87" s="84"/>
      <c r="T87" s="84"/>
      <c r="U87" s="84"/>
      <c r="V87" s="89" t="s">
        <v>408</v>
      </c>
      <c r="W87" s="87">
        <v>43507.70429398148</v>
      </c>
      <c r="X87" s="89" t="s">
        <v>489</v>
      </c>
      <c r="Y87" s="84"/>
      <c r="Z87" s="84"/>
      <c r="AA87" s="92" t="s">
        <v>578</v>
      </c>
      <c r="AB87" s="84"/>
      <c r="AC87" s="84" t="b">
        <v>0</v>
      </c>
      <c r="AD87" s="84">
        <v>0</v>
      </c>
      <c r="AE87" s="92" t="s">
        <v>620</v>
      </c>
      <c r="AF87" s="84" t="b">
        <v>1</v>
      </c>
      <c r="AG87" s="84" t="s">
        <v>624</v>
      </c>
      <c r="AH87" s="84"/>
      <c r="AI87" s="92" t="s">
        <v>626</v>
      </c>
      <c r="AJ87" s="84" t="b">
        <v>0</v>
      </c>
      <c r="AK87" s="84">
        <v>59</v>
      </c>
      <c r="AL87" s="92" t="s">
        <v>610</v>
      </c>
      <c r="AM87" s="84" t="s">
        <v>630</v>
      </c>
      <c r="AN87" s="84" t="b">
        <v>0</v>
      </c>
      <c r="AO87" s="92" t="s">
        <v>610</v>
      </c>
      <c r="AP87" s="84" t="s">
        <v>197</v>
      </c>
      <c r="AQ87" s="84">
        <v>0</v>
      </c>
      <c r="AR87" s="84">
        <v>0</v>
      </c>
      <c r="AS87" s="84"/>
      <c r="AT87" s="84"/>
      <c r="AU87" s="84"/>
      <c r="AV87" s="84"/>
      <c r="AW87" s="84"/>
      <c r="AX87" s="84"/>
      <c r="AY87" s="84"/>
      <c r="AZ87" s="84"/>
      <c r="BA87" s="84">
        <v>1</v>
      </c>
      <c r="BB87" s="83" t="str">
        <f>REPLACE(INDEX(GroupVertices[Group],MATCH(Edges[[#This Row],[Vertex 1]],GroupVertices[Vertex],0)),1,1,"")</f>
        <v>1</v>
      </c>
      <c r="BC87" s="83" t="str">
        <f>REPLACE(INDEX(GroupVertices[Group],MATCH(Edges[[#This Row],[Vertex 2]],GroupVertices[Vertex],0)),1,1,"")</f>
        <v>1</v>
      </c>
      <c r="BD87" s="71"/>
      <c r="BE87" s="72"/>
      <c r="BF87" s="71"/>
      <c r="BG87" s="72"/>
      <c r="BH87" s="71"/>
      <c r="BI87" s="72"/>
      <c r="BJ87" s="71"/>
      <c r="BK87" s="72"/>
      <c r="BL87" s="71"/>
    </row>
    <row r="88" spans="1:64" ht="15">
      <c r="A88" s="57" t="s">
        <v>292</v>
      </c>
      <c r="B88" s="57" t="s">
        <v>323</v>
      </c>
      <c r="C88" s="58" t="s">
        <v>1712</v>
      </c>
      <c r="D88" s="59">
        <v>3</v>
      </c>
      <c r="E88" s="60" t="s">
        <v>132</v>
      </c>
      <c r="F88" s="61">
        <v>32</v>
      </c>
      <c r="G88" s="58"/>
      <c r="H88" s="62"/>
      <c r="I88" s="74"/>
      <c r="J88" s="74"/>
      <c r="K88" s="64" t="s">
        <v>65</v>
      </c>
      <c r="L88" s="75">
        <v>88</v>
      </c>
      <c r="M88" s="75"/>
      <c r="N88" s="73"/>
      <c r="O88" s="84" t="s">
        <v>329</v>
      </c>
      <c r="P88" s="87">
        <v>43507.70429398148</v>
      </c>
      <c r="Q88" s="84" t="s">
        <v>331</v>
      </c>
      <c r="R88" s="84"/>
      <c r="S88" s="84"/>
      <c r="T88" s="84"/>
      <c r="U88" s="84"/>
      <c r="V88" s="89" t="s">
        <v>408</v>
      </c>
      <c r="W88" s="87">
        <v>43507.70429398148</v>
      </c>
      <c r="X88" s="89" t="s">
        <v>489</v>
      </c>
      <c r="Y88" s="84"/>
      <c r="Z88" s="84"/>
      <c r="AA88" s="92" t="s">
        <v>578</v>
      </c>
      <c r="AB88" s="84"/>
      <c r="AC88" s="84" t="b">
        <v>0</v>
      </c>
      <c r="AD88" s="84">
        <v>0</v>
      </c>
      <c r="AE88" s="92" t="s">
        <v>620</v>
      </c>
      <c r="AF88" s="84" t="b">
        <v>1</v>
      </c>
      <c r="AG88" s="84" t="s">
        <v>624</v>
      </c>
      <c r="AH88" s="84"/>
      <c r="AI88" s="92" t="s">
        <v>626</v>
      </c>
      <c r="AJ88" s="84" t="b">
        <v>0</v>
      </c>
      <c r="AK88" s="84">
        <v>59</v>
      </c>
      <c r="AL88" s="92" t="s">
        <v>610</v>
      </c>
      <c r="AM88" s="84" t="s">
        <v>630</v>
      </c>
      <c r="AN88" s="84" t="b">
        <v>0</v>
      </c>
      <c r="AO88" s="92" t="s">
        <v>610</v>
      </c>
      <c r="AP88" s="84" t="s">
        <v>197</v>
      </c>
      <c r="AQ88" s="84">
        <v>0</v>
      </c>
      <c r="AR88" s="84">
        <v>0</v>
      </c>
      <c r="AS88" s="84"/>
      <c r="AT88" s="84"/>
      <c r="AU88" s="84"/>
      <c r="AV88" s="84"/>
      <c r="AW88" s="84"/>
      <c r="AX88" s="84"/>
      <c r="AY88" s="84"/>
      <c r="AZ88" s="84"/>
      <c r="BA88" s="84">
        <v>1</v>
      </c>
      <c r="BB88" s="83" t="str">
        <f>REPLACE(INDEX(GroupVertices[Group],MATCH(Edges[[#This Row],[Vertex 1]],GroupVertices[Vertex],0)),1,1,"")</f>
        <v>1</v>
      </c>
      <c r="BC88" s="83" t="str">
        <f>REPLACE(INDEX(GroupVertices[Group],MATCH(Edges[[#This Row],[Vertex 2]],GroupVertices[Vertex],0)),1,1,"")</f>
        <v>1</v>
      </c>
      <c r="BD88" s="71">
        <v>0</v>
      </c>
      <c r="BE88" s="72">
        <v>0</v>
      </c>
      <c r="BF88" s="71">
        <v>0</v>
      </c>
      <c r="BG88" s="72">
        <v>0</v>
      </c>
      <c r="BH88" s="71">
        <v>0</v>
      </c>
      <c r="BI88" s="72">
        <v>0</v>
      </c>
      <c r="BJ88" s="71">
        <v>27</v>
      </c>
      <c r="BK88" s="72">
        <v>100</v>
      </c>
      <c r="BL88" s="71">
        <v>27</v>
      </c>
    </row>
    <row r="89" spans="1:64" ht="15">
      <c r="A89" s="57" t="s">
        <v>294</v>
      </c>
      <c r="B89" s="57" t="s">
        <v>286</v>
      </c>
      <c r="C89" s="58" t="s">
        <v>1712</v>
      </c>
      <c r="D89" s="59">
        <v>3</v>
      </c>
      <c r="E89" s="60" t="s">
        <v>132</v>
      </c>
      <c r="F89" s="61">
        <v>32</v>
      </c>
      <c r="G89" s="58"/>
      <c r="H89" s="62"/>
      <c r="I89" s="74"/>
      <c r="J89" s="74"/>
      <c r="K89" s="64" t="s">
        <v>65</v>
      </c>
      <c r="L89" s="75">
        <v>89</v>
      </c>
      <c r="M89" s="75"/>
      <c r="N89" s="73"/>
      <c r="O89" s="84" t="s">
        <v>327</v>
      </c>
      <c r="P89" s="87">
        <v>43507.74387731482</v>
      </c>
      <c r="Q89" s="84" t="s">
        <v>331</v>
      </c>
      <c r="R89" s="84"/>
      <c r="S89" s="84"/>
      <c r="T89" s="84"/>
      <c r="U89" s="84"/>
      <c r="V89" s="89" t="s">
        <v>410</v>
      </c>
      <c r="W89" s="87">
        <v>43507.74387731482</v>
      </c>
      <c r="X89" s="89" t="s">
        <v>491</v>
      </c>
      <c r="Y89" s="84"/>
      <c r="Z89" s="84"/>
      <c r="AA89" s="92" t="s">
        <v>580</v>
      </c>
      <c r="AB89" s="84"/>
      <c r="AC89" s="84" t="b">
        <v>0</v>
      </c>
      <c r="AD89" s="84">
        <v>0</v>
      </c>
      <c r="AE89" s="92" t="s">
        <v>620</v>
      </c>
      <c r="AF89" s="84" t="b">
        <v>1</v>
      </c>
      <c r="AG89" s="84" t="s">
        <v>624</v>
      </c>
      <c r="AH89" s="84"/>
      <c r="AI89" s="92" t="s">
        <v>626</v>
      </c>
      <c r="AJ89" s="84" t="b">
        <v>0</v>
      </c>
      <c r="AK89" s="84">
        <v>59</v>
      </c>
      <c r="AL89" s="92" t="s">
        <v>610</v>
      </c>
      <c r="AM89" s="84" t="s">
        <v>630</v>
      </c>
      <c r="AN89" s="84" t="b">
        <v>0</v>
      </c>
      <c r="AO89" s="92" t="s">
        <v>610</v>
      </c>
      <c r="AP89" s="84" t="s">
        <v>197</v>
      </c>
      <c r="AQ89" s="84">
        <v>0</v>
      </c>
      <c r="AR89" s="84">
        <v>0</v>
      </c>
      <c r="AS89" s="84"/>
      <c r="AT89" s="84"/>
      <c r="AU89" s="84"/>
      <c r="AV89" s="84"/>
      <c r="AW89" s="84"/>
      <c r="AX89" s="84"/>
      <c r="AY89" s="84"/>
      <c r="AZ89" s="84"/>
      <c r="BA89" s="84">
        <v>1</v>
      </c>
      <c r="BB89" s="83" t="str">
        <f>REPLACE(INDEX(GroupVertices[Group],MATCH(Edges[[#This Row],[Vertex 1]],GroupVertices[Vertex],0)),1,1,"")</f>
        <v>1</v>
      </c>
      <c r="BC89" s="83" t="str">
        <f>REPLACE(INDEX(GroupVertices[Group],MATCH(Edges[[#This Row],[Vertex 2]],GroupVertices[Vertex],0)),1,1,"")</f>
        <v>1</v>
      </c>
      <c r="BD89" s="71"/>
      <c r="BE89" s="72"/>
      <c r="BF89" s="71"/>
      <c r="BG89" s="72"/>
      <c r="BH89" s="71"/>
      <c r="BI89" s="72"/>
      <c r="BJ89" s="71"/>
      <c r="BK89" s="72"/>
      <c r="BL89" s="71"/>
    </row>
    <row r="90" spans="1:64" ht="15">
      <c r="A90" s="57" t="s">
        <v>294</v>
      </c>
      <c r="B90" s="57" t="s">
        <v>323</v>
      </c>
      <c r="C90" s="58" t="s">
        <v>1712</v>
      </c>
      <c r="D90" s="59">
        <v>3</v>
      </c>
      <c r="E90" s="60" t="s">
        <v>132</v>
      </c>
      <c r="F90" s="61">
        <v>32</v>
      </c>
      <c r="G90" s="58"/>
      <c r="H90" s="62"/>
      <c r="I90" s="74"/>
      <c r="J90" s="74"/>
      <c r="K90" s="64" t="s">
        <v>65</v>
      </c>
      <c r="L90" s="75">
        <v>90</v>
      </c>
      <c r="M90" s="75"/>
      <c r="N90" s="73"/>
      <c r="O90" s="84" t="s">
        <v>329</v>
      </c>
      <c r="P90" s="87">
        <v>43507.74387731482</v>
      </c>
      <c r="Q90" s="84" t="s">
        <v>331</v>
      </c>
      <c r="R90" s="84"/>
      <c r="S90" s="84"/>
      <c r="T90" s="84"/>
      <c r="U90" s="84"/>
      <c r="V90" s="89" t="s">
        <v>410</v>
      </c>
      <c r="W90" s="87">
        <v>43507.74387731482</v>
      </c>
      <c r="X90" s="89" t="s">
        <v>491</v>
      </c>
      <c r="Y90" s="84"/>
      <c r="Z90" s="84"/>
      <c r="AA90" s="92" t="s">
        <v>580</v>
      </c>
      <c r="AB90" s="84"/>
      <c r="AC90" s="84" t="b">
        <v>0</v>
      </c>
      <c r="AD90" s="84">
        <v>0</v>
      </c>
      <c r="AE90" s="92" t="s">
        <v>620</v>
      </c>
      <c r="AF90" s="84" t="b">
        <v>1</v>
      </c>
      <c r="AG90" s="84" t="s">
        <v>624</v>
      </c>
      <c r="AH90" s="84"/>
      <c r="AI90" s="92" t="s">
        <v>626</v>
      </c>
      <c r="AJ90" s="84" t="b">
        <v>0</v>
      </c>
      <c r="AK90" s="84">
        <v>59</v>
      </c>
      <c r="AL90" s="92" t="s">
        <v>610</v>
      </c>
      <c r="AM90" s="84" t="s">
        <v>630</v>
      </c>
      <c r="AN90" s="84" t="b">
        <v>0</v>
      </c>
      <c r="AO90" s="92" t="s">
        <v>610</v>
      </c>
      <c r="AP90" s="84" t="s">
        <v>197</v>
      </c>
      <c r="AQ90" s="84">
        <v>0</v>
      </c>
      <c r="AR90" s="84">
        <v>0</v>
      </c>
      <c r="AS90" s="84"/>
      <c r="AT90" s="84"/>
      <c r="AU90" s="84"/>
      <c r="AV90" s="84"/>
      <c r="AW90" s="84"/>
      <c r="AX90" s="84"/>
      <c r="AY90" s="84"/>
      <c r="AZ90" s="84"/>
      <c r="BA90" s="84">
        <v>1</v>
      </c>
      <c r="BB90" s="83" t="str">
        <f>REPLACE(INDEX(GroupVertices[Group],MATCH(Edges[[#This Row],[Vertex 1]],GroupVertices[Vertex],0)),1,1,"")</f>
        <v>1</v>
      </c>
      <c r="BC90" s="83" t="str">
        <f>REPLACE(INDEX(GroupVertices[Group],MATCH(Edges[[#This Row],[Vertex 2]],GroupVertices[Vertex],0)),1,1,"")</f>
        <v>1</v>
      </c>
      <c r="BD90" s="71">
        <v>0</v>
      </c>
      <c r="BE90" s="72">
        <v>0</v>
      </c>
      <c r="BF90" s="71">
        <v>0</v>
      </c>
      <c r="BG90" s="72">
        <v>0</v>
      </c>
      <c r="BH90" s="71">
        <v>0</v>
      </c>
      <c r="BI90" s="72">
        <v>0</v>
      </c>
      <c r="BJ90" s="71">
        <v>27</v>
      </c>
      <c r="BK90" s="72">
        <v>100</v>
      </c>
      <c r="BL90" s="71">
        <v>27</v>
      </c>
    </row>
    <row r="91" spans="1:64" ht="15">
      <c r="A91" s="57" t="s">
        <v>293</v>
      </c>
      <c r="B91" s="57" t="s">
        <v>286</v>
      </c>
      <c r="C91" s="58" t="s">
        <v>1712</v>
      </c>
      <c r="D91" s="59">
        <v>3</v>
      </c>
      <c r="E91" s="60" t="s">
        <v>132</v>
      </c>
      <c r="F91" s="61">
        <v>32</v>
      </c>
      <c r="G91" s="58"/>
      <c r="H91" s="62"/>
      <c r="I91" s="74"/>
      <c r="J91" s="74"/>
      <c r="K91" s="64" t="s">
        <v>65</v>
      </c>
      <c r="L91" s="75">
        <v>91</v>
      </c>
      <c r="M91" s="75"/>
      <c r="N91" s="73"/>
      <c r="O91" s="84" t="s">
        <v>327</v>
      </c>
      <c r="P91" s="87">
        <v>43507.7478587963</v>
      </c>
      <c r="Q91" s="84" t="s">
        <v>331</v>
      </c>
      <c r="R91" s="84"/>
      <c r="S91" s="84"/>
      <c r="T91" s="84"/>
      <c r="U91" s="84"/>
      <c r="V91" s="89" t="s">
        <v>409</v>
      </c>
      <c r="W91" s="87">
        <v>43507.7478587963</v>
      </c>
      <c r="X91" s="89" t="s">
        <v>490</v>
      </c>
      <c r="Y91" s="84"/>
      <c r="Z91" s="84"/>
      <c r="AA91" s="92" t="s">
        <v>579</v>
      </c>
      <c r="AB91" s="84"/>
      <c r="AC91" s="84" t="b">
        <v>0</v>
      </c>
      <c r="AD91" s="84">
        <v>0</v>
      </c>
      <c r="AE91" s="92" t="s">
        <v>620</v>
      </c>
      <c r="AF91" s="84" t="b">
        <v>1</v>
      </c>
      <c r="AG91" s="84" t="s">
        <v>624</v>
      </c>
      <c r="AH91" s="84"/>
      <c r="AI91" s="92" t="s">
        <v>626</v>
      </c>
      <c r="AJ91" s="84" t="b">
        <v>0</v>
      </c>
      <c r="AK91" s="84">
        <v>59</v>
      </c>
      <c r="AL91" s="92" t="s">
        <v>610</v>
      </c>
      <c r="AM91" s="84" t="s">
        <v>630</v>
      </c>
      <c r="AN91" s="84" t="b">
        <v>0</v>
      </c>
      <c r="AO91" s="92" t="s">
        <v>610</v>
      </c>
      <c r="AP91" s="84" t="s">
        <v>197</v>
      </c>
      <c r="AQ91" s="84">
        <v>0</v>
      </c>
      <c r="AR91" s="84">
        <v>0</v>
      </c>
      <c r="AS91" s="84"/>
      <c r="AT91" s="84"/>
      <c r="AU91" s="84"/>
      <c r="AV91" s="84"/>
      <c r="AW91" s="84"/>
      <c r="AX91" s="84"/>
      <c r="AY91" s="84"/>
      <c r="AZ91" s="84"/>
      <c r="BA91" s="84">
        <v>1</v>
      </c>
      <c r="BB91" s="83" t="str">
        <f>REPLACE(INDEX(GroupVertices[Group],MATCH(Edges[[#This Row],[Vertex 1]],GroupVertices[Vertex],0)),1,1,"")</f>
        <v>1</v>
      </c>
      <c r="BC91" s="83" t="str">
        <f>REPLACE(INDEX(GroupVertices[Group],MATCH(Edges[[#This Row],[Vertex 2]],GroupVertices[Vertex],0)),1,1,"")</f>
        <v>1</v>
      </c>
      <c r="BD91" s="71"/>
      <c r="BE91" s="72"/>
      <c r="BF91" s="71"/>
      <c r="BG91" s="72"/>
      <c r="BH91" s="71"/>
      <c r="BI91" s="72"/>
      <c r="BJ91" s="71"/>
      <c r="BK91" s="72"/>
      <c r="BL91" s="71"/>
    </row>
    <row r="92" spans="1:64" ht="15">
      <c r="A92" s="57" t="s">
        <v>293</v>
      </c>
      <c r="B92" s="57" t="s">
        <v>323</v>
      </c>
      <c r="C92" s="58" t="s">
        <v>1712</v>
      </c>
      <c r="D92" s="59">
        <v>3</v>
      </c>
      <c r="E92" s="60" t="s">
        <v>132</v>
      </c>
      <c r="F92" s="61">
        <v>32</v>
      </c>
      <c r="G92" s="58"/>
      <c r="H92" s="62"/>
      <c r="I92" s="74"/>
      <c r="J92" s="74"/>
      <c r="K92" s="64" t="s">
        <v>65</v>
      </c>
      <c r="L92" s="75">
        <v>92</v>
      </c>
      <c r="M92" s="75"/>
      <c r="N92" s="73"/>
      <c r="O92" s="84" t="s">
        <v>329</v>
      </c>
      <c r="P92" s="87">
        <v>43507.7478587963</v>
      </c>
      <c r="Q92" s="84" t="s">
        <v>331</v>
      </c>
      <c r="R92" s="84"/>
      <c r="S92" s="84"/>
      <c r="T92" s="84"/>
      <c r="U92" s="84"/>
      <c r="V92" s="89" t="s">
        <v>409</v>
      </c>
      <c r="W92" s="87">
        <v>43507.7478587963</v>
      </c>
      <c r="X92" s="89" t="s">
        <v>490</v>
      </c>
      <c r="Y92" s="84"/>
      <c r="Z92" s="84"/>
      <c r="AA92" s="92" t="s">
        <v>579</v>
      </c>
      <c r="AB92" s="84"/>
      <c r="AC92" s="84" t="b">
        <v>0</v>
      </c>
      <c r="AD92" s="84">
        <v>0</v>
      </c>
      <c r="AE92" s="92" t="s">
        <v>620</v>
      </c>
      <c r="AF92" s="84" t="b">
        <v>1</v>
      </c>
      <c r="AG92" s="84" t="s">
        <v>624</v>
      </c>
      <c r="AH92" s="84"/>
      <c r="AI92" s="92" t="s">
        <v>626</v>
      </c>
      <c r="AJ92" s="84" t="b">
        <v>0</v>
      </c>
      <c r="AK92" s="84">
        <v>59</v>
      </c>
      <c r="AL92" s="92" t="s">
        <v>610</v>
      </c>
      <c r="AM92" s="84" t="s">
        <v>630</v>
      </c>
      <c r="AN92" s="84" t="b">
        <v>0</v>
      </c>
      <c r="AO92" s="92" t="s">
        <v>610</v>
      </c>
      <c r="AP92" s="84" t="s">
        <v>197</v>
      </c>
      <c r="AQ92" s="84">
        <v>0</v>
      </c>
      <c r="AR92" s="84">
        <v>0</v>
      </c>
      <c r="AS92" s="84"/>
      <c r="AT92" s="84"/>
      <c r="AU92" s="84"/>
      <c r="AV92" s="84"/>
      <c r="AW92" s="84"/>
      <c r="AX92" s="84"/>
      <c r="AY92" s="84"/>
      <c r="AZ92" s="84"/>
      <c r="BA92" s="84">
        <v>1</v>
      </c>
      <c r="BB92" s="83" t="str">
        <f>REPLACE(INDEX(GroupVertices[Group],MATCH(Edges[[#This Row],[Vertex 1]],GroupVertices[Vertex],0)),1,1,"")</f>
        <v>1</v>
      </c>
      <c r="BC92" s="83" t="str">
        <f>REPLACE(INDEX(GroupVertices[Group],MATCH(Edges[[#This Row],[Vertex 2]],GroupVertices[Vertex],0)),1,1,"")</f>
        <v>1</v>
      </c>
      <c r="BD92" s="71">
        <v>0</v>
      </c>
      <c r="BE92" s="72">
        <v>0</v>
      </c>
      <c r="BF92" s="71">
        <v>0</v>
      </c>
      <c r="BG92" s="72">
        <v>0</v>
      </c>
      <c r="BH92" s="71">
        <v>0</v>
      </c>
      <c r="BI92" s="72">
        <v>0</v>
      </c>
      <c r="BJ92" s="71">
        <v>27</v>
      </c>
      <c r="BK92" s="72">
        <v>100</v>
      </c>
      <c r="BL92" s="71">
        <v>27</v>
      </c>
    </row>
    <row r="93" spans="1:64" ht="15">
      <c r="A93" s="57" t="s">
        <v>252</v>
      </c>
      <c r="B93" s="57" t="s">
        <v>253</v>
      </c>
      <c r="C93" s="58" t="s">
        <v>1712</v>
      </c>
      <c r="D93" s="59">
        <v>3</v>
      </c>
      <c r="E93" s="60" t="s">
        <v>132</v>
      </c>
      <c r="F93" s="61">
        <v>32</v>
      </c>
      <c r="G93" s="58"/>
      <c r="H93" s="62"/>
      <c r="I93" s="74"/>
      <c r="J93" s="74"/>
      <c r="K93" s="64" t="s">
        <v>65</v>
      </c>
      <c r="L93" s="75">
        <v>93</v>
      </c>
      <c r="M93" s="75"/>
      <c r="N93" s="73"/>
      <c r="O93" s="84" t="s">
        <v>329</v>
      </c>
      <c r="P93" s="87">
        <v>43388.53826388889</v>
      </c>
      <c r="Q93" s="84" t="s">
        <v>332</v>
      </c>
      <c r="R93" s="84"/>
      <c r="S93" s="84"/>
      <c r="T93" s="84" t="s">
        <v>353</v>
      </c>
      <c r="U93" s="89" t="s">
        <v>364</v>
      </c>
      <c r="V93" s="89" t="s">
        <v>364</v>
      </c>
      <c r="W93" s="87">
        <v>43388.53826388889</v>
      </c>
      <c r="X93" s="89" t="s">
        <v>458</v>
      </c>
      <c r="Y93" s="84"/>
      <c r="Z93" s="84"/>
      <c r="AA93" s="92" t="s">
        <v>547</v>
      </c>
      <c r="AB93" s="92" t="s">
        <v>619</v>
      </c>
      <c r="AC93" s="84" t="b">
        <v>0</v>
      </c>
      <c r="AD93" s="84">
        <v>5</v>
      </c>
      <c r="AE93" s="92" t="s">
        <v>623</v>
      </c>
      <c r="AF93" s="84" t="b">
        <v>0</v>
      </c>
      <c r="AG93" s="84" t="s">
        <v>624</v>
      </c>
      <c r="AH93" s="84"/>
      <c r="AI93" s="92" t="s">
        <v>620</v>
      </c>
      <c r="AJ93" s="84" t="b">
        <v>0</v>
      </c>
      <c r="AK93" s="84">
        <v>14</v>
      </c>
      <c r="AL93" s="92" t="s">
        <v>620</v>
      </c>
      <c r="AM93" s="84" t="s">
        <v>632</v>
      </c>
      <c r="AN93" s="84" t="b">
        <v>0</v>
      </c>
      <c r="AO93" s="92" t="s">
        <v>619</v>
      </c>
      <c r="AP93" s="84" t="s">
        <v>327</v>
      </c>
      <c r="AQ93" s="84">
        <v>0</v>
      </c>
      <c r="AR93" s="84">
        <v>0</v>
      </c>
      <c r="AS93" s="84"/>
      <c r="AT93" s="84"/>
      <c r="AU93" s="84"/>
      <c r="AV93" s="84"/>
      <c r="AW93" s="84"/>
      <c r="AX93" s="84"/>
      <c r="AY93" s="84"/>
      <c r="AZ93" s="84"/>
      <c r="BA93" s="84">
        <v>1</v>
      </c>
      <c r="BB93" s="83" t="str">
        <f>REPLACE(INDEX(GroupVertices[Group],MATCH(Edges[[#This Row],[Vertex 1]],GroupVertices[Vertex],0)),1,1,"")</f>
        <v>5</v>
      </c>
      <c r="BC93" s="83" t="str">
        <f>REPLACE(INDEX(GroupVertices[Group],MATCH(Edges[[#This Row],[Vertex 2]],GroupVertices[Vertex],0)),1,1,"")</f>
        <v>5</v>
      </c>
      <c r="BD93" s="71"/>
      <c r="BE93" s="72"/>
      <c r="BF93" s="71"/>
      <c r="BG93" s="72"/>
      <c r="BH93" s="71"/>
      <c r="BI93" s="72"/>
      <c r="BJ93" s="71"/>
      <c r="BK93" s="72"/>
      <c r="BL93" s="71"/>
    </row>
    <row r="94" spans="1:64" ht="15">
      <c r="A94" s="57" t="s">
        <v>252</v>
      </c>
      <c r="B94" s="57" t="s">
        <v>324</v>
      </c>
      <c r="C94" s="58" t="s">
        <v>1712</v>
      </c>
      <c r="D94" s="59">
        <v>3</v>
      </c>
      <c r="E94" s="60" t="s">
        <v>132</v>
      </c>
      <c r="F94" s="61">
        <v>32</v>
      </c>
      <c r="G94" s="58"/>
      <c r="H94" s="62"/>
      <c r="I94" s="74"/>
      <c r="J94" s="74"/>
      <c r="K94" s="64" t="s">
        <v>65</v>
      </c>
      <c r="L94" s="75">
        <v>94</v>
      </c>
      <c r="M94" s="75"/>
      <c r="N94" s="73"/>
      <c r="O94" s="84" t="s">
        <v>329</v>
      </c>
      <c r="P94" s="87">
        <v>43388.53826388889</v>
      </c>
      <c r="Q94" s="84" t="s">
        <v>332</v>
      </c>
      <c r="R94" s="84"/>
      <c r="S94" s="84"/>
      <c r="T94" s="84" t="s">
        <v>353</v>
      </c>
      <c r="U94" s="89" t="s">
        <v>364</v>
      </c>
      <c r="V94" s="89" t="s">
        <v>364</v>
      </c>
      <c r="W94" s="87">
        <v>43388.53826388889</v>
      </c>
      <c r="X94" s="89" t="s">
        <v>458</v>
      </c>
      <c r="Y94" s="84"/>
      <c r="Z94" s="84"/>
      <c r="AA94" s="92" t="s">
        <v>547</v>
      </c>
      <c r="AB94" s="92" t="s">
        <v>619</v>
      </c>
      <c r="AC94" s="84" t="b">
        <v>0</v>
      </c>
      <c r="AD94" s="84">
        <v>5</v>
      </c>
      <c r="AE94" s="92" t="s">
        <v>623</v>
      </c>
      <c r="AF94" s="84" t="b">
        <v>0</v>
      </c>
      <c r="AG94" s="84" t="s">
        <v>624</v>
      </c>
      <c r="AH94" s="84"/>
      <c r="AI94" s="92" t="s">
        <v>620</v>
      </c>
      <c r="AJ94" s="84" t="b">
        <v>0</v>
      </c>
      <c r="AK94" s="84">
        <v>14</v>
      </c>
      <c r="AL94" s="92" t="s">
        <v>620</v>
      </c>
      <c r="AM94" s="84" t="s">
        <v>632</v>
      </c>
      <c r="AN94" s="84" t="b">
        <v>0</v>
      </c>
      <c r="AO94" s="92" t="s">
        <v>619</v>
      </c>
      <c r="AP94" s="84" t="s">
        <v>327</v>
      </c>
      <c r="AQ94" s="84">
        <v>0</v>
      </c>
      <c r="AR94" s="84">
        <v>0</v>
      </c>
      <c r="AS94" s="84"/>
      <c r="AT94" s="84"/>
      <c r="AU94" s="84"/>
      <c r="AV94" s="84"/>
      <c r="AW94" s="84"/>
      <c r="AX94" s="84"/>
      <c r="AY94" s="84"/>
      <c r="AZ94" s="84"/>
      <c r="BA94" s="84">
        <v>1</v>
      </c>
      <c r="BB94" s="83" t="str">
        <f>REPLACE(INDEX(GroupVertices[Group],MATCH(Edges[[#This Row],[Vertex 1]],GroupVertices[Vertex],0)),1,1,"")</f>
        <v>5</v>
      </c>
      <c r="BC94" s="83" t="str">
        <f>REPLACE(INDEX(GroupVertices[Group],MATCH(Edges[[#This Row],[Vertex 2]],GroupVertices[Vertex],0)),1,1,"")</f>
        <v>5</v>
      </c>
      <c r="BD94" s="71"/>
      <c r="BE94" s="72"/>
      <c r="BF94" s="71"/>
      <c r="BG94" s="72"/>
      <c r="BH94" s="71"/>
      <c r="BI94" s="72"/>
      <c r="BJ94" s="71"/>
      <c r="BK94" s="72"/>
      <c r="BL94" s="71"/>
    </row>
    <row r="95" spans="1:64" ht="15">
      <c r="A95" s="57" t="s">
        <v>252</v>
      </c>
      <c r="B95" s="57" t="s">
        <v>325</v>
      </c>
      <c r="C95" s="58" t="s">
        <v>1712</v>
      </c>
      <c r="D95" s="59">
        <v>3</v>
      </c>
      <c r="E95" s="60" t="s">
        <v>132</v>
      </c>
      <c r="F95" s="61">
        <v>32</v>
      </c>
      <c r="G95" s="58"/>
      <c r="H95" s="62"/>
      <c r="I95" s="74"/>
      <c r="J95" s="74"/>
      <c r="K95" s="64" t="s">
        <v>65</v>
      </c>
      <c r="L95" s="75">
        <v>95</v>
      </c>
      <c r="M95" s="75"/>
      <c r="N95" s="73"/>
      <c r="O95" s="84" t="s">
        <v>329</v>
      </c>
      <c r="P95" s="87">
        <v>43388.53826388889</v>
      </c>
      <c r="Q95" s="84" t="s">
        <v>332</v>
      </c>
      <c r="R95" s="84"/>
      <c r="S95" s="84"/>
      <c r="T95" s="84" t="s">
        <v>353</v>
      </c>
      <c r="U95" s="89" t="s">
        <v>364</v>
      </c>
      <c r="V95" s="89" t="s">
        <v>364</v>
      </c>
      <c r="W95" s="87">
        <v>43388.53826388889</v>
      </c>
      <c r="X95" s="89" t="s">
        <v>458</v>
      </c>
      <c r="Y95" s="84"/>
      <c r="Z95" s="84"/>
      <c r="AA95" s="92" t="s">
        <v>547</v>
      </c>
      <c r="AB95" s="92" t="s">
        <v>619</v>
      </c>
      <c r="AC95" s="84" t="b">
        <v>0</v>
      </c>
      <c r="AD95" s="84">
        <v>5</v>
      </c>
      <c r="AE95" s="92" t="s">
        <v>623</v>
      </c>
      <c r="AF95" s="84" t="b">
        <v>0</v>
      </c>
      <c r="AG95" s="84" t="s">
        <v>624</v>
      </c>
      <c r="AH95" s="84"/>
      <c r="AI95" s="92" t="s">
        <v>620</v>
      </c>
      <c r="AJ95" s="84" t="b">
        <v>0</v>
      </c>
      <c r="AK95" s="84">
        <v>14</v>
      </c>
      <c r="AL95" s="92" t="s">
        <v>620</v>
      </c>
      <c r="AM95" s="84" t="s">
        <v>632</v>
      </c>
      <c r="AN95" s="84" t="b">
        <v>0</v>
      </c>
      <c r="AO95" s="92" t="s">
        <v>619</v>
      </c>
      <c r="AP95" s="84" t="s">
        <v>327</v>
      </c>
      <c r="AQ95" s="84">
        <v>0</v>
      </c>
      <c r="AR95" s="84">
        <v>0</v>
      </c>
      <c r="AS95" s="84"/>
      <c r="AT95" s="84"/>
      <c r="AU95" s="84"/>
      <c r="AV95" s="84"/>
      <c r="AW95" s="84"/>
      <c r="AX95" s="84"/>
      <c r="AY95" s="84"/>
      <c r="AZ95" s="84"/>
      <c r="BA95" s="84">
        <v>1</v>
      </c>
      <c r="BB95" s="83" t="str">
        <f>REPLACE(INDEX(GroupVertices[Group],MATCH(Edges[[#This Row],[Vertex 1]],GroupVertices[Vertex],0)),1,1,"")</f>
        <v>5</v>
      </c>
      <c r="BC95" s="83" t="str">
        <f>REPLACE(INDEX(GroupVertices[Group],MATCH(Edges[[#This Row],[Vertex 2]],GroupVertices[Vertex],0)),1,1,"")</f>
        <v>5</v>
      </c>
      <c r="BD95" s="71"/>
      <c r="BE95" s="72"/>
      <c r="BF95" s="71"/>
      <c r="BG95" s="72"/>
      <c r="BH95" s="71"/>
      <c r="BI95" s="72"/>
      <c r="BJ95" s="71"/>
      <c r="BK95" s="72"/>
      <c r="BL95" s="71"/>
    </row>
    <row r="96" spans="1:64" ht="15">
      <c r="A96" s="57" t="s">
        <v>252</v>
      </c>
      <c r="B96" s="57" t="s">
        <v>259</v>
      </c>
      <c r="C96" s="58" t="s">
        <v>1712</v>
      </c>
      <c r="D96" s="59">
        <v>3</v>
      </c>
      <c r="E96" s="60" t="s">
        <v>132</v>
      </c>
      <c r="F96" s="61">
        <v>32</v>
      </c>
      <c r="G96" s="58"/>
      <c r="H96" s="62"/>
      <c r="I96" s="74"/>
      <c r="J96" s="74"/>
      <c r="K96" s="64" t="s">
        <v>65</v>
      </c>
      <c r="L96" s="75">
        <v>96</v>
      </c>
      <c r="M96" s="75"/>
      <c r="N96" s="73"/>
      <c r="O96" s="84" t="s">
        <v>328</v>
      </c>
      <c r="P96" s="87">
        <v>43388.53826388889</v>
      </c>
      <c r="Q96" s="84" t="s">
        <v>332</v>
      </c>
      <c r="R96" s="84"/>
      <c r="S96" s="84"/>
      <c r="T96" s="84" t="s">
        <v>353</v>
      </c>
      <c r="U96" s="89" t="s">
        <v>364</v>
      </c>
      <c r="V96" s="89" t="s">
        <v>364</v>
      </c>
      <c r="W96" s="87">
        <v>43388.53826388889</v>
      </c>
      <c r="X96" s="89" t="s">
        <v>458</v>
      </c>
      <c r="Y96" s="84"/>
      <c r="Z96" s="84"/>
      <c r="AA96" s="92" t="s">
        <v>547</v>
      </c>
      <c r="AB96" s="92" t="s">
        <v>619</v>
      </c>
      <c r="AC96" s="84" t="b">
        <v>0</v>
      </c>
      <c r="AD96" s="84">
        <v>5</v>
      </c>
      <c r="AE96" s="92" t="s">
        <v>623</v>
      </c>
      <c r="AF96" s="84" t="b">
        <v>0</v>
      </c>
      <c r="AG96" s="84" t="s">
        <v>624</v>
      </c>
      <c r="AH96" s="84"/>
      <c r="AI96" s="92" t="s">
        <v>620</v>
      </c>
      <c r="AJ96" s="84" t="b">
        <v>0</v>
      </c>
      <c r="AK96" s="84">
        <v>14</v>
      </c>
      <c r="AL96" s="92" t="s">
        <v>620</v>
      </c>
      <c r="AM96" s="84" t="s">
        <v>632</v>
      </c>
      <c r="AN96" s="84" t="b">
        <v>0</v>
      </c>
      <c r="AO96" s="92" t="s">
        <v>619</v>
      </c>
      <c r="AP96" s="84" t="s">
        <v>327</v>
      </c>
      <c r="AQ96" s="84">
        <v>0</v>
      </c>
      <c r="AR96" s="84">
        <v>0</v>
      </c>
      <c r="AS96" s="84"/>
      <c r="AT96" s="84"/>
      <c r="AU96" s="84"/>
      <c r="AV96" s="84"/>
      <c r="AW96" s="84"/>
      <c r="AX96" s="84"/>
      <c r="AY96" s="84"/>
      <c r="AZ96" s="84"/>
      <c r="BA96" s="84">
        <v>1</v>
      </c>
      <c r="BB96" s="83" t="str">
        <f>REPLACE(INDEX(GroupVertices[Group],MATCH(Edges[[#This Row],[Vertex 1]],GroupVertices[Vertex],0)),1,1,"")</f>
        <v>5</v>
      </c>
      <c r="BC96" s="83" t="str">
        <f>REPLACE(INDEX(GroupVertices[Group],MATCH(Edges[[#This Row],[Vertex 2]],GroupVertices[Vertex],0)),1,1,"")</f>
        <v>5</v>
      </c>
      <c r="BD96" s="71">
        <v>0</v>
      </c>
      <c r="BE96" s="72">
        <v>0</v>
      </c>
      <c r="BF96" s="71">
        <v>0</v>
      </c>
      <c r="BG96" s="72">
        <v>0</v>
      </c>
      <c r="BH96" s="71">
        <v>0</v>
      </c>
      <c r="BI96" s="72">
        <v>0</v>
      </c>
      <c r="BJ96" s="71">
        <v>12</v>
      </c>
      <c r="BK96" s="72">
        <v>100</v>
      </c>
      <c r="BL96" s="71">
        <v>12</v>
      </c>
    </row>
    <row r="97" spans="1:64" ht="15">
      <c r="A97" s="57" t="s">
        <v>235</v>
      </c>
      <c r="B97" s="57" t="s">
        <v>252</v>
      </c>
      <c r="C97" s="58" t="s">
        <v>1712</v>
      </c>
      <c r="D97" s="59">
        <v>3</v>
      </c>
      <c r="E97" s="60" t="s">
        <v>132</v>
      </c>
      <c r="F97" s="61">
        <v>32</v>
      </c>
      <c r="G97" s="58"/>
      <c r="H97" s="62"/>
      <c r="I97" s="74"/>
      <c r="J97" s="74"/>
      <c r="K97" s="64" t="s">
        <v>65</v>
      </c>
      <c r="L97" s="75">
        <v>97</v>
      </c>
      <c r="M97" s="75"/>
      <c r="N97" s="73"/>
      <c r="O97" s="84" t="s">
        <v>327</v>
      </c>
      <c r="P97" s="87">
        <v>43507.821805555555</v>
      </c>
      <c r="Q97" s="84" t="s">
        <v>332</v>
      </c>
      <c r="R97" s="84"/>
      <c r="S97" s="84"/>
      <c r="T97" s="84" t="s">
        <v>353</v>
      </c>
      <c r="U97" s="84"/>
      <c r="V97" s="89" t="s">
        <v>368</v>
      </c>
      <c r="W97" s="87">
        <v>43507.821805555555</v>
      </c>
      <c r="X97" s="89" t="s">
        <v>441</v>
      </c>
      <c r="Y97" s="84"/>
      <c r="Z97" s="84"/>
      <c r="AA97" s="92" t="s">
        <v>530</v>
      </c>
      <c r="AB97" s="84"/>
      <c r="AC97" s="84" t="b">
        <v>0</v>
      </c>
      <c r="AD97" s="84">
        <v>0</v>
      </c>
      <c r="AE97" s="92" t="s">
        <v>620</v>
      </c>
      <c r="AF97" s="84" t="b">
        <v>0</v>
      </c>
      <c r="AG97" s="84" t="s">
        <v>624</v>
      </c>
      <c r="AH97" s="84"/>
      <c r="AI97" s="92" t="s">
        <v>620</v>
      </c>
      <c r="AJ97" s="84" t="b">
        <v>0</v>
      </c>
      <c r="AK97" s="84">
        <v>14</v>
      </c>
      <c r="AL97" s="92" t="s">
        <v>547</v>
      </c>
      <c r="AM97" s="84" t="s">
        <v>631</v>
      </c>
      <c r="AN97" s="84" t="b">
        <v>0</v>
      </c>
      <c r="AO97" s="92" t="s">
        <v>547</v>
      </c>
      <c r="AP97" s="84" t="s">
        <v>197</v>
      </c>
      <c r="AQ97" s="84">
        <v>0</v>
      </c>
      <c r="AR97" s="84">
        <v>0</v>
      </c>
      <c r="AS97" s="84"/>
      <c r="AT97" s="84"/>
      <c r="AU97" s="84"/>
      <c r="AV97" s="84"/>
      <c r="AW97" s="84"/>
      <c r="AX97" s="84"/>
      <c r="AY97" s="84"/>
      <c r="AZ97" s="84"/>
      <c r="BA97" s="84">
        <v>1</v>
      </c>
      <c r="BB97" s="83" t="str">
        <f>REPLACE(INDEX(GroupVertices[Group],MATCH(Edges[[#This Row],[Vertex 1]],GroupVertices[Vertex],0)),1,1,"")</f>
        <v>5</v>
      </c>
      <c r="BC97" s="83" t="str">
        <f>REPLACE(INDEX(GroupVertices[Group],MATCH(Edges[[#This Row],[Vertex 2]],GroupVertices[Vertex],0)),1,1,"")</f>
        <v>5</v>
      </c>
      <c r="BD97" s="71"/>
      <c r="BE97" s="72"/>
      <c r="BF97" s="71"/>
      <c r="BG97" s="72"/>
      <c r="BH97" s="71"/>
      <c r="BI97" s="72"/>
      <c r="BJ97" s="71"/>
      <c r="BK97" s="72"/>
      <c r="BL97" s="71"/>
    </row>
    <row r="98" spans="1:64" ht="15">
      <c r="A98" s="57" t="s">
        <v>235</v>
      </c>
      <c r="B98" s="57" t="s">
        <v>253</v>
      </c>
      <c r="C98" s="58" t="s">
        <v>1712</v>
      </c>
      <c r="D98" s="59">
        <v>3</v>
      </c>
      <c r="E98" s="60" t="s">
        <v>132</v>
      </c>
      <c r="F98" s="61">
        <v>32</v>
      </c>
      <c r="G98" s="58"/>
      <c r="H98" s="62"/>
      <c r="I98" s="74"/>
      <c r="J98" s="74"/>
      <c r="K98" s="64" t="s">
        <v>65</v>
      </c>
      <c r="L98" s="75">
        <v>98</v>
      </c>
      <c r="M98" s="75"/>
      <c r="N98" s="73"/>
      <c r="O98" s="84" t="s">
        <v>329</v>
      </c>
      <c r="P98" s="87">
        <v>43507.821805555555</v>
      </c>
      <c r="Q98" s="84" t="s">
        <v>332</v>
      </c>
      <c r="R98" s="84"/>
      <c r="S98" s="84"/>
      <c r="T98" s="84" t="s">
        <v>353</v>
      </c>
      <c r="U98" s="84"/>
      <c r="V98" s="89" t="s">
        <v>368</v>
      </c>
      <c r="W98" s="87">
        <v>43507.821805555555</v>
      </c>
      <c r="X98" s="89" t="s">
        <v>441</v>
      </c>
      <c r="Y98" s="84"/>
      <c r="Z98" s="84"/>
      <c r="AA98" s="92" t="s">
        <v>530</v>
      </c>
      <c r="AB98" s="84"/>
      <c r="AC98" s="84" t="b">
        <v>0</v>
      </c>
      <c r="AD98" s="84">
        <v>0</v>
      </c>
      <c r="AE98" s="92" t="s">
        <v>620</v>
      </c>
      <c r="AF98" s="84" t="b">
        <v>0</v>
      </c>
      <c r="AG98" s="84" t="s">
        <v>624</v>
      </c>
      <c r="AH98" s="84"/>
      <c r="AI98" s="92" t="s">
        <v>620</v>
      </c>
      <c r="AJ98" s="84" t="b">
        <v>0</v>
      </c>
      <c r="AK98" s="84">
        <v>14</v>
      </c>
      <c r="AL98" s="92" t="s">
        <v>547</v>
      </c>
      <c r="AM98" s="84" t="s">
        <v>631</v>
      </c>
      <c r="AN98" s="84" t="b">
        <v>0</v>
      </c>
      <c r="AO98" s="92" t="s">
        <v>547</v>
      </c>
      <c r="AP98" s="84" t="s">
        <v>197</v>
      </c>
      <c r="AQ98" s="84">
        <v>0</v>
      </c>
      <c r="AR98" s="84">
        <v>0</v>
      </c>
      <c r="AS98" s="84"/>
      <c r="AT98" s="84"/>
      <c r="AU98" s="84"/>
      <c r="AV98" s="84"/>
      <c r="AW98" s="84"/>
      <c r="AX98" s="84"/>
      <c r="AY98" s="84"/>
      <c r="AZ98" s="84"/>
      <c r="BA98" s="84">
        <v>1</v>
      </c>
      <c r="BB98" s="83" t="str">
        <f>REPLACE(INDEX(GroupVertices[Group],MATCH(Edges[[#This Row],[Vertex 1]],GroupVertices[Vertex],0)),1,1,"")</f>
        <v>5</v>
      </c>
      <c r="BC98" s="83" t="str">
        <f>REPLACE(INDEX(GroupVertices[Group],MATCH(Edges[[#This Row],[Vertex 2]],GroupVertices[Vertex],0)),1,1,"")</f>
        <v>5</v>
      </c>
      <c r="BD98" s="71"/>
      <c r="BE98" s="72"/>
      <c r="BF98" s="71"/>
      <c r="BG98" s="72"/>
      <c r="BH98" s="71"/>
      <c r="BI98" s="72"/>
      <c r="BJ98" s="71"/>
      <c r="BK98" s="72"/>
      <c r="BL98" s="71"/>
    </row>
    <row r="99" spans="1:64" ht="15">
      <c r="A99" s="57" t="s">
        <v>235</v>
      </c>
      <c r="B99" s="57" t="s">
        <v>324</v>
      </c>
      <c r="C99" s="58" t="s">
        <v>1712</v>
      </c>
      <c r="D99" s="59">
        <v>3</v>
      </c>
      <c r="E99" s="60" t="s">
        <v>132</v>
      </c>
      <c r="F99" s="61">
        <v>32</v>
      </c>
      <c r="G99" s="58"/>
      <c r="H99" s="62"/>
      <c r="I99" s="74"/>
      <c r="J99" s="74"/>
      <c r="K99" s="64" t="s">
        <v>65</v>
      </c>
      <c r="L99" s="75">
        <v>99</v>
      </c>
      <c r="M99" s="75"/>
      <c r="N99" s="73"/>
      <c r="O99" s="84" t="s">
        <v>329</v>
      </c>
      <c r="P99" s="87">
        <v>43507.821805555555</v>
      </c>
      <c r="Q99" s="84" t="s">
        <v>332</v>
      </c>
      <c r="R99" s="84"/>
      <c r="S99" s="84"/>
      <c r="T99" s="84" t="s">
        <v>353</v>
      </c>
      <c r="U99" s="84"/>
      <c r="V99" s="89" t="s">
        <v>368</v>
      </c>
      <c r="W99" s="87">
        <v>43507.821805555555</v>
      </c>
      <c r="X99" s="89" t="s">
        <v>441</v>
      </c>
      <c r="Y99" s="84"/>
      <c r="Z99" s="84"/>
      <c r="AA99" s="92" t="s">
        <v>530</v>
      </c>
      <c r="AB99" s="84"/>
      <c r="AC99" s="84" t="b">
        <v>0</v>
      </c>
      <c r="AD99" s="84">
        <v>0</v>
      </c>
      <c r="AE99" s="92" t="s">
        <v>620</v>
      </c>
      <c r="AF99" s="84" t="b">
        <v>0</v>
      </c>
      <c r="AG99" s="84" t="s">
        <v>624</v>
      </c>
      <c r="AH99" s="84"/>
      <c r="AI99" s="92" t="s">
        <v>620</v>
      </c>
      <c r="AJ99" s="84" t="b">
        <v>0</v>
      </c>
      <c r="AK99" s="84">
        <v>14</v>
      </c>
      <c r="AL99" s="92" t="s">
        <v>547</v>
      </c>
      <c r="AM99" s="84" t="s">
        <v>631</v>
      </c>
      <c r="AN99" s="84" t="b">
        <v>0</v>
      </c>
      <c r="AO99" s="92" t="s">
        <v>547</v>
      </c>
      <c r="AP99" s="84" t="s">
        <v>197</v>
      </c>
      <c r="AQ99" s="84">
        <v>0</v>
      </c>
      <c r="AR99" s="84">
        <v>0</v>
      </c>
      <c r="AS99" s="84"/>
      <c r="AT99" s="84"/>
      <c r="AU99" s="84"/>
      <c r="AV99" s="84"/>
      <c r="AW99" s="84"/>
      <c r="AX99" s="84"/>
      <c r="AY99" s="84"/>
      <c r="AZ99" s="84"/>
      <c r="BA99" s="84">
        <v>1</v>
      </c>
      <c r="BB99" s="83" t="str">
        <f>REPLACE(INDEX(GroupVertices[Group],MATCH(Edges[[#This Row],[Vertex 1]],GroupVertices[Vertex],0)),1,1,"")</f>
        <v>5</v>
      </c>
      <c r="BC99" s="83" t="str">
        <f>REPLACE(INDEX(GroupVertices[Group],MATCH(Edges[[#This Row],[Vertex 2]],GroupVertices[Vertex],0)),1,1,"")</f>
        <v>5</v>
      </c>
      <c r="BD99" s="71"/>
      <c r="BE99" s="72"/>
      <c r="BF99" s="71"/>
      <c r="BG99" s="72"/>
      <c r="BH99" s="71"/>
      <c r="BI99" s="72"/>
      <c r="BJ99" s="71"/>
      <c r="BK99" s="72"/>
      <c r="BL99" s="71"/>
    </row>
    <row r="100" spans="1:64" ht="15">
      <c r="A100" s="57" t="s">
        <v>235</v>
      </c>
      <c r="B100" s="57" t="s">
        <v>325</v>
      </c>
      <c r="C100" s="58" t="s">
        <v>1712</v>
      </c>
      <c r="D100" s="59">
        <v>3</v>
      </c>
      <c r="E100" s="60" t="s">
        <v>132</v>
      </c>
      <c r="F100" s="61">
        <v>32</v>
      </c>
      <c r="G100" s="58"/>
      <c r="H100" s="62"/>
      <c r="I100" s="74"/>
      <c r="J100" s="74"/>
      <c r="K100" s="64" t="s">
        <v>65</v>
      </c>
      <c r="L100" s="75">
        <v>100</v>
      </c>
      <c r="M100" s="75"/>
      <c r="N100" s="73"/>
      <c r="O100" s="84" t="s">
        <v>329</v>
      </c>
      <c r="P100" s="87">
        <v>43507.821805555555</v>
      </c>
      <c r="Q100" s="84" t="s">
        <v>332</v>
      </c>
      <c r="R100" s="84"/>
      <c r="S100" s="84"/>
      <c r="T100" s="84" t="s">
        <v>353</v>
      </c>
      <c r="U100" s="84"/>
      <c r="V100" s="89" t="s">
        <v>368</v>
      </c>
      <c r="W100" s="87">
        <v>43507.821805555555</v>
      </c>
      <c r="X100" s="89" t="s">
        <v>441</v>
      </c>
      <c r="Y100" s="84"/>
      <c r="Z100" s="84"/>
      <c r="AA100" s="92" t="s">
        <v>530</v>
      </c>
      <c r="AB100" s="84"/>
      <c r="AC100" s="84" t="b">
        <v>0</v>
      </c>
      <c r="AD100" s="84">
        <v>0</v>
      </c>
      <c r="AE100" s="92" t="s">
        <v>620</v>
      </c>
      <c r="AF100" s="84" t="b">
        <v>0</v>
      </c>
      <c r="AG100" s="84" t="s">
        <v>624</v>
      </c>
      <c r="AH100" s="84"/>
      <c r="AI100" s="92" t="s">
        <v>620</v>
      </c>
      <c r="AJ100" s="84" t="b">
        <v>0</v>
      </c>
      <c r="AK100" s="84">
        <v>14</v>
      </c>
      <c r="AL100" s="92" t="s">
        <v>547</v>
      </c>
      <c r="AM100" s="84" t="s">
        <v>631</v>
      </c>
      <c r="AN100" s="84" t="b">
        <v>0</v>
      </c>
      <c r="AO100" s="92" t="s">
        <v>547</v>
      </c>
      <c r="AP100" s="84" t="s">
        <v>197</v>
      </c>
      <c r="AQ100" s="84">
        <v>0</v>
      </c>
      <c r="AR100" s="84">
        <v>0</v>
      </c>
      <c r="AS100" s="84"/>
      <c r="AT100" s="84"/>
      <c r="AU100" s="84"/>
      <c r="AV100" s="84"/>
      <c r="AW100" s="84"/>
      <c r="AX100" s="84"/>
      <c r="AY100" s="84"/>
      <c r="AZ100" s="84"/>
      <c r="BA100" s="84">
        <v>1</v>
      </c>
      <c r="BB100" s="83" t="str">
        <f>REPLACE(INDEX(GroupVertices[Group],MATCH(Edges[[#This Row],[Vertex 1]],GroupVertices[Vertex],0)),1,1,"")</f>
        <v>5</v>
      </c>
      <c r="BC100" s="83" t="str">
        <f>REPLACE(INDEX(GroupVertices[Group],MATCH(Edges[[#This Row],[Vertex 2]],GroupVertices[Vertex],0)),1,1,"")</f>
        <v>5</v>
      </c>
      <c r="BD100" s="71"/>
      <c r="BE100" s="72"/>
      <c r="BF100" s="71"/>
      <c r="BG100" s="72"/>
      <c r="BH100" s="71"/>
      <c r="BI100" s="72"/>
      <c r="BJ100" s="71"/>
      <c r="BK100" s="72"/>
      <c r="BL100" s="71"/>
    </row>
    <row r="101" spans="1:64" ht="15">
      <c r="A101" s="57" t="s">
        <v>235</v>
      </c>
      <c r="B101" s="57" t="s">
        <v>259</v>
      </c>
      <c r="C101" s="58" t="s">
        <v>1712</v>
      </c>
      <c r="D101" s="59">
        <v>3</v>
      </c>
      <c r="E101" s="60" t="s">
        <v>132</v>
      </c>
      <c r="F101" s="61">
        <v>32</v>
      </c>
      <c r="G101" s="58"/>
      <c r="H101" s="62"/>
      <c r="I101" s="74"/>
      <c r="J101" s="74"/>
      <c r="K101" s="64" t="s">
        <v>65</v>
      </c>
      <c r="L101" s="75">
        <v>101</v>
      </c>
      <c r="M101" s="75"/>
      <c r="N101" s="73"/>
      <c r="O101" s="84" t="s">
        <v>328</v>
      </c>
      <c r="P101" s="87">
        <v>43507.821805555555</v>
      </c>
      <c r="Q101" s="84" t="s">
        <v>332</v>
      </c>
      <c r="R101" s="84"/>
      <c r="S101" s="84"/>
      <c r="T101" s="84" t="s">
        <v>353</v>
      </c>
      <c r="U101" s="84"/>
      <c r="V101" s="89" t="s">
        <v>368</v>
      </c>
      <c r="W101" s="87">
        <v>43507.821805555555</v>
      </c>
      <c r="X101" s="89" t="s">
        <v>441</v>
      </c>
      <c r="Y101" s="84"/>
      <c r="Z101" s="84"/>
      <c r="AA101" s="92" t="s">
        <v>530</v>
      </c>
      <c r="AB101" s="84"/>
      <c r="AC101" s="84" t="b">
        <v>0</v>
      </c>
      <c r="AD101" s="84">
        <v>0</v>
      </c>
      <c r="AE101" s="92" t="s">
        <v>620</v>
      </c>
      <c r="AF101" s="84" t="b">
        <v>0</v>
      </c>
      <c r="AG101" s="84" t="s">
        <v>624</v>
      </c>
      <c r="AH101" s="84"/>
      <c r="AI101" s="92" t="s">
        <v>620</v>
      </c>
      <c r="AJ101" s="84" t="b">
        <v>0</v>
      </c>
      <c r="AK101" s="84">
        <v>14</v>
      </c>
      <c r="AL101" s="92" t="s">
        <v>547</v>
      </c>
      <c r="AM101" s="84" t="s">
        <v>631</v>
      </c>
      <c r="AN101" s="84" t="b">
        <v>0</v>
      </c>
      <c r="AO101" s="92" t="s">
        <v>547</v>
      </c>
      <c r="AP101" s="84" t="s">
        <v>197</v>
      </c>
      <c r="AQ101" s="84">
        <v>0</v>
      </c>
      <c r="AR101" s="84">
        <v>0</v>
      </c>
      <c r="AS101" s="84"/>
      <c r="AT101" s="84"/>
      <c r="AU101" s="84"/>
      <c r="AV101" s="84"/>
      <c r="AW101" s="84"/>
      <c r="AX101" s="84"/>
      <c r="AY101" s="84"/>
      <c r="AZ101" s="84"/>
      <c r="BA101" s="84">
        <v>1</v>
      </c>
      <c r="BB101" s="83" t="str">
        <f>REPLACE(INDEX(GroupVertices[Group],MATCH(Edges[[#This Row],[Vertex 1]],GroupVertices[Vertex],0)),1,1,"")</f>
        <v>5</v>
      </c>
      <c r="BC101" s="83" t="str">
        <f>REPLACE(INDEX(GroupVertices[Group],MATCH(Edges[[#This Row],[Vertex 2]],GroupVertices[Vertex],0)),1,1,"")</f>
        <v>5</v>
      </c>
      <c r="BD101" s="71">
        <v>0</v>
      </c>
      <c r="BE101" s="72">
        <v>0</v>
      </c>
      <c r="BF101" s="71">
        <v>0</v>
      </c>
      <c r="BG101" s="72">
        <v>0</v>
      </c>
      <c r="BH101" s="71">
        <v>0</v>
      </c>
      <c r="BI101" s="72">
        <v>0</v>
      </c>
      <c r="BJ101" s="71">
        <v>12</v>
      </c>
      <c r="BK101" s="72">
        <v>100</v>
      </c>
      <c r="BL101" s="71">
        <v>12</v>
      </c>
    </row>
    <row r="102" spans="1:64" ht="15">
      <c r="A102" s="57" t="s">
        <v>315</v>
      </c>
      <c r="B102" s="57" t="s">
        <v>286</v>
      </c>
      <c r="C102" s="58" t="s">
        <v>1712</v>
      </c>
      <c r="D102" s="59">
        <v>3</v>
      </c>
      <c r="E102" s="60" t="s">
        <v>132</v>
      </c>
      <c r="F102" s="61">
        <v>32</v>
      </c>
      <c r="G102" s="58"/>
      <c r="H102" s="62"/>
      <c r="I102" s="74"/>
      <c r="J102" s="74"/>
      <c r="K102" s="64" t="s">
        <v>65</v>
      </c>
      <c r="L102" s="75">
        <v>102</v>
      </c>
      <c r="M102" s="75"/>
      <c r="N102" s="73"/>
      <c r="O102" s="84" t="s">
        <v>327</v>
      </c>
      <c r="P102" s="87">
        <v>43508.05814814815</v>
      </c>
      <c r="Q102" s="84" t="s">
        <v>331</v>
      </c>
      <c r="R102" s="84"/>
      <c r="S102" s="84"/>
      <c r="T102" s="84"/>
      <c r="U102" s="84"/>
      <c r="V102" s="89" t="s">
        <v>428</v>
      </c>
      <c r="W102" s="87">
        <v>43508.05814814815</v>
      </c>
      <c r="X102" s="89" t="s">
        <v>514</v>
      </c>
      <c r="Y102" s="84"/>
      <c r="Z102" s="84"/>
      <c r="AA102" s="92" t="s">
        <v>603</v>
      </c>
      <c r="AB102" s="84"/>
      <c r="AC102" s="84" t="b">
        <v>0</v>
      </c>
      <c r="AD102" s="84">
        <v>0</v>
      </c>
      <c r="AE102" s="92" t="s">
        <v>620</v>
      </c>
      <c r="AF102" s="84" t="b">
        <v>1</v>
      </c>
      <c r="AG102" s="84" t="s">
        <v>624</v>
      </c>
      <c r="AH102" s="84"/>
      <c r="AI102" s="92" t="s">
        <v>626</v>
      </c>
      <c r="AJ102" s="84" t="b">
        <v>0</v>
      </c>
      <c r="AK102" s="84">
        <v>59</v>
      </c>
      <c r="AL102" s="92" t="s">
        <v>610</v>
      </c>
      <c r="AM102" s="84" t="s">
        <v>632</v>
      </c>
      <c r="AN102" s="84" t="b">
        <v>0</v>
      </c>
      <c r="AO102" s="92" t="s">
        <v>610</v>
      </c>
      <c r="AP102" s="84" t="s">
        <v>197</v>
      </c>
      <c r="AQ102" s="84">
        <v>0</v>
      </c>
      <c r="AR102" s="84">
        <v>0</v>
      </c>
      <c r="AS102" s="84"/>
      <c r="AT102" s="84"/>
      <c r="AU102" s="84"/>
      <c r="AV102" s="84"/>
      <c r="AW102" s="84"/>
      <c r="AX102" s="84"/>
      <c r="AY102" s="84"/>
      <c r="AZ102" s="84"/>
      <c r="BA102" s="84">
        <v>1</v>
      </c>
      <c r="BB102" s="83" t="str">
        <f>REPLACE(INDEX(GroupVertices[Group],MATCH(Edges[[#This Row],[Vertex 1]],GroupVertices[Vertex],0)),1,1,"")</f>
        <v>1</v>
      </c>
      <c r="BC102" s="83" t="str">
        <f>REPLACE(INDEX(GroupVertices[Group],MATCH(Edges[[#This Row],[Vertex 2]],GroupVertices[Vertex],0)),1,1,"")</f>
        <v>1</v>
      </c>
      <c r="BD102" s="71"/>
      <c r="BE102" s="72"/>
      <c r="BF102" s="71"/>
      <c r="BG102" s="72"/>
      <c r="BH102" s="71"/>
      <c r="BI102" s="72"/>
      <c r="BJ102" s="71"/>
      <c r="BK102" s="72"/>
      <c r="BL102" s="71"/>
    </row>
    <row r="103" spans="1:64" ht="15">
      <c r="A103" s="57" t="s">
        <v>315</v>
      </c>
      <c r="B103" s="57" t="s">
        <v>323</v>
      </c>
      <c r="C103" s="58" t="s">
        <v>1712</v>
      </c>
      <c r="D103" s="59">
        <v>3</v>
      </c>
      <c r="E103" s="60" t="s">
        <v>132</v>
      </c>
      <c r="F103" s="61">
        <v>32</v>
      </c>
      <c r="G103" s="58"/>
      <c r="H103" s="62"/>
      <c r="I103" s="74"/>
      <c r="J103" s="74"/>
      <c r="K103" s="64" t="s">
        <v>65</v>
      </c>
      <c r="L103" s="75">
        <v>103</v>
      </c>
      <c r="M103" s="75"/>
      <c r="N103" s="73"/>
      <c r="O103" s="84" t="s">
        <v>329</v>
      </c>
      <c r="P103" s="87">
        <v>43508.05814814815</v>
      </c>
      <c r="Q103" s="84" t="s">
        <v>331</v>
      </c>
      <c r="R103" s="84"/>
      <c r="S103" s="84"/>
      <c r="T103" s="84"/>
      <c r="U103" s="84"/>
      <c r="V103" s="89" t="s">
        <v>428</v>
      </c>
      <c r="W103" s="87">
        <v>43508.05814814815</v>
      </c>
      <c r="X103" s="89" t="s">
        <v>514</v>
      </c>
      <c r="Y103" s="84"/>
      <c r="Z103" s="84"/>
      <c r="AA103" s="92" t="s">
        <v>603</v>
      </c>
      <c r="AB103" s="84"/>
      <c r="AC103" s="84" t="b">
        <v>0</v>
      </c>
      <c r="AD103" s="84">
        <v>0</v>
      </c>
      <c r="AE103" s="92" t="s">
        <v>620</v>
      </c>
      <c r="AF103" s="84" t="b">
        <v>1</v>
      </c>
      <c r="AG103" s="84" t="s">
        <v>624</v>
      </c>
      <c r="AH103" s="84"/>
      <c r="AI103" s="92" t="s">
        <v>626</v>
      </c>
      <c r="AJ103" s="84" t="b">
        <v>0</v>
      </c>
      <c r="AK103" s="84">
        <v>59</v>
      </c>
      <c r="AL103" s="92" t="s">
        <v>610</v>
      </c>
      <c r="AM103" s="84" t="s">
        <v>632</v>
      </c>
      <c r="AN103" s="84" t="b">
        <v>0</v>
      </c>
      <c r="AO103" s="92" t="s">
        <v>610</v>
      </c>
      <c r="AP103" s="84" t="s">
        <v>197</v>
      </c>
      <c r="AQ103" s="84">
        <v>0</v>
      </c>
      <c r="AR103" s="84">
        <v>0</v>
      </c>
      <c r="AS103" s="84"/>
      <c r="AT103" s="84"/>
      <c r="AU103" s="84"/>
      <c r="AV103" s="84"/>
      <c r="AW103" s="84"/>
      <c r="AX103" s="84"/>
      <c r="AY103" s="84"/>
      <c r="AZ103" s="84"/>
      <c r="BA103" s="84">
        <v>1</v>
      </c>
      <c r="BB103" s="83" t="str">
        <f>REPLACE(INDEX(GroupVertices[Group],MATCH(Edges[[#This Row],[Vertex 1]],GroupVertices[Vertex],0)),1,1,"")</f>
        <v>1</v>
      </c>
      <c r="BC103" s="83" t="str">
        <f>REPLACE(INDEX(GroupVertices[Group],MATCH(Edges[[#This Row],[Vertex 2]],GroupVertices[Vertex],0)),1,1,"")</f>
        <v>1</v>
      </c>
      <c r="BD103" s="71">
        <v>0</v>
      </c>
      <c r="BE103" s="72">
        <v>0</v>
      </c>
      <c r="BF103" s="71">
        <v>0</v>
      </c>
      <c r="BG103" s="72">
        <v>0</v>
      </c>
      <c r="BH103" s="71">
        <v>0</v>
      </c>
      <c r="BI103" s="72">
        <v>0</v>
      </c>
      <c r="BJ103" s="71">
        <v>27</v>
      </c>
      <c r="BK103" s="72">
        <v>100</v>
      </c>
      <c r="BL103" s="71">
        <v>27</v>
      </c>
    </row>
    <row r="104" spans="1:64" ht="15">
      <c r="A104" s="57" t="s">
        <v>299</v>
      </c>
      <c r="B104" s="57" t="s">
        <v>286</v>
      </c>
      <c r="C104" s="58" t="s">
        <v>1712</v>
      </c>
      <c r="D104" s="59">
        <v>3</v>
      </c>
      <c r="E104" s="60" t="s">
        <v>132</v>
      </c>
      <c r="F104" s="61">
        <v>32</v>
      </c>
      <c r="G104" s="58"/>
      <c r="H104" s="62"/>
      <c r="I104" s="74"/>
      <c r="J104" s="74"/>
      <c r="K104" s="64" t="s">
        <v>65</v>
      </c>
      <c r="L104" s="75">
        <v>104</v>
      </c>
      <c r="M104" s="75"/>
      <c r="N104" s="73"/>
      <c r="O104" s="84" t="s">
        <v>327</v>
      </c>
      <c r="P104" s="87">
        <v>43507.65204861111</v>
      </c>
      <c r="Q104" s="84" t="s">
        <v>331</v>
      </c>
      <c r="R104" s="84"/>
      <c r="S104" s="84"/>
      <c r="T104" s="84"/>
      <c r="U104" s="84"/>
      <c r="V104" s="89" t="s">
        <v>413</v>
      </c>
      <c r="W104" s="87">
        <v>43507.65204861111</v>
      </c>
      <c r="X104" s="89" t="s">
        <v>494</v>
      </c>
      <c r="Y104" s="84"/>
      <c r="Z104" s="84"/>
      <c r="AA104" s="92" t="s">
        <v>583</v>
      </c>
      <c r="AB104" s="84"/>
      <c r="AC104" s="84" t="b">
        <v>0</v>
      </c>
      <c r="AD104" s="84">
        <v>0</v>
      </c>
      <c r="AE104" s="92" t="s">
        <v>620</v>
      </c>
      <c r="AF104" s="84" t="b">
        <v>1</v>
      </c>
      <c r="AG104" s="84" t="s">
        <v>624</v>
      </c>
      <c r="AH104" s="84"/>
      <c r="AI104" s="92" t="s">
        <v>626</v>
      </c>
      <c r="AJ104" s="84" t="b">
        <v>0</v>
      </c>
      <c r="AK104" s="84">
        <v>59</v>
      </c>
      <c r="AL104" s="92" t="s">
        <v>610</v>
      </c>
      <c r="AM104" s="84" t="s">
        <v>634</v>
      </c>
      <c r="AN104" s="84" t="b">
        <v>0</v>
      </c>
      <c r="AO104" s="92" t="s">
        <v>610</v>
      </c>
      <c r="AP104" s="84" t="s">
        <v>197</v>
      </c>
      <c r="AQ104" s="84">
        <v>0</v>
      </c>
      <c r="AR104" s="84">
        <v>0</v>
      </c>
      <c r="AS104" s="84"/>
      <c r="AT104" s="84"/>
      <c r="AU104" s="84"/>
      <c r="AV104" s="84"/>
      <c r="AW104" s="84"/>
      <c r="AX104" s="84"/>
      <c r="AY104" s="84"/>
      <c r="AZ104" s="84"/>
      <c r="BA104" s="84">
        <v>1</v>
      </c>
      <c r="BB104" s="83" t="str">
        <f>REPLACE(INDEX(GroupVertices[Group],MATCH(Edges[[#This Row],[Vertex 1]],GroupVertices[Vertex],0)),1,1,"")</f>
        <v>2</v>
      </c>
      <c r="BC104" s="83" t="str">
        <f>REPLACE(INDEX(GroupVertices[Group],MATCH(Edges[[#This Row],[Vertex 2]],GroupVertices[Vertex],0)),1,1,"")</f>
        <v>1</v>
      </c>
      <c r="BD104" s="71"/>
      <c r="BE104" s="72"/>
      <c r="BF104" s="71"/>
      <c r="BG104" s="72"/>
      <c r="BH104" s="71"/>
      <c r="BI104" s="72"/>
      <c r="BJ104" s="71"/>
      <c r="BK104" s="72"/>
      <c r="BL104" s="71"/>
    </row>
    <row r="105" spans="1:64" ht="15">
      <c r="A105" s="57" t="s">
        <v>299</v>
      </c>
      <c r="B105" s="57" t="s">
        <v>323</v>
      </c>
      <c r="C105" s="58" t="s">
        <v>1712</v>
      </c>
      <c r="D105" s="59">
        <v>3</v>
      </c>
      <c r="E105" s="60" t="s">
        <v>132</v>
      </c>
      <c r="F105" s="61">
        <v>32</v>
      </c>
      <c r="G105" s="58"/>
      <c r="H105" s="62"/>
      <c r="I105" s="74"/>
      <c r="J105" s="74"/>
      <c r="K105" s="64" t="s">
        <v>65</v>
      </c>
      <c r="L105" s="75">
        <v>105</v>
      </c>
      <c r="M105" s="75"/>
      <c r="N105" s="73"/>
      <c r="O105" s="84" t="s">
        <v>329</v>
      </c>
      <c r="P105" s="87">
        <v>43507.65204861111</v>
      </c>
      <c r="Q105" s="84" t="s">
        <v>331</v>
      </c>
      <c r="R105" s="84"/>
      <c r="S105" s="84"/>
      <c r="T105" s="84"/>
      <c r="U105" s="84"/>
      <c r="V105" s="89" t="s">
        <v>413</v>
      </c>
      <c r="W105" s="87">
        <v>43507.65204861111</v>
      </c>
      <c r="X105" s="89" t="s">
        <v>494</v>
      </c>
      <c r="Y105" s="84"/>
      <c r="Z105" s="84"/>
      <c r="AA105" s="92" t="s">
        <v>583</v>
      </c>
      <c r="AB105" s="84"/>
      <c r="AC105" s="84" t="b">
        <v>0</v>
      </c>
      <c r="AD105" s="84">
        <v>0</v>
      </c>
      <c r="AE105" s="92" t="s">
        <v>620</v>
      </c>
      <c r="AF105" s="84" t="b">
        <v>1</v>
      </c>
      <c r="AG105" s="84" t="s">
        <v>624</v>
      </c>
      <c r="AH105" s="84"/>
      <c r="AI105" s="92" t="s">
        <v>626</v>
      </c>
      <c r="AJ105" s="84" t="b">
        <v>0</v>
      </c>
      <c r="AK105" s="84">
        <v>59</v>
      </c>
      <c r="AL105" s="92" t="s">
        <v>610</v>
      </c>
      <c r="AM105" s="84" t="s">
        <v>634</v>
      </c>
      <c r="AN105" s="84" t="b">
        <v>0</v>
      </c>
      <c r="AO105" s="92" t="s">
        <v>610</v>
      </c>
      <c r="AP105" s="84" t="s">
        <v>197</v>
      </c>
      <c r="AQ105" s="84">
        <v>0</v>
      </c>
      <c r="AR105" s="84">
        <v>0</v>
      </c>
      <c r="AS105" s="84"/>
      <c r="AT105" s="84"/>
      <c r="AU105" s="84"/>
      <c r="AV105" s="84"/>
      <c r="AW105" s="84"/>
      <c r="AX105" s="84"/>
      <c r="AY105" s="84"/>
      <c r="AZ105" s="84"/>
      <c r="BA105" s="84">
        <v>1</v>
      </c>
      <c r="BB105" s="83" t="str">
        <f>REPLACE(INDEX(GroupVertices[Group],MATCH(Edges[[#This Row],[Vertex 1]],GroupVertices[Vertex],0)),1,1,"")</f>
        <v>2</v>
      </c>
      <c r="BC105" s="83" t="str">
        <f>REPLACE(INDEX(GroupVertices[Group],MATCH(Edges[[#This Row],[Vertex 2]],GroupVertices[Vertex],0)),1,1,"")</f>
        <v>1</v>
      </c>
      <c r="BD105" s="71">
        <v>0</v>
      </c>
      <c r="BE105" s="72">
        <v>0</v>
      </c>
      <c r="BF105" s="71">
        <v>0</v>
      </c>
      <c r="BG105" s="72">
        <v>0</v>
      </c>
      <c r="BH105" s="71">
        <v>0</v>
      </c>
      <c r="BI105" s="72">
        <v>0</v>
      </c>
      <c r="BJ105" s="71">
        <v>27</v>
      </c>
      <c r="BK105" s="72">
        <v>100</v>
      </c>
      <c r="BL105" s="71">
        <v>27</v>
      </c>
    </row>
    <row r="106" spans="1:64" ht="15">
      <c r="A106" s="57" t="s">
        <v>299</v>
      </c>
      <c r="B106" s="57" t="s">
        <v>295</v>
      </c>
      <c r="C106" s="58" t="s">
        <v>1712</v>
      </c>
      <c r="D106" s="59">
        <v>3</v>
      </c>
      <c r="E106" s="60" t="s">
        <v>132</v>
      </c>
      <c r="F106" s="61">
        <v>32</v>
      </c>
      <c r="G106" s="58"/>
      <c r="H106" s="62"/>
      <c r="I106" s="74"/>
      <c r="J106" s="74"/>
      <c r="K106" s="64" t="s">
        <v>65</v>
      </c>
      <c r="L106" s="75">
        <v>106</v>
      </c>
      <c r="M106" s="75"/>
      <c r="N106" s="73"/>
      <c r="O106" s="84" t="s">
        <v>327</v>
      </c>
      <c r="P106" s="87">
        <v>43508.18956018519</v>
      </c>
      <c r="Q106" s="84" t="s">
        <v>342</v>
      </c>
      <c r="R106" s="84"/>
      <c r="S106" s="84"/>
      <c r="T106" s="84"/>
      <c r="U106" s="84"/>
      <c r="V106" s="89" t="s">
        <v>413</v>
      </c>
      <c r="W106" s="87">
        <v>43508.18956018519</v>
      </c>
      <c r="X106" s="89" t="s">
        <v>495</v>
      </c>
      <c r="Y106" s="84"/>
      <c r="Z106" s="84"/>
      <c r="AA106" s="92" t="s">
        <v>584</v>
      </c>
      <c r="AB106" s="84"/>
      <c r="AC106" s="84" t="b">
        <v>0</v>
      </c>
      <c r="AD106" s="84">
        <v>0</v>
      </c>
      <c r="AE106" s="92" t="s">
        <v>620</v>
      </c>
      <c r="AF106" s="84" t="b">
        <v>1</v>
      </c>
      <c r="AG106" s="84" t="s">
        <v>624</v>
      </c>
      <c r="AH106" s="84"/>
      <c r="AI106" s="92" t="s">
        <v>628</v>
      </c>
      <c r="AJ106" s="84" t="b">
        <v>0</v>
      </c>
      <c r="AK106" s="84">
        <v>16</v>
      </c>
      <c r="AL106" s="92" t="s">
        <v>606</v>
      </c>
      <c r="AM106" s="84" t="s">
        <v>634</v>
      </c>
      <c r="AN106" s="84" t="b">
        <v>0</v>
      </c>
      <c r="AO106" s="92" t="s">
        <v>606</v>
      </c>
      <c r="AP106" s="84" t="s">
        <v>197</v>
      </c>
      <c r="AQ106" s="84">
        <v>0</v>
      </c>
      <c r="AR106" s="84">
        <v>0</v>
      </c>
      <c r="AS106" s="84"/>
      <c r="AT106" s="84"/>
      <c r="AU106" s="84"/>
      <c r="AV106" s="84"/>
      <c r="AW106" s="84"/>
      <c r="AX106" s="84"/>
      <c r="AY106" s="84"/>
      <c r="AZ106" s="84"/>
      <c r="BA106" s="84">
        <v>1</v>
      </c>
      <c r="BB106" s="83" t="str">
        <f>REPLACE(INDEX(GroupVertices[Group],MATCH(Edges[[#This Row],[Vertex 1]],GroupVertices[Vertex],0)),1,1,"")</f>
        <v>2</v>
      </c>
      <c r="BC106" s="83" t="str">
        <f>REPLACE(INDEX(GroupVertices[Group],MATCH(Edges[[#This Row],[Vertex 2]],GroupVertices[Vertex],0)),1,1,"")</f>
        <v>2</v>
      </c>
      <c r="BD106" s="71">
        <v>0</v>
      </c>
      <c r="BE106" s="72">
        <v>0</v>
      </c>
      <c r="BF106" s="71">
        <v>0</v>
      </c>
      <c r="BG106" s="72">
        <v>0</v>
      </c>
      <c r="BH106" s="71">
        <v>0</v>
      </c>
      <c r="BI106" s="72">
        <v>0</v>
      </c>
      <c r="BJ106" s="71">
        <v>42</v>
      </c>
      <c r="BK106" s="72">
        <v>100</v>
      </c>
      <c r="BL106" s="71">
        <v>42</v>
      </c>
    </row>
    <row r="107" spans="1:64" ht="15">
      <c r="A107" s="57" t="s">
        <v>300</v>
      </c>
      <c r="B107" s="57" t="s">
        <v>295</v>
      </c>
      <c r="C107" s="58" t="s">
        <v>1712</v>
      </c>
      <c r="D107" s="59">
        <v>3</v>
      </c>
      <c r="E107" s="60" t="s">
        <v>132</v>
      </c>
      <c r="F107" s="61">
        <v>32</v>
      </c>
      <c r="G107" s="58"/>
      <c r="H107" s="62"/>
      <c r="I107" s="74"/>
      <c r="J107" s="74"/>
      <c r="K107" s="64" t="s">
        <v>65</v>
      </c>
      <c r="L107" s="75">
        <v>107</v>
      </c>
      <c r="M107" s="75"/>
      <c r="N107" s="73"/>
      <c r="O107" s="84" t="s">
        <v>327</v>
      </c>
      <c r="P107" s="87">
        <v>43508.19530092592</v>
      </c>
      <c r="Q107" s="84" t="s">
        <v>342</v>
      </c>
      <c r="R107" s="84"/>
      <c r="S107" s="84"/>
      <c r="T107" s="84"/>
      <c r="U107" s="84"/>
      <c r="V107" s="89" t="s">
        <v>414</v>
      </c>
      <c r="W107" s="87">
        <v>43508.19530092592</v>
      </c>
      <c r="X107" s="89" t="s">
        <v>496</v>
      </c>
      <c r="Y107" s="84"/>
      <c r="Z107" s="84"/>
      <c r="AA107" s="92" t="s">
        <v>585</v>
      </c>
      <c r="AB107" s="84"/>
      <c r="AC107" s="84" t="b">
        <v>0</v>
      </c>
      <c r="AD107" s="84">
        <v>0</v>
      </c>
      <c r="AE107" s="92" t="s">
        <v>620</v>
      </c>
      <c r="AF107" s="84" t="b">
        <v>1</v>
      </c>
      <c r="AG107" s="84" t="s">
        <v>624</v>
      </c>
      <c r="AH107" s="84"/>
      <c r="AI107" s="92" t="s">
        <v>628</v>
      </c>
      <c r="AJ107" s="84" t="b">
        <v>0</v>
      </c>
      <c r="AK107" s="84">
        <v>16</v>
      </c>
      <c r="AL107" s="92" t="s">
        <v>606</v>
      </c>
      <c r="AM107" s="84" t="s">
        <v>632</v>
      </c>
      <c r="AN107" s="84" t="b">
        <v>0</v>
      </c>
      <c r="AO107" s="92" t="s">
        <v>606</v>
      </c>
      <c r="AP107" s="84" t="s">
        <v>197</v>
      </c>
      <c r="AQ107" s="84">
        <v>0</v>
      </c>
      <c r="AR107" s="84">
        <v>0</v>
      </c>
      <c r="AS107" s="84"/>
      <c r="AT107" s="84"/>
      <c r="AU107" s="84"/>
      <c r="AV107" s="84"/>
      <c r="AW107" s="84"/>
      <c r="AX107" s="84"/>
      <c r="AY107" s="84"/>
      <c r="AZ107" s="84"/>
      <c r="BA107" s="84">
        <v>1</v>
      </c>
      <c r="BB107" s="83" t="str">
        <f>REPLACE(INDEX(GroupVertices[Group],MATCH(Edges[[#This Row],[Vertex 1]],GroupVertices[Vertex],0)),1,1,"")</f>
        <v>2</v>
      </c>
      <c r="BC107" s="83" t="str">
        <f>REPLACE(INDEX(GroupVertices[Group],MATCH(Edges[[#This Row],[Vertex 2]],GroupVertices[Vertex],0)),1,1,"")</f>
        <v>2</v>
      </c>
      <c r="BD107" s="71">
        <v>0</v>
      </c>
      <c r="BE107" s="72">
        <v>0</v>
      </c>
      <c r="BF107" s="71">
        <v>0</v>
      </c>
      <c r="BG107" s="72">
        <v>0</v>
      </c>
      <c r="BH107" s="71">
        <v>0</v>
      </c>
      <c r="BI107" s="72">
        <v>0</v>
      </c>
      <c r="BJ107" s="71">
        <v>42</v>
      </c>
      <c r="BK107" s="72">
        <v>100</v>
      </c>
      <c r="BL107" s="71">
        <v>42</v>
      </c>
    </row>
    <row r="108" spans="1:64" ht="15">
      <c r="A108" s="57" t="s">
        <v>301</v>
      </c>
      <c r="B108" s="57" t="s">
        <v>295</v>
      </c>
      <c r="C108" s="58" t="s">
        <v>1712</v>
      </c>
      <c r="D108" s="59">
        <v>3</v>
      </c>
      <c r="E108" s="60" t="s">
        <v>132</v>
      </c>
      <c r="F108" s="61">
        <v>32</v>
      </c>
      <c r="G108" s="58"/>
      <c r="H108" s="62"/>
      <c r="I108" s="74"/>
      <c r="J108" s="74"/>
      <c r="K108" s="64" t="s">
        <v>65</v>
      </c>
      <c r="L108" s="75">
        <v>108</v>
      </c>
      <c r="M108" s="75"/>
      <c r="N108" s="73"/>
      <c r="O108" s="84" t="s">
        <v>327</v>
      </c>
      <c r="P108" s="87">
        <v>43508.19847222222</v>
      </c>
      <c r="Q108" s="84" t="s">
        <v>342</v>
      </c>
      <c r="R108" s="84"/>
      <c r="S108" s="84"/>
      <c r="T108" s="84"/>
      <c r="U108" s="84"/>
      <c r="V108" s="89" t="s">
        <v>415</v>
      </c>
      <c r="W108" s="87">
        <v>43508.19847222222</v>
      </c>
      <c r="X108" s="89" t="s">
        <v>497</v>
      </c>
      <c r="Y108" s="84"/>
      <c r="Z108" s="84"/>
      <c r="AA108" s="92" t="s">
        <v>586</v>
      </c>
      <c r="AB108" s="84"/>
      <c r="AC108" s="84" t="b">
        <v>0</v>
      </c>
      <c r="AD108" s="84">
        <v>0</v>
      </c>
      <c r="AE108" s="92" t="s">
        <v>620</v>
      </c>
      <c r="AF108" s="84" t="b">
        <v>1</v>
      </c>
      <c r="AG108" s="84" t="s">
        <v>624</v>
      </c>
      <c r="AH108" s="84"/>
      <c r="AI108" s="92" t="s">
        <v>628</v>
      </c>
      <c r="AJ108" s="84" t="b">
        <v>0</v>
      </c>
      <c r="AK108" s="84">
        <v>16</v>
      </c>
      <c r="AL108" s="92" t="s">
        <v>606</v>
      </c>
      <c r="AM108" s="84" t="s">
        <v>634</v>
      </c>
      <c r="AN108" s="84" t="b">
        <v>0</v>
      </c>
      <c r="AO108" s="92" t="s">
        <v>606</v>
      </c>
      <c r="AP108" s="84" t="s">
        <v>197</v>
      </c>
      <c r="AQ108" s="84">
        <v>0</v>
      </c>
      <c r="AR108" s="84">
        <v>0</v>
      </c>
      <c r="AS108" s="84"/>
      <c r="AT108" s="84"/>
      <c r="AU108" s="84"/>
      <c r="AV108" s="84"/>
      <c r="AW108" s="84"/>
      <c r="AX108" s="84"/>
      <c r="AY108" s="84"/>
      <c r="AZ108" s="84"/>
      <c r="BA108" s="84">
        <v>1</v>
      </c>
      <c r="BB108" s="83" t="str">
        <f>REPLACE(INDEX(GroupVertices[Group],MATCH(Edges[[#This Row],[Vertex 1]],GroupVertices[Vertex],0)),1,1,"")</f>
        <v>2</v>
      </c>
      <c r="BC108" s="83" t="str">
        <f>REPLACE(INDEX(GroupVertices[Group],MATCH(Edges[[#This Row],[Vertex 2]],GroupVertices[Vertex],0)),1,1,"")</f>
        <v>2</v>
      </c>
      <c r="BD108" s="71">
        <v>0</v>
      </c>
      <c r="BE108" s="72">
        <v>0</v>
      </c>
      <c r="BF108" s="71">
        <v>0</v>
      </c>
      <c r="BG108" s="72">
        <v>0</v>
      </c>
      <c r="BH108" s="71">
        <v>0</v>
      </c>
      <c r="BI108" s="72">
        <v>0</v>
      </c>
      <c r="BJ108" s="71">
        <v>42</v>
      </c>
      <c r="BK108" s="72">
        <v>100</v>
      </c>
      <c r="BL108" s="71">
        <v>42</v>
      </c>
    </row>
    <row r="109" spans="1:64" ht="15">
      <c r="A109" s="57" t="s">
        <v>302</v>
      </c>
      <c r="B109" s="57" t="s">
        <v>295</v>
      </c>
      <c r="C109" s="58" t="s">
        <v>1712</v>
      </c>
      <c r="D109" s="59">
        <v>3</v>
      </c>
      <c r="E109" s="60" t="s">
        <v>132</v>
      </c>
      <c r="F109" s="61">
        <v>32</v>
      </c>
      <c r="G109" s="58"/>
      <c r="H109" s="62"/>
      <c r="I109" s="74"/>
      <c r="J109" s="74"/>
      <c r="K109" s="64" t="s">
        <v>65</v>
      </c>
      <c r="L109" s="75">
        <v>109</v>
      </c>
      <c r="M109" s="75"/>
      <c r="N109" s="73"/>
      <c r="O109" s="84" t="s">
        <v>327</v>
      </c>
      <c r="P109" s="87">
        <v>43508.20398148148</v>
      </c>
      <c r="Q109" s="84" t="s">
        <v>342</v>
      </c>
      <c r="R109" s="84"/>
      <c r="S109" s="84"/>
      <c r="T109" s="84"/>
      <c r="U109" s="84"/>
      <c r="V109" s="89" t="s">
        <v>416</v>
      </c>
      <c r="W109" s="87">
        <v>43508.20398148148</v>
      </c>
      <c r="X109" s="89" t="s">
        <v>498</v>
      </c>
      <c r="Y109" s="84"/>
      <c r="Z109" s="84"/>
      <c r="AA109" s="92" t="s">
        <v>587</v>
      </c>
      <c r="AB109" s="84"/>
      <c r="AC109" s="84" t="b">
        <v>0</v>
      </c>
      <c r="AD109" s="84">
        <v>0</v>
      </c>
      <c r="AE109" s="92" t="s">
        <v>620</v>
      </c>
      <c r="AF109" s="84" t="b">
        <v>1</v>
      </c>
      <c r="AG109" s="84" t="s">
        <v>624</v>
      </c>
      <c r="AH109" s="84"/>
      <c r="AI109" s="92" t="s">
        <v>628</v>
      </c>
      <c r="AJ109" s="84" t="b">
        <v>0</v>
      </c>
      <c r="AK109" s="84">
        <v>16</v>
      </c>
      <c r="AL109" s="92" t="s">
        <v>606</v>
      </c>
      <c r="AM109" s="84" t="s">
        <v>630</v>
      </c>
      <c r="AN109" s="84" t="b">
        <v>0</v>
      </c>
      <c r="AO109" s="92" t="s">
        <v>606</v>
      </c>
      <c r="AP109" s="84" t="s">
        <v>197</v>
      </c>
      <c r="AQ109" s="84">
        <v>0</v>
      </c>
      <c r="AR109" s="84">
        <v>0</v>
      </c>
      <c r="AS109" s="84"/>
      <c r="AT109" s="84"/>
      <c r="AU109" s="84"/>
      <c r="AV109" s="84"/>
      <c r="AW109" s="84"/>
      <c r="AX109" s="84"/>
      <c r="AY109" s="84"/>
      <c r="AZ109" s="84"/>
      <c r="BA109" s="84">
        <v>1</v>
      </c>
      <c r="BB109" s="83" t="str">
        <f>REPLACE(INDEX(GroupVertices[Group],MATCH(Edges[[#This Row],[Vertex 1]],GroupVertices[Vertex],0)),1,1,"")</f>
        <v>2</v>
      </c>
      <c r="BC109" s="83" t="str">
        <f>REPLACE(INDEX(GroupVertices[Group],MATCH(Edges[[#This Row],[Vertex 2]],GroupVertices[Vertex],0)),1,1,"")</f>
        <v>2</v>
      </c>
      <c r="BD109" s="71">
        <v>0</v>
      </c>
      <c r="BE109" s="72">
        <v>0</v>
      </c>
      <c r="BF109" s="71">
        <v>0</v>
      </c>
      <c r="BG109" s="72">
        <v>0</v>
      </c>
      <c r="BH109" s="71">
        <v>0</v>
      </c>
      <c r="BI109" s="72">
        <v>0</v>
      </c>
      <c r="BJ109" s="71">
        <v>42</v>
      </c>
      <c r="BK109" s="72">
        <v>100</v>
      </c>
      <c r="BL109" s="71">
        <v>42</v>
      </c>
    </row>
    <row r="110" spans="1:64" ht="15">
      <c r="A110" s="57" t="s">
        <v>304</v>
      </c>
      <c r="B110" s="57" t="s">
        <v>286</v>
      </c>
      <c r="C110" s="58" t="s">
        <v>1712</v>
      </c>
      <c r="D110" s="59">
        <v>3</v>
      </c>
      <c r="E110" s="60" t="s">
        <v>132</v>
      </c>
      <c r="F110" s="61">
        <v>32</v>
      </c>
      <c r="G110" s="58"/>
      <c r="H110" s="62"/>
      <c r="I110" s="74"/>
      <c r="J110" s="74"/>
      <c r="K110" s="64" t="s">
        <v>65</v>
      </c>
      <c r="L110" s="75">
        <v>110</v>
      </c>
      <c r="M110" s="75"/>
      <c r="N110" s="73"/>
      <c r="O110" s="84" t="s">
        <v>327</v>
      </c>
      <c r="P110" s="87">
        <v>43507.71003472222</v>
      </c>
      <c r="Q110" s="84" t="s">
        <v>331</v>
      </c>
      <c r="R110" s="84"/>
      <c r="S110" s="84"/>
      <c r="T110" s="84"/>
      <c r="U110" s="84"/>
      <c r="V110" s="89" t="s">
        <v>419</v>
      </c>
      <c r="W110" s="87">
        <v>43507.71003472222</v>
      </c>
      <c r="X110" s="89" t="s">
        <v>501</v>
      </c>
      <c r="Y110" s="84"/>
      <c r="Z110" s="84"/>
      <c r="AA110" s="92" t="s">
        <v>590</v>
      </c>
      <c r="AB110" s="84"/>
      <c r="AC110" s="84" t="b">
        <v>0</v>
      </c>
      <c r="AD110" s="84">
        <v>0</v>
      </c>
      <c r="AE110" s="92" t="s">
        <v>620</v>
      </c>
      <c r="AF110" s="84" t="b">
        <v>1</v>
      </c>
      <c r="AG110" s="84" t="s">
        <v>624</v>
      </c>
      <c r="AH110" s="84"/>
      <c r="AI110" s="92" t="s">
        <v>626</v>
      </c>
      <c r="AJ110" s="84" t="b">
        <v>0</v>
      </c>
      <c r="AK110" s="84">
        <v>59</v>
      </c>
      <c r="AL110" s="92" t="s">
        <v>610</v>
      </c>
      <c r="AM110" s="84" t="s">
        <v>632</v>
      </c>
      <c r="AN110" s="84" t="b">
        <v>0</v>
      </c>
      <c r="AO110" s="92" t="s">
        <v>610</v>
      </c>
      <c r="AP110" s="84" t="s">
        <v>197</v>
      </c>
      <c r="AQ110" s="84">
        <v>0</v>
      </c>
      <c r="AR110" s="84">
        <v>0</v>
      </c>
      <c r="AS110" s="84"/>
      <c r="AT110" s="84"/>
      <c r="AU110" s="84"/>
      <c r="AV110" s="84"/>
      <c r="AW110" s="84"/>
      <c r="AX110" s="84"/>
      <c r="AY110" s="84"/>
      <c r="AZ110" s="84"/>
      <c r="BA110" s="84">
        <v>1</v>
      </c>
      <c r="BB110" s="83" t="str">
        <f>REPLACE(INDEX(GroupVertices[Group],MATCH(Edges[[#This Row],[Vertex 1]],GroupVertices[Vertex],0)),1,1,"")</f>
        <v>2</v>
      </c>
      <c r="BC110" s="83" t="str">
        <f>REPLACE(INDEX(GroupVertices[Group],MATCH(Edges[[#This Row],[Vertex 2]],GroupVertices[Vertex],0)),1,1,"")</f>
        <v>1</v>
      </c>
      <c r="BD110" s="71"/>
      <c r="BE110" s="72"/>
      <c r="BF110" s="71"/>
      <c r="BG110" s="72"/>
      <c r="BH110" s="71"/>
      <c r="BI110" s="72"/>
      <c r="BJ110" s="71"/>
      <c r="BK110" s="72"/>
      <c r="BL110" s="71"/>
    </row>
    <row r="111" spans="1:64" ht="15">
      <c r="A111" s="57" t="s">
        <v>304</v>
      </c>
      <c r="B111" s="57" t="s">
        <v>323</v>
      </c>
      <c r="C111" s="58" t="s">
        <v>1712</v>
      </c>
      <c r="D111" s="59">
        <v>3</v>
      </c>
      <c r="E111" s="60" t="s">
        <v>132</v>
      </c>
      <c r="F111" s="61">
        <v>32</v>
      </c>
      <c r="G111" s="58"/>
      <c r="H111" s="62"/>
      <c r="I111" s="74"/>
      <c r="J111" s="74"/>
      <c r="K111" s="64" t="s">
        <v>65</v>
      </c>
      <c r="L111" s="75">
        <v>111</v>
      </c>
      <c r="M111" s="75"/>
      <c r="N111" s="73"/>
      <c r="O111" s="84" t="s">
        <v>329</v>
      </c>
      <c r="P111" s="87">
        <v>43507.71003472222</v>
      </c>
      <c r="Q111" s="84" t="s">
        <v>331</v>
      </c>
      <c r="R111" s="84"/>
      <c r="S111" s="84"/>
      <c r="T111" s="84"/>
      <c r="U111" s="84"/>
      <c r="V111" s="89" t="s">
        <v>419</v>
      </c>
      <c r="W111" s="87">
        <v>43507.71003472222</v>
      </c>
      <c r="X111" s="89" t="s">
        <v>501</v>
      </c>
      <c r="Y111" s="84"/>
      <c r="Z111" s="84"/>
      <c r="AA111" s="92" t="s">
        <v>590</v>
      </c>
      <c r="AB111" s="84"/>
      <c r="AC111" s="84" t="b">
        <v>0</v>
      </c>
      <c r="AD111" s="84">
        <v>0</v>
      </c>
      <c r="AE111" s="92" t="s">
        <v>620</v>
      </c>
      <c r="AF111" s="84" t="b">
        <v>1</v>
      </c>
      <c r="AG111" s="84" t="s">
        <v>624</v>
      </c>
      <c r="AH111" s="84"/>
      <c r="AI111" s="92" t="s">
        <v>626</v>
      </c>
      <c r="AJ111" s="84" t="b">
        <v>0</v>
      </c>
      <c r="AK111" s="84">
        <v>59</v>
      </c>
      <c r="AL111" s="92" t="s">
        <v>610</v>
      </c>
      <c r="AM111" s="84" t="s">
        <v>632</v>
      </c>
      <c r="AN111" s="84" t="b">
        <v>0</v>
      </c>
      <c r="AO111" s="92" t="s">
        <v>610</v>
      </c>
      <c r="AP111" s="84" t="s">
        <v>197</v>
      </c>
      <c r="AQ111" s="84">
        <v>0</v>
      </c>
      <c r="AR111" s="84">
        <v>0</v>
      </c>
      <c r="AS111" s="84"/>
      <c r="AT111" s="84"/>
      <c r="AU111" s="84"/>
      <c r="AV111" s="84"/>
      <c r="AW111" s="84"/>
      <c r="AX111" s="84"/>
      <c r="AY111" s="84"/>
      <c r="AZ111" s="84"/>
      <c r="BA111" s="84">
        <v>1</v>
      </c>
      <c r="BB111" s="83" t="str">
        <f>REPLACE(INDEX(GroupVertices[Group],MATCH(Edges[[#This Row],[Vertex 1]],GroupVertices[Vertex],0)),1,1,"")</f>
        <v>2</v>
      </c>
      <c r="BC111" s="83" t="str">
        <f>REPLACE(INDEX(GroupVertices[Group],MATCH(Edges[[#This Row],[Vertex 2]],GroupVertices[Vertex],0)),1,1,"")</f>
        <v>1</v>
      </c>
      <c r="BD111" s="71">
        <v>0</v>
      </c>
      <c r="BE111" s="72">
        <v>0</v>
      </c>
      <c r="BF111" s="71">
        <v>0</v>
      </c>
      <c r="BG111" s="72">
        <v>0</v>
      </c>
      <c r="BH111" s="71">
        <v>0</v>
      </c>
      <c r="BI111" s="72">
        <v>0</v>
      </c>
      <c r="BJ111" s="71">
        <v>27</v>
      </c>
      <c r="BK111" s="72">
        <v>100</v>
      </c>
      <c r="BL111" s="71">
        <v>27</v>
      </c>
    </row>
    <row r="112" spans="1:64" ht="15">
      <c r="A112" s="57" t="s">
        <v>304</v>
      </c>
      <c r="B112" s="57" t="s">
        <v>295</v>
      </c>
      <c r="C112" s="58" t="s">
        <v>1712</v>
      </c>
      <c r="D112" s="59">
        <v>3</v>
      </c>
      <c r="E112" s="60" t="s">
        <v>132</v>
      </c>
      <c r="F112" s="61">
        <v>32</v>
      </c>
      <c r="G112" s="58"/>
      <c r="H112" s="62"/>
      <c r="I112" s="74"/>
      <c r="J112" s="74"/>
      <c r="K112" s="64" t="s">
        <v>65</v>
      </c>
      <c r="L112" s="75">
        <v>112</v>
      </c>
      <c r="M112" s="75"/>
      <c r="N112" s="73"/>
      <c r="O112" s="84" t="s">
        <v>327</v>
      </c>
      <c r="P112" s="87">
        <v>43508.215474537035</v>
      </c>
      <c r="Q112" s="84" t="s">
        <v>342</v>
      </c>
      <c r="R112" s="84"/>
      <c r="S112" s="84"/>
      <c r="T112" s="84"/>
      <c r="U112" s="84"/>
      <c r="V112" s="89" t="s">
        <v>419</v>
      </c>
      <c r="W112" s="87">
        <v>43508.215474537035</v>
      </c>
      <c r="X112" s="89" t="s">
        <v>502</v>
      </c>
      <c r="Y112" s="84"/>
      <c r="Z112" s="84"/>
      <c r="AA112" s="92" t="s">
        <v>591</v>
      </c>
      <c r="AB112" s="84"/>
      <c r="AC112" s="84" t="b">
        <v>0</v>
      </c>
      <c r="AD112" s="84">
        <v>0</v>
      </c>
      <c r="AE112" s="92" t="s">
        <v>620</v>
      </c>
      <c r="AF112" s="84" t="b">
        <v>1</v>
      </c>
      <c r="AG112" s="84" t="s">
        <v>624</v>
      </c>
      <c r="AH112" s="84"/>
      <c r="AI112" s="92" t="s">
        <v>628</v>
      </c>
      <c r="AJ112" s="84" t="b">
        <v>0</v>
      </c>
      <c r="AK112" s="84">
        <v>16</v>
      </c>
      <c r="AL112" s="92" t="s">
        <v>606</v>
      </c>
      <c r="AM112" s="84" t="s">
        <v>632</v>
      </c>
      <c r="AN112" s="84" t="b">
        <v>0</v>
      </c>
      <c r="AO112" s="92" t="s">
        <v>606</v>
      </c>
      <c r="AP112" s="84" t="s">
        <v>197</v>
      </c>
      <c r="AQ112" s="84">
        <v>0</v>
      </c>
      <c r="AR112" s="84">
        <v>0</v>
      </c>
      <c r="AS112" s="84"/>
      <c r="AT112" s="84"/>
      <c r="AU112" s="84"/>
      <c r="AV112" s="84"/>
      <c r="AW112" s="84"/>
      <c r="AX112" s="84"/>
      <c r="AY112" s="84"/>
      <c r="AZ112" s="84"/>
      <c r="BA112" s="84">
        <v>1</v>
      </c>
      <c r="BB112" s="83" t="str">
        <f>REPLACE(INDEX(GroupVertices[Group],MATCH(Edges[[#This Row],[Vertex 1]],GroupVertices[Vertex],0)),1,1,"")</f>
        <v>2</v>
      </c>
      <c r="BC112" s="83" t="str">
        <f>REPLACE(INDEX(GroupVertices[Group],MATCH(Edges[[#This Row],[Vertex 2]],GroupVertices[Vertex],0)),1,1,"")</f>
        <v>2</v>
      </c>
      <c r="BD112" s="71">
        <v>0</v>
      </c>
      <c r="BE112" s="72">
        <v>0</v>
      </c>
      <c r="BF112" s="71">
        <v>0</v>
      </c>
      <c r="BG112" s="72">
        <v>0</v>
      </c>
      <c r="BH112" s="71">
        <v>0</v>
      </c>
      <c r="BI112" s="72">
        <v>0</v>
      </c>
      <c r="BJ112" s="71">
        <v>42</v>
      </c>
      <c r="BK112" s="72">
        <v>100</v>
      </c>
      <c r="BL112" s="71">
        <v>42</v>
      </c>
    </row>
    <row r="113" spans="1:64" ht="15">
      <c r="A113" s="57" t="s">
        <v>305</v>
      </c>
      <c r="B113" s="57" t="s">
        <v>295</v>
      </c>
      <c r="C113" s="58" t="s">
        <v>1712</v>
      </c>
      <c r="D113" s="59">
        <v>3</v>
      </c>
      <c r="E113" s="60" t="s">
        <v>132</v>
      </c>
      <c r="F113" s="61">
        <v>32</v>
      </c>
      <c r="G113" s="58"/>
      <c r="H113" s="62"/>
      <c r="I113" s="74"/>
      <c r="J113" s="74"/>
      <c r="K113" s="64" t="s">
        <v>65</v>
      </c>
      <c r="L113" s="75">
        <v>113</v>
      </c>
      <c r="M113" s="75"/>
      <c r="N113" s="73"/>
      <c r="O113" s="84" t="s">
        <v>327</v>
      </c>
      <c r="P113" s="87">
        <v>43508.23112268518</v>
      </c>
      <c r="Q113" s="84" t="s">
        <v>342</v>
      </c>
      <c r="R113" s="84"/>
      <c r="S113" s="84"/>
      <c r="T113" s="84"/>
      <c r="U113" s="84"/>
      <c r="V113" s="89" t="s">
        <v>421</v>
      </c>
      <c r="W113" s="87">
        <v>43508.23112268518</v>
      </c>
      <c r="X113" s="89" t="s">
        <v>504</v>
      </c>
      <c r="Y113" s="84"/>
      <c r="Z113" s="84"/>
      <c r="AA113" s="92" t="s">
        <v>593</v>
      </c>
      <c r="AB113" s="84"/>
      <c r="AC113" s="84" t="b">
        <v>0</v>
      </c>
      <c r="AD113" s="84">
        <v>0</v>
      </c>
      <c r="AE113" s="92" t="s">
        <v>620</v>
      </c>
      <c r="AF113" s="84" t="b">
        <v>1</v>
      </c>
      <c r="AG113" s="84" t="s">
        <v>624</v>
      </c>
      <c r="AH113" s="84"/>
      <c r="AI113" s="92" t="s">
        <v>628</v>
      </c>
      <c r="AJ113" s="84" t="b">
        <v>0</v>
      </c>
      <c r="AK113" s="84">
        <v>16</v>
      </c>
      <c r="AL113" s="92" t="s">
        <v>606</v>
      </c>
      <c r="AM113" s="84" t="s">
        <v>632</v>
      </c>
      <c r="AN113" s="84" t="b">
        <v>0</v>
      </c>
      <c r="AO113" s="92" t="s">
        <v>606</v>
      </c>
      <c r="AP113" s="84" t="s">
        <v>197</v>
      </c>
      <c r="AQ113" s="84">
        <v>0</v>
      </c>
      <c r="AR113" s="84">
        <v>0</v>
      </c>
      <c r="AS113" s="84"/>
      <c r="AT113" s="84"/>
      <c r="AU113" s="84"/>
      <c r="AV113" s="84"/>
      <c r="AW113" s="84"/>
      <c r="AX113" s="84"/>
      <c r="AY113" s="84"/>
      <c r="AZ113" s="84"/>
      <c r="BA113" s="84">
        <v>1</v>
      </c>
      <c r="BB113" s="83" t="str">
        <f>REPLACE(INDEX(GroupVertices[Group],MATCH(Edges[[#This Row],[Vertex 1]],GroupVertices[Vertex],0)),1,1,"")</f>
        <v>2</v>
      </c>
      <c r="BC113" s="83" t="str">
        <f>REPLACE(INDEX(GroupVertices[Group],MATCH(Edges[[#This Row],[Vertex 2]],GroupVertices[Vertex],0)),1,1,"")</f>
        <v>2</v>
      </c>
      <c r="BD113" s="71">
        <v>0</v>
      </c>
      <c r="BE113" s="72">
        <v>0</v>
      </c>
      <c r="BF113" s="71">
        <v>0</v>
      </c>
      <c r="BG113" s="72">
        <v>0</v>
      </c>
      <c r="BH113" s="71">
        <v>0</v>
      </c>
      <c r="BI113" s="72">
        <v>0</v>
      </c>
      <c r="BJ113" s="71">
        <v>42</v>
      </c>
      <c r="BK113" s="72">
        <v>100</v>
      </c>
      <c r="BL113" s="71">
        <v>42</v>
      </c>
    </row>
    <row r="114" spans="1:64" ht="15">
      <c r="A114" s="57" t="s">
        <v>307</v>
      </c>
      <c r="B114" s="57" t="s">
        <v>295</v>
      </c>
      <c r="C114" s="58" t="s">
        <v>1712</v>
      </c>
      <c r="D114" s="59">
        <v>3</v>
      </c>
      <c r="E114" s="60" t="s">
        <v>132</v>
      </c>
      <c r="F114" s="61">
        <v>32</v>
      </c>
      <c r="G114" s="58"/>
      <c r="H114" s="62"/>
      <c r="I114" s="74"/>
      <c r="J114" s="74"/>
      <c r="K114" s="64" t="s">
        <v>65</v>
      </c>
      <c r="L114" s="75">
        <v>114</v>
      </c>
      <c r="M114" s="75"/>
      <c r="N114" s="73"/>
      <c r="O114" s="84" t="s">
        <v>327</v>
      </c>
      <c r="P114" s="87">
        <v>43508.239895833336</v>
      </c>
      <c r="Q114" s="84" t="s">
        <v>342</v>
      </c>
      <c r="R114" s="84"/>
      <c r="S114" s="84"/>
      <c r="T114" s="84"/>
      <c r="U114" s="84"/>
      <c r="V114" s="89" t="s">
        <v>426</v>
      </c>
      <c r="W114" s="87">
        <v>43508.239895833336</v>
      </c>
      <c r="X114" s="89" t="s">
        <v>510</v>
      </c>
      <c r="Y114" s="84"/>
      <c r="Z114" s="84"/>
      <c r="AA114" s="92" t="s">
        <v>599</v>
      </c>
      <c r="AB114" s="84"/>
      <c r="AC114" s="84" t="b">
        <v>0</v>
      </c>
      <c r="AD114" s="84">
        <v>0</v>
      </c>
      <c r="AE114" s="92" t="s">
        <v>620</v>
      </c>
      <c r="AF114" s="84" t="b">
        <v>1</v>
      </c>
      <c r="AG114" s="84" t="s">
        <v>624</v>
      </c>
      <c r="AH114" s="84"/>
      <c r="AI114" s="92" t="s">
        <v>628</v>
      </c>
      <c r="AJ114" s="84" t="b">
        <v>0</v>
      </c>
      <c r="AK114" s="84">
        <v>16</v>
      </c>
      <c r="AL114" s="92" t="s">
        <v>606</v>
      </c>
      <c r="AM114" s="84" t="s">
        <v>632</v>
      </c>
      <c r="AN114" s="84" t="b">
        <v>0</v>
      </c>
      <c r="AO114" s="92" t="s">
        <v>606</v>
      </c>
      <c r="AP114" s="84" t="s">
        <v>197</v>
      </c>
      <c r="AQ114" s="84">
        <v>0</v>
      </c>
      <c r="AR114" s="84">
        <v>0</v>
      </c>
      <c r="AS114" s="84"/>
      <c r="AT114" s="84"/>
      <c r="AU114" s="84"/>
      <c r="AV114" s="84"/>
      <c r="AW114" s="84"/>
      <c r="AX114" s="84"/>
      <c r="AY114" s="84"/>
      <c r="AZ114" s="84"/>
      <c r="BA114" s="84">
        <v>1</v>
      </c>
      <c r="BB114" s="83" t="str">
        <f>REPLACE(INDEX(GroupVertices[Group],MATCH(Edges[[#This Row],[Vertex 1]],GroupVertices[Vertex],0)),1,1,"")</f>
        <v>2</v>
      </c>
      <c r="BC114" s="83" t="str">
        <f>REPLACE(INDEX(GroupVertices[Group],MATCH(Edges[[#This Row],[Vertex 2]],GroupVertices[Vertex],0)),1,1,"")</f>
        <v>2</v>
      </c>
      <c r="BD114" s="71">
        <v>0</v>
      </c>
      <c r="BE114" s="72">
        <v>0</v>
      </c>
      <c r="BF114" s="71">
        <v>0</v>
      </c>
      <c r="BG114" s="72">
        <v>0</v>
      </c>
      <c r="BH114" s="71">
        <v>0</v>
      </c>
      <c r="BI114" s="72">
        <v>0</v>
      </c>
      <c r="BJ114" s="71">
        <v>42</v>
      </c>
      <c r="BK114" s="72">
        <v>100</v>
      </c>
      <c r="BL114" s="71">
        <v>42</v>
      </c>
    </row>
    <row r="115" spans="1:64" ht="15">
      <c r="A115" s="57" t="s">
        <v>308</v>
      </c>
      <c r="B115" s="57" t="s">
        <v>295</v>
      </c>
      <c r="C115" s="58" t="s">
        <v>1712</v>
      </c>
      <c r="D115" s="59">
        <v>3</v>
      </c>
      <c r="E115" s="60" t="s">
        <v>132</v>
      </c>
      <c r="F115" s="61">
        <v>32</v>
      </c>
      <c r="G115" s="58"/>
      <c r="H115" s="62"/>
      <c r="I115" s="74"/>
      <c r="J115" s="74"/>
      <c r="K115" s="64" t="s">
        <v>65</v>
      </c>
      <c r="L115" s="75">
        <v>115</v>
      </c>
      <c r="M115" s="75"/>
      <c r="N115" s="73"/>
      <c r="O115" s="84" t="s">
        <v>327</v>
      </c>
      <c r="P115" s="87">
        <v>43508.244097222225</v>
      </c>
      <c r="Q115" s="84" t="s">
        <v>342</v>
      </c>
      <c r="R115" s="84"/>
      <c r="S115" s="84"/>
      <c r="T115" s="84"/>
      <c r="U115" s="84"/>
      <c r="V115" s="89" t="s">
        <v>422</v>
      </c>
      <c r="W115" s="87">
        <v>43508.244097222225</v>
      </c>
      <c r="X115" s="89" t="s">
        <v>505</v>
      </c>
      <c r="Y115" s="84"/>
      <c r="Z115" s="84"/>
      <c r="AA115" s="92" t="s">
        <v>594</v>
      </c>
      <c r="AB115" s="84"/>
      <c r="AC115" s="84" t="b">
        <v>0</v>
      </c>
      <c r="AD115" s="84">
        <v>0</v>
      </c>
      <c r="AE115" s="92" t="s">
        <v>620</v>
      </c>
      <c r="AF115" s="84" t="b">
        <v>1</v>
      </c>
      <c r="AG115" s="84" t="s">
        <v>624</v>
      </c>
      <c r="AH115" s="84"/>
      <c r="AI115" s="92" t="s">
        <v>628</v>
      </c>
      <c r="AJ115" s="84" t="b">
        <v>0</v>
      </c>
      <c r="AK115" s="84">
        <v>16</v>
      </c>
      <c r="AL115" s="92" t="s">
        <v>606</v>
      </c>
      <c r="AM115" s="84" t="s">
        <v>632</v>
      </c>
      <c r="AN115" s="84" t="b">
        <v>0</v>
      </c>
      <c r="AO115" s="92" t="s">
        <v>606</v>
      </c>
      <c r="AP115" s="84" t="s">
        <v>197</v>
      </c>
      <c r="AQ115" s="84">
        <v>0</v>
      </c>
      <c r="AR115" s="84">
        <v>0</v>
      </c>
      <c r="AS115" s="84"/>
      <c r="AT115" s="84"/>
      <c r="AU115" s="84"/>
      <c r="AV115" s="84"/>
      <c r="AW115" s="84"/>
      <c r="AX115" s="84"/>
      <c r="AY115" s="84"/>
      <c r="AZ115" s="84"/>
      <c r="BA115" s="84">
        <v>1</v>
      </c>
      <c r="BB115" s="83" t="str">
        <f>REPLACE(INDEX(GroupVertices[Group],MATCH(Edges[[#This Row],[Vertex 1]],GroupVertices[Vertex],0)),1,1,"")</f>
        <v>2</v>
      </c>
      <c r="BC115" s="83" t="str">
        <f>REPLACE(INDEX(GroupVertices[Group],MATCH(Edges[[#This Row],[Vertex 2]],GroupVertices[Vertex],0)),1,1,"")</f>
        <v>2</v>
      </c>
      <c r="BD115" s="71">
        <v>0</v>
      </c>
      <c r="BE115" s="72">
        <v>0</v>
      </c>
      <c r="BF115" s="71">
        <v>0</v>
      </c>
      <c r="BG115" s="72">
        <v>0</v>
      </c>
      <c r="BH115" s="71">
        <v>0</v>
      </c>
      <c r="BI115" s="72">
        <v>0</v>
      </c>
      <c r="BJ115" s="71">
        <v>42</v>
      </c>
      <c r="BK115" s="72">
        <v>100</v>
      </c>
      <c r="BL115" s="71">
        <v>42</v>
      </c>
    </row>
    <row r="116" spans="1:64" ht="15">
      <c r="A116" s="57" t="s">
        <v>309</v>
      </c>
      <c r="B116" s="57" t="s">
        <v>295</v>
      </c>
      <c r="C116" s="58" t="s">
        <v>1712</v>
      </c>
      <c r="D116" s="59">
        <v>3</v>
      </c>
      <c r="E116" s="60" t="s">
        <v>132</v>
      </c>
      <c r="F116" s="61">
        <v>32</v>
      </c>
      <c r="G116" s="58"/>
      <c r="H116" s="62"/>
      <c r="I116" s="74"/>
      <c r="J116" s="74"/>
      <c r="K116" s="64" t="s">
        <v>65</v>
      </c>
      <c r="L116" s="75">
        <v>116</v>
      </c>
      <c r="M116" s="75"/>
      <c r="N116" s="73"/>
      <c r="O116" s="84" t="s">
        <v>327</v>
      </c>
      <c r="P116" s="87">
        <v>43508.317824074074</v>
      </c>
      <c r="Q116" s="84" t="s">
        <v>342</v>
      </c>
      <c r="R116" s="84"/>
      <c r="S116" s="84"/>
      <c r="T116" s="84"/>
      <c r="U116" s="84"/>
      <c r="V116" s="89" t="s">
        <v>423</v>
      </c>
      <c r="W116" s="87">
        <v>43508.317824074074</v>
      </c>
      <c r="X116" s="89" t="s">
        <v>506</v>
      </c>
      <c r="Y116" s="84"/>
      <c r="Z116" s="84"/>
      <c r="AA116" s="92" t="s">
        <v>595</v>
      </c>
      <c r="AB116" s="84"/>
      <c r="AC116" s="84" t="b">
        <v>0</v>
      </c>
      <c r="AD116" s="84">
        <v>0</v>
      </c>
      <c r="AE116" s="92" t="s">
        <v>620</v>
      </c>
      <c r="AF116" s="84" t="b">
        <v>1</v>
      </c>
      <c r="AG116" s="84" t="s">
        <v>624</v>
      </c>
      <c r="AH116" s="84"/>
      <c r="AI116" s="92" t="s">
        <v>628</v>
      </c>
      <c r="AJ116" s="84" t="b">
        <v>0</v>
      </c>
      <c r="AK116" s="84">
        <v>16</v>
      </c>
      <c r="AL116" s="92" t="s">
        <v>606</v>
      </c>
      <c r="AM116" s="84" t="s">
        <v>632</v>
      </c>
      <c r="AN116" s="84" t="b">
        <v>0</v>
      </c>
      <c r="AO116" s="92" t="s">
        <v>606</v>
      </c>
      <c r="AP116" s="84" t="s">
        <v>197</v>
      </c>
      <c r="AQ116" s="84">
        <v>0</v>
      </c>
      <c r="AR116" s="84">
        <v>0</v>
      </c>
      <c r="AS116" s="84"/>
      <c r="AT116" s="84"/>
      <c r="AU116" s="84"/>
      <c r="AV116" s="84"/>
      <c r="AW116" s="84"/>
      <c r="AX116" s="84"/>
      <c r="AY116" s="84"/>
      <c r="AZ116" s="84"/>
      <c r="BA116" s="84">
        <v>1</v>
      </c>
      <c r="BB116" s="83" t="str">
        <f>REPLACE(INDEX(GroupVertices[Group],MATCH(Edges[[#This Row],[Vertex 1]],GroupVertices[Vertex],0)),1,1,"")</f>
        <v>2</v>
      </c>
      <c r="BC116" s="83" t="str">
        <f>REPLACE(INDEX(GroupVertices[Group],MATCH(Edges[[#This Row],[Vertex 2]],GroupVertices[Vertex],0)),1,1,"")</f>
        <v>2</v>
      </c>
      <c r="BD116" s="71">
        <v>0</v>
      </c>
      <c r="BE116" s="72">
        <v>0</v>
      </c>
      <c r="BF116" s="71">
        <v>0</v>
      </c>
      <c r="BG116" s="72">
        <v>0</v>
      </c>
      <c r="BH116" s="71">
        <v>0</v>
      </c>
      <c r="BI116" s="72">
        <v>0</v>
      </c>
      <c r="BJ116" s="71">
        <v>42</v>
      </c>
      <c r="BK116" s="72">
        <v>100</v>
      </c>
      <c r="BL116" s="71">
        <v>42</v>
      </c>
    </row>
    <row r="117" spans="1:64" ht="15">
      <c r="A117" s="57" t="s">
        <v>310</v>
      </c>
      <c r="B117" s="57" t="s">
        <v>295</v>
      </c>
      <c r="C117" s="58" t="s">
        <v>1712</v>
      </c>
      <c r="D117" s="59">
        <v>3</v>
      </c>
      <c r="E117" s="60" t="s">
        <v>132</v>
      </c>
      <c r="F117" s="61">
        <v>32</v>
      </c>
      <c r="G117" s="58"/>
      <c r="H117" s="62"/>
      <c r="I117" s="74"/>
      <c r="J117" s="74"/>
      <c r="K117" s="64" t="s">
        <v>65</v>
      </c>
      <c r="L117" s="75">
        <v>117</v>
      </c>
      <c r="M117" s="75"/>
      <c r="N117" s="73"/>
      <c r="O117" s="84" t="s">
        <v>327</v>
      </c>
      <c r="P117" s="87">
        <v>43508.37137731481</v>
      </c>
      <c r="Q117" s="84" t="s">
        <v>342</v>
      </c>
      <c r="R117" s="84"/>
      <c r="S117" s="84"/>
      <c r="T117" s="84"/>
      <c r="U117" s="84"/>
      <c r="V117" s="89" t="s">
        <v>424</v>
      </c>
      <c r="W117" s="87">
        <v>43508.37137731481</v>
      </c>
      <c r="X117" s="89" t="s">
        <v>507</v>
      </c>
      <c r="Y117" s="84"/>
      <c r="Z117" s="84"/>
      <c r="AA117" s="92" t="s">
        <v>596</v>
      </c>
      <c r="AB117" s="84"/>
      <c r="AC117" s="84" t="b">
        <v>0</v>
      </c>
      <c r="AD117" s="84">
        <v>0</v>
      </c>
      <c r="AE117" s="92" t="s">
        <v>620</v>
      </c>
      <c r="AF117" s="84" t="b">
        <v>1</v>
      </c>
      <c r="AG117" s="84" t="s">
        <v>624</v>
      </c>
      <c r="AH117" s="84"/>
      <c r="AI117" s="92" t="s">
        <v>628</v>
      </c>
      <c r="AJ117" s="84" t="b">
        <v>0</v>
      </c>
      <c r="AK117" s="84">
        <v>16</v>
      </c>
      <c r="AL117" s="92" t="s">
        <v>606</v>
      </c>
      <c r="AM117" s="84" t="s">
        <v>632</v>
      </c>
      <c r="AN117" s="84" t="b">
        <v>0</v>
      </c>
      <c r="AO117" s="92" t="s">
        <v>606</v>
      </c>
      <c r="AP117" s="84" t="s">
        <v>197</v>
      </c>
      <c r="AQ117" s="84">
        <v>0</v>
      </c>
      <c r="AR117" s="84">
        <v>0</v>
      </c>
      <c r="AS117" s="84"/>
      <c r="AT117" s="84"/>
      <c r="AU117" s="84"/>
      <c r="AV117" s="84"/>
      <c r="AW117" s="84"/>
      <c r="AX117" s="84"/>
      <c r="AY117" s="84"/>
      <c r="AZ117" s="84"/>
      <c r="BA117" s="84">
        <v>1</v>
      </c>
      <c r="BB117" s="83" t="str">
        <f>REPLACE(INDEX(GroupVertices[Group],MATCH(Edges[[#This Row],[Vertex 1]],GroupVertices[Vertex],0)),1,1,"")</f>
        <v>2</v>
      </c>
      <c r="BC117" s="83" t="str">
        <f>REPLACE(INDEX(GroupVertices[Group],MATCH(Edges[[#This Row],[Vertex 2]],GroupVertices[Vertex],0)),1,1,"")</f>
        <v>2</v>
      </c>
      <c r="BD117" s="71">
        <v>0</v>
      </c>
      <c r="BE117" s="72">
        <v>0</v>
      </c>
      <c r="BF117" s="71">
        <v>0</v>
      </c>
      <c r="BG117" s="72">
        <v>0</v>
      </c>
      <c r="BH117" s="71">
        <v>0</v>
      </c>
      <c r="BI117" s="72">
        <v>0</v>
      </c>
      <c r="BJ117" s="71">
        <v>42</v>
      </c>
      <c r="BK117" s="72">
        <v>100</v>
      </c>
      <c r="BL117" s="71">
        <v>42</v>
      </c>
    </row>
    <row r="118" spans="1:64" ht="15">
      <c r="A118" s="57" t="s">
        <v>311</v>
      </c>
      <c r="B118" s="57" t="s">
        <v>286</v>
      </c>
      <c r="C118" s="58" t="s">
        <v>1712</v>
      </c>
      <c r="D118" s="59">
        <v>3</v>
      </c>
      <c r="E118" s="60" t="s">
        <v>132</v>
      </c>
      <c r="F118" s="61">
        <v>32</v>
      </c>
      <c r="G118" s="58"/>
      <c r="H118" s="62"/>
      <c r="I118" s="74"/>
      <c r="J118" s="74"/>
      <c r="K118" s="64" t="s">
        <v>65</v>
      </c>
      <c r="L118" s="75">
        <v>118</v>
      </c>
      <c r="M118" s="75"/>
      <c r="N118" s="73"/>
      <c r="O118" s="84" t="s">
        <v>327</v>
      </c>
      <c r="P118" s="87">
        <v>43507.896678240744</v>
      </c>
      <c r="Q118" s="84" t="s">
        <v>331</v>
      </c>
      <c r="R118" s="84"/>
      <c r="S118" s="84"/>
      <c r="T118" s="84"/>
      <c r="U118" s="84"/>
      <c r="V118" s="89" t="s">
        <v>425</v>
      </c>
      <c r="W118" s="87">
        <v>43507.896678240744</v>
      </c>
      <c r="X118" s="89" t="s">
        <v>508</v>
      </c>
      <c r="Y118" s="84"/>
      <c r="Z118" s="84"/>
      <c r="AA118" s="92" t="s">
        <v>597</v>
      </c>
      <c r="AB118" s="84"/>
      <c r="AC118" s="84" t="b">
        <v>0</v>
      </c>
      <c r="AD118" s="84">
        <v>0</v>
      </c>
      <c r="AE118" s="92" t="s">
        <v>620</v>
      </c>
      <c r="AF118" s="84" t="b">
        <v>1</v>
      </c>
      <c r="AG118" s="84" t="s">
        <v>624</v>
      </c>
      <c r="AH118" s="84"/>
      <c r="AI118" s="92" t="s">
        <v>626</v>
      </c>
      <c r="AJ118" s="84" t="b">
        <v>0</v>
      </c>
      <c r="AK118" s="84">
        <v>59</v>
      </c>
      <c r="AL118" s="92" t="s">
        <v>610</v>
      </c>
      <c r="AM118" s="84" t="s">
        <v>630</v>
      </c>
      <c r="AN118" s="84" t="b">
        <v>0</v>
      </c>
      <c r="AO118" s="92" t="s">
        <v>610</v>
      </c>
      <c r="AP118" s="84" t="s">
        <v>197</v>
      </c>
      <c r="AQ118" s="84">
        <v>0</v>
      </c>
      <c r="AR118" s="84">
        <v>0</v>
      </c>
      <c r="AS118" s="84"/>
      <c r="AT118" s="84"/>
      <c r="AU118" s="84"/>
      <c r="AV118" s="84"/>
      <c r="AW118" s="84"/>
      <c r="AX118" s="84"/>
      <c r="AY118" s="84"/>
      <c r="AZ118" s="84"/>
      <c r="BA118" s="84">
        <v>1</v>
      </c>
      <c r="BB118" s="83" t="str">
        <f>REPLACE(INDEX(GroupVertices[Group],MATCH(Edges[[#This Row],[Vertex 1]],GroupVertices[Vertex],0)),1,1,"")</f>
        <v>2</v>
      </c>
      <c r="BC118" s="83" t="str">
        <f>REPLACE(INDEX(GroupVertices[Group],MATCH(Edges[[#This Row],[Vertex 2]],GroupVertices[Vertex],0)),1,1,"")</f>
        <v>1</v>
      </c>
      <c r="BD118" s="71"/>
      <c r="BE118" s="72"/>
      <c r="BF118" s="71"/>
      <c r="BG118" s="72"/>
      <c r="BH118" s="71"/>
      <c r="BI118" s="72"/>
      <c r="BJ118" s="71"/>
      <c r="BK118" s="72"/>
      <c r="BL118" s="71"/>
    </row>
    <row r="119" spans="1:64" ht="15">
      <c r="A119" s="57" t="s">
        <v>311</v>
      </c>
      <c r="B119" s="57" t="s">
        <v>323</v>
      </c>
      <c r="C119" s="58" t="s">
        <v>1712</v>
      </c>
      <c r="D119" s="59">
        <v>3</v>
      </c>
      <c r="E119" s="60" t="s">
        <v>132</v>
      </c>
      <c r="F119" s="61">
        <v>32</v>
      </c>
      <c r="G119" s="58"/>
      <c r="H119" s="62"/>
      <c r="I119" s="74"/>
      <c r="J119" s="74"/>
      <c r="K119" s="64" t="s">
        <v>65</v>
      </c>
      <c r="L119" s="75">
        <v>119</v>
      </c>
      <c r="M119" s="75"/>
      <c r="N119" s="73"/>
      <c r="O119" s="84" t="s">
        <v>329</v>
      </c>
      <c r="P119" s="87">
        <v>43507.896678240744</v>
      </c>
      <c r="Q119" s="84" t="s">
        <v>331</v>
      </c>
      <c r="R119" s="84"/>
      <c r="S119" s="84"/>
      <c r="T119" s="84"/>
      <c r="U119" s="84"/>
      <c r="V119" s="89" t="s">
        <v>425</v>
      </c>
      <c r="W119" s="87">
        <v>43507.896678240744</v>
      </c>
      <c r="X119" s="89" t="s">
        <v>508</v>
      </c>
      <c r="Y119" s="84"/>
      <c r="Z119" s="84"/>
      <c r="AA119" s="92" t="s">
        <v>597</v>
      </c>
      <c r="AB119" s="84"/>
      <c r="AC119" s="84" t="b">
        <v>0</v>
      </c>
      <c r="AD119" s="84">
        <v>0</v>
      </c>
      <c r="AE119" s="92" t="s">
        <v>620</v>
      </c>
      <c r="AF119" s="84" t="b">
        <v>1</v>
      </c>
      <c r="AG119" s="84" t="s">
        <v>624</v>
      </c>
      <c r="AH119" s="84"/>
      <c r="AI119" s="92" t="s">
        <v>626</v>
      </c>
      <c r="AJ119" s="84" t="b">
        <v>0</v>
      </c>
      <c r="AK119" s="84">
        <v>59</v>
      </c>
      <c r="AL119" s="92" t="s">
        <v>610</v>
      </c>
      <c r="AM119" s="84" t="s">
        <v>630</v>
      </c>
      <c r="AN119" s="84" t="b">
        <v>0</v>
      </c>
      <c r="AO119" s="92" t="s">
        <v>610</v>
      </c>
      <c r="AP119" s="84" t="s">
        <v>197</v>
      </c>
      <c r="AQ119" s="84">
        <v>0</v>
      </c>
      <c r="AR119" s="84">
        <v>0</v>
      </c>
      <c r="AS119" s="84"/>
      <c r="AT119" s="84"/>
      <c r="AU119" s="84"/>
      <c r="AV119" s="84"/>
      <c r="AW119" s="84"/>
      <c r="AX119" s="84"/>
      <c r="AY119" s="84"/>
      <c r="AZ119" s="84"/>
      <c r="BA119" s="84">
        <v>1</v>
      </c>
      <c r="BB119" s="83" t="str">
        <f>REPLACE(INDEX(GroupVertices[Group],MATCH(Edges[[#This Row],[Vertex 1]],GroupVertices[Vertex],0)),1,1,"")</f>
        <v>2</v>
      </c>
      <c r="BC119" s="83" t="str">
        <f>REPLACE(INDEX(GroupVertices[Group],MATCH(Edges[[#This Row],[Vertex 2]],GroupVertices[Vertex],0)),1,1,"")</f>
        <v>1</v>
      </c>
      <c r="BD119" s="71">
        <v>0</v>
      </c>
      <c r="BE119" s="72">
        <v>0</v>
      </c>
      <c r="BF119" s="71">
        <v>0</v>
      </c>
      <c r="BG119" s="72">
        <v>0</v>
      </c>
      <c r="BH119" s="71">
        <v>0</v>
      </c>
      <c r="BI119" s="72">
        <v>0</v>
      </c>
      <c r="BJ119" s="71">
        <v>27</v>
      </c>
      <c r="BK119" s="72">
        <v>100</v>
      </c>
      <c r="BL119" s="71">
        <v>27</v>
      </c>
    </row>
    <row r="120" spans="1:64" ht="15">
      <c r="A120" s="57" t="s">
        <v>311</v>
      </c>
      <c r="B120" s="57" t="s">
        <v>295</v>
      </c>
      <c r="C120" s="58" t="s">
        <v>1712</v>
      </c>
      <c r="D120" s="59">
        <v>3</v>
      </c>
      <c r="E120" s="60" t="s">
        <v>132</v>
      </c>
      <c r="F120" s="61">
        <v>32</v>
      </c>
      <c r="G120" s="58"/>
      <c r="H120" s="62"/>
      <c r="I120" s="74"/>
      <c r="J120" s="74"/>
      <c r="K120" s="64" t="s">
        <v>65</v>
      </c>
      <c r="L120" s="75">
        <v>120</v>
      </c>
      <c r="M120" s="75"/>
      <c r="N120" s="73"/>
      <c r="O120" s="84" t="s">
        <v>327</v>
      </c>
      <c r="P120" s="87">
        <v>43508.43400462963</v>
      </c>
      <c r="Q120" s="84" t="s">
        <v>342</v>
      </c>
      <c r="R120" s="84"/>
      <c r="S120" s="84"/>
      <c r="T120" s="84"/>
      <c r="U120" s="84"/>
      <c r="V120" s="89" t="s">
        <v>425</v>
      </c>
      <c r="W120" s="87">
        <v>43508.43400462963</v>
      </c>
      <c r="X120" s="89" t="s">
        <v>509</v>
      </c>
      <c r="Y120" s="84"/>
      <c r="Z120" s="84"/>
      <c r="AA120" s="92" t="s">
        <v>598</v>
      </c>
      <c r="AB120" s="84"/>
      <c r="AC120" s="84" t="b">
        <v>0</v>
      </c>
      <c r="AD120" s="84">
        <v>0</v>
      </c>
      <c r="AE120" s="92" t="s">
        <v>620</v>
      </c>
      <c r="AF120" s="84" t="b">
        <v>1</v>
      </c>
      <c r="AG120" s="84" t="s">
        <v>624</v>
      </c>
      <c r="AH120" s="84"/>
      <c r="AI120" s="92" t="s">
        <v>628</v>
      </c>
      <c r="AJ120" s="84" t="b">
        <v>0</v>
      </c>
      <c r="AK120" s="84">
        <v>16</v>
      </c>
      <c r="AL120" s="92" t="s">
        <v>606</v>
      </c>
      <c r="AM120" s="84" t="s">
        <v>630</v>
      </c>
      <c r="AN120" s="84" t="b">
        <v>0</v>
      </c>
      <c r="AO120" s="92" t="s">
        <v>606</v>
      </c>
      <c r="AP120" s="84" t="s">
        <v>197</v>
      </c>
      <c r="AQ120" s="84">
        <v>0</v>
      </c>
      <c r="AR120" s="84">
        <v>0</v>
      </c>
      <c r="AS120" s="84"/>
      <c r="AT120" s="84"/>
      <c r="AU120" s="84"/>
      <c r="AV120" s="84"/>
      <c r="AW120" s="84"/>
      <c r="AX120" s="84"/>
      <c r="AY120" s="84"/>
      <c r="AZ120" s="84"/>
      <c r="BA120" s="84">
        <v>1</v>
      </c>
      <c r="BB120" s="83" t="str">
        <f>REPLACE(INDEX(GroupVertices[Group],MATCH(Edges[[#This Row],[Vertex 1]],GroupVertices[Vertex],0)),1,1,"")</f>
        <v>2</v>
      </c>
      <c r="BC120" s="83" t="str">
        <f>REPLACE(INDEX(GroupVertices[Group],MATCH(Edges[[#This Row],[Vertex 2]],GroupVertices[Vertex],0)),1,1,"")</f>
        <v>2</v>
      </c>
      <c r="BD120" s="71">
        <v>0</v>
      </c>
      <c r="BE120" s="72">
        <v>0</v>
      </c>
      <c r="BF120" s="71">
        <v>0</v>
      </c>
      <c r="BG120" s="72">
        <v>0</v>
      </c>
      <c r="BH120" s="71">
        <v>0</v>
      </c>
      <c r="BI120" s="72">
        <v>0</v>
      </c>
      <c r="BJ120" s="71">
        <v>42</v>
      </c>
      <c r="BK120" s="72">
        <v>100</v>
      </c>
      <c r="BL120" s="71">
        <v>42</v>
      </c>
    </row>
    <row r="121" spans="1:64" ht="15">
      <c r="A121" s="57" t="s">
        <v>295</v>
      </c>
      <c r="B121" s="57" t="s">
        <v>286</v>
      </c>
      <c r="C121" s="58" t="s">
        <v>1712</v>
      </c>
      <c r="D121" s="59">
        <v>3</v>
      </c>
      <c r="E121" s="60" t="s">
        <v>132</v>
      </c>
      <c r="F121" s="61">
        <v>32</v>
      </c>
      <c r="G121" s="58"/>
      <c r="H121" s="62"/>
      <c r="I121" s="74"/>
      <c r="J121" s="74"/>
      <c r="K121" s="64" t="s">
        <v>65</v>
      </c>
      <c r="L121" s="75">
        <v>121</v>
      </c>
      <c r="M121" s="75"/>
      <c r="N121" s="73"/>
      <c r="O121" s="84" t="s">
        <v>327</v>
      </c>
      <c r="P121" s="87">
        <v>43506.36981481482</v>
      </c>
      <c r="Q121" s="84" t="s">
        <v>331</v>
      </c>
      <c r="R121" s="84"/>
      <c r="S121" s="84"/>
      <c r="T121" s="84"/>
      <c r="U121" s="84"/>
      <c r="V121" s="89" t="s">
        <v>430</v>
      </c>
      <c r="W121" s="87">
        <v>43506.36981481482</v>
      </c>
      <c r="X121" s="89" t="s">
        <v>516</v>
      </c>
      <c r="Y121" s="84"/>
      <c r="Z121" s="84"/>
      <c r="AA121" s="92" t="s">
        <v>605</v>
      </c>
      <c r="AB121" s="84"/>
      <c r="AC121" s="84" t="b">
        <v>0</v>
      </c>
      <c r="AD121" s="84">
        <v>0</v>
      </c>
      <c r="AE121" s="92" t="s">
        <v>620</v>
      </c>
      <c r="AF121" s="84" t="b">
        <v>1</v>
      </c>
      <c r="AG121" s="84" t="s">
        <v>624</v>
      </c>
      <c r="AH121" s="84"/>
      <c r="AI121" s="92" t="s">
        <v>626</v>
      </c>
      <c r="AJ121" s="84" t="b">
        <v>0</v>
      </c>
      <c r="AK121" s="84">
        <v>59</v>
      </c>
      <c r="AL121" s="92" t="s">
        <v>610</v>
      </c>
      <c r="AM121" s="84" t="s">
        <v>634</v>
      </c>
      <c r="AN121" s="84" t="b">
        <v>0</v>
      </c>
      <c r="AO121" s="92" t="s">
        <v>610</v>
      </c>
      <c r="AP121" s="84" t="s">
        <v>197</v>
      </c>
      <c r="AQ121" s="84">
        <v>0</v>
      </c>
      <c r="AR121" s="84">
        <v>0</v>
      </c>
      <c r="AS121" s="84"/>
      <c r="AT121" s="84"/>
      <c r="AU121" s="84"/>
      <c r="AV121" s="84"/>
      <c r="AW121" s="84"/>
      <c r="AX121" s="84"/>
      <c r="AY121" s="84"/>
      <c r="AZ121" s="84"/>
      <c r="BA121" s="84">
        <v>1</v>
      </c>
      <c r="BB121" s="83" t="str">
        <f>REPLACE(INDEX(GroupVertices[Group],MATCH(Edges[[#This Row],[Vertex 1]],GroupVertices[Vertex],0)),1,1,"")</f>
        <v>2</v>
      </c>
      <c r="BC121" s="83" t="str">
        <f>REPLACE(INDEX(GroupVertices[Group],MATCH(Edges[[#This Row],[Vertex 2]],GroupVertices[Vertex],0)),1,1,"")</f>
        <v>1</v>
      </c>
      <c r="BD121" s="71"/>
      <c r="BE121" s="72"/>
      <c r="BF121" s="71"/>
      <c r="BG121" s="72"/>
      <c r="BH121" s="71"/>
      <c r="BI121" s="72"/>
      <c r="BJ121" s="71"/>
      <c r="BK121" s="72"/>
      <c r="BL121" s="71"/>
    </row>
    <row r="122" spans="1:64" ht="15">
      <c r="A122" s="57" t="s">
        <v>295</v>
      </c>
      <c r="B122" s="57" t="s">
        <v>323</v>
      </c>
      <c r="C122" s="58" t="s">
        <v>1712</v>
      </c>
      <c r="D122" s="59">
        <v>3</v>
      </c>
      <c r="E122" s="60" t="s">
        <v>132</v>
      </c>
      <c r="F122" s="61">
        <v>32</v>
      </c>
      <c r="G122" s="58"/>
      <c r="H122" s="62"/>
      <c r="I122" s="74"/>
      <c r="J122" s="74"/>
      <c r="K122" s="64" t="s">
        <v>65</v>
      </c>
      <c r="L122" s="75">
        <v>122</v>
      </c>
      <c r="M122" s="75"/>
      <c r="N122" s="73"/>
      <c r="O122" s="84" t="s">
        <v>329</v>
      </c>
      <c r="P122" s="87">
        <v>43506.36981481482</v>
      </c>
      <c r="Q122" s="84" t="s">
        <v>331</v>
      </c>
      <c r="R122" s="84"/>
      <c r="S122" s="84"/>
      <c r="T122" s="84"/>
      <c r="U122" s="84"/>
      <c r="V122" s="89" t="s">
        <v>430</v>
      </c>
      <c r="W122" s="87">
        <v>43506.36981481482</v>
      </c>
      <c r="X122" s="89" t="s">
        <v>516</v>
      </c>
      <c r="Y122" s="84"/>
      <c r="Z122" s="84"/>
      <c r="AA122" s="92" t="s">
        <v>605</v>
      </c>
      <c r="AB122" s="84"/>
      <c r="AC122" s="84" t="b">
        <v>0</v>
      </c>
      <c r="AD122" s="84">
        <v>0</v>
      </c>
      <c r="AE122" s="92" t="s">
        <v>620</v>
      </c>
      <c r="AF122" s="84" t="b">
        <v>1</v>
      </c>
      <c r="AG122" s="84" t="s">
        <v>624</v>
      </c>
      <c r="AH122" s="84"/>
      <c r="AI122" s="92" t="s">
        <v>626</v>
      </c>
      <c r="AJ122" s="84" t="b">
        <v>0</v>
      </c>
      <c r="AK122" s="84">
        <v>59</v>
      </c>
      <c r="AL122" s="92" t="s">
        <v>610</v>
      </c>
      <c r="AM122" s="84" t="s">
        <v>634</v>
      </c>
      <c r="AN122" s="84" t="b">
        <v>0</v>
      </c>
      <c r="AO122" s="92" t="s">
        <v>610</v>
      </c>
      <c r="AP122" s="84" t="s">
        <v>197</v>
      </c>
      <c r="AQ122" s="84">
        <v>0</v>
      </c>
      <c r="AR122" s="84">
        <v>0</v>
      </c>
      <c r="AS122" s="84"/>
      <c r="AT122" s="84"/>
      <c r="AU122" s="84"/>
      <c r="AV122" s="84"/>
      <c r="AW122" s="84"/>
      <c r="AX122" s="84"/>
      <c r="AY122" s="84"/>
      <c r="AZ122" s="84"/>
      <c r="BA122" s="84">
        <v>1</v>
      </c>
      <c r="BB122" s="83" t="str">
        <f>REPLACE(INDEX(GroupVertices[Group],MATCH(Edges[[#This Row],[Vertex 1]],GroupVertices[Vertex],0)),1,1,"")</f>
        <v>2</v>
      </c>
      <c r="BC122" s="83" t="str">
        <f>REPLACE(INDEX(GroupVertices[Group],MATCH(Edges[[#This Row],[Vertex 2]],GroupVertices[Vertex],0)),1,1,"")</f>
        <v>1</v>
      </c>
      <c r="BD122" s="71">
        <v>0</v>
      </c>
      <c r="BE122" s="72">
        <v>0</v>
      </c>
      <c r="BF122" s="71">
        <v>0</v>
      </c>
      <c r="BG122" s="72">
        <v>0</v>
      </c>
      <c r="BH122" s="71">
        <v>0</v>
      </c>
      <c r="BI122" s="72">
        <v>0</v>
      </c>
      <c r="BJ122" s="71">
        <v>27</v>
      </c>
      <c r="BK122" s="72">
        <v>100</v>
      </c>
      <c r="BL122" s="71">
        <v>27</v>
      </c>
    </row>
    <row r="123" spans="1:64" ht="15">
      <c r="A123" s="57" t="s">
        <v>295</v>
      </c>
      <c r="B123" s="57" t="s">
        <v>295</v>
      </c>
      <c r="C123" s="58" t="s">
        <v>1712</v>
      </c>
      <c r="D123" s="59">
        <v>3</v>
      </c>
      <c r="E123" s="60" t="s">
        <v>132</v>
      </c>
      <c r="F123" s="61">
        <v>32</v>
      </c>
      <c r="G123" s="58"/>
      <c r="H123" s="62"/>
      <c r="I123" s="74"/>
      <c r="J123" s="74"/>
      <c r="K123" s="64" t="s">
        <v>65</v>
      </c>
      <c r="L123" s="75">
        <v>123</v>
      </c>
      <c r="M123" s="75"/>
      <c r="N123" s="73"/>
      <c r="O123" s="84" t="s">
        <v>197</v>
      </c>
      <c r="P123" s="87">
        <v>43508.17721064815</v>
      </c>
      <c r="Q123" s="84" t="s">
        <v>342</v>
      </c>
      <c r="R123" s="89" t="s">
        <v>348</v>
      </c>
      <c r="S123" s="84" t="s">
        <v>350</v>
      </c>
      <c r="T123" s="84" t="s">
        <v>353</v>
      </c>
      <c r="U123" s="84"/>
      <c r="V123" s="89" t="s">
        <v>430</v>
      </c>
      <c r="W123" s="87">
        <v>43508.17721064815</v>
      </c>
      <c r="X123" s="89" t="s">
        <v>517</v>
      </c>
      <c r="Y123" s="84"/>
      <c r="Z123" s="84"/>
      <c r="AA123" s="92" t="s">
        <v>606</v>
      </c>
      <c r="AB123" s="84"/>
      <c r="AC123" s="84" t="b">
        <v>0</v>
      </c>
      <c r="AD123" s="84">
        <v>13</v>
      </c>
      <c r="AE123" s="92" t="s">
        <v>620</v>
      </c>
      <c r="AF123" s="84" t="b">
        <v>1</v>
      </c>
      <c r="AG123" s="84" t="s">
        <v>624</v>
      </c>
      <c r="AH123" s="84"/>
      <c r="AI123" s="92" t="s">
        <v>628</v>
      </c>
      <c r="AJ123" s="84" t="b">
        <v>0</v>
      </c>
      <c r="AK123" s="84">
        <v>16</v>
      </c>
      <c r="AL123" s="92" t="s">
        <v>620</v>
      </c>
      <c r="AM123" s="84" t="s">
        <v>634</v>
      </c>
      <c r="AN123" s="84" t="b">
        <v>0</v>
      </c>
      <c r="AO123" s="92" t="s">
        <v>606</v>
      </c>
      <c r="AP123" s="84" t="s">
        <v>197</v>
      </c>
      <c r="AQ123" s="84">
        <v>0</v>
      </c>
      <c r="AR123" s="84">
        <v>0</v>
      </c>
      <c r="AS123" s="84"/>
      <c r="AT123" s="84"/>
      <c r="AU123" s="84"/>
      <c r="AV123" s="84"/>
      <c r="AW123" s="84"/>
      <c r="AX123" s="84"/>
      <c r="AY123" s="84"/>
      <c r="AZ123" s="84"/>
      <c r="BA123" s="84">
        <v>1</v>
      </c>
      <c r="BB123" s="83" t="str">
        <f>REPLACE(INDEX(GroupVertices[Group],MATCH(Edges[[#This Row],[Vertex 1]],GroupVertices[Vertex],0)),1,1,"")</f>
        <v>2</v>
      </c>
      <c r="BC123" s="83" t="str">
        <f>REPLACE(INDEX(GroupVertices[Group],MATCH(Edges[[#This Row],[Vertex 2]],GroupVertices[Vertex],0)),1,1,"")</f>
        <v>2</v>
      </c>
      <c r="BD123" s="71">
        <v>0</v>
      </c>
      <c r="BE123" s="72">
        <v>0</v>
      </c>
      <c r="BF123" s="71">
        <v>0</v>
      </c>
      <c r="BG123" s="72">
        <v>0</v>
      </c>
      <c r="BH123" s="71">
        <v>0</v>
      </c>
      <c r="BI123" s="72">
        <v>0</v>
      </c>
      <c r="BJ123" s="71">
        <v>42</v>
      </c>
      <c r="BK123" s="72">
        <v>100</v>
      </c>
      <c r="BL123" s="71">
        <v>42</v>
      </c>
    </row>
    <row r="124" spans="1:64" ht="15">
      <c r="A124" s="57" t="s">
        <v>313</v>
      </c>
      <c r="B124" s="57" t="s">
        <v>295</v>
      </c>
      <c r="C124" s="58" t="s">
        <v>1712</v>
      </c>
      <c r="D124" s="59">
        <v>3</v>
      </c>
      <c r="E124" s="60" t="s">
        <v>132</v>
      </c>
      <c r="F124" s="61">
        <v>32</v>
      </c>
      <c r="G124" s="58"/>
      <c r="H124" s="62"/>
      <c r="I124" s="74"/>
      <c r="J124" s="74"/>
      <c r="K124" s="64" t="s">
        <v>65</v>
      </c>
      <c r="L124" s="75">
        <v>124</v>
      </c>
      <c r="M124" s="75"/>
      <c r="N124" s="73"/>
      <c r="O124" s="84" t="s">
        <v>327</v>
      </c>
      <c r="P124" s="87">
        <v>43508.59206018518</v>
      </c>
      <c r="Q124" s="84" t="s">
        <v>342</v>
      </c>
      <c r="R124" s="84"/>
      <c r="S124" s="84"/>
      <c r="T124" s="84"/>
      <c r="U124" s="84"/>
      <c r="V124" s="89" t="s">
        <v>427</v>
      </c>
      <c r="W124" s="87">
        <v>43508.59206018518</v>
      </c>
      <c r="X124" s="89" t="s">
        <v>511</v>
      </c>
      <c r="Y124" s="84"/>
      <c r="Z124" s="84"/>
      <c r="AA124" s="92" t="s">
        <v>600</v>
      </c>
      <c r="AB124" s="84"/>
      <c r="AC124" s="84" t="b">
        <v>0</v>
      </c>
      <c r="AD124" s="84">
        <v>0</v>
      </c>
      <c r="AE124" s="92" t="s">
        <v>620</v>
      </c>
      <c r="AF124" s="84" t="b">
        <v>1</v>
      </c>
      <c r="AG124" s="84" t="s">
        <v>624</v>
      </c>
      <c r="AH124" s="84"/>
      <c r="AI124" s="92" t="s">
        <v>628</v>
      </c>
      <c r="AJ124" s="84" t="b">
        <v>0</v>
      </c>
      <c r="AK124" s="84">
        <v>16</v>
      </c>
      <c r="AL124" s="92" t="s">
        <v>606</v>
      </c>
      <c r="AM124" s="84" t="s">
        <v>632</v>
      </c>
      <c r="AN124" s="84" t="b">
        <v>0</v>
      </c>
      <c r="AO124" s="92" t="s">
        <v>606</v>
      </c>
      <c r="AP124" s="84" t="s">
        <v>197</v>
      </c>
      <c r="AQ124" s="84">
        <v>0</v>
      </c>
      <c r="AR124" s="84">
        <v>0</v>
      </c>
      <c r="AS124" s="84"/>
      <c r="AT124" s="84"/>
      <c r="AU124" s="84"/>
      <c r="AV124" s="84"/>
      <c r="AW124" s="84"/>
      <c r="AX124" s="84"/>
      <c r="AY124" s="84"/>
      <c r="AZ124" s="84"/>
      <c r="BA124" s="84">
        <v>1</v>
      </c>
      <c r="BB124" s="83" t="str">
        <f>REPLACE(INDEX(GroupVertices[Group],MATCH(Edges[[#This Row],[Vertex 1]],GroupVertices[Vertex],0)),1,1,"")</f>
        <v>2</v>
      </c>
      <c r="BC124" s="83" t="str">
        <f>REPLACE(INDEX(GroupVertices[Group],MATCH(Edges[[#This Row],[Vertex 2]],GroupVertices[Vertex],0)),1,1,"")</f>
        <v>2</v>
      </c>
      <c r="BD124" s="71">
        <v>0</v>
      </c>
      <c r="BE124" s="72">
        <v>0</v>
      </c>
      <c r="BF124" s="71">
        <v>0</v>
      </c>
      <c r="BG124" s="72">
        <v>0</v>
      </c>
      <c r="BH124" s="71">
        <v>0</v>
      </c>
      <c r="BI124" s="72">
        <v>0</v>
      </c>
      <c r="BJ124" s="71">
        <v>42</v>
      </c>
      <c r="BK124" s="72">
        <v>100</v>
      </c>
      <c r="BL124" s="71">
        <v>42</v>
      </c>
    </row>
    <row r="125" spans="1:64" ht="15">
      <c r="A125" s="57" t="s">
        <v>240</v>
      </c>
      <c r="B125" s="57" t="s">
        <v>260</v>
      </c>
      <c r="C125" s="58" t="s">
        <v>1712</v>
      </c>
      <c r="D125" s="59">
        <v>3</v>
      </c>
      <c r="E125" s="60" t="s">
        <v>132</v>
      </c>
      <c r="F125" s="61">
        <v>32</v>
      </c>
      <c r="G125" s="58"/>
      <c r="H125" s="62"/>
      <c r="I125" s="74"/>
      <c r="J125" s="74"/>
      <c r="K125" s="64" t="s">
        <v>65</v>
      </c>
      <c r="L125" s="75">
        <v>125</v>
      </c>
      <c r="M125" s="75"/>
      <c r="N125" s="73"/>
      <c r="O125" s="84" t="s">
        <v>329</v>
      </c>
      <c r="P125" s="87">
        <v>43408.41197916667</v>
      </c>
      <c r="Q125" s="84" t="s">
        <v>336</v>
      </c>
      <c r="R125" s="84"/>
      <c r="S125" s="84"/>
      <c r="T125" s="84" t="s">
        <v>356</v>
      </c>
      <c r="U125" s="89" t="s">
        <v>362</v>
      </c>
      <c r="V125" s="89" t="s">
        <v>362</v>
      </c>
      <c r="W125" s="87">
        <v>43408.41197916667</v>
      </c>
      <c r="X125" s="89" t="s">
        <v>447</v>
      </c>
      <c r="Y125" s="84"/>
      <c r="Z125" s="84"/>
      <c r="AA125" s="92" t="s">
        <v>536</v>
      </c>
      <c r="AB125" s="92" t="s">
        <v>617</v>
      </c>
      <c r="AC125" s="84" t="b">
        <v>0</v>
      </c>
      <c r="AD125" s="84">
        <v>3</v>
      </c>
      <c r="AE125" s="92" t="s">
        <v>621</v>
      </c>
      <c r="AF125" s="84" t="b">
        <v>0</v>
      </c>
      <c r="AG125" s="84" t="s">
        <v>624</v>
      </c>
      <c r="AH125" s="84"/>
      <c r="AI125" s="92" t="s">
        <v>620</v>
      </c>
      <c r="AJ125" s="84" t="b">
        <v>0</v>
      </c>
      <c r="AK125" s="84">
        <v>4</v>
      </c>
      <c r="AL125" s="92" t="s">
        <v>620</v>
      </c>
      <c r="AM125" s="84" t="s">
        <v>632</v>
      </c>
      <c r="AN125" s="84" t="b">
        <v>0</v>
      </c>
      <c r="AO125" s="92" t="s">
        <v>617</v>
      </c>
      <c r="AP125" s="84" t="s">
        <v>327</v>
      </c>
      <c r="AQ125" s="84">
        <v>0</v>
      </c>
      <c r="AR125" s="84">
        <v>0</v>
      </c>
      <c r="AS125" s="84"/>
      <c r="AT125" s="84"/>
      <c r="AU125" s="84"/>
      <c r="AV125" s="84"/>
      <c r="AW125" s="84"/>
      <c r="AX125" s="84"/>
      <c r="AY125" s="84"/>
      <c r="AZ125" s="84"/>
      <c r="BA125" s="84">
        <v>1</v>
      </c>
      <c r="BB125" s="83" t="str">
        <f>REPLACE(INDEX(GroupVertices[Group],MATCH(Edges[[#This Row],[Vertex 1]],GroupVertices[Vertex],0)),1,1,"")</f>
        <v>3</v>
      </c>
      <c r="BC125" s="83" t="str">
        <f>REPLACE(INDEX(GroupVertices[Group],MATCH(Edges[[#This Row],[Vertex 2]],GroupVertices[Vertex],0)),1,1,"")</f>
        <v>3</v>
      </c>
      <c r="BD125" s="71"/>
      <c r="BE125" s="72"/>
      <c r="BF125" s="71"/>
      <c r="BG125" s="72"/>
      <c r="BH125" s="71"/>
      <c r="BI125" s="72"/>
      <c r="BJ125" s="71"/>
      <c r="BK125" s="72"/>
      <c r="BL125" s="71"/>
    </row>
    <row r="126" spans="1:64" ht="15">
      <c r="A126" s="57" t="s">
        <v>241</v>
      </c>
      <c r="B126" s="57" t="s">
        <v>260</v>
      </c>
      <c r="C126" s="58" t="s">
        <v>1712</v>
      </c>
      <c r="D126" s="59">
        <v>3</v>
      </c>
      <c r="E126" s="60" t="s">
        <v>132</v>
      </c>
      <c r="F126" s="61">
        <v>32</v>
      </c>
      <c r="G126" s="58"/>
      <c r="H126" s="62"/>
      <c r="I126" s="74"/>
      <c r="J126" s="74"/>
      <c r="K126" s="64" t="s">
        <v>65</v>
      </c>
      <c r="L126" s="75">
        <v>126</v>
      </c>
      <c r="M126" s="75"/>
      <c r="N126" s="73"/>
      <c r="O126" s="84" t="s">
        <v>329</v>
      </c>
      <c r="P126" s="87">
        <v>43508.650868055556</v>
      </c>
      <c r="Q126" s="84" t="s">
        <v>336</v>
      </c>
      <c r="R126" s="84"/>
      <c r="S126" s="84"/>
      <c r="T126" s="84"/>
      <c r="U126" s="84"/>
      <c r="V126" s="89" t="s">
        <v>372</v>
      </c>
      <c r="W126" s="87">
        <v>43508.650868055556</v>
      </c>
      <c r="X126" s="89" t="s">
        <v>448</v>
      </c>
      <c r="Y126" s="84"/>
      <c r="Z126" s="84"/>
      <c r="AA126" s="92" t="s">
        <v>537</v>
      </c>
      <c r="AB126" s="84"/>
      <c r="AC126" s="84" t="b">
        <v>0</v>
      </c>
      <c r="AD126" s="84">
        <v>0</v>
      </c>
      <c r="AE126" s="92" t="s">
        <v>620</v>
      </c>
      <c r="AF126" s="84" t="b">
        <v>0</v>
      </c>
      <c r="AG126" s="84" t="s">
        <v>624</v>
      </c>
      <c r="AH126" s="84"/>
      <c r="AI126" s="92" t="s">
        <v>620</v>
      </c>
      <c r="AJ126" s="84" t="b">
        <v>0</v>
      </c>
      <c r="AK126" s="84">
        <v>4</v>
      </c>
      <c r="AL126" s="92" t="s">
        <v>536</v>
      </c>
      <c r="AM126" s="84" t="s">
        <v>630</v>
      </c>
      <c r="AN126" s="84" t="b">
        <v>0</v>
      </c>
      <c r="AO126" s="92" t="s">
        <v>536</v>
      </c>
      <c r="AP126" s="84" t="s">
        <v>197</v>
      </c>
      <c r="AQ126" s="84">
        <v>0</v>
      </c>
      <c r="AR126" s="84">
        <v>0</v>
      </c>
      <c r="AS126" s="84"/>
      <c r="AT126" s="84"/>
      <c r="AU126" s="84"/>
      <c r="AV126" s="84"/>
      <c r="AW126" s="84"/>
      <c r="AX126" s="84"/>
      <c r="AY126" s="84"/>
      <c r="AZ126" s="84"/>
      <c r="BA126" s="84">
        <v>1</v>
      </c>
      <c r="BB126" s="83" t="str">
        <f>REPLACE(INDEX(GroupVertices[Group],MATCH(Edges[[#This Row],[Vertex 1]],GroupVertices[Vertex],0)),1,1,"")</f>
        <v>3</v>
      </c>
      <c r="BC126" s="83" t="str">
        <f>REPLACE(INDEX(GroupVertices[Group],MATCH(Edges[[#This Row],[Vertex 2]],GroupVertices[Vertex],0)),1,1,"")</f>
        <v>3</v>
      </c>
      <c r="BD126" s="71"/>
      <c r="BE126" s="72"/>
      <c r="BF126" s="71"/>
      <c r="BG126" s="72"/>
      <c r="BH126" s="71"/>
      <c r="BI126" s="72"/>
      <c r="BJ126" s="71"/>
      <c r="BK126" s="72"/>
      <c r="BL126" s="71"/>
    </row>
    <row r="127" spans="1:64" ht="15">
      <c r="A127" s="57" t="s">
        <v>240</v>
      </c>
      <c r="B127" s="57" t="s">
        <v>274</v>
      </c>
      <c r="C127" s="58" t="s">
        <v>1712</v>
      </c>
      <c r="D127" s="59">
        <v>3</v>
      </c>
      <c r="E127" s="60" t="s">
        <v>132</v>
      </c>
      <c r="F127" s="61">
        <v>32</v>
      </c>
      <c r="G127" s="58"/>
      <c r="H127" s="62"/>
      <c r="I127" s="74"/>
      <c r="J127" s="74"/>
      <c r="K127" s="64" t="s">
        <v>65</v>
      </c>
      <c r="L127" s="75">
        <v>127</v>
      </c>
      <c r="M127" s="75"/>
      <c r="N127" s="73"/>
      <c r="O127" s="84" t="s">
        <v>329</v>
      </c>
      <c r="P127" s="87">
        <v>43408.41197916667</v>
      </c>
      <c r="Q127" s="84" t="s">
        <v>336</v>
      </c>
      <c r="R127" s="84"/>
      <c r="S127" s="84"/>
      <c r="T127" s="84" t="s">
        <v>356</v>
      </c>
      <c r="U127" s="89" t="s">
        <v>362</v>
      </c>
      <c r="V127" s="89" t="s">
        <v>362</v>
      </c>
      <c r="W127" s="87">
        <v>43408.41197916667</v>
      </c>
      <c r="X127" s="89" t="s">
        <v>447</v>
      </c>
      <c r="Y127" s="84"/>
      <c r="Z127" s="84"/>
      <c r="AA127" s="92" t="s">
        <v>536</v>
      </c>
      <c r="AB127" s="92" t="s">
        <v>617</v>
      </c>
      <c r="AC127" s="84" t="b">
        <v>0</v>
      </c>
      <c r="AD127" s="84">
        <v>3</v>
      </c>
      <c r="AE127" s="92" t="s">
        <v>621</v>
      </c>
      <c r="AF127" s="84" t="b">
        <v>0</v>
      </c>
      <c r="AG127" s="84" t="s">
        <v>624</v>
      </c>
      <c r="AH127" s="84"/>
      <c r="AI127" s="92" t="s">
        <v>620</v>
      </c>
      <c r="AJ127" s="84" t="b">
        <v>0</v>
      </c>
      <c r="AK127" s="84">
        <v>4</v>
      </c>
      <c r="AL127" s="92" t="s">
        <v>620</v>
      </c>
      <c r="AM127" s="84" t="s">
        <v>632</v>
      </c>
      <c r="AN127" s="84" t="b">
        <v>0</v>
      </c>
      <c r="AO127" s="92" t="s">
        <v>617</v>
      </c>
      <c r="AP127" s="84" t="s">
        <v>327</v>
      </c>
      <c r="AQ127" s="84">
        <v>0</v>
      </c>
      <c r="AR127" s="84">
        <v>0</v>
      </c>
      <c r="AS127" s="84"/>
      <c r="AT127" s="84"/>
      <c r="AU127" s="84"/>
      <c r="AV127" s="84"/>
      <c r="AW127" s="84"/>
      <c r="AX127" s="84"/>
      <c r="AY127" s="84"/>
      <c r="AZ127" s="84"/>
      <c r="BA127" s="84">
        <v>1</v>
      </c>
      <c r="BB127" s="83" t="str">
        <f>REPLACE(INDEX(GroupVertices[Group],MATCH(Edges[[#This Row],[Vertex 1]],GroupVertices[Vertex],0)),1,1,"")</f>
        <v>3</v>
      </c>
      <c r="BC127" s="83" t="str">
        <f>REPLACE(INDEX(GroupVertices[Group],MATCH(Edges[[#This Row],[Vertex 2]],GroupVertices[Vertex],0)),1,1,"")</f>
        <v>3</v>
      </c>
      <c r="BD127" s="71"/>
      <c r="BE127" s="72"/>
      <c r="BF127" s="71"/>
      <c r="BG127" s="72"/>
      <c r="BH127" s="71"/>
      <c r="BI127" s="72"/>
      <c r="BJ127" s="71"/>
      <c r="BK127" s="72"/>
      <c r="BL127" s="71"/>
    </row>
    <row r="128" spans="1:64" ht="15">
      <c r="A128" s="57" t="s">
        <v>241</v>
      </c>
      <c r="B128" s="57" t="s">
        <v>274</v>
      </c>
      <c r="C128" s="58" t="s">
        <v>1712</v>
      </c>
      <c r="D128" s="59">
        <v>3</v>
      </c>
      <c r="E128" s="60" t="s">
        <v>132</v>
      </c>
      <c r="F128" s="61">
        <v>32</v>
      </c>
      <c r="G128" s="58"/>
      <c r="H128" s="62"/>
      <c r="I128" s="74"/>
      <c r="J128" s="74"/>
      <c r="K128" s="64" t="s">
        <v>65</v>
      </c>
      <c r="L128" s="75">
        <v>128</v>
      </c>
      <c r="M128" s="75"/>
      <c r="N128" s="73"/>
      <c r="O128" s="84" t="s">
        <v>329</v>
      </c>
      <c r="P128" s="87">
        <v>43508.650868055556</v>
      </c>
      <c r="Q128" s="84" t="s">
        <v>336</v>
      </c>
      <c r="R128" s="84"/>
      <c r="S128" s="84"/>
      <c r="T128" s="84"/>
      <c r="U128" s="84"/>
      <c r="V128" s="89" t="s">
        <v>372</v>
      </c>
      <c r="W128" s="87">
        <v>43508.650868055556</v>
      </c>
      <c r="X128" s="89" t="s">
        <v>448</v>
      </c>
      <c r="Y128" s="84"/>
      <c r="Z128" s="84"/>
      <c r="AA128" s="92" t="s">
        <v>537</v>
      </c>
      <c r="AB128" s="84"/>
      <c r="AC128" s="84" t="b">
        <v>0</v>
      </c>
      <c r="AD128" s="84">
        <v>0</v>
      </c>
      <c r="AE128" s="92" t="s">
        <v>620</v>
      </c>
      <c r="AF128" s="84" t="b">
        <v>0</v>
      </c>
      <c r="AG128" s="84" t="s">
        <v>624</v>
      </c>
      <c r="AH128" s="84"/>
      <c r="AI128" s="92" t="s">
        <v>620</v>
      </c>
      <c r="AJ128" s="84" t="b">
        <v>0</v>
      </c>
      <c r="AK128" s="84">
        <v>4</v>
      </c>
      <c r="AL128" s="92" t="s">
        <v>536</v>
      </c>
      <c r="AM128" s="84" t="s">
        <v>630</v>
      </c>
      <c r="AN128" s="84" t="b">
        <v>0</v>
      </c>
      <c r="AO128" s="92" t="s">
        <v>536</v>
      </c>
      <c r="AP128" s="84" t="s">
        <v>197</v>
      </c>
      <c r="AQ128" s="84">
        <v>0</v>
      </c>
      <c r="AR128" s="84">
        <v>0</v>
      </c>
      <c r="AS128" s="84"/>
      <c r="AT128" s="84"/>
      <c r="AU128" s="84"/>
      <c r="AV128" s="84"/>
      <c r="AW128" s="84"/>
      <c r="AX128" s="84"/>
      <c r="AY128" s="84"/>
      <c r="AZ128" s="84"/>
      <c r="BA128" s="84">
        <v>1</v>
      </c>
      <c r="BB128" s="83" t="str">
        <f>REPLACE(INDEX(GroupVertices[Group],MATCH(Edges[[#This Row],[Vertex 1]],GroupVertices[Vertex],0)),1,1,"")</f>
        <v>3</v>
      </c>
      <c r="BC128" s="83" t="str">
        <f>REPLACE(INDEX(GroupVertices[Group],MATCH(Edges[[#This Row],[Vertex 2]],GroupVertices[Vertex],0)),1,1,"")</f>
        <v>3</v>
      </c>
      <c r="BD128" s="71"/>
      <c r="BE128" s="72"/>
      <c r="BF128" s="71"/>
      <c r="BG128" s="72"/>
      <c r="BH128" s="71"/>
      <c r="BI128" s="72"/>
      <c r="BJ128" s="71"/>
      <c r="BK128" s="72"/>
      <c r="BL128" s="71"/>
    </row>
    <row r="129" spans="1:64" ht="15">
      <c r="A129" s="57" t="s">
        <v>240</v>
      </c>
      <c r="B129" s="57" t="s">
        <v>326</v>
      </c>
      <c r="C129" s="58" t="s">
        <v>1712</v>
      </c>
      <c r="D129" s="59">
        <v>3</v>
      </c>
      <c r="E129" s="60" t="s">
        <v>132</v>
      </c>
      <c r="F129" s="61">
        <v>32</v>
      </c>
      <c r="G129" s="58"/>
      <c r="H129" s="62"/>
      <c r="I129" s="74"/>
      <c r="J129" s="74"/>
      <c r="K129" s="64" t="s">
        <v>65</v>
      </c>
      <c r="L129" s="75">
        <v>129</v>
      </c>
      <c r="M129" s="75"/>
      <c r="N129" s="73"/>
      <c r="O129" s="84" t="s">
        <v>329</v>
      </c>
      <c r="P129" s="87">
        <v>43408.41197916667</v>
      </c>
      <c r="Q129" s="84" t="s">
        <v>336</v>
      </c>
      <c r="R129" s="84"/>
      <c r="S129" s="84"/>
      <c r="T129" s="84" t="s">
        <v>356</v>
      </c>
      <c r="U129" s="89" t="s">
        <v>362</v>
      </c>
      <c r="V129" s="89" t="s">
        <v>362</v>
      </c>
      <c r="W129" s="87">
        <v>43408.41197916667</v>
      </c>
      <c r="X129" s="89" t="s">
        <v>447</v>
      </c>
      <c r="Y129" s="84"/>
      <c r="Z129" s="84"/>
      <c r="AA129" s="92" t="s">
        <v>536</v>
      </c>
      <c r="AB129" s="92" t="s">
        <v>617</v>
      </c>
      <c r="AC129" s="84" t="b">
        <v>0</v>
      </c>
      <c r="AD129" s="84">
        <v>3</v>
      </c>
      <c r="AE129" s="92" t="s">
        <v>621</v>
      </c>
      <c r="AF129" s="84" t="b">
        <v>0</v>
      </c>
      <c r="AG129" s="84" t="s">
        <v>624</v>
      </c>
      <c r="AH129" s="84"/>
      <c r="AI129" s="92" t="s">
        <v>620</v>
      </c>
      <c r="AJ129" s="84" t="b">
        <v>0</v>
      </c>
      <c r="AK129" s="84">
        <v>4</v>
      </c>
      <c r="AL129" s="92" t="s">
        <v>620</v>
      </c>
      <c r="AM129" s="84" t="s">
        <v>632</v>
      </c>
      <c r="AN129" s="84" t="b">
        <v>0</v>
      </c>
      <c r="AO129" s="92" t="s">
        <v>617</v>
      </c>
      <c r="AP129" s="84" t="s">
        <v>327</v>
      </c>
      <c r="AQ129" s="84">
        <v>0</v>
      </c>
      <c r="AR129" s="84">
        <v>0</v>
      </c>
      <c r="AS129" s="84"/>
      <c r="AT129" s="84"/>
      <c r="AU129" s="84"/>
      <c r="AV129" s="84"/>
      <c r="AW129" s="84"/>
      <c r="AX129" s="84"/>
      <c r="AY129" s="84"/>
      <c r="AZ129" s="84"/>
      <c r="BA129" s="84">
        <v>1</v>
      </c>
      <c r="BB129" s="83" t="str">
        <f>REPLACE(INDEX(GroupVertices[Group],MATCH(Edges[[#This Row],[Vertex 1]],GroupVertices[Vertex],0)),1,1,"")</f>
        <v>3</v>
      </c>
      <c r="BC129" s="83" t="str">
        <f>REPLACE(INDEX(GroupVertices[Group],MATCH(Edges[[#This Row],[Vertex 2]],GroupVertices[Vertex],0)),1,1,"")</f>
        <v>3</v>
      </c>
      <c r="BD129" s="71"/>
      <c r="BE129" s="72"/>
      <c r="BF129" s="71"/>
      <c r="BG129" s="72"/>
      <c r="BH129" s="71"/>
      <c r="BI129" s="72"/>
      <c r="BJ129" s="71"/>
      <c r="BK129" s="72"/>
      <c r="BL129" s="71"/>
    </row>
    <row r="130" spans="1:64" ht="15">
      <c r="A130" s="57" t="s">
        <v>241</v>
      </c>
      <c r="B130" s="57" t="s">
        <v>326</v>
      </c>
      <c r="C130" s="58" t="s">
        <v>1712</v>
      </c>
      <c r="D130" s="59">
        <v>3</v>
      </c>
      <c r="E130" s="60" t="s">
        <v>132</v>
      </c>
      <c r="F130" s="61">
        <v>32</v>
      </c>
      <c r="G130" s="58"/>
      <c r="H130" s="62"/>
      <c r="I130" s="74"/>
      <c r="J130" s="74"/>
      <c r="K130" s="64" t="s">
        <v>65</v>
      </c>
      <c r="L130" s="75">
        <v>130</v>
      </c>
      <c r="M130" s="75"/>
      <c r="N130" s="73"/>
      <c r="O130" s="84" t="s">
        <v>329</v>
      </c>
      <c r="P130" s="87">
        <v>43508.650868055556</v>
      </c>
      <c r="Q130" s="84" t="s">
        <v>336</v>
      </c>
      <c r="R130" s="84"/>
      <c r="S130" s="84"/>
      <c r="T130" s="84"/>
      <c r="U130" s="84"/>
      <c r="V130" s="89" t="s">
        <v>372</v>
      </c>
      <c r="W130" s="87">
        <v>43508.650868055556</v>
      </c>
      <c r="X130" s="89" t="s">
        <v>448</v>
      </c>
      <c r="Y130" s="84"/>
      <c r="Z130" s="84"/>
      <c r="AA130" s="92" t="s">
        <v>537</v>
      </c>
      <c r="AB130" s="84"/>
      <c r="AC130" s="84" t="b">
        <v>0</v>
      </c>
      <c r="AD130" s="84">
        <v>0</v>
      </c>
      <c r="AE130" s="92" t="s">
        <v>620</v>
      </c>
      <c r="AF130" s="84" t="b">
        <v>0</v>
      </c>
      <c r="AG130" s="84" t="s">
        <v>624</v>
      </c>
      <c r="AH130" s="84"/>
      <c r="AI130" s="92" t="s">
        <v>620</v>
      </c>
      <c r="AJ130" s="84" t="b">
        <v>0</v>
      </c>
      <c r="AK130" s="84">
        <v>4</v>
      </c>
      <c r="AL130" s="92" t="s">
        <v>536</v>
      </c>
      <c r="AM130" s="84" t="s">
        <v>630</v>
      </c>
      <c r="AN130" s="84" t="b">
        <v>0</v>
      </c>
      <c r="AO130" s="92" t="s">
        <v>536</v>
      </c>
      <c r="AP130" s="84" t="s">
        <v>197</v>
      </c>
      <c r="AQ130" s="84">
        <v>0</v>
      </c>
      <c r="AR130" s="84">
        <v>0</v>
      </c>
      <c r="AS130" s="84"/>
      <c r="AT130" s="84"/>
      <c r="AU130" s="84"/>
      <c r="AV130" s="84"/>
      <c r="AW130" s="84"/>
      <c r="AX130" s="84"/>
      <c r="AY130" s="84"/>
      <c r="AZ130" s="84"/>
      <c r="BA130" s="84">
        <v>1</v>
      </c>
      <c r="BB130" s="83" t="str">
        <f>REPLACE(INDEX(GroupVertices[Group],MATCH(Edges[[#This Row],[Vertex 1]],GroupVertices[Vertex],0)),1,1,"")</f>
        <v>3</v>
      </c>
      <c r="BC130" s="83" t="str">
        <f>REPLACE(INDEX(GroupVertices[Group],MATCH(Edges[[#This Row],[Vertex 2]],GroupVertices[Vertex],0)),1,1,"")</f>
        <v>3</v>
      </c>
      <c r="BD130" s="71"/>
      <c r="BE130" s="72"/>
      <c r="BF130" s="71"/>
      <c r="BG130" s="72"/>
      <c r="BH130" s="71"/>
      <c r="BI130" s="72"/>
      <c r="BJ130" s="71"/>
      <c r="BK130" s="72"/>
      <c r="BL130" s="71"/>
    </row>
    <row r="131" spans="1:64" ht="15">
      <c r="A131" s="57" t="s">
        <v>240</v>
      </c>
      <c r="B131" s="57" t="s">
        <v>243</v>
      </c>
      <c r="C131" s="58" t="s">
        <v>1712</v>
      </c>
      <c r="D131" s="59">
        <v>3</v>
      </c>
      <c r="E131" s="60" t="s">
        <v>132</v>
      </c>
      <c r="F131" s="61">
        <v>32</v>
      </c>
      <c r="G131" s="58"/>
      <c r="H131" s="62"/>
      <c r="I131" s="74"/>
      <c r="J131" s="74"/>
      <c r="K131" s="64" t="s">
        <v>65</v>
      </c>
      <c r="L131" s="75">
        <v>131</v>
      </c>
      <c r="M131" s="75"/>
      <c r="N131" s="73"/>
      <c r="O131" s="84" t="s">
        <v>329</v>
      </c>
      <c r="P131" s="87">
        <v>43408.41197916667</v>
      </c>
      <c r="Q131" s="84" t="s">
        <v>336</v>
      </c>
      <c r="R131" s="84"/>
      <c r="S131" s="84"/>
      <c r="T131" s="84" t="s">
        <v>356</v>
      </c>
      <c r="U131" s="89" t="s">
        <v>362</v>
      </c>
      <c r="V131" s="89" t="s">
        <v>362</v>
      </c>
      <c r="W131" s="87">
        <v>43408.41197916667</v>
      </c>
      <c r="X131" s="89" t="s">
        <v>447</v>
      </c>
      <c r="Y131" s="84"/>
      <c r="Z131" s="84"/>
      <c r="AA131" s="92" t="s">
        <v>536</v>
      </c>
      <c r="AB131" s="92" t="s">
        <v>617</v>
      </c>
      <c r="AC131" s="84" t="b">
        <v>0</v>
      </c>
      <c r="AD131" s="84">
        <v>3</v>
      </c>
      <c r="AE131" s="92" t="s">
        <v>621</v>
      </c>
      <c r="AF131" s="84" t="b">
        <v>0</v>
      </c>
      <c r="AG131" s="84" t="s">
        <v>624</v>
      </c>
      <c r="AH131" s="84"/>
      <c r="AI131" s="92" t="s">
        <v>620</v>
      </c>
      <c r="AJ131" s="84" t="b">
        <v>0</v>
      </c>
      <c r="AK131" s="84">
        <v>4</v>
      </c>
      <c r="AL131" s="92" t="s">
        <v>620</v>
      </c>
      <c r="AM131" s="84" t="s">
        <v>632</v>
      </c>
      <c r="AN131" s="84" t="b">
        <v>0</v>
      </c>
      <c r="AO131" s="92" t="s">
        <v>617</v>
      </c>
      <c r="AP131" s="84" t="s">
        <v>327</v>
      </c>
      <c r="AQ131" s="84">
        <v>0</v>
      </c>
      <c r="AR131" s="84">
        <v>0</v>
      </c>
      <c r="AS131" s="84"/>
      <c r="AT131" s="84"/>
      <c r="AU131" s="84"/>
      <c r="AV131" s="84"/>
      <c r="AW131" s="84"/>
      <c r="AX131" s="84"/>
      <c r="AY131" s="84"/>
      <c r="AZ131" s="84"/>
      <c r="BA131" s="84">
        <v>1</v>
      </c>
      <c r="BB131" s="83" t="str">
        <f>REPLACE(INDEX(GroupVertices[Group],MATCH(Edges[[#This Row],[Vertex 1]],GroupVertices[Vertex],0)),1,1,"")</f>
        <v>3</v>
      </c>
      <c r="BC131" s="83" t="str">
        <f>REPLACE(INDEX(GroupVertices[Group],MATCH(Edges[[#This Row],[Vertex 2]],GroupVertices[Vertex],0)),1,1,"")</f>
        <v>3</v>
      </c>
      <c r="BD131" s="71"/>
      <c r="BE131" s="72"/>
      <c r="BF131" s="71"/>
      <c r="BG131" s="72"/>
      <c r="BH131" s="71"/>
      <c r="BI131" s="72"/>
      <c r="BJ131" s="71"/>
      <c r="BK131" s="72"/>
      <c r="BL131" s="71"/>
    </row>
    <row r="132" spans="1:64" ht="15">
      <c r="A132" s="57" t="s">
        <v>241</v>
      </c>
      <c r="B132" s="57" t="s">
        <v>243</v>
      </c>
      <c r="C132" s="58" t="s">
        <v>1712</v>
      </c>
      <c r="D132" s="59">
        <v>3</v>
      </c>
      <c r="E132" s="60" t="s">
        <v>132</v>
      </c>
      <c r="F132" s="61">
        <v>32</v>
      </c>
      <c r="G132" s="58"/>
      <c r="H132" s="62"/>
      <c r="I132" s="74"/>
      <c r="J132" s="74"/>
      <c r="K132" s="64" t="s">
        <v>65</v>
      </c>
      <c r="L132" s="75">
        <v>132</v>
      </c>
      <c r="M132" s="75"/>
      <c r="N132" s="73"/>
      <c r="O132" s="84" t="s">
        <v>329</v>
      </c>
      <c r="P132" s="87">
        <v>43508.650868055556</v>
      </c>
      <c r="Q132" s="84" t="s">
        <v>336</v>
      </c>
      <c r="R132" s="84"/>
      <c r="S132" s="84"/>
      <c r="T132" s="84"/>
      <c r="U132" s="84"/>
      <c r="V132" s="89" t="s">
        <v>372</v>
      </c>
      <c r="W132" s="87">
        <v>43508.650868055556</v>
      </c>
      <c r="X132" s="89" t="s">
        <v>448</v>
      </c>
      <c r="Y132" s="84"/>
      <c r="Z132" s="84"/>
      <c r="AA132" s="92" t="s">
        <v>537</v>
      </c>
      <c r="AB132" s="84"/>
      <c r="AC132" s="84" t="b">
        <v>0</v>
      </c>
      <c r="AD132" s="84">
        <v>0</v>
      </c>
      <c r="AE132" s="92" t="s">
        <v>620</v>
      </c>
      <c r="AF132" s="84" t="b">
        <v>0</v>
      </c>
      <c r="AG132" s="84" t="s">
        <v>624</v>
      </c>
      <c r="AH132" s="84"/>
      <c r="AI132" s="92" t="s">
        <v>620</v>
      </c>
      <c r="AJ132" s="84" t="b">
        <v>0</v>
      </c>
      <c r="AK132" s="84">
        <v>4</v>
      </c>
      <c r="AL132" s="92" t="s">
        <v>536</v>
      </c>
      <c r="AM132" s="84" t="s">
        <v>630</v>
      </c>
      <c r="AN132" s="84" t="b">
        <v>0</v>
      </c>
      <c r="AO132" s="92" t="s">
        <v>536</v>
      </c>
      <c r="AP132" s="84" t="s">
        <v>197</v>
      </c>
      <c r="AQ132" s="84">
        <v>0</v>
      </c>
      <c r="AR132" s="84">
        <v>0</v>
      </c>
      <c r="AS132" s="84"/>
      <c r="AT132" s="84"/>
      <c r="AU132" s="84"/>
      <c r="AV132" s="84"/>
      <c r="AW132" s="84"/>
      <c r="AX132" s="84"/>
      <c r="AY132" s="84"/>
      <c r="AZ132" s="84"/>
      <c r="BA132" s="84">
        <v>1</v>
      </c>
      <c r="BB132" s="83" t="str">
        <f>REPLACE(INDEX(GroupVertices[Group],MATCH(Edges[[#This Row],[Vertex 1]],GroupVertices[Vertex],0)),1,1,"")</f>
        <v>3</v>
      </c>
      <c r="BC132" s="83" t="str">
        <f>REPLACE(INDEX(GroupVertices[Group],MATCH(Edges[[#This Row],[Vertex 2]],GroupVertices[Vertex],0)),1,1,"")</f>
        <v>3</v>
      </c>
      <c r="BD132" s="71"/>
      <c r="BE132" s="72"/>
      <c r="BF132" s="71"/>
      <c r="BG132" s="72"/>
      <c r="BH132" s="71"/>
      <c r="BI132" s="72"/>
      <c r="BJ132" s="71"/>
      <c r="BK132" s="72"/>
      <c r="BL132" s="71"/>
    </row>
    <row r="133" spans="1:64" ht="15">
      <c r="A133" s="57" t="s">
        <v>240</v>
      </c>
      <c r="B133" s="57" t="s">
        <v>275</v>
      </c>
      <c r="C133" s="58" t="s">
        <v>1712</v>
      </c>
      <c r="D133" s="59">
        <v>3</v>
      </c>
      <c r="E133" s="60" t="s">
        <v>132</v>
      </c>
      <c r="F133" s="61">
        <v>32</v>
      </c>
      <c r="G133" s="58"/>
      <c r="H133" s="62"/>
      <c r="I133" s="74"/>
      <c r="J133" s="74"/>
      <c r="K133" s="64" t="s">
        <v>65</v>
      </c>
      <c r="L133" s="75">
        <v>133</v>
      </c>
      <c r="M133" s="75"/>
      <c r="N133" s="73"/>
      <c r="O133" s="84" t="s">
        <v>329</v>
      </c>
      <c r="P133" s="87">
        <v>43408.41197916667</v>
      </c>
      <c r="Q133" s="84" t="s">
        <v>336</v>
      </c>
      <c r="R133" s="84"/>
      <c r="S133" s="84"/>
      <c r="T133" s="84" t="s">
        <v>356</v>
      </c>
      <c r="U133" s="89" t="s">
        <v>362</v>
      </c>
      <c r="V133" s="89" t="s">
        <v>362</v>
      </c>
      <c r="W133" s="87">
        <v>43408.41197916667</v>
      </c>
      <c r="X133" s="89" t="s">
        <v>447</v>
      </c>
      <c r="Y133" s="84"/>
      <c r="Z133" s="84"/>
      <c r="AA133" s="92" t="s">
        <v>536</v>
      </c>
      <c r="AB133" s="92" t="s">
        <v>617</v>
      </c>
      <c r="AC133" s="84" t="b">
        <v>0</v>
      </c>
      <c r="AD133" s="84">
        <v>3</v>
      </c>
      <c r="AE133" s="92" t="s">
        <v>621</v>
      </c>
      <c r="AF133" s="84" t="b">
        <v>0</v>
      </c>
      <c r="AG133" s="84" t="s">
        <v>624</v>
      </c>
      <c r="AH133" s="84"/>
      <c r="AI133" s="92" t="s">
        <v>620</v>
      </c>
      <c r="AJ133" s="84" t="b">
        <v>0</v>
      </c>
      <c r="AK133" s="84">
        <v>4</v>
      </c>
      <c r="AL133" s="92" t="s">
        <v>620</v>
      </c>
      <c r="AM133" s="84" t="s">
        <v>632</v>
      </c>
      <c r="AN133" s="84" t="b">
        <v>0</v>
      </c>
      <c r="AO133" s="92" t="s">
        <v>617</v>
      </c>
      <c r="AP133" s="84" t="s">
        <v>327</v>
      </c>
      <c r="AQ133" s="84">
        <v>0</v>
      </c>
      <c r="AR133" s="84">
        <v>0</v>
      </c>
      <c r="AS133" s="84"/>
      <c r="AT133" s="84"/>
      <c r="AU133" s="84"/>
      <c r="AV133" s="84"/>
      <c r="AW133" s="84"/>
      <c r="AX133" s="84"/>
      <c r="AY133" s="84"/>
      <c r="AZ133" s="84"/>
      <c r="BA133" s="84">
        <v>1</v>
      </c>
      <c r="BB133" s="83" t="str">
        <f>REPLACE(INDEX(GroupVertices[Group],MATCH(Edges[[#This Row],[Vertex 1]],GroupVertices[Vertex],0)),1,1,"")</f>
        <v>3</v>
      </c>
      <c r="BC133" s="83" t="str">
        <f>REPLACE(INDEX(GroupVertices[Group],MATCH(Edges[[#This Row],[Vertex 2]],GroupVertices[Vertex],0)),1,1,"")</f>
        <v>3</v>
      </c>
      <c r="BD133" s="71"/>
      <c r="BE133" s="72"/>
      <c r="BF133" s="71"/>
      <c r="BG133" s="72"/>
      <c r="BH133" s="71"/>
      <c r="BI133" s="72"/>
      <c r="BJ133" s="71"/>
      <c r="BK133" s="72"/>
      <c r="BL133" s="71"/>
    </row>
    <row r="134" spans="1:64" ht="15">
      <c r="A134" s="57" t="s">
        <v>241</v>
      </c>
      <c r="B134" s="57" t="s">
        <v>275</v>
      </c>
      <c r="C134" s="58" t="s">
        <v>1712</v>
      </c>
      <c r="D134" s="59">
        <v>3</v>
      </c>
      <c r="E134" s="60" t="s">
        <v>132</v>
      </c>
      <c r="F134" s="61">
        <v>32</v>
      </c>
      <c r="G134" s="58"/>
      <c r="H134" s="62"/>
      <c r="I134" s="74"/>
      <c r="J134" s="74"/>
      <c r="K134" s="64" t="s">
        <v>65</v>
      </c>
      <c r="L134" s="75">
        <v>134</v>
      </c>
      <c r="M134" s="75"/>
      <c r="N134" s="73"/>
      <c r="O134" s="84" t="s">
        <v>329</v>
      </c>
      <c r="P134" s="87">
        <v>43508.650868055556</v>
      </c>
      <c r="Q134" s="84" t="s">
        <v>336</v>
      </c>
      <c r="R134" s="84"/>
      <c r="S134" s="84"/>
      <c r="T134" s="84"/>
      <c r="U134" s="84"/>
      <c r="V134" s="89" t="s">
        <v>372</v>
      </c>
      <c r="W134" s="87">
        <v>43508.650868055556</v>
      </c>
      <c r="X134" s="89" t="s">
        <v>448</v>
      </c>
      <c r="Y134" s="84"/>
      <c r="Z134" s="84"/>
      <c r="AA134" s="92" t="s">
        <v>537</v>
      </c>
      <c r="AB134" s="84"/>
      <c r="AC134" s="84" t="b">
        <v>0</v>
      </c>
      <c r="AD134" s="84">
        <v>0</v>
      </c>
      <c r="AE134" s="92" t="s">
        <v>620</v>
      </c>
      <c r="AF134" s="84" t="b">
        <v>0</v>
      </c>
      <c r="AG134" s="84" t="s">
        <v>624</v>
      </c>
      <c r="AH134" s="84"/>
      <c r="AI134" s="92" t="s">
        <v>620</v>
      </c>
      <c r="AJ134" s="84" t="b">
        <v>0</v>
      </c>
      <c r="AK134" s="84">
        <v>4</v>
      </c>
      <c r="AL134" s="92" t="s">
        <v>536</v>
      </c>
      <c r="AM134" s="84" t="s">
        <v>630</v>
      </c>
      <c r="AN134" s="84" t="b">
        <v>0</v>
      </c>
      <c r="AO134" s="92" t="s">
        <v>536</v>
      </c>
      <c r="AP134" s="84" t="s">
        <v>197</v>
      </c>
      <c r="AQ134" s="84">
        <v>0</v>
      </c>
      <c r="AR134" s="84">
        <v>0</v>
      </c>
      <c r="AS134" s="84"/>
      <c r="AT134" s="84"/>
      <c r="AU134" s="84"/>
      <c r="AV134" s="84"/>
      <c r="AW134" s="84"/>
      <c r="AX134" s="84"/>
      <c r="AY134" s="84"/>
      <c r="AZ134" s="84"/>
      <c r="BA134" s="84">
        <v>1</v>
      </c>
      <c r="BB134" s="83" t="str">
        <f>REPLACE(INDEX(GroupVertices[Group],MATCH(Edges[[#This Row],[Vertex 1]],GroupVertices[Vertex],0)),1,1,"")</f>
        <v>3</v>
      </c>
      <c r="BC134" s="83" t="str">
        <f>REPLACE(INDEX(GroupVertices[Group],MATCH(Edges[[#This Row],[Vertex 2]],GroupVertices[Vertex],0)),1,1,"")</f>
        <v>3</v>
      </c>
      <c r="BD134" s="71"/>
      <c r="BE134" s="72"/>
      <c r="BF134" s="71"/>
      <c r="BG134" s="72"/>
      <c r="BH134" s="71"/>
      <c r="BI134" s="72"/>
      <c r="BJ134" s="71"/>
      <c r="BK134" s="72"/>
      <c r="BL134" s="71"/>
    </row>
    <row r="135" spans="1:64" ht="15">
      <c r="A135" s="57" t="s">
        <v>240</v>
      </c>
      <c r="B135" s="57" t="s">
        <v>306</v>
      </c>
      <c r="C135" s="58" t="s">
        <v>1712</v>
      </c>
      <c r="D135" s="59">
        <v>3</v>
      </c>
      <c r="E135" s="60" t="s">
        <v>132</v>
      </c>
      <c r="F135" s="61">
        <v>32</v>
      </c>
      <c r="G135" s="58"/>
      <c r="H135" s="62"/>
      <c r="I135" s="74"/>
      <c r="J135" s="74"/>
      <c r="K135" s="64" t="s">
        <v>65</v>
      </c>
      <c r="L135" s="75">
        <v>135</v>
      </c>
      <c r="M135" s="75"/>
      <c r="N135" s="73"/>
      <c r="O135" s="84" t="s">
        <v>329</v>
      </c>
      <c r="P135" s="87">
        <v>43408.41197916667</v>
      </c>
      <c r="Q135" s="84" t="s">
        <v>336</v>
      </c>
      <c r="R135" s="84"/>
      <c r="S135" s="84"/>
      <c r="T135" s="84" t="s">
        <v>356</v>
      </c>
      <c r="U135" s="89" t="s">
        <v>362</v>
      </c>
      <c r="V135" s="89" t="s">
        <v>362</v>
      </c>
      <c r="W135" s="87">
        <v>43408.41197916667</v>
      </c>
      <c r="X135" s="89" t="s">
        <v>447</v>
      </c>
      <c r="Y135" s="84"/>
      <c r="Z135" s="84"/>
      <c r="AA135" s="92" t="s">
        <v>536</v>
      </c>
      <c r="AB135" s="92" t="s">
        <v>617</v>
      </c>
      <c r="AC135" s="84" t="b">
        <v>0</v>
      </c>
      <c r="AD135" s="84">
        <v>3</v>
      </c>
      <c r="AE135" s="92" t="s">
        <v>621</v>
      </c>
      <c r="AF135" s="84" t="b">
        <v>0</v>
      </c>
      <c r="AG135" s="84" t="s">
        <v>624</v>
      </c>
      <c r="AH135" s="84"/>
      <c r="AI135" s="92" t="s">
        <v>620</v>
      </c>
      <c r="AJ135" s="84" t="b">
        <v>0</v>
      </c>
      <c r="AK135" s="84">
        <v>4</v>
      </c>
      <c r="AL135" s="92" t="s">
        <v>620</v>
      </c>
      <c r="AM135" s="84" t="s">
        <v>632</v>
      </c>
      <c r="AN135" s="84" t="b">
        <v>0</v>
      </c>
      <c r="AO135" s="92" t="s">
        <v>617</v>
      </c>
      <c r="AP135" s="84" t="s">
        <v>327</v>
      </c>
      <c r="AQ135" s="84">
        <v>0</v>
      </c>
      <c r="AR135" s="84">
        <v>0</v>
      </c>
      <c r="AS135" s="84"/>
      <c r="AT135" s="84"/>
      <c r="AU135" s="84"/>
      <c r="AV135" s="84"/>
      <c r="AW135" s="84"/>
      <c r="AX135" s="84"/>
      <c r="AY135" s="84"/>
      <c r="AZ135" s="84"/>
      <c r="BA135" s="84">
        <v>1</v>
      </c>
      <c r="BB135" s="83" t="str">
        <f>REPLACE(INDEX(GroupVertices[Group],MATCH(Edges[[#This Row],[Vertex 1]],GroupVertices[Vertex],0)),1,1,"")</f>
        <v>3</v>
      </c>
      <c r="BC135" s="83" t="str">
        <f>REPLACE(INDEX(GroupVertices[Group],MATCH(Edges[[#This Row],[Vertex 2]],GroupVertices[Vertex],0)),1,1,"")</f>
        <v>3</v>
      </c>
      <c r="BD135" s="71"/>
      <c r="BE135" s="72"/>
      <c r="BF135" s="71"/>
      <c r="BG135" s="72"/>
      <c r="BH135" s="71"/>
      <c r="BI135" s="72"/>
      <c r="BJ135" s="71"/>
      <c r="BK135" s="72"/>
      <c r="BL135" s="71"/>
    </row>
    <row r="136" spans="1:64" ht="15">
      <c r="A136" s="57" t="s">
        <v>241</v>
      </c>
      <c r="B136" s="57" t="s">
        <v>306</v>
      </c>
      <c r="C136" s="58" t="s">
        <v>1712</v>
      </c>
      <c r="D136" s="59">
        <v>3</v>
      </c>
      <c r="E136" s="60" t="s">
        <v>132</v>
      </c>
      <c r="F136" s="61">
        <v>32</v>
      </c>
      <c r="G136" s="58"/>
      <c r="H136" s="62"/>
      <c r="I136" s="74"/>
      <c r="J136" s="74"/>
      <c r="K136" s="64" t="s">
        <v>65</v>
      </c>
      <c r="L136" s="75">
        <v>136</v>
      </c>
      <c r="M136" s="75"/>
      <c r="N136" s="73"/>
      <c r="O136" s="84" t="s">
        <v>329</v>
      </c>
      <c r="P136" s="87">
        <v>43508.650868055556</v>
      </c>
      <c r="Q136" s="84" t="s">
        <v>336</v>
      </c>
      <c r="R136" s="84"/>
      <c r="S136" s="84"/>
      <c r="T136" s="84"/>
      <c r="U136" s="84"/>
      <c r="V136" s="89" t="s">
        <v>372</v>
      </c>
      <c r="W136" s="87">
        <v>43508.650868055556</v>
      </c>
      <c r="X136" s="89" t="s">
        <v>448</v>
      </c>
      <c r="Y136" s="84"/>
      <c r="Z136" s="84"/>
      <c r="AA136" s="92" t="s">
        <v>537</v>
      </c>
      <c r="AB136" s="84"/>
      <c r="AC136" s="84" t="b">
        <v>0</v>
      </c>
      <c r="AD136" s="84">
        <v>0</v>
      </c>
      <c r="AE136" s="92" t="s">
        <v>620</v>
      </c>
      <c r="AF136" s="84" t="b">
        <v>0</v>
      </c>
      <c r="AG136" s="84" t="s">
        <v>624</v>
      </c>
      <c r="AH136" s="84"/>
      <c r="AI136" s="92" t="s">
        <v>620</v>
      </c>
      <c r="AJ136" s="84" t="b">
        <v>0</v>
      </c>
      <c r="AK136" s="84">
        <v>4</v>
      </c>
      <c r="AL136" s="92" t="s">
        <v>536</v>
      </c>
      <c r="AM136" s="84" t="s">
        <v>630</v>
      </c>
      <c r="AN136" s="84" t="b">
        <v>0</v>
      </c>
      <c r="AO136" s="92" t="s">
        <v>536</v>
      </c>
      <c r="AP136" s="84" t="s">
        <v>197</v>
      </c>
      <c r="AQ136" s="84">
        <v>0</v>
      </c>
      <c r="AR136" s="84">
        <v>0</v>
      </c>
      <c r="AS136" s="84"/>
      <c r="AT136" s="84"/>
      <c r="AU136" s="84"/>
      <c r="AV136" s="84"/>
      <c r="AW136" s="84"/>
      <c r="AX136" s="84"/>
      <c r="AY136" s="84"/>
      <c r="AZ136" s="84"/>
      <c r="BA136" s="84">
        <v>1</v>
      </c>
      <c r="BB136" s="83" t="str">
        <f>REPLACE(INDEX(GroupVertices[Group],MATCH(Edges[[#This Row],[Vertex 1]],GroupVertices[Vertex],0)),1,1,"")</f>
        <v>3</v>
      </c>
      <c r="BC136" s="83" t="str">
        <f>REPLACE(INDEX(GroupVertices[Group],MATCH(Edges[[#This Row],[Vertex 2]],GroupVertices[Vertex],0)),1,1,"")</f>
        <v>3</v>
      </c>
      <c r="BD136" s="71"/>
      <c r="BE136" s="72"/>
      <c r="BF136" s="71"/>
      <c r="BG136" s="72"/>
      <c r="BH136" s="71"/>
      <c r="BI136" s="72"/>
      <c r="BJ136" s="71"/>
      <c r="BK136" s="72"/>
      <c r="BL136" s="71"/>
    </row>
    <row r="137" spans="1:64" ht="15">
      <c r="A137" s="57" t="s">
        <v>240</v>
      </c>
      <c r="B137" s="57" t="s">
        <v>261</v>
      </c>
      <c r="C137" s="58" t="s">
        <v>1712</v>
      </c>
      <c r="D137" s="59">
        <v>3</v>
      </c>
      <c r="E137" s="60" t="s">
        <v>132</v>
      </c>
      <c r="F137" s="61">
        <v>32</v>
      </c>
      <c r="G137" s="58"/>
      <c r="H137" s="62"/>
      <c r="I137" s="74"/>
      <c r="J137" s="74"/>
      <c r="K137" s="64" t="s">
        <v>65</v>
      </c>
      <c r="L137" s="75">
        <v>137</v>
      </c>
      <c r="M137" s="75"/>
      <c r="N137" s="73"/>
      <c r="O137" s="84" t="s">
        <v>329</v>
      </c>
      <c r="P137" s="87">
        <v>43408.41197916667</v>
      </c>
      <c r="Q137" s="84" t="s">
        <v>336</v>
      </c>
      <c r="R137" s="84"/>
      <c r="S137" s="84"/>
      <c r="T137" s="84" t="s">
        <v>356</v>
      </c>
      <c r="U137" s="89" t="s">
        <v>362</v>
      </c>
      <c r="V137" s="89" t="s">
        <v>362</v>
      </c>
      <c r="W137" s="87">
        <v>43408.41197916667</v>
      </c>
      <c r="X137" s="89" t="s">
        <v>447</v>
      </c>
      <c r="Y137" s="84"/>
      <c r="Z137" s="84"/>
      <c r="AA137" s="92" t="s">
        <v>536</v>
      </c>
      <c r="AB137" s="92" t="s">
        <v>617</v>
      </c>
      <c r="AC137" s="84" t="b">
        <v>0</v>
      </c>
      <c r="AD137" s="84">
        <v>3</v>
      </c>
      <c r="AE137" s="92" t="s">
        <v>621</v>
      </c>
      <c r="AF137" s="84" t="b">
        <v>0</v>
      </c>
      <c r="AG137" s="84" t="s">
        <v>624</v>
      </c>
      <c r="AH137" s="84"/>
      <c r="AI137" s="92" t="s">
        <v>620</v>
      </c>
      <c r="AJ137" s="84" t="b">
        <v>0</v>
      </c>
      <c r="AK137" s="84">
        <v>4</v>
      </c>
      <c r="AL137" s="92" t="s">
        <v>620</v>
      </c>
      <c r="AM137" s="84" t="s">
        <v>632</v>
      </c>
      <c r="AN137" s="84" t="b">
        <v>0</v>
      </c>
      <c r="AO137" s="92" t="s">
        <v>617</v>
      </c>
      <c r="AP137" s="84" t="s">
        <v>327</v>
      </c>
      <c r="AQ137" s="84">
        <v>0</v>
      </c>
      <c r="AR137" s="84">
        <v>0</v>
      </c>
      <c r="AS137" s="84"/>
      <c r="AT137" s="84"/>
      <c r="AU137" s="84"/>
      <c r="AV137" s="84"/>
      <c r="AW137" s="84"/>
      <c r="AX137" s="84"/>
      <c r="AY137" s="84"/>
      <c r="AZ137" s="84"/>
      <c r="BA137" s="84">
        <v>1</v>
      </c>
      <c r="BB137" s="83" t="str">
        <f>REPLACE(INDEX(GroupVertices[Group],MATCH(Edges[[#This Row],[Vertex 1]],GroupVertices[Vertex],0)),1,1,"")</f>
        <v>3</v>
      </c>
      <c r="BC137" s="83" t="str">
        <f>REPLACE(INDEX(GroupVertices[Group],MATCH(Edges[[#This Row],[Vertex 2]],GroupVertices[Vertex],0)),1,1,"")</f>
        <v>3</v>
      </c>
      <c r="BD137" s="71"/>
      <c r="BE137" s="72"/>
      <c r="BF137" s="71"/>
      <c r="BG137" s="72"/>
      <c r="BH137" s="71"/>
      <c r="BI137" s="72"/>
      <c r="BJ137" s="71"/>
      <c r="BK137" s="72"/>
      <c r="BL137" s="71"/>
    </row>
    <row r="138" spans="1:64" ht="15">
      <c r="A138" s="57" t="s">
        <v>241</v>
      </c>
      <c r="B138" s="57" t="s">
        <v>261</v>
      </c>
      <c r="C138" s="58" t="s">
        <v>1712</v>
      </c>
      <c r="D138" s="59">
        <v>3</v>
      </c>
      <c r="E138" s="60" t="s">
        <v>132</v>
      </c>
      <c r="F138" s="61">
        <v>32</v>
      </c>
      <c r="G138" s="58"/>
      <c r="H138" s="62"/>
      <c r="I138" s="74"/>
      <c r="J138" s="74"/>
      <c r="K138" s="64" t="s">
        <v>65</v>
      </c>
      <c r="L138" s="75">
        <v>138</v>
      </c>
      <c r="M138" s="75"/>
      <c r="N138" s="73"/>
      <c r="O138" s="84" t="s">
        <v>329</v>
      </c>
      <c r="P138" s="87">
        <v>43508.650868055556</v>
      </c>
      <c r="Q138" s="84" t="s">
        <v>336</v>
      </c>
      <c r="R138" s="84"/>
      <c r="S138" s="84"/>
      <c r="T138" s="84"/>
      <c r="U138" s="84"/>
      <c r="V138" s="89" t="s">
        <v>372</v>
      </c>
      <c r="W138" s="87">
        <v>43508.650868055556</v>
      </c>
      <c r="X138" s="89" t="s">
        <v>448</v>
      </c>
      <c r="Y138" s="84"/>
      <c r="Z138" s="84"/>
      <c r="AA138" s="92" t="s">
        <v>537</v>
      </c>
      <c r="AB138" s="84"/>
      <c r="AC138" s="84" t="b">
        <v>0</v>
      </c>
      <c r="AD138" s="84">
        <v>0</v>
      </c>
      <c r="AE138" s="92" t="s">
        <v>620</v>
      </c>
      <c r="AF138" s="84" t="b">
        <v>0</v>
      </c>
      <c r="AG138" s="84" t="s">
        <v>624</v>
      </c>
      <c r="AH138" s="84"/>
      <c r="AI138" s="92" t="s">
        <v>620</v>
      </c>
      <c r="AJ138" s="84" t="b">
        <v>0</v>
      </c>
      <c r="AK138" s="84">
        <v>4</v>
      </c>
      <c r="AL138" s="92" t="s">
        <v>536</v>
      </c>
      <c r="AM138" s="84" t="s">
        <v>630</v>
      </c>
      <c r="AN138" s="84" t="b">
        <v>0</v>
      </c>
      <c r="AO138" s="92" t="s">
        <v>536</v>
      </c>
      <c r="AP138" s="84" t="s">
        <v>197</v>
      </c>
      <c r="AQ138" s="84">
        <v>0</v>
      </c>
      <c r="AR138" s="84">
        <v>0</v>
      </c>
      <c r="AS138" s="84"/>
      <c r="AT138" s="84"/>
      <c r="AU138" s="84"/>
      <c r="AV138" s="84"/>
      <c r="AW138" s="84"/>
      <c r="AX138" s="84"/>
      <c r="AY138" s="84"/>
      <c r="AZ138" s="84"/>
      <c r="BA138" s="84">
        <v>1</v>
      </c>
      <c r="BB138" s="83" t="str">
        <f>REPLACE(INDEX(GroupVertices[Group],MATCH(Edges[[#This Row],[Vertex 1]],GroupVertices[Vertex],0)),1,1,"")</f>
        <v>3</v>
      </c>
      <c r="BC138" s="83" t="str">
        <f>REPLACE(INDEX(GroupVertices[Group],MATCH(Edges[[#This Row],[Vertex 2]],GroupVertices[Vertex],0)),1,1,"")</f>
        <v>3</v>
      </c>
      <c r="BD138" s="71"/>
      <c r="BE138" s="72"/>
      <c r="BF138" s="71"/>
      <c r="BG138" s="72"/>
      <c r="BH138" s="71"/>
      <c r="BI138" s="72"/>
      <c r="BJ138" s="71"/>
      <c r="BK138" s="72"/>
      <c r="BL138" s="71"/>
    </row>
    <row r="139" spans="1:64" ht="15">
      <c r="A139" s="57" t="s">
        <v>240</v>
      </c>
      <c r="B139" s="57" t="s">
        <v>276</v>
      </c>
      <c r="C139" s="58" t="s">
        <v>1712</v>
      </c>
      <c r="D139" s="59">
        <v>3</v>
      </c>
      <c r="E139" s="60" t="s">
        <v>132</v>
      </c>
      <c r="F139" s="61">
        <v>32</v>
      </c>
      <c r="G139" s="58"/>
      <c r="H139" s="62"/>
      <c r="I139" s="74"/>
      <c r="J139" s="74"/>
      <c r="K139" s="64" t="s">
        <v>65</v>
      </c>
      <c r="L139" s="75">
        <v>139</v>
      </c>
      <c r="M139" s="75"/>
      <c r="N139" s="73"/>
      <c r="O139" s="84" t="s">
        <v>329</v>
      </c>
      <c r="P139" s="87">
        <v>43408.41197916667</v>
      </c>
      <c r="Q139" s="84" t="s">
        <v>336</v>
      </c>
      <c r="R139" s="84"/>
      <c r="S139" s="84"/>
      <c r="T139" s="84" t="s">
        <v>356</v>
      </c>
      <c r="U139" s="89" t="s">
        <v>362</v>
      </c>
      <c r="V139" s="89" t="s">
        <v>362</v>
      </c>
      <c r="W139" s="87">
        <v>43408.41197916667</v>
      </c>
      <c r="X139" s="89" t="s">
        <v>447</v>
      </c>
      <c r="Y139" s="84"/>
      <c r="Z139" s="84"/>
      <c r="AA139" s="92" t="s">
        <v>536</v>
      </c>
      <c r="AB139" s="92" t="s">
        <v>617</v>
      </c>
      <c r="AC139" s="84" t="b">
        <v>0</v>
      </c>
      <c r="AD139" s="84">
        <v>3</v>
      </c>
      <c r="AE139" s="92" t="s">
        <v>621</v>
      </c>
      <c r="AF139" s="84" t="b">
        <v>0</v>
      </c>
      <c r="AG139" s="84" t="s">
        <v>624</v>
      </c>
      <c r="AH139" s="84"/>
      <c r="AI139" s="92" t="s">
        <v>620</v>
      </c>
      <c r="AJ139" s="84" t="b">
        <v>0</v>
      </c>
      <c r="AK139" s="84">
        <v>4</v>
      </c>
      <c r="AL139" s="92" t="s">
        <v>620</v>
      </c>
      <c r="AM139" s="84" t="s">
        <v>632</v>
      </c>
      <c r="AN139" s="84" t="b">
        <v>0</v>
      </c>
      <c r="AO139" s="92" t="s">
        <v>617</v>
      </c>
      <c r="AP139" s="84" t="s">
        <v>327</v>
      </c>
      <c r="AQ139" s="84">
        <v>0</v>
      </c>
      <c r="AR139" s="84">
        <v>0</v>
      </c>
      <c r="AS139" s="84"/>
      <c r="AT139" s="84"/>
      <c r="AU139" s="84"/>
      <c r="AV139" s="84"/>
      <c r="AW139" s="84"/>
      <c r="AX139" s="84"/>
      <c r="AY139" s="84"/>
      <c r="AZ139" s="84"/>
      <c r="BA139" s="84">
        <v>1</v>
      </c>
      <c r="BB139" s="83" t="str">
        <f>REPLACE(INDEX(GroupVertices[Group],MATCH(Edges[[#This Row],[Vertex 1]],GroupVertices[Vertex],0)),1,1,"")</f>
        <v>3</v>
      </c>
      <c r="BC139" s="83" t="str">
        <f>REPLACE(INDEX(GroupVertices[Group],MATCH(Edges[[#This Row],[Vertex 2]],GroupVertices[Vertex],0)),1,1,"")</f>
        <v>3</v>
      </c>
      <c r="BD139" s="71"/>
      <c r="BE139" s="72"/>
      <c r="BF139" s="71"/>
      <c r="BG139" s="72"/>
      <c r="BH139" s="71"/>
      <c r="BI139" s="72"/>
      <c r="BJ139" s="71"/>
      <c r="BK139" s="72"/>
      <c r="BL139" s="71"/>
    </row>
    <row r="140" spans="1:64" ht="15">
      <c r="A140" s="57" t="s">
        <v>241</v>
      </c>
      <c r="B140" s="57" t="s">
        <v>276</v>
      </c>
      <c r="C140" s="58" t="s">
        <v>1712</v>
      </c>
      <c r="D140" s="59">
        <v>3</v>
      </c>
      <c r="E140" s="60" t="s">
        <v>132</v>
      </c>
      <c r="F140" s="61">
        <v>32</v>
      </c>
      <c r="G140" s="58"/>
      <c r="H140" s="62"/>
      <c r="I140" s="74"/>
      <c r="J140" s="74"/>
      <c r="K140" s="64" t="s">
        <v>65</v>
      </c>
      <c r="L140" s="75">
        <v>140</v>
      </c>
      <c r="M140" s="75"/>
      <c r="N140" s="73"/>
      <c r="O140" s="84" t="s">
        <v>329</v>
      </c>
      <c r="P140" s="87">
        <v>43508.650868055556</v>
      </c>
      <c r="Q140" s="84" t="s">
        <v>336</v>
      </c>
      <c r="R140" s="84"/>
      <c r="S140" s="84"/>
      <c r="T140" s="84"/>
      <c r="U140" s="84"/>
      <c r="V140" s="89" t="s">
        <v>372</v>
      </c>
      <c r="W140" s="87">
        <v>43508.650868055556</v>
      </c>
      <c r="X140" s="89" t="s">
        <v>448</v>
      </c>
      <c r="Y140" s="84"/>
      <c r="Z140" s="84"/>
      <c r="AA140" s="92" t="s">
        <v>537</v>
      </c>
      <c r="AB140" s="84"/>
      <c r="AC140" s="84" t="b">
        <v>0</v>
      </c>
      <c r="AD140" s="84">
        <v>0</v>
      </c>
      <c r="AE140" s="92" t="s">
        <v>620</v>
      </c>
      <c r="AF140" s="84" t="b">
        <v>0</v>
      </c>
      <c r="AG140" s="84" t="s">
        <v>624</v>
      </c>
      <c r="AH140" s="84"/>
      <c r="AI140" s="92" t="s">
        <v>620</v>
      </c>
      <c r="AJ140" s="84" t="b">
        <v>0</v>
      </c>
      <c r="AK140" s="84">
        <v>4</v>
      </c>
      <c r="AL140" s="92" t="s">
        <v>536</v>
      </c>
      <c r="AM140" s="84" t="s">
        <v>630</v>
      </c>
      <c r="AN140" s="84" t="b">
        <v>0</v>
      </c>
      <c r="AO140" s="92" t="s">
        <v>536</v>
      </c>
      <c r="AP140" s="84" t="s">
        <v>197</v>
      </c>
      <c r="AQ140" s="84">
        <v>0</v>
      </c>
      <c r="AR140" s="84">
        <v>0</v>
      </c>
      <c r="AS140" s="84"/>
      <c r="AT140" s="84"/>
      <c r="AU140" s="84"/>
      <c r="AV140" s="84"/>
      <c r="AW140" s="84"/>
      <c r="AX140" s="84"/>
      <c r="AY140" s="84"/>
      <c r="AZ140" s="84"/>
      <c r="BA140" s="84">
        <v>1</v>
      </c>
      <c r="BB140" s="83" t="str">
        <f>REPLACE(INDEX(GroupVertices[Group],MATCH(Edges[[#This Row],[Vertex 1]],GroupVertices[Vertex],0)),1,1,"")</f>
        <v>3</v>
      </c>
      <c r="BC140" s="83" t="str">
        <f>REPLACE(INDEX(GroupVertices[Group],MATCH(Edges[[#This Row],[Vertex 2]],GroupVertices[Vertex],0)),1,1,"")</f>
        <v>3</v>
      </c>
      <c r="BD140" s="71"/>
      <c r="BE140" s="72"/>
      <c r="BF140" s="71"/>
      <c r="BG140" s="72"/>
      <c r="BH140" s="71"/>
      <c r="BI140" s="72"/>
      <c r="BJ140" s="71"/>
      <c r="BK140" s="72"/>
      <c r="BL140" s="71"/>
    </row>
    <row r="141" spans="1:64" ht="15">
      <c r="A141" s="57" t="s">
        <v>240</v>
      </c>
      <c r="B141" s="57" t="s">
        <v>242</v>
      </c>
      <c r="C141" s="58" t="s">
        <v>1712</v>
      </c>
      <c r="D141" s="59">
        <v>3</v>
      </c>
      <c r="E141" s="60" t="s">
        <v>132</v>
      </c>
      <c r="F141" s="61">
        <v>32</v>
      </c>
      <c r="G141" s="58"/>
      <c r="H141" s="62"/>
      <c r="I141" s="74"/>
      <c r="J141" s="74"/>
      <c r="K141" s="64" t="s">
        <v>65</v>
      </c>
      <c r="L141" s="75">
        <v>141</v>
      </c>
      <c r="M141" s="75"/>
      <c r="N141" s="73"/>
      <c r="O141" s="84" t="s">
        <v>329</v>
      </c>
      <c r="P141" s="87">
        <v>43408.41197916667</v>
      </c>
      <c r="Q141" s="84" t="s">
        <v>336</v>
      </c>
      <c r="R141" s="84"/>
      <c r="S141" s="84"/>
      <c r="T141" s="84" t="s">
        <v>356</v>
      </c>
      <c r="U141" s="89" t="s">
        <v>362</v>
      </c>
      <c r="V141" s="89" t="s">
        <v>362</v>
      </c>
      <c r="W141" s="87">
        <v>43408.41197916667</v>
      </c>
      <c r="X141" s="89" t="s">
        <v>447</v>
      </c>
      <c r="Y141" s="84"/>
      <c r="Z141" s="84"/>
      <c r="AA141" s="92" t="s">
        <v>536</v>
      </c>
      <c r="AB141" s="92" t="s">
        <v>617</v>
      </c>
      <c r="AC141" s="84" t="b">
        <v>0</v>
      </c>
      <c r="AD141" s="84">
        <v>3</v>
      </c>
      <c r="AE141" s="92" t="s">
        <v>621</v>
      </c>
      <c r="AF141" s="84" t="b">
        <v>0</v>
      </c>
      <c r="AG141" s="84" t="s">
        <v>624</v>
      </c>
      <c r="AH141" s="84"/>
      <c r="AI141" s="92" t="s">
        <v>620</v>
      </c>
      <c r="AJ141" s="84" t="b">
        <v>0</v>
      </c>
      <c r="AK141" s="84">
        <v>4</v>
      </c>
      <c r="AL141" s="92" t="s">
        <v>620</v>
      </c>
      <c r="AM141" s="84" t="s">
        <v>632</v>
      </c>
      <c r="AN141" s="84" t="b">
        <v>0</v>
      </c>
      <c r="AO141" s="92" t="s">
        <v>617</v>
      </c>
      <c r="AP141" s="84" t="s">
        <v>327</v>
      </c>
      <c r="AQ141" s="84">
        <v>0</v>
      </c>
      <c r="AR141" s="84">
        <v>0</v>
      </c>
      <c r="AS141" s="84"/>
      <c r="AT141" s="84"/>
      <c r="AU141" s="84"/>
      <c r="AV141" s="84"/>
      <c r="AW141" s="84"/>
      <c r="AX141" s="84"/>
      <c r="AY141" s="84"/>
      <c r="AZ141" s="84"/>
      <c r="BA141" s="84">
        <v>1</v>
      </c>
      <c r="BB141" s="83" t="str">
        <f>REPLACE(INDEX(GroupVertices[Group],MATCH(Edges[[#This Row],[Vertex 1]],GroupVertices[Vertex],0)),1,1,"")</f>
        <v>3</v>
      </c>
      <c r="BC141" s="83" t="str">
        <f>REPLACE(INDEX(GroupVertices[Group],MATCH(Edges[[#This Row],[Vertex 2]],GroupVertices[Vertex],0)),1,1,"")</f>
        <v>3</v>
      </c>
      <c r="BD141" s="71"/>
      <c r="BE141" s="72"/>
      <c r="BF141" s="71"/>
      <c r="BG141" s="72"/>
      <c r="BH141" s="71"/>
      <c r="BI141" s="72"/>
      <c r="BJ141" s="71"/>
      <c r="BK141" s="72"/>
      <c r="BL141" s="71"/>
    </row>
    <row r="142" spans="1:64" ht="15">
      <c r="A142" s="57" t="s">
        <v>241</v>
      </c>
      <c r="B142" s="57" t="s">
        <v>242</v>
      </c>
      <c r="C142" s="58" t="s">
        <v>1712</v>
      </c>
      <c r="D142" s="59">
        <v>3</v>
      </c>
      <c r="E142" s="60" t="s">
        <v>132</v>
      </c>
      <c r="F142" s="61">
        <v>32</v>
      </c>
      <c r="G142" s="58"/>
      <c r="H142" s="62"/>
      <c r="I142" s="74"/>
      <c r="J142" s="74"/>
      <c r="K142" s="64" t="s">
        <v>65</v>
      </c>
      <c r="L142" s="75">
        <v>142</v>
      </c>
      <c r="M142" s="75"/>
      <c r="N142" s="73"/>
      <c r="O142" s="84" t="s">
        <v>329</v>
      </c>
      <c r="P142" s="87">
        <v>43508.650868055556</v>
      </c>
      <c r="Q142" s="84" t="s">
        <v>336</v>
      </c>
      <c r="R142" s="84"/>
      <c r="S142" s="84"/>
      <c r="T142" s="84"/>
      <c r="U142" s="84"/>
      <c r="V142" s="89" t="s">
        <v>372</v>
      </c>
      <c r="W142" s="87">
        <v>43508.650868055556</v>
      </c>
      <c r="X142" s="89" t="s">
        <v>448</v>
      </c>
      <c r="Y142" s="84"/>
      <c r="Z142" s="84"/>
      <c r="AA142" s="92" t="s">
        <v>537</v>
      </c>
      <c r="AB142" s="84"/>
      <c r="AC142" s="84" t="b">
        <v>0</v>
      </c>
      <c r="AD142" s="84">
        <v>0</v>
      </c>
      <c r="AE142" s="92" t="s">
        <v>620</v>
      </c>
      <c r="AF142" s="84" t="b">
        <v>0</v>
      </c>
      <c r="AG142" s="84" t="s">
        <v>624</v>
      </c>
      <c r="AH142" s="84"/>
      <c r="AI142" s="92" t="s">
        <v>620</v>
      </c>
      <c r="AJ142" s="84" t="b">
        <v>0</v>
      </c>
      <c r="AK142" s="84">
        <v>4</v>
      </c>
      <c r="AL142" s="92" t="s">
        <v>536</v>
      </c>
      <c r="AM142" s="84" t="s">
        <v>630</v>
      </c>
      <c r="AN142" s="84" t="b">
        <v>0</v>
      </c>
      <c r="AO142" s="92" t="s">
        <v>536</v>
      </c>
      <c r="AP142" s="84" t="s">
        <v>197</v>
      </c>
      <c r="AQ142" s="84">
        <v>0</v>
      </c>
      <c r="AR142" s="84">
        <v>0</v>
      </c>
      <c r="AS142" s="84"/>
      <c r="AT142" s="84"/>
      <c r="AU142" s="84"/>
      <c r="AV142" s="84"/>
      <c r="AW142" s="84"/>
      <c r="AX142" s="84"/>
      <c r="AY142" s="84"/>
      <c r="AZ142" s="84"/>
      <c r="BA142" s="84">
        <v>1</v>
      </c>
      <c r="BB142" s="83" t="str">
        <f>REPLACE(INDEX(GroupVertices[Group],MATCH(Edges[[#This Row],[Vertex 1]],GroupVertices[Vertex],0)),1,1,"")</f>
        <v>3</v>
      </c>
      <c r="BC142" s="83" t="str">
        <f>REPLACE(INDEX(GroupVertices[Group],MATCH(Edges[[#This Row],[Vertex 2]],GroupVertices[Vertex],0)),1,1,"")</f>
        <v>3</v>
      </c>
      <c r="BD142" s="71"/>
      <c r="BE142" s="72"/>
      <c r="BF142" s="71"/>
      <c r="BG142" s="72"/>
      <c r="BH142" s="71"/>
      <c r="BI142" s="72"/>
      <c r="BJ142" s="71"/>
      <c r="BK142" s="72"/>
      <c r="BL142" s="71"/>
    </row>
    <row r="143" spans="1:64" ht="15">
      <c r="A143" s="57" t="s">
        <v>240</v>
      </c>
      <c r="B143" s="57" t="s">
        <v>312</v>
      </c>
      <c r="C143" s="58" t="s">
        <v>1712</v>
      </c>
      <c r="D143" s="59">
        <v>3</v>
      </c>
      <c r="E143" s="60" t="s">
        <v>132</v>
      </c>
      <c r="F143" s="61">
        <v>32</v>
      </c>
      <c r="G143" s="58"/>
      <c r="H143" s="62"/>
      <c r="I143" s="74"/>
      <c r="J143" s="74"/>
      <c r="K143" s="64" t="s">
        <v>65</v>
      </c>
      <c r="L143" s="75">
        <v>143</v>
      </c>
      <c r="M143" s="75"/>
      <c r="N143" s="73"/>
      <c r="O143" s="84" t="s">
        <v>328</v>
      </c>
      <c r="P143" s="87">
        <v>43408.41197916667</v>
      </c>
      <c r="Q143" s="84" t="s">
        <v>336</v>
      </c>
      <c r="R143" s="84"/>
      <c r="S143" s="84"/>
      <c r="T143" s="84" t="s">
        <v>356</v>
      </c>
      <c r="U143" s="89" t="s">
        <v>362</v>
      </c>
      <c r="V143" s="89" t="s">
        <v>362</v>
      </c>
      <c r="W143" s="87">
        <v>43408.41197916667</v>
      </c>
      <c r="X143" s="89" t="s">
        <v>447</v>
      </c>
      <c r="Y143" s="84"/>
      <c r="Z143" s="84"/>
      <c r="AA143" s="92" t="s">
        <v>536</v>
      </c>
      <c r="AB143" s="92" t="s">
        <v>617</v>
      </c>
      <c r="AC143" s="84" t="b">
        <v>0</v>
      </c>
      <c r="AD143" s="84">
        <v>3</v>
      </c>
      <c r="AE143" s="92" t="s">
        <v>621</v>
      </c>
      <c r="AF143" s="84" t="b">
        <v>0</v>
      </c>
      <c r="AG143" s="84" t="s">
        <v>624</v>
      </c>
      <c r="AH143" s="84"/>
      <c r="AI143" s="92" t="s">
        <v>620</v>
      </c>
      <c r="AJ143" s="84" t="b">
        <v>0</v>
      </c>
      <c r="AK143" s="84">
        <v>4</v>
      </c>
      <c r="AL143" s="92" t="s">
        <v>620</v>
      </c>
      <c r="AM143" s="84" t="s">
        <v>632</v>
      </c>
      <c r="AN143" s="84" t="b">
        <v>0</v>
      </c>
      <c r="AO143" s="92" t="s">
        <v>617</v>
      </c>
      <c r="AP143" s="84" t="s">
        <v>327</v>
      </c>
      <c r="AQ143" s="84">
        <v>0</v>
      </c>
      <c r="AR143" s="84">
        <v>0</v>
      </c>
      <c r="AS143" s="84"/>
      <c r="AT143" s="84"/>
      <c r="AU143" s="84"/>
      <c r="AV143" s="84"/>
      <c r="AW143" s="84"/>
      <c r="AX143" s="84"/>
      <c r="AY143" s="84"/>
      <c r="AZ143" s="84"/>
      <c r="BA143" s="84">
        <v>1</v>
      </c>
      <c r="BB143" s="83" t="str">
        <f>REPLACE(INDEX(GroupVertices[Group],MATCH(Edges[[#This Row],[Vertex 1]],GroupVertices[Vertex],0)),1,1,"")</f>
        <v>3</v>
      </c>
      <c r="BC143" s="83" t="str">
        <f>REPLACE(INDEX(GroupVertices[Group],MATCH(Edges[[#This Row],[Vertex 2]],GroupVertices[Vertex],0)),1,1,"")</f>
        <v>3</v>
      </c>
      <c r="BD143" s="71">
        <v>0</v>
      </c>
      <c r="BE143" s="72">
        <v>0</v>
      </c>
      <c r="BF143" s="71">
        <v>0</v>
      </c>
      <c r="BG143" s="72">
        <v>0</v>
      </c>
      <c r="BH143" s="71">
        <v>0</v>
      </c>
      <c r="BI143" s="72">
        <v>0</v>
      </c>
      <c r="BJ143" s="71">
        <v>28</v>
      </c>
      <c r="BK143" s="72">
        <v>100</v>
      </c>
      <c r="BL143" s="71">
        <v>28</v>
      </c>
    </row>
    <row r="144" spans="1:64" ht="15">
      <c r="A144" s="57" t="s">
        <v>241</v>
      </c>
      <c r="B144" s="57" t="s">
        <v>312</v>
      </c>
      <c r="C144" s="58" t="s">
        <v>1712</v>
      </c>
      <c r="D144" s="59">
        <v>3</v>
      </c>
      <c r="E144" s="60" t="s">
        <v>132</v>
      </c>
      <c r="F144" s="61">
        <v>32</v>
      </c>
      <c r="G144" s="58"/>
      <c r="H144" s="62"/>
      <c r="I144" s="74"/>
      <c r="J144" s="74"/>
      <c r="K144" s="64" t="s">
        <v>65</v>
      </c>
      <c r="L144" s="75">
        <v>144</v>
      </c>
      <c r="M144" s="75"/>
      <c r="N144" s="73"/>
      <c r="O144" s="84" t="s">
        <v>328</v>
      </c>
      <c r="P144" s="87">
        <v>43508.650868055556</v>
      </c>
      <c r="Q144" s="84" t="s">
        <v>336</v>
      </c>
      <c r="R144" s="84"/>
      <c r="S144" s="84"/>
      <c r="T144" s="84"/>
      <c r="U144" s="84"/>
      <c r="V144" s="89" t="s">
        <v>372</v>
      </c>
      <c r="W144" s="87">
        <v>43508.650868055556</v>
      </c>
      <c r="X144" s="89" t="s">
        <v>448</v>
      </c>
      <c r="Y144" s="84"/>
      <c r="Z144" s="84"/>
      <c r="AA144" s="92" t="s">
        <v>537</v>
      </c>
      <c r="AB144" s="84"/>
      <c r="AC144" s="84" t="b">
        <v>0</v>
      </c>
      <c r="AD144" s="84">
        <v>0</v>
      </c>
      <c r="AE144" s="92" t="s">
        <v>620</v>
      </c>
      <c r="AF144" s="84" t="b">
        <v>0</v>
      </c>
      <c r="AG144" s="84" t="s">
        <v>624</v>
      </c>
      <c r="AH144" s="84"/>
      <c r="AI144" s="92" t="s">
        <v>620</v>
      </c>
      <c r="AJ144" s="84" t="b">
        <v>0</v>
      </c>
      <c r="AK144" s="84">
        <v>4</v>
      </c>
      <c r="AL144" s="92" t="s">
        <v>536</v>
      </c>
      <c r="AM144" s="84" t="s">
        <v>630</v>
      </c>
      <c r="AN144" s="84" t="b">
        <v>0</v>
      </c>
      <c r="AO144" s="92" t="s">
        <v>536</v>
      </c>
      <c r="AP144" s="84" t="s">
        <v>197</v>
      </c>
      <c r="AQ144" s="84">
        <v>0</v>
      </c>
      <c r="AR144" s="84">
        <v>0</v>
      </c>
      <c r="AS144" s="84"/>
      <c r="AT144" s="84"/>
      <c r="AU144" s="84"/>
      <c r="AV144" s="84"/>
      <c r="AW144" s="84"/>
      <c r="AX144" s="84"/>
      <c r="AY144" s="84"/>
      <c r="AZ144" s="84"/>
      <c r="BA144" s="84">
        <v>1</v>
      </c>
      <c r="BB144" s="83" t="str">
        <f>REPLACE(INDEX(GroupVertices[Group],MATCH(Edges[[#This Row],[Vertex 1]],GroupVertices[Vertex],0)),1,1,"")</f>
        <v>3</v>
      </c>
      <c r="BC144" s="83" t="str">
        <f>REPLACE(INDEX(GroupVertices[Group],MATCH(Edges[[#This Row],[Vertex 2]],GroupVertices[Vertex],0)),1,1,"")</f>
        <v>3</v>
      </c>
      <c r="BD144" s="71">
        <v>0</v>
      </c>
      <c r="BE144" s="72">
        <v>0</v>
      </c>
      <c r="BF144" s="71">
        <v>0</v>
      </c>
      <c r="BG144" s="72">
        <v>0</v>
      </c>
      <c r="BH144" s="71">
        <v>0</v>
      </c>
      <c r="BI144" s="72">
        <v>0</v>
      </c>
      <c r="BJ144" s="71">
        <v>28</v>
      </c>
      <c r="BK144" s="72">
        <v>100</v>
      </c>
      <c r="BL144" s="71">
        <v>28</v>
      </c>
    </row>
    <row r="145" spans="1:64" ht="15">
      <c r="A145" s="57" t="s">
        <v>240</v>
      </c>
      <c r="B145" s="57" t="s">
        <v>240</v>
      </c>
      <c r="C145" s="58" t="s">
        <v>1712</v>
      </c>
      <c r="D145" s="59">
        <v>3</v>
      </c>
      <c r="E145" s="60" t="s">
        <v>132</v>
      </c>
      <c r="F145" s="61">
        <v>32</v>
      </c>
      <c r="G145" s="58"/>
      <c r="H145" s="62"/>
      <c r="I145" s="74"/>
      <c r="J145" s="74"/>
      <c r="K145" s="64" t="s">
        <v>65</v>
      </c>
      <c r="L145" s="75">
        <v>145</v>
      </c>
      <c r="M145" s="75"/>
      <c r="N145" s="73"/>
      <c r="O145" s="84" t="s">
        <v>197</v>
      </c>
      <c r="P145" s="87">
        <v>43408.40896990741</v>
      </c>
      <c r="Q145" s="84" t="s">
        <v>343</v>
      </c>
      <c r="R145" s="84"/>
      <c r="S145" s="84"/>
      <c r="T145" s="84" t="s">
        <v>359</v>
      </c>
      <c r="U145" s="89" t="s">
        <v>365</v>
      </c>
      <c r="V145" s="89" t="s">
        <v>365</v>
      </c>
      <c r="W145" s="87">
        <v>43408.40896990741</v>
      </c>
      <c r="X145" s="89" t="s">
        <v>512</v>
      </c>
      <c r="Y145" s="84"/>
      <c r="Z145" s="84"/>
      <c r="AA145" s="92" t="s">
        <v>601</v>
      </c>
      <c r="AB145" s="84"/>
      <c r="AC145" s="84" t="b">
        <v>0</v>
      </c>
      <c r="AD145" s="84">
        <v>140</v>
      </c>
      <c r="AE145" s="92" t="s">
        <v>620</v>
      </c>
      <c r="AF145" s="84" t="b">
        <v>0</v>
      </c>
      <c r="AG145" s="84" t="s">
        <v>624</v>
      </c>
      <c r="AH145" s="84"/>
      <c r="AI145" s="92" t="s">
        <v>620</v>
      </c>
      <c r="AJ145" s="84" t="b">
        <v>0</v>
      </c>
      <c r="AK145" s="84">
        <v>315</v>
      </c>
      <c r="AL145" s="92" t="s">
        <v>620</v>
      </c>
      <c r="AM145" s="84" t="s">
        <v>632</v>
      </c>
      <c r="AN145" s="84" t="b">
        <v>0</v>
      </c>
      <c r="AO145" s="92" t="s">
        <v>601</v>
      </c>
      <c r="AP145" s="84" t="s">
        <v>327</v>
      </c>
      <c r="AQ145" s="84">
        <v>0</v>
      </c>
      <c r="AR145" s="84">
        <v>0</v>
      </c>
      <c r="AS145" s="84"/>
      <c r="AT145" s="84"/>
      <c r="AU145" s="84"/>
      <c r="AV145" s="84"/>
      <c r="AW145" s="84"/>
      <c r="AX145" s="84"/>
      <c r="AY145" s="84"/>
      <c r="AZ145" s="84"/>
      <c r="BA145" s="84">
        <v>1</v>
      </c>
      <c r="BB145" s="83" t="str">
        <f>REPLACE(INDEX(GroupVertices[Group],MATCH(Edges[[#This Row],[Vertex 1]],GroupVertices[Vertex],0)),1,1,"")</f>
        <v>3</v>
      </c>
      <c r="BC145" s="83" t="str">
        <f>REPLACE(INDEX(GroupVertices[Group],MATCH(Edges[[#This Row],[Vertex 2]],GroupVertices[Vertex],0)),1,1,"")</f>
        <v>3</v>
      </c>
      <c r="BD145" s="71">
        <v>0</v>
      </c>
      <c r="BE145" s="72">
        <v>0</v>
      </c>
      <c r="BF145" s="71">
        <v>0</v>
      </c>
      <c r="BG145" s="72">
        <v>0</v>
      </c>
      <c r="BH145" s="71">
        <v>0</v>
      </c>
      <c r="BI145" s="72">
        <v>0</v>
      </c>
      <c r="BJ145" s="71">
        <v>43</v>
      </c>
      <c r="BK145" s="72">
        <v>100</v>
      </c>
      <c r="BL145" s="71">
        <v>43</v>
      </c>
    </row>
    <row r="146" spans="1:64" ht="15">
      <c r="A146" s="57" t="s">
        <v>241</v>
      </c>
      <c r="B146" s="57" t="s">
        <v>240</v>
      </c>
      <c r="C146" s="58" t="s">
        <v>1713</v>
      </c>
      <c r="D146" s="59">
        <v>3</v>
      </c>
      <c r="E146" s="60" t="s">
        <v>136</v>
      </c>
      <c r="F146" s="61">
        <v>6</v>
      </c>
      <c r="G146" s="58"/>
      <c r="H146" s="62"/>
      <c r="I146" s="74"/>
      <c r="J146" s="74"/>
      <c r="K146" s="64" t="s">
        <v>65</v>
      </c>
      <c r="L146" s="75">
        <v>146</v>
      </c>
      <c r="M146" s="75"/>
      <c r="N146" s="73"/>
      <c r="O146" s="84" t="s">
        <v>327</v>
      </c>
      <c r="P146" s="87">
        <v>43508.650868055556</v>
      </c>
      <c r="Q146" s="84" t="s">
        <v>336</v>
      </c>
      <c r="R146" s="84"/>
      <c r="S146" s="84"/>
      <c r="T146" s="84"/>
      <c r="U146" s="84"/>
      <c r="V146" s="89" t="s">
        <v>372</v>
      </c>
      <c r="W146" s="87">
        <v>43508.650868055556</v>
      </c>
      <c r="X146" s="89" t="s">
        <v>448</v>
      </c>
      <c r="Y146" s="84"/>
      <c r="Z146" s="84"/>
      <c r="AA146" s="92" t="s">
        <v>537</v>
      </c>
      <c r="AB146" s="84"/>
      <c r="AC146" s="84" t="b">
        <v>0</v>
      </c>
      <c r="AD146" s="84">
        <v>0</v>
      </c>
      <c r="AE146" s="92" t="s">
        <v>620</v>
      </c>
      <c r="AF146" s="84" t="b">
        <v>0</v>
      </c>
      <c r="AG146" s="84" t="s">
        <v>624</v>
      </c>
      <c r="AH146" s="84"/>
      <c r="AI146" s="92" t="s">
        <v>620</v>
      </c>
      <c r="AJ146" s="84" t="b">
        <v>0</v>
      </c>
      <c r="AK146" s="84">
        <v>4</v>
      </c>
      <c r="AL146" s="92" t="s">
        <v>536</v>
      </c>
      <c r="AM146" s="84" t="s">
        <v>630</v>
      </c>
      <c r="AN146" s="84" t="b">
        <v>0</v>
      </c>
      <c r="AO146" s="92" t="s">
        <v>536</v>
      </c>
      <c r="AP146" s="84" t="s">
        <v>197</v>
      </c>
      <c r="AQ146" s="84">
        <v>0</v>
      </c>
      <c r="AR146" s="84">
        <v>0</v>
      </c>
      <c r="AS146" s="84"/>
      <c r="AT146" s="84"/>
      <c r="AU146" s="84"/>
      <c r="AV146" s="84"/>
      <c r="AW146" s="84"/>
      <c r="AX146" s="84"/>
      <c r="AY146" s="84"/>
      <c r="AZ146" s="84"/>
      <c r="BA146" s="84">
        <v>2</v>
      </c>
      <c r="BB146" s="83" t="str">
        <f>REPLACE(INDEX(GroupVertices[Group],MATCH(Edges[[#This Row],[Vertex 1]],GroupVertices[Vertex],0)),1,1,"")</f>
        <v>3</v>
      </c>
      <c r="BC146" s="83" t="str">
        <f>REPLACE(INDEX(GroupVertices[Group],MATCH(Edges[[#This Row],[Vertex 2]],GroupVertices[Vertex],0)),1,1,"")</f>
        <v>3</v>
      </c>
      <c r="BD146" s="71"/>
      <c r="BE146" s="72"/>
      <c r="BF146" s="71"/>
      <c r="BG146" s="72"/>
      <c r="BH146" s="71"/>
      <c r="BI146" s="72"/>
      <c r="BJ146" s="71"/>
      <c r="BK146" s="72"/>
      <c r="BL146" s="71"/>
    </row>
    <row r="147" spans="1:64" ht="15">
      <c r="A147" s="57" t="s">
        <v>241</v>
      </c>
      <c r="B147" s="57" t="s">
        <v>240</v>
      </c>
      <c r="C147" s="58" t="s">
        <v>1713</v>
      </c>
      <c r="D147" s="59">
        <v>3</v>
      </c>
      <c r="E147" s="60" t="s">
        <v>136</v>
      </c>
      <c r="F147" s="61">
        <v>6</v>
      </c>
      <c r="G147" s="58"/>
      <c r="H147" s="62"/>
      <c r="I147" s="74"/>
      <c r="J147" s="74"/>
      <c r="K147" s="64" t="s">
        <v>65</v>
      </c>
      <c r="L147" s="75">
        <v>147</v>
      </c>
      <c r="M147" s="75"/>
      <c r="N147" s="73"/>
      <c r="O147" s="84" t="s">
        <v>327</v>
      </c>
      <c r="P147" s="87">
        <v>43508.65090277778</v>
      </c>
      <c r="Q147" s="84" t="s">
        <v>343</v>
      </c>
      <c r="R147" s="84"/>
      <c r="S147" s="84"/>
      <c r="T147" s="84" t="s">
        <v>360</v>
      </c>
      <c r="U147" s="84"/>
      <c r="V147" s="89" t="s">
        <v>372</v>
      </c>
      <c r="W147" s="87">
        <v>43508.65090277778</v>
      </c>
      <c r="X147" s="89" t="s">
        <v>513</v>
      </c>
      <c r="Y147" s="84"/>
      <c r="Z147" s="84"/>
      <c r="AA147" s="92" t="s">
        <v>602</v>
      </c>
      <c r="AB147" s="84"/>
      <c r="AC147" s="84" t="b">
        <v>0</v>
      </c>
      <c r="AD147" s="84">
        <v>0</v>
      </c>
      <c r="AE147" s="92" t="s">
        <v>620</v>
      </c>
      <c r="AF147" s="84" t="b">
        <v>0</v>
      </c>
      <c r="AG147" s="84" t="s">
        <v>624</v>
      </c>
      <c r="AH147" s="84"/>
      <c r="AI147" s="92" t="s">
        <v>620</v>
      </c>
      <c r="AJ147" s="84" t="b">
        <v>0</v>
      </c>
      <c r="AK147" s="84">
        <v>315</v>
      </c>
      <c r="AL147" s="92" t="s">
        <v>601</v>
      </c>
      <c r="AM147" s="84" t="s">
        <v>630</v>
      </c>
      <c r="AN147" s="84" t="b">
        <v>0</v>
      </c>
      <c r="AO147" s="92" t="s">
        <v>601</v>
      </c>
      <c r="AP147" s="84" t="s">
        <v>197</v>
      </c>
      <c r="AQ147" s="84">
        <v>0</v>
      </c>
      <c r="AR147" s="84">
        <v>0</v>
      </c>
      <c r="AS147" s="84"/>
      <c r="AT147" s="84"/>
      <c r="AU147" s="84"/>
      <c r="AV147" s="84"/>
      <c r="AW147" s="84"/>
      <c r="AX147" s="84"/>
      <c r="AY147" s="84"/>
      <c r="AZ147" s="84"/>
      <c r="BA147" s="84">
        <v>2</v>
      </c>
      <c r="BB147" s="83" t="str">
        <f>REPLACE(INDEX(GroupVertices[Group],MATCH(Edges[[#This Row],[Vertex 1]],GroupVertices[Vertex],0)),1,1,"")</f>
        <v>3</v>
      </c>
      <c r="BC147" s="83" t="str">
        <f>REPLACE(INDEX(GroupVertices[Group],MATCH(Edges[[#This Row],[Vertex 2]],GroupVertices[Vertex],0)),1,1,"")</f>
        <v>3</v>
      </c>
      <c r="BD147" s="71">
        <v>0</v>
      </c>
      <c r="BE147" s="72">
        <v>0</v>
      </c>
      <c r="BF147" s="71">
        <v>0</v>
      </c>
      <c r="BG147" s="72">
        <v>0</v>
      </c>
      <c r="BH147" s="71">
        <v>0</v>
      </c>
      <c r="BI147" s="72">
        <v>0</v>
      </c>
      <c r="BJ147" s="71">
        <v>43</v>
      </c>
      <c r="BK147" s="72">
        <v>100</v>
      </c>
      <c r="BL147" s="71">
        <v>43</v>
      </c>
    </row>
    <row r="148" spans="1:64" ht="15">
      <c r="A148" s="57" t="s">
        <v>286</v>
      </c>
      <c r="B148" s="57" t="s">
        <v>323</v>
      </c>
      <c r="C148" s="58" t="s">
        <v>1713</v>
      </c>
      <c r="D148" s="59">
        <v>3</v>
      </c>
      <c r="E148" s="60" t="s">
        <v>136</v>
      </c>
      <c r="F148" s="61">
        <v>6</v>
      </c>
      <c r="G148" s="58"/>
      <c r="H148" s="62"/>
      <c r="I148" s="74"/>
      <c r="J148" s="74"/>
      <c r="K148" s="64" t="s">
        <v>65</v>
      </c>
      <c r="L148" s="75">
        <v>148</v>
      </c>
      <c r="M148" s="75"/>
      <c r="N148" s="73"/>
      <c r="O148" s="84" t="s">
        <v>329</v>
      </c>
      <c r="P148" s="87">
        <v>43506.27203703704</v>
      </c>
      <c r="Q148" s="84" t="s">
        <v>331</v>
      </c>
      <c r="R148" s="89" t="s">
        <v>346</v>
      </c>
      <c r="S148" s="84" t="s">
        <v>350</v>
      </c>
      <c r="T148" s="84" t="s">
        <v>353</v>
      </c>
      <c r="U148" s="84"/>
      <c r="V148" s="89" t="s">
        <v>434</v>
      </c>
      <c r="W148" s="87">
        <v>43506.27203703704</v>
      </c>
      <c r="X148" s="89" t="s">
        <v>521</v>
      </c>
      <c r="Y148" s="84"/>
      <c r="Z148" s="84"/>
      <c r="AA148" s="92" t="s">
        <v>610</v>
      </c>
      <c r="AB148" s="84"/>
      <c r="AC148" s="84" t="b">
        <v>0</v>
      </c>
      <c r="AD148" s="84">
        <v>41</v>
      </c>
      <c r="AE148" s="92" t="s">
        <v>620</v>
      </c>
      <c r="AF148" s="84" t="b">
        <v>1</v>
      </c>
      <c r="AG148" s="84" t="s">
        <v>624</v>
      </c>
      <c r="AH148" s="84"/>
      <c r="AI148" s="92" t="s">
        <v>626</v>
      </c>
      <c r="AJ148" s="84" t="b">
        <v>0</v>
      </c>
      <c r="AK148" s="84">
        <v>59</v>
      </c>
      <c r="AL148" s="92" t="s">
        <v>620</v>
      </c>
      <c r="AM148" s="84" t="s">
        <v>631</v>
      </c>
      <c r="AN148" s="84" t="b">
        <v>0</v>
      </c>
      <c r="AO148" s="92" t="s">
        <v>610</v>
      </c>
      <c r="AP148" s="84" t="s">
        <v>197</v>
      </c>
      <c r="AQ148" s="84">
        <v>0</v>
      </c>
      <c r="AR148" s="84">
        <v>0</v>
      </c>
      <c r="AS148" s="84"/>
      <c r="AT148" s="84"/>
      <c r="AU148" s="84"/>
      <c r="AV148" s="84"/>
      <c r="AW148" s="84"/>
      <c r="AX148" s="84"/>
      <c r="AY148" s="84"/>
      <c r="AZ148" s="84"/>
      <c r="BA148" s="84">
        <v>2</v>
      </c>
      <c r="BB148" s="83" t="str">
        <f>REPLACE(INDEX(GroupVertices[Group],MATCH(Edges[[#This Row],[Vertex 1]],GroupVertices[Vertex],0)),1,1,"")</f>
        <v>1</v>
      </c>
      <c r="BC148" s="83" t="str">
        <f>REPLACE(INDEX(GroupVertices[Group],MATCH(Edges[[#This Row],[Vertex 2]],GroupVertices[Vertex],0)),1,1,"")</f>
        <v>1</v>
      </c>
      <c r="BD148" s="71">
        <v>0</v>
      </c>
      <c r="BE148" s="72">
        <v>0</v>
      </c>
      <c r="BF148" s="71">
        <v>0</v>
      </c>
      <c r="BG148" s="72">
        <v>0</v>
      </c>
      <c r="BH148" s="71">
        <v>0</v>
      </c>
      <c r="BI148" s="72">
        <v>0</v>
      </c>
      <c r="BJ148" s="71">
        <v>27</v>
      </c>
      <c r="BK148" s="72">
        <v>100</v>
      </c>
      <c r="BL148" s="71">
        <v>27</v>
      </c>
    </row>
    <row r="149" spans="1:64" ht="15">
      <c r="A149" s="57" t="s">
        <v>286</v>
      </c>
      <c r="B149" s="57" t="s">
        <v>286</v>
      </c>
      <c r="C149" s="58" t="s">
        <v>1712</v>
      </c>
      <c r="D149" s="59">
        <v>3</v>
      </c>
      <c r="E149" s="60" t="s">
        <v>132</v>
      </c>
      <c r="F149" s="61">
        <v>32</v>
      </c>
      <c r="G149" s="58"/>
      <c r="H149" s="62"/>
      <c r="I149" s="74"/>
      <c r="J149" s="74"/>
      <c r="K149" s="64" t="s">
        <v>65</v>
      </c>
      <c r="L149" s="75">
        <v>149</v>
      </c>
      <c r="M149" s="75"/>
      <c r="N149" s="73"/>
      <c r="O149" s="84" t="s">
        <v>327</v>
      </c>
      <c r="P149" s="87">
        <v>43507.31185185185</v>
      </c>
      <c r="Q149" s="84" t="s">
        <v>331</v>
      </c>
      <c r="R149" s="84"/>
      <c r="S149" s="84"/>
      <c r="T149" s="84"/>
      <c r="U149" s="84"/>
      <c r="V149" s="89" t="s">
        <v>434</v>
      </c>
      <c r="W149" s="87">
        <v>43507.31185185185</v>
      </c>
      <c r="X149" s="89" t="s">
        <v>522</v>
      </c>
      <c r="Y149" s="84"/>
      <c r="Z149" s="84"/>
      <c r="AA149" s="92" t="s">
        <v>611</v>
      </c>
      <c r="AB149" s="84"/>
      <c r="AC149" s="84" t="b">
        <v>0</v>
      </c>
      <c r="AD149" s="84">
        <v>0</v>
      </c>
      <c r="AE149" s="92" t="s">
        <v>620</v>
      </c>
      <c r="AF149" s="84" t="b">
        <v>1</v>
      </c>
      <c r="AG149" s="84" t="s">
        <v>624</v>
      </c>
      <c r="AH149" s="84"/>
      <c r="AI149" s="92" t="s">
        <v>626</v>
      </c>
      <c r="AJ149" s="84" t="b">
        <v>0</v>
      </c>
      <c r="AK149" s="84">
        <v>59</v>
      </c>
      <c r="AL149" s="92" t="s">
        <v>610</v>
      </c>
      <c r="AM149" s="84" t="s">
        <v>631</v>
      </c>
      <c r="AN149" s="84" t="b">
        <v>0</v>
      </c>
      <c r="AO149" s="92" t="s">
        <v>610</v>
      </c>
      <c r="AP149" s="84" t="s">
        <v>197</v>
      </c>
      <c r="AQ149" s="84">
        <v>0</v>
      </c>
      <c r="AR149" s="84">
        <v>0</v>
      </c>
      <c r="AS149" s="84"/>
      <c r="AT149" s="84"/>
      <c r="AU149" s="84"/>
      <c r="AV149" s="84"/>
      <c r="AW149" s="84"/>
      <c r="AX149" s="84"/>
      <c r="AY149" s="84"/>
      <c r="AZ149" s="84"/>
      <c r="BA149" s="84">
        <v>1</v>
      </c>
      <c r="BB149" s="83" t="str">
        <f>REPLACE(INDEX(GroupVertices[Group],MATCH(Edges[[#This Row],[Vertex 1]],GroupVertices[Vertex],0)),1,1,"")</f>
        <v>1</v>
      </c>
      <c r="BC149" s="83" t="str">
        <f>REPLACE(INDEX(GroupVertices[Group],MATCH(Edges[[#This Row],[Vertex 2]],GroupVertices[Vertex],0)),1,1,"")</f>
        <v>1</v>
      </c>
      <c r="BD149" s="71"/>
      <c r="BE149" s="72"/>
      <c r="BF149" s="71"/>
      <c r="BG149" s="72"/>
      <c r="BH149" s="71"/>
      <c r="BI149" s="72"/>
      <c r="BJ149" s="71"/>
      <c r="BK149" s="72"/>
      <c r="BL149" s="71"/>
    </row>
    <row r="150" spans="1:64" ht="15">
      <c r="A150" s="57" t="s">
        <v>286</v>
      </c>
      <c r="B150" s="57" t="s">
        <v>323</v>
      </c>
      <c r="C150" s="58" t="s">
        <v>1713</v>
      </c>
      <c r="D150" s="59">
        <v>3</v>
      </c>
      <c r="E150" s="60" t="s">
        <v>136</v>
      </c>
      <c r="F150" s="61">
        <v>6</v>
      </c>
      <c r="G150" s="58"/>
      <c r="H150" s="62"/>
      <c r="I150" s="74"/>
      <c r="J150" s="74"/>
      <c r="K150" s="64" t="s">
        <v>65</v>
      </c>
      <c r="L150" s="75">
        <v>150</v>
      </c>
      <c r="M150" s="75"/>
      <c r="N150" s="73"/>
      <c r="O150" s="84" t="s">
        <v>329</v>
      </c>
      <c r="P150" s="87">
        <v>43507.31185185185</v>
      </c>
      <c r="Q150" s="84" t="s">
        <v>331</v>
      </c>
      <c r="R150" s="84"/>
      <c r="S150" s="84"/>
      <c r="T150" s="84"/>
      <c r="U150" s="84"/>
      <c r="V150" s="89" t="s">
        <v>434</v>
      </c>
      <c r="W150" s="87">
        <v>43507.31185185185</v>
      </c>
      <c r="X150" s="89" t="s">
        <v>522</v>
      </c>
      <c r="Y150" s="84"/>
      <c r="Z150" s="84"/>
      <c r="AA150" s="92" t="s">
        <v>611</v>
      </c>
      <c r="AB150" s="84"/>
      <c r="AC150" s="84" t="b">
        <v>0</v>
      </c>
      <c r="AD150" s="84">
        <v>0</v>
      </c>
      <c r="AE150" s="92" t="s">
        <v>620</v>
      </c>
      <c r="AF150" s="84" t="b">
        <v>1</v>
      </c>
      <c r="AG150" s="84" t="s">
        <v>624</v>
      </c>
      <c r="AH150" s="84"/>
      <c r="AI150" s="92" t="s">
        <v>626</v>
      </c>
      <c r="AJ150" s="84" t="b">
        <v>0</v>
      </c>
      <c r="AK150" s="84">
        <v>59</v>
      </c>
      <c r="AL150" s="92" t="s">
        <v>610</v>
      </c>
      <c r="AM150" s="84" t="s">
        <v>631</v>
      </c>
      <c r="AN150" s="84" t="b">
        <v>0</v>
      </c>
      <c r="AO150" s="92" t="s">
        <v>610</v>
      </c>
      <c r="AP150" s="84" t="s">
        <v>197</v>
      </c>
      <c r="AQ150" s="84">
        <v>0</v>
      </c>
      <c r="AR150" s="84">
        <v>0</v>
      </c>
      <c r="AS150" s="84"/>
      <c r="AT150" s="84"/>
      <c r="AU150" s="84"/>
      <c r="AV150" s="84"/>
      <c r="AW150" s="84"/>
      <c r="AX150" s="84"/>
      <c r="AY150" s="84"/>
      <c r="AZ150" s="84"/>
      <c r="BA150" s="84">
        <v>2</v>
      </c>
      <c r="BB150" s="83" t="str">
        <f>REPLACE(INDEX(GroupVertices[Group],MATCH(Edges[[#This Row],[Vertex 1]],GroupVertices[Vertex],0)),1,1,"")</f>
        <v>1</v>
      </c>
      <c r="BC150" s="83" t="str">
        <f>REPLACE(INDEX(GroupVertices[Group],MATCH(Edges[[#This Row],[Vertex 2]],GroupVertices[Vertex],0)),1,1,"")</f>
        <v>1</v>
      </c>
      <c r="BD150" s="71">
        <v>0</v>
      </c>
      <c r="BE150" s="72">
        <v>0</v>
      </c>
      <c r="BF150" s="71">
        <v>0</v>
      </c>
      <c r="BG150" s="72">
        <v>0</v>
      </c>
      <c r="BH150" s="71">
        <v>0</v>
      </c>
      <c r="BI150" s="72">
        <v>0</v>
      </c>
      <c r="BJ150" s="71">
        <v>27</v>
      </c>
      <c r="BK150" s="72">
        <v>100</v>
      </c>
      <c r="BL150" s="71">
        <v>27</v>
      </c>
    </row>
    <row r="151" spans="1:64" ht="15">
      <c r="A151" s="57" t="s">
        <v>236</v>
      </c>
      <c r="B151" s="57" t="s">
        <v>286</v>
      </c>
      <c r="C151" s="58" t="s">
        <v>1712</v>
      </c>
      <c r="D151" s="59">
        <v>3</v>
      </c>
      <c r="E151" s="60" t="s">
        <v>132</v>
      </c>
      <c r="F151" s="61">
        <v>32</v>
      </c>
      <c r="G151" s="58"/>
      <c r="H151" s="62"/>
      <c r="I151" s="74"/>
      <c r="J151" s="74"/>
      <c r="K151" s="64" t="s">
        <v>65</v>
      </c>
      <c r="L151" s="75">
        <v>151</v>
      </c>
      <c r="M151" s="75"/>
      <c r="N151" s="73"/>
      <c r="O151" s="84" t="s">
        <v>327</v>
      </c>
      <c r="P151" s="87">
        <v>43508.75236111111</v>
      </c>
      <c r="Q151" s="84" t="s">
        <v>331</v>
      </c>
      <c r="R151" s="84"/>
      <c r="S151" s="84"/>
      <c r="T151" s="84"/>
      <c r="U151" s="84"/>
      <c r="V151" s="89" t="s">
        <v>369</v>
      </c>
      <c r="W151" s="87">
        <v>43508.75236111111</v>
      </c>
      <c r="X151" s="89" t="s">
        <v>442</v>
      </c>
      <c r="Y151" s="84"/>
      <c r="Z151" s="84"/>
      <c r="AA151" s="92" t="s">
        <v>531</v>
      </c>
      <c r="AB151" s="84"/>
      <c r="AC151" s="84" t="b">
        <v>0</v>
      </c>
      <c r="AD151" s="84">
        <v>0</v>
      </c>
      <c r="AE151" s="92" t="s">
        <v>620</v>
      </c>
      <c r="AF151" s="84" t="b">
        <v>1</v>
      </c>
      <c r="AG151" s="84" t="s">
        <v>624</v>
      </c>
      <c r="AH151" s="84"/>
      <c r="AI151" s="92" t="s">
        <v>626</v>
      </c>
      <c r="AJ151" s="84" t="b">
        <v>0</v>
      </c>
      <c r="AK151" s="84">
        <v>59</v>
      </c>
      <c r="AL151" s="92" t="s">
        <v>610</v>
      </c>
      <c r="AM151" s="84" t="s">
        <v>632</v>
      </c>
      <c r="AN151" s="84" t="b">
        <v>0</v>
      </c>
      <c r="AO151" s="92" t="s">
        <v>610</v>
      </c>
      <c r="AP151" s="84" t="s">
        <v>197</v>
      </c>
      <c r="AQ151" s="84">
        <v>0</v>
      </c>
      <c r="AR151" s="84">
        <v>0</v>
      </c>
      <c r="AS151" s="84"/>
      <c r="AT151" s="84"/>
      <c r="AU151" s="84"/>
      <c r="AV151" s="84"/>
      <c r="AW151" s="84"/>
      <c r="AX151" s="84"/>
      <c r="AY151" s="84"/>
      <c r="AZ151" s="84"/>
      <c r="BA151" s="84">
        <v>1</v>
      </c>
      <c r="BB151" s="83" t="str">
        <f>REPLACE(INDEX(GroupVertices[Group],MATCH(Edges[[#This Row],[Vertex 1]],GroupVertices[Vertex],0)),1,1,"")</f>
        <v>1</v>
      </c>
      <c r="BC151" s="83" t="str">
        <f>REPLACE(INDEX(GroupVertices[Group],MATCH(Edges[[#This Row],[Vertex 2]],GroupVertices[Vertex],0)),1,1,"")</f>
        <v>1</v>
      </c>
      <c r="BD151" s="71"/>
      <c r="BE151" s="72"/>
      <c r="BF151" s="71"/>
      <c r="BG151" s="72"/>
      <c r="BH151" s="71"/>
      <c r="BI151" s="72"/>
      <c r="BJ151" s="71"/>
      <c r="BK151" s="72"/>
      <c r="BL151" s="71"/>
    </row>
    <row r="152" spans="1:64" ht="15">
      <c r="A152" s="57" t="s">
        <v>236</v>
      </c>
      <c r="B152" s="57" t="s">
        <v>323</v>
      </c>
      <c r="C152" s="58" t="s">
        <v>1712</v>
      </c>
      <c r="D152" s="59">
        <v>3</v>
      </c>
      <c r="E152" s="60" t="s">
        <v>132</v>
      </c>
      <c r="F152" s="61">
        <v>32</v>
      </c>
      <c r="G152" s="58"/>
      <c r="H152" s="62"/>
      <c r="I152" s="74"/>
      <c r="J152" s="74"/>
      <c r="K152" s="64" t="s">
        <v>65</v>
      </c>
      <c r="L152" s="75">
        <v>152</v>
      </c>
      <c r="M152" s="75"/>
      <c r="N152" s="73"/>
      <c r="O152" s="84" t="s">
        <v>329</v>
      </c>
      <c r="P152" s="87">
        <v>43508.75236111111</v>
      </c>
      <c r="Q152" s="84" t="s">
        <v>331</v>
      </c>
      <c r="R152" s="84"/>
      <c r="S152" s="84"/>
      <c r="T152" s="84"/>
      <c r="U152" s="84"/>
      <c r="V152" s="89" t="s">
        <v>369</v>
      </c>
      <c r="W152" s="87">
        <v>43508.75236111111</v>
      </c>
      <c r="X152" s="89" t="s">
        <v>442</v>
      </c>
      <c r="Y152" s="84"/>
      <c r="Z152" s="84"/>
      <c r="AA152" s="92" t="s">
        <v>531</v>
      </c>
      <c r="AB152" s="84"/>
      <c r="AC152" s="84" t="b">
        <v>0</v>
      </c>
      <c r="AD152" s="84">
        <v>0</v>
      </c>
      <c r="AE152" s="92" t="s">
        <v>620</v>
      </c>
      <c r="AF152" s="84" t="b">
        <v>1</v>
      </c>
      <c r="AG152" s="84" t="s">
        <v>624</v>
      </c>
      <c r="AH152" s="84"/>
      <c r="AI152" s="92" t="s">
        <v>626</v>
      </c>
      <c r="AJ152" s="84" t="b">
        <v>0</v>
      </c>
      <c r="AK152" s="84">
        <v>59</v>
      </c>
      <c r="AL152" s="92" t="s">
        <v>610</v>
      </c>
      <c r="AM152" s="84" t="s">
        <v>632</v>
      </c>
      <c r="AN152" s="84" t="b">
        <v>0</v>
      </c>
      <c r="AO152" s="92" t="s">
        <v>610</v>
      </c>
      <c r="AP152" s="84" t="s">
        <v>197</v>
      </c>
      <c r="AQ152" s="84">
        <v>0</v>
      </c>
      <c r="AR152" s="84">
        <v>0</v>
      </c>
      <c r="AS152" s="84"/>
      <c r="AT152" s="84"/>
      <c r="AU152" s="84"/>
      <c r="AV152" s="84"/>
      <c r="AW152" s="84"/>
      <c r="AX152" s="84"/>
      <c r="AY152" s="84"/>
      <c r="AZ152" s="84"/>
      <c r="BA152" s="84">
        <v>1</v>
      </c>
      <c r="BB152" s="83" t="str">
        <f>REPLACE(INDEX(GroupVertices[Group],MATCH(Edges[[#This Row],[Vertex 1]],GroupVertices[Vertex],0)),1,1,"")</f>
        <v>1</v>
      </c>
      <c r="BC152" s="83" t="str">
        <f>REPLACE(INDEX(GroupVertices[Group],MATCH(Edges[[#This Row],[Vertex 2]],GroupVertices[Vertex],0)),1,1,"")</f>
        <v>1</v>
      </c>
      <c r="BD152" s="71">
        <v>0</v>
      </c>
      <c r="BE152" s="72">
        <v>0</v>
      </c>
      <c r="BF152" s="71">
        <v>0</v>
      </c>
      <c r="BG152" s="72">
        <v>0</v>
      </c>
      <c r="BH152" s="71">
        <v>0</v>
      </c>
      <c r="BI152" s="72">
        <v>0</v>
      </c>
      <c r="BJ152" s="71">
        <v>27</v>
      </c>
      <c r="BK152" s="72">
        <v>100</v>
      </c>
      <c r="BL152" s="71">
        <v>27</v>
      </c>
    </row>
    <row r="153" spans="1:64" ht="15">
      <c r="A153" s="57" t="s">
        <v>237</v>
      </c>
      <c r="B153" s="57" t="s">
        <v>237</v>
      </c>
      <c r="C153" s="58" t="s">
        <v>1712</v>
      </c>
      <c r="D153" s="59">
        <v>3</v>
      </c>
      <c r="E153" s="60" t="s">
        <v>132</v>
      </c>
      <c r="F153" s="61">
        <v>32</v>
      </c>
      <c r="G153" s="58"/>
      <c r="H153" s="62"/>
      <c r="I153" s="74"/>
      <c r="J153" s="74"/>
      <c r="K153" s="64" t="s">
        <v>65</v>
      </c>
      <c r="L153" s="75">
        <v>153</v>
      </c>
      <c r="M153" s="75"/>
      <c r="N153" s="73"/>
      <c r="O153" s="84" t="s">
        <v>197</v>
      </c>
      <c r="P153" s="87">
        <v>43510.63445601852</v>
      </c>
      <c r="Q153" s="84" t="s">
        <v>333</v>
      </c>
      <c r="R153" s="84"/>
      <c r="S153" s="84"/>
      <c r="T153" s="84" t="s">
        <v>354</v>
      </c>
      <c r="U153" s="89" t="s">
        <v>361</v>
      </c>
      <c r="V153" s="89" t="s">
        <v>361</v>
      </c>
      <c r="W153" s="87">
        <v>43510.63445601852</v>
      </c>
      <c r="X153" s="89" t="s">
        <v>443</v>
      </c>
      <c r="Y153" s="84"/>
      <c r="Z153" s="84"/>
      <c r="AA153" s="92" t="s">
        <v>532</v>
      </c>
      <c r="AB153" s="84"/>
      <c r="AC153" s="84" t="b">
        <v>0</v>
      </c>
      <c r="AD153" s="84">
        <v>0</v>
      </c>
      <c r="AE153" s="92" t="s">
        <v>620</v>
      </c>
      <c r="AF153" s="84" t="b">
        <v>0</v>
      </c>
      <c r="AG153" s="84" t="s">
        <v>624</v>
      </c>
      <c r="AH153" s="84"/>
      <c r="AI153" s="92" t="s">
        <v>620</v>
      </c>
      <c r="AJ153" s="84" t="b">
        <v>0</v>
      </c>
      <c r="AK153" s="84">
        <v>0</v>
      </c>
      <c r="AL153" s="92" t="s">
        <v>620</v>
      </c>
      <c r="AM153" s="84" t="s">
        <v>630</v>
      </c>
      <c r="AN153" s="84" t="b">
        <v>0</v>
      </c>
      <c r="AO153" s="92" t="s">
        <v>532</v>
      </c>
      <c r="AP153" s="84" t="s">
        <v>197</v>
      </c>
      <c r="AQ153" s="84">
        <v>0</v>
      </c>
      <c r="AR153" s="84">
        <v>0</v>
      </c>
      <c r="AS153" s="84"/>
      <c r="AT153" s="84"/>
      <c r="AU153" s="84"/>
      <c r="AV153" s="84"/>
      <c r="AW153" s="84"/>
      <c r="AX153" s="84"/>
      <c r="AY153" s="84"/>
      <c r="AZ153" s="84"/>
      <c r="BA153" s="84">
        <v>1</v>
      </c>
      <c r="BB153" s="83" t="str">
        <f>REPLACE(INDEX(GroupVertices[Group],MATCH(Edges[[#This Row],[Vertex 1]],GroupVertices[Vertex],0)),1,1,"")</f>
        <v>7</v>
      </c>
      <c r="BC153" s="83" t="str">
        <f>REPLACE(INDEX(GroupVertices[Group],MATCH(Edges[[#This Row],[Vertex 2]],GroupVertices[Vertex],0)),1,1,"")</f>
        <v>7</v>
      </c>
      <c r="BD153" s="71">
        <v>0</v>
      </c>
      <c r="BE153" s="72">
        <v>0</v>
      </c>
      <c r="BF153" s="71">
        <v>0</v>
      </c>
      <c r="BG153" s="72">
        <v>0</v>
      </c>
      <c r="BH153" s="71">
        <v>0</v>
      </c>
      <c r="BI153" s="72">
        <v>0</v>
      </c>
      <c r="BJ153" s="71">
        <v>21</v>
      </c>
      <c r="BK153" s="72">
        <v>100</v>
      </c>
      <c r="BL153" s="71">
        <v>21</v>
      </c>
    </row>
    <row r="154" spans="1:64" ht="15">
      <c r="A154" s="57" t="s">
        <v>316</v>
      </c>
      <c r="B154" s="57" t="s">
        <v>318</v>
      </c>
      <c r="C154" s="58" t="s">
        <v>1712</v>
      </c>
      <c r="D154" s="59">
        <v>3</v>
      </c>
      <c r="E154" s="60" t="s">
        <v>132</v>
      </c>
      <c r="F154" s="61">
        <v>32</v>
      </c>
      <c r="G154" s="58"/>
      <c r="H154" s="62"/>
      <c r="I154" s="74"/>
      <c r="J154" s="74"/>
      <c r="K154" s="64" t="s">
        <v>65</v>
      </c>
      <c r="L154" s="75">
        <v>154</v>
      </c>
      <c r="M154" s="75"/>
      <c r="N154" s="73"/>
      <c r="O154" s="84" t="s">
        <v>327</v>
      </c>
      <c r="P154" s="87">
        <v>43511.53335648148</v>
      </c>
      <c r="Q154" s="84" t="s">
        <v>344</v>
      </c>
      <c r="R154" s="84" t="s">
        <v>347</v>
      </c>
      <c r="S154" s="84" t="s">
        <v>351</v>
      </c>
      <c r="T154" s="84" t="s">
        <v>354</v>
      </c>
      <c r="U154" s="84"/>
      <c r="V154" s="89" t="s">
        <v>429</v>
      </c>
      <c r="W154" s="87">
        <v>43511.53335648148</v>
      </c>
      <c r="X154" s="89" t="s">
        <v>515</v>
      </c>
      <c r="Y154" s="84"/>
      <c r="Z154" s="84"/>
      <c r="AA154" s="92" t="s">
        <v>604</v>
      </c>
      <c r="AB154" s="84"/>
      <c r="AC154" s="84" t="b">
        <v>0</v>
      </c>
      <c r="AD154" s="84">
        <v>0</v>
      </c>
      <c r="AE154" s="92" t="s">
        <v>620</v>
      </c>
      <c r="AF154" s="84" t="b">
        <v>0</v>
      </c>
      <c r="AG154" s="84" t="s">
        <v>624</v>
      </c>
      <c r="AH154" s="84"/>
      <c r="AI154" s="92" t="s">
        <v>620</v>
      </c>
      <c r="AJ154" s="84" t="b">
        <v>0</v>
      </c>
      <c r="AK154" s="84">
        <v>474</v>
      </c>
      <c r="AL154" s="92" t="s">
        <v>614</v>
      </c>
      <c r="AM154" s="84" t="s">
        <v>632</v>
      </c>
      <c r="AN154" s="84" t="b">
        <v>0</v>
      </c>
      <c r="AO154" s="92" t="s">
        <v>614</v>
      </c>
      <c r="AP154" s="84" t="s">
        <v>197</v>
      </c>
      <c r="AQ154" s="84">
        <v>0</v>
      </c>
      <c r="AR154" s="84">
        <v>0</v>
      </c>
      <c r="AS154" s="84"/>
      <c r="AT154" s="84"/>
      <c r="AU154" s="84"/>
      <c r="AV154" s="84"/>
      <c r="AW154" s="84"/>
      <c r="AX154" s="84"/>
      <c r="AY154" s="84"/>
      <c r="AZ154" s="84"/>
      <c r="BA154" s="84">
        <v>1</v>
      </c>
      <c r="BB154" s="83" t="str">
        <f>REPLACE(INDEX(GroupVertices[Group],MATCH(Edges[[#This Row],[Vertex 1]],GroupVertices[Vertex],0)),1,1,"")</f>
        <v>4</v>
      </c>
      <c r="BC154" s="83" t="str">
        <f>REPLACE(INDEX(GroupVertices[Group],MATCH(Edges[[#This Row],[Vertex 2]],GroupVertices[Vertex],0)),1,1,"")</f>
        <v>4</v>
      </c>
      <c r="BD154" s="71">
        <v>0</v>
      </c>
      <c r="BE154" s="72">
        <v>0</v>
      </c>
      <c r="BF154" s="71">
        <v>0</v>
      </c>
      <c r="BG154" s="72">
        <v>0</v>
      </c>
      <c r="BH154" s="71">
        <v>0</v>
      </c>
      <c r="BI154" s="72">
        <v>0</v>
      </c>
      <c r="BJ154" s="71">
        <v>20</v>
      </c>
      <c r="BK154" s="72">
        <v>100</v>
      </c>
      <c r="BL154" s="71">
        <v>20</v>
      </c>
    </row>
    <row r="155" spans="1:64" ht="15">
      <c r="A155" s="57" t="s">
        <v>317</v>
      </c>
      <c r="B155" s="57" t="s">
        <v>318</v>
      </c>
      <c r="C155" s="58" t="s">
        <v>1712</v>
      </c>
      <c r="D155" s="59">
        <v>3</v>
      </c>
      <c r="E155" s="60" t="s">
        <v>132</v>
      </c>
      <c r="F155" s="61">
        <v>32</v>
      </c>
      <c r="G155" s="58"/>
      <c r="H155" s="62"/>
      <c r="I155" s="74"/>
      <c r="J155" s="74"/>
      <c r="K155" s="64" t="s">
        <v>65</v>
      </c>
      <c r="L155" s="75">
        <v>155</v>
      </c>
      <c r="M155" s="75"/>
      <c r="N155" s="73"/>
      <c r="O155" s="84" t="s">
        <v>327</v>
      </c>
      <c r="P155" s="87">
        <v>43511.536099537036</v>
      </c>
      <c r="Q155" s="84" t="s">
        <v>344</v>
      </c>
      <c r="R155" s="84" t="s">
        <v>347</v>
      </c>
      <c r="S155" s="84" t="s">
        <v>351</v>
      </c>
      <c r="T155" s="84" t="s">
        <v>354</v>
      </c>
      <c r="U155" s="84"/>
      <c r="V155" s="89" t="s">
        <v>432</v>
      </c>
      <c r="W155" s="87">
        <v>43511.536099537036</v>
      </c>
      <c r="X155" s="89" t="s">
        <v>519</v>
      </c>
      <c r="Y155" s="84"/>
      <c r="Z155" s="84"/>
      <c r="AA155" s="92" t="s">
        <v>608</v>
      </c>
      <c r="AB155" s="84"/>
      <c r="AC155" s="84" t="b">
        <v>0</v>
      </c>
      <c r="AD155" s="84">
        <v>0</v>
      </c>
      <c r="AE155" s="92" t="s">
        <v>620</v>
      </c>
      <c r="AF155" s="84" t="b">
        <v>0</v>
      </c>
      <c r="AG155" s="84" t="s">
        <v>624</v>
      </c>
      <c r="AH155" s="84"/>
      <c r="AI155" s="92" t="s">
        <v>620</v>
      </c>
      <c r="AJ155" s="84" t="b">
        <v>0</v>
      </c>
      <c r="AK155" s="84">
        <v>474</v>
      </c>
      <c r="AL155" s="92" t="s">
        <v>614</v>
      </c>
      <c r="AM155" s="84" t="s">
        <v>630</v>
      </c>
      <c r="AN155" s="84" t="b">
        <v>0</v>
      </c>
      <c r="AO155" s="92" t="s">
        <v>614</v>
      </c>
      <c r="AP155" s="84" t="s">
        <v>197</v>
      </c>
      <c r="AQ155" s="84">
        <v>0</v>
      </c>
      <c r="AR155" s="84">
        <v>0</v>
      </c>
      <c r="AS155" s="84"/>
      <c r="AT155" s="84"/>
      <c r="AU155" s="84"/>
      <c r="AV155" s="84"/>
      <c r="AW155" s="84"/>
      <c r="AX155" s="84"/>
      <c r="AY155" s="84"/>
      <c r="AZ155" s="84"/>
      <c r="BA155" s="84">
        <v>1</v>
      </c>
      <c r="BB155" s="83" t="str">
        <f>REPLACE(INDEX(GroupVertices[Group],MATCH(Edges[[#This Row],[Vertex 1]],GroupVertices[Vertex],0)),1,1,"")</f>
        <v>4</v>
      </c>
      <c r="BC155" s="83" t="str">
        <f>REPLACE(INDEX(GroupVertices[Group],MATCH(Edges[[#This Row],[Vertex 2]],GroupVertices[Vertex],0)),1,1,"")</f>
        <v>4</v>
      </c>
      <c r="BD155" s="71">
        <v>0</v>
      </c>
      <c r="BE155" s="72">
        <v>0</v>
      </c>
      <c r="BF155" s="71">
        <v>0</v>
      </c>
      <c r="BG155" s="72">
        <v>0</v>
      </c>
      <c r="BH155" s="71">
        <v>0</v>
      </c>
      <c r="BI155" s="72">
        <v>0</v>
      </c>
      <c r="BJ155" s="71">
        <v>20</v>
      </c>
      <c r="BK155" s="72">
        <v>100</v>
      </c>
      <c r="BL155" s="71">
        <v>20</v>
      </c>
    </row>
    <row r="156" spans="1:64" ht="15">
      <c r="A156" s="57" t="s">
        <v>319</v>
      </c>
      <c r="B156" s="57" t="s">
        <v>318</v>
      </c>
      <c r="C156" s="58" t="s">
        <v>1712</v>
      </c>
      <c r="D156" s="59">
        <v>3</v>
      </c>
      <c r="E156" s="60" t="s">
        <v>132</v>
      </c>
      <c r="F156" s="61">
        <v>32</v>
      </c>
      <c r="G156" s="58"/>
      <c r="H156" s="62"/>
      <c r="I156" s="74"/>
      <c r="J156" s="74"/>
      <c r="K156" s="64" t="s">
        <v>65</v>
      </c>
      <c r="L156" s="75">
        <v>156</v>
      </c>
      <c r="M156" s="75"/>
      <c r="N156" s="73"/>
      <c r="O156" s="84" t="s">
        <v>327</v>
      </c>
      <c r="P156" s="87">
        <v>43511.53712962963</v>
      </c>
      <c r="Q156" s="84" t="s">
        <v>344</v>
      </c>
      <c r="R156" s="84" t="s">
        <v>347</v>
      </c>
      <c r="S156" s="84" t="s">
        <v>351</v>
      </c>
      <c r="T156" s="84" t="s">
        <v>354</v>
      </c>
      <c r="U156" s="84"/>
      <c r="V156" s="89" t="s">
        <v>433</v>
      </c>
      <c r="W156" s="87">
        <v>43511.53712962963</v>
      </c>
      <c r="X156" s="89" t="s">
        <v>520</v>
      </c>
      <c r="Y156" s="84"/>
      <c r="Z156" s="84"/>
      <c r="AA156" s="92" t="s">
        <v>609</v>
      </c>
      <c r="AB156" s="84"/>
      <c r="AC156" s="84" t="b">
        <v>0</v>
      </c>
      <c r="AD156" s="84">
        <v>0</v>
      </c>
      <c r="AE156" s="92" t="s">
        <v>620</v>
      </c>
      <c r="AF156" s="84" t="b">
        <v>0</v>
      </c>
      <c r="AG156" s="84" t="s">
        <v>624</v>
      </c>
      <c r="AH156" s="84"/>
      <c r="AI156" s="92" t="s">
        <v>620</v>
      </c>
      <c r="AJ156" s="84" t="b">
        <v>0</v>
      </c>
      <c r="AK156" s="84">
        <v>474</v>
      </c>
      <c r="AL156" s="92" t="s">
        <v>614</v>
      </c>
      <c r="AM156" s="84" t="s">
        <v>630</v>
      </c>
      <c r="AN156" s="84" t="b">
        <v>0</v>
      </c>
      <c r="AO156" s="92" t="s">
        <v>614</v>
      </c>
      <c r="AP156" s="84" t="s">
        <v>197</v>
      </c>
      <c r="AQ156" s="84">
        <v>0</v>
      </c>
      <c r="AR156" s="84">
        <v>0</v>
      </c>
      <c r="AS156" s="84"/>
      <c r="AT156" s="84"/>
      <c r="AU156" s="84"/>
      <c r="AV156" s="84"/>
      <c r="AW156" s="84"/>
      <c r="AX156" s="84"/>
      <c r="AY156" s="84"/>
      <c r="AZ156" s="84"/>
      <c r="BA156" s="84">
        <v>1</v>
      </c>
      <c r="BB156" s="83" t="str">
        <f>REPLACE(INDEX(GroupVertices[Group],MATCH(Edges[[#This Row],[Vertex 1]],GroupVertices[Vertex],0)),1,1,"")</f>
        <v>4</v>
      </c>
      <c r="BC156" s="83" t="str">
        <f>REPLACE(INDEX(GroupVertices[Group],MATCH(Edges[[#This Row],[Vertex 2]],GroupVertices[Vertex],0)),1,1,"")</f>
        <v>4</v>
      </c>
      <c r="BD156" s="71">
        <v>0</v>
      </c>
      <c r="BE156" s="72">
        <v>0</v>
      </c>
      <c r="BF156" s="71">
        <v>0</v>
      </c>
      <c r="BG156" s="72">
        <v>0</v>
      </c>
      <c r="BH156" s="71">
        <v>0</v>
      </c>
      <c r="BI156" s="72">
        <v>0</v>
      </c>
      <c r="BJ156" s="71">
        <v>20</v>
      </c>
      <c r="BK156" s="72">
        <v>100</v>
      </c>
      <c r="BL156" s="71">
        <v>20</v>
      </c>
    </row>
    <row r="157" spans="1:64" ht="15">
      <c r="A157" s="57" t="s">
        <v>238</v>
      </c>
      <c r="B157" s="57" t="s">
        <v>238</v>
      </c>
      <c r="C157" s="58" t="s">
        <v>1712</v>
      </c>
      <c r="D157" s="59">
        <v>3</v>
      </c>
      <c r="E157" s="60" t="s">
        <v>132</v>
      </c>
      <c r="F157" s="61">
        <v>32</v>
      </c>
      <c r="G157" s="58"/>
      <c r="H157" s="62"/>
      <c r="I157" s="74"/>
      <c r="J157" s="74"/>
      <c r="K157" s="64" t="s">
        <v>65</v>
      </c>
      <c r="L157" s="75">
        <v>157</v>
      </c>
      <c r="M157" s="75"/>
      <c r="N157" s="73"/>
      <c r="O157" s="84" t="s">
        <v>197</v>
      </c>
      <c r="P157" s="87">
        <v>43408.50769675926</v>
      </c>
      <c r="Q157" s="84" t="s">
        <v>334</v>
      </c>
      <c r="R157" s="84"/>
      <c r="S157" s="84"/>
      <c r="T157" s="84" t="s">
        <v>354</v>
      </c>
      <c r="U157" s="84"/>
      <c r="V157" s="89" t="s">
        <v>370</v>
      </c>
      <c r="W157" s="87">
        <v>43408.50769675926</v>
      </c>
      <c r="X157" s="89" t="s">
        <v>444</v>
      </c>
      <c r="Y157" s="84"/>
      <c r="Z157" s="84"/>
      <c r="AA157" s="92" t="s">
        <v>533</v>
      </c>
      <c r="AB157" s="84"/>
      <c r="AC157" s="84" t="b">
        <v>0</v>
      </c>
      <c r="AD157" s="84">
        <v>3</v>
      </c>
      <c r="AE157" s="92" t="s">
        <v>620</v>
      </c>
      <c r="AF157" s="84" t="b">
        <v>0</v>
      </c>
      <c r="AG157" s="84" t="s">
        <v>624</v>
      </c>
      <c r="AH157" s="84"/>
      <c r="AI157" s="92" t="s">
        <v>620</v>
      </c>
      <c r="AJ157" s="84" t="b">
        <v>0</v>
      </c>
      <c r="AK157" s="84">
        <v>1</v>
      </c>
      <c r="AL157" s="92" t="s">
        <v>620</v>
      </c>
      <c r="AM157" s="84" t="s">
        <v>632</v>
      </c>
      <c r="AN157" s="84" t="b">
        <v>0</v>
      </c>
      <c r="AO157" s="92" t="s">
        <v>533</v>
      </c>
      <c r="AP157" s="84" t="s">
        <v>327</v>
      </c>
      <c r="AQ157" s="84">
        <v>0</v>
      </c>
      <c r="AR157" s="84">
        <v>0</v>
      </c>
      <c r="AS157" s="84"/>
      <c r="AT157" s="84"/>
      <c r="AU157" s="84"/>
      <c r="AV157" s="84"/>
      <c r="AW157" s="84"/>
      <c r="AX157" s="84"/>
      <c r="AY157" s="84"/>
      <c r="AZ157" s="84"/>
      <c r="BA157" s="84">
        <v>1</v>
      </c>
      <c r="BB157" s="83" t="str">
        <f>REPLACE(INDEX(GroupVertices[Group],MATCH(Edges[[#This Row],[Vertex 1]],GroupVertices[Vertex],0)),1,1,"")</f>
        <v>7</v>
      </c>
      <c r="BC157" s="83" t="str">
        <f>REPLACE(INDEX(GroupVertices[Group],MATCH(Edges[[#This Row],[Vertex 2]],GroupVertices[Vertex],0)),1,1,"")</f>
        <v>7</v>
      </c>
      <c r="BD157" s="71">
        <v>0</v>
      </c>
      <c r="BE157" s="72">
        <v>0</v>
      </c>
      <c r="BF157" s="71">
        <v>0</v>
      </c>
      <c r="BG157" s="72">
        <v>0</v>
      </c>
      <c r="BH157" s="71">
        <v>0</v>
      </c>
      <c r="BI157" s="72">
        <v>0</v>
      </c>
      <c r="BJ157" s="71">
        <v>15</v>
      </c>
      <c r="BK157" s="72">
        <v>100</v>
      </c>
      <c r="BL157" s="71">
        <v>15</v>
      </c>
    </row>
    <row r="158" spans="1:64" ht="15">
      <c r="A158" s="57" t="s">
        <v>238</v>
      </c>
      <c r="B158" s="57" t="s">
        <v>238</v>
      </c>
      <c r="C158" s="58" t="s">
        <v>1712</v>
      </c>
      <c r="D158" s="59">
        <v>3</v>
      </c>
      <c r="E158" s="60" t="s">
        <v>132</v>
      </c>
      <c r="F158" s="61">
        <v>32</v>
      </c>
      <c r="G158" s="58"/>
      <c r="H158" s="62"/>
      <c r="I158" s="74"/>
      <c r="J158" s="74"/>
      <c r="K158" s="64" t="s">
        <v>65</v>
      </c>
      <c r="L158" s="75">
        <v>158</v>
      </c>
      <c r="M158" s="75"/>
      <c r="N158" s="73"/>
      <c r="O158" s="84" t="s">
        <v>327</v>
      </c>
      <c r="P158" s="87">
        <v>43511.54605324074</v>
      </c>
      <c r="Q158" s="84" t="s">
        <v>334</v>
      </c>
      <c r="R158" s="84"/>
      <c r="S158" s="84"/>
      <c r="T158" s="84" t="s">
        <v>354</v>
      </c>
      <c r="U158" s="84"/>
      <c r="V158" s="89" t="s">
        <v>370</v>
      </c>
      <c r="W158" s="87">
        <v>43511.54605324074</v>
      </c>
      <c r="X158" s="89" t="s">
        <v>445</v>
      </c>
      <c r="Y158" s="84"/>
      <c r="Z158" s="84"/>
      <c r="AA158" s="92" t="s">
        <v>534</v>
      </c>
      <c r="AB158" s="84"/>
      <c r="AC158" s="84" t="b">
        <v>0</v>
      </c>
      <c r="AD158" s="84">
        <v>0</v>
      </c>
      <c r="AE158" s="92" t="s">
        <v>620</v>
      </c>
      <c r="AF158" s="84" t="b">
        <v>0</v>
      </c>
      <c r="AG158" s="84" t="s">
        <v>624</v>
      </c>
      <c r="AH158" s="84"/>
      <c r="AI158" s="92" t="s">
        <v>620</v>
      </c>
      <c r="AJ158" s="84" t="b">
        <v>0</v>
      </c>
      <c r="AK158" s="84">
        <v>1</v>
      </c>
      <c r="AL158" s="92" t="s">
        <v>533</v>
      </c>
      <c r="AM158" s="84" t="s">
        <v>632</v>
      </c>
      <c r="AN158" s="84" t="b">
        <v>0</v>
      </c>
      <c r="AO158" s="92" t="s">
        <v>533</v>
      </c>
      <c r="AP158" s="84" t="s">
        <v>197</v>
      </c>
      <c r="AQ158" s="84">
        <v>0</v>
      </c>
      <c r="AR158" s="84">
        <v>0</v>
      </c>
      <c r="AS158" s="84"/>
      <c r="AT158" s="84"/>
      <c r="AU158" s="84"/>
      <c r="AV158" s="84"/>
      <c r="AW158" s="84"/>
      <c r="AX158" s="84"/>
      <c r="AY158" s="84"/>
      <c r="AZ158" s="84"/>
      <c r="BA158" s="84">
        <v>1</v>
      </c>
      <c r="BB158" s="83" t="str">
        <f>REPLACE(INDEX(GroupVertices[Group],MATCH(Edges[[#This Row],[Vertex 1]],GroupVertices[Vertex],0)),1,1,"")</f>
        <v>7</v>
      </c>
      <c r="BC158" s="83" t="str">
        <f>REPLACE(INDEX(GroupVertices[Group],MATCH(Edges[[#This Row],[Vertex 2]],GroupVertices[Vertex],0)),1,1,"")</f>
        <v>7</v>
      </c>
      <c r="BD158" s="71">
        <v>0</v>
      </c>
      <c r="BE158" s="72">
        <v>0</v>
      </c>
      <c r="BF158" s="71">
        <v>0</v>
      </c>
      <c r="BG158" s="72">
        <v>0</v>
      </c>
      <c r="BH158" s="71">
        <v>0</v>
      </c>
      <c r="BI158" s="72">
        <v>0</v>
      </c>
      <c r="BJ158" s="71">
        <v>15</v>
      </c>
      <c r="BK158" s="72">
        <v>100</v>
      </c>
      <c r="BL158" s="71">
        <v>15</v>
      </c>
    </row>
    <row r="159" spans="1:64" ht="15">
      <c r="A159" s="57" t="s">
        <v>320</v>
      </c>
      <c r="B159" s="57" t="s">
        <v>318</v>
      </c>
      <c r="C159" s="58" t="s">
        <v>1712</v>
      </c>
      <c r="D159" s="59">
        <v>3</v>
      </c>
      <c r="E159" s="60" t="s">
        <v>132</v>
      </c>
      <c r="F159" s="61">
        <v>32</v>
      </c>
      <c r="G159" s="58"/>
      <c r="H159" s="62"/>
      <c r="I159" s="74"/>
      <c r="J159" s="74"/>
      <c r="K159" s="64" t="s">
        <v>65</v>
      </c>
      <c r="L159" s="75">
        <v>159</v>
      </c>
      <c r="M159" s="75"/>
      <c r="N159" s="73"/>
      <c r="O159" s="84" t="s">
        <v>327</v>
      </c>
      <c r="P159" s="87">
        <v>43511.54636574074</v>
      </c>
      <c r="Q159" s="84" t="s">
        <v>344</v>
      </c>
      <c r="R159" s="84" t="s">
        <v>347</v>
      </c>
      <c r="S159" s="84" t="s">
        <v>351</v>
      </c>
      <c r="T159" s="84" t="s">
        <v>354</v>
      </c>
      <c r="U159" s="84"/>
      <c r="V159" s="89" t="s">
        <v>435</v>
      </c>
      <c r="W159" s="87">
        <v>43511.54636574074</v>
      </c>
      <c r="X159" s="89" t="s">
        <v>523</v>
      </c>
      <c r="Y159" s="84"/>
      <c r="Z159" s="84"/>
      <c r="AA159" s="92" t="s">
        <v>612</v>
      </c>
      <c r="AB159" s="84"/>
      <c r="AC159" s="84" t="b">
        <v>0</v>
      </c>
      <c r="AD159" s="84">
        <v>0</v>
      </c>
      <c r="AE159" s="92" t="s">
        <v>620</v>
      </c>
      <c r="AF159" s="84" t="b">
        <v>0</v>
      </c>
      <c r="AG159" s="84" t="s">
        <v>624</v>
      </c>
      <c r="AH159" s="84"/>
      <c r="AI159" s="92" t="s">
        <v>620</v>
      </c>
      <c r="AJ159" s="84" t="b">
        <v>0</v>
      </c>
      <c r="AK159" s="84">
        <v>474</v>
      </c>
      <c r="AL159" s="92" t="s">
        <v>614</v>
      </c>
      <c r="AM159" s="84" t="s">
        <v>632</v>
      </c>
      <c r="AN159" s="84" t="b">
        <v>0</v>
      </c>
      <c r="AO159" s="92" t="s">
        <v>614</v>
      </c>
      <c r="AP159" s="84" t="s">
        <v>197</v>
      </c>
      <c r="AQ159" s="84">
        <v>0</v>
      </c>
      <c r="AR159" s="84">
        <v>0</v>
      </c>
      <c r="AS159" s="84"/>
      <c r="AT159" s="84"/>
      <c r="AU159" s="84"/>
      <c r="AV159" s="84"/>
      <c r="AW159" s="84"/>
      <c r="AX159" s="84"/>
      <c r="AY159" s="84"/>
      <c r="AZ159" s="84"/>
      <c r="BA159" s="84">
        <v>1</v>
      </c>
      <c r="BB159" s="83" t="str">
        <f>REPLACE(INDEX(GroupVertices[Group],MATCH(Edges[[#This Row],[Vertex 1]],GroupVertices[Vertex],0)),1,1,"")</f>
        <v>4</v>
      </c>
      <c r="BC159" s="83" t="str">
        <f>REPLACE(INDEX(GroupVertices[Group],MATCH(Edges[[#This Row],[Vertex 2]],GroupVertices[Vertex],0)),1,1,"")</f>
        <v>4</v>
      </c>
      <c r="BD159" s="71">
        <v>0</v>
      </c>
      <c r="BE159" s="72">
        <v>0</v>
      </c>
      <c r="BF159" s="71">
        <v>0</v>
      </c>
      <c r="BG159" s="72">
        <v>0</v>
      </c>
      <c r="BH159" s="71">
        <v>0</v>
      </c>
      <c r="BI159" s="72">
        <v>0</v>
      </c>
      <c r="BJ159" s="71">
        <v>20</v>
      </c>
      <c r="BK159" s="72">
        <v>100</v>
      </c>
      <c r="BL159" s="71">
        <v>20</v>
      </c>
    </row>
    <row r="160" spans="1:64" ht="15">
      <c r="A160" s="57" t="s">
        <v>239</v>
      </c>
      <c r="B160" s="57" t="s">
        <v>239</v>
      </c>
      <c r="C160" s="58" t="s">
        <v>1712</v>
      </c>
      <c r="D160" s="59">
        <v>3</v>
      </c>
      <c r="E160" s="60" t="s">
        <v>132</v>
      </c>
      <c r="F160" s="61">
        <v>32</v>
      </c>
      <c r="G160" s="58"/>
      <c r="H160" s="62"/>
      <c r="I160" s="74"/>
      <c r="J160" s="74"/>
      <c r="K160" s="64" t="s">
        <v>65</v>
      </c>
      <c r="L160" s="75">
        <v>160</v>
      </c>
      <c r="M160" s="75"/>
      <c r="N160" s="73"/>
      <c r="O160" s="84" t="s">
        <v>197</v>
      </c>
      <c r="P160" s="87">
        <v>43511.614166666666</v>
      </c>
      <c r="Q160" s="84" t="s">
        <v>335</v>
      </c>
      <c r="R160" s="84"/>
      <c r="S160" s="84"/>
      <c r="T160" s="84" t="s">
        <v>355</v>
      </c>
      <c r="U160" s="84"/>
      <c r="V160" s="89" t="s">
        <v>371</v>
      </c>
      <c r="W160" s="87">
        <v>43511.614166666666</v>
      </c>
      <c r="X160" s="89" t="s">
        <v>446</v>
      </c>
      <c r="Y160" s="84"/>
      <c r="Z160" s="84"/>
      <c r="AA160" s="92" t="s">
        <v>535</v>
      </c>
      <c r="AB160" s="84"/>
      <c r="AC160" s="84" t="b">
        <v>0</v>
      </c>
      <c r="AD160" s="84">
        <v>0</v>
      </c>
      <c r="AE160" s="92" t="s">
        <v>620</v>
      </c>
      <c r="AF160" s="84" t="b">
        <v>0</v>
      </c>
      <c r="AG160" s="84" t="s">
        <v>624</v>
      </c>
      <c r="AH160" s="84"/>
      <c r="AI160" s="92" t="s">
        <v>620</v>
      </c>
      <c r="AJ160" s="84" t="b">
        <v>0</v>
      </c>
      <c r="AK160" s="84">
        <v>0</v>
      </c>
      <c r="AL160" s="92" t="s">
        <v>620</v>
      </c>
      <c r="AM160" s="84" t="s">
        <v>630</v>
      </c>
      <c r="AN160" s="84" t="b">
        <v>0</v>
      </c>
      <c r="AO160" s="92" t="s">
        <v>535</v>
      </c>
      <c r="AP160" s="84" t="s">
        <v>197</v>
      </c>
      <c r="AQ160" s="84">
        <v>0</v>
      </c>
      <c r="AR160" s="84">
        <v>0</v>
      </c>
      <c r="AS160" s="84"/>
      <c r="AT160" s="84"/>
      <c r="AU160" s="84"/>
      <c r="AV160" s="84"/>
      <c r="AW160" s="84"/>
      <c r="AX160" s="84"/>
      <c r="AY160" s="84"/>
      <c r="AZ160" s="84"/>
      <c r="BA160" s="84">
        <v>1</v>
      </c>
      <c r="BB160" s="83" t="str">
        <f>REPLACE(INDEX(GroupVertices[Group],MATCH(Edges[[#This Row],[Vertex 1]],GroupVertices[Vertex],0)),1,1,"")</f>
        <v>7</v>
      </c>
      <c r="BC160" s="83" t="str">
        <f>REPLACE(INDEX(GroupVertices[Group],MATCH(Edges[[#This Row],[Vertex 2]],GroupVertices[Vertex],0)),1,1,"")</f>
        <v>7</v>
      </c>
      <c r="BD160" s="71">
        <v>0</v>
      </c>
      <c r="BE160" s="72">
        <v>0</v>
      </c>
      <c r="BF160" s="71">
        <v>0</v>
      </c>
      <c r="BG160" s="72">
        <v>0</v>
      </c>
      <c r="BH160" s="71">
        <v>0</v>
      </c>
      <c r="BI160" s="72">
        <v>0</v>
      </c>
      <c r="BJ160" s="71">
        <v>41</v>
      </c>
      <c r="BK160" s="72">
        <v>100</v>
      </c>
      <c r="BL160" s="71">
        <v>41</v>
      </c>
    </row>
    <row r="161" spans="1:64" ht="15">
      <c r="A161" s="57" t="s">
        <v>321</v>
      </c>
      <c r="B161" s="57" t="s">
        <v>318</v>
      </c>
      <c r="C161" s="58" t="s">
        <v>1712</v>
      </c>
      <c r="D161" s="59">
        <v>3</v>
      </c>
      <c r="E161" s="60" t="s">
        <v>132</v>
      </c>
      <c r="F161" s="61">
        <v>32</v>
      </c>
      <c r="G161" s="58"/>
      <c r="H161" s="62"/>
      <c r="I161" s="74"/>
      <c r="J161" s="74"/>
      <c r="K161" s="64" t="s">
        <v>65</v>
      </c>
      <c r="L161" s="75">
        <v>161</v>
      </c>
      <c r="M161" s="75"/>
      <c r="N161" s="73"/>
      <c r="O161" s="84" t="s">
        <v>327</v>
      </c>
      <c r="P161" s="87">
        <v>43511.68571759259</v>
      </c>
      <c r="Q161" s="84" t="s">
        <v>344</v>
      </c>
      <c r="R161" s="84" t="s">
        <v>347</v>
      </c>
      <c r="S161" s="84" t="s">
        <v>351</v>
      </c>
      <c r="T161" s="84" t="s">
        <v>354</v>
      </c>
      <c r="U161" s="84"/>
      <c r="V161" s="89" t="s">
        <v>436</v>
      </c>
      <c r="W161" s="87">
        <v>43511.68571759259</v>
      </c>
      <c r="X161" s="89" t="s">
        <v>524</v>
      </c>
      <c r="Y161" s="84"/>
      <c r="Z161" s="84"/>
      <c r="AA161" s="92" t="s">
        <v>613</v>
      </c>
      <c r="AB161" s="84"/>
      <c r="AC161" s="84" t="b">
        <v>0</v>
      </c>
      <c r="AD161" s="84">
        <v>0</v>
      </c>
      <c r="AE161" s="92" t="s">
        <v>620</v>
      </c>
      <c r="AF161" s="84" t="b">
        <v>0</v>
      </c>
      <c r="AG161" s="84" t="s">
        <v>624</v>
      </c>
      <c r="AH161" s="84"/>
      <c r="AI161" s="92" t="s">
        <v>620</v>
      </c>
      <c r="AJ161" s="84" t="b">
        <v>0</v>
      </c>
      <c r="AK161" s="84">
        <v>474</v>
      </c>
      <c r="AL161" s="92" t="s">
        <v>614</v>
      </c>
      <c r="AM161" s="84" t="s">
        <v>632</v>
      </c>
      <c r="AN161" s="84" t="b">
        <v>0</v>
      </c>
      <c r="AO161" s="92" t="s">
        <v>614</v>
      </c>
      <c r="AP161" s="84" t="s">
        <v>197</v>
      </c>
      <c r="AQ161" s="84">
        <v>0</v>
      </c>
      <c r="AR161" s="84">
        <v>0</v>
      </c>
      <c r="AS161" s="84"/>
      <c r="AT161" s="84"/>
      <c r="AU161" s="84"/>
      <c r="AV161" s="84"/>
      <c r="AW161" s="84"/>
      <c r="AX161" s="84"/>
      <c r="AY161" s="84"/>
      <c r="AZ161" s="84"/>
      <c r="BA161" s="84">
        <v>1</v>
      </c>
      <c r="BB161" s="83" t="str">
        <f>REPLACE(INDEX(GroupVertices[Group],MATCH(Edges[[#This Row],[Vertex 1]],GroupVertices[Vertex],0)),1,1,"")</f>
        <v>4</v>
      </c>
      <c r="BC161" s="83" t="str">
        <f>REPLACE(INDEX(GroupVertices[Group],MATCH(Edges[[#This Row],[Vertex 2]],GroupVertices[Vertex],0)),1,1,"")</f>
        <v>4</v>
      </c>
      <c r="BD161" s="71">
        <v>0</v>
      </c>
      <c r="BE161" s="72">
        <v>0</v>
      </c>
      <c r="BF161" s="71">
        <v>0</v>
      </c>
      <c r="BG161" s="72">
        <v>0</v>
      </c>
      <c r="BH161" s="71">
        <v>0</v>
      </c>
      <c r="BI161" s="72">
        <v>0</v>
      </c>
      <c r="BJ161" s="71">
        <v>20</v>
      </c>
      <c r="BK161" s="72">
        <v>100</v>
      </c>
      <c r="BL161" s="71">
        <v>20</v>
      </c>
    </row>
    <row r="162" spans="1:64" ht="15">
      <c r="A162" s="57" t="s">
        <v>318</v>
      </c>
      <c r="B162" s="57" t="s">
        <v>318</v>
      </c>
      <c r="C162" s="58" t="s">
        <v>1712</v>
      </c>
      <c r="D162" s="59">
        <v>3</v>
      </c>
      <c r="E162" s="60" t="s">
        <v>132</v>
      </c>
      <c r="F162" s="61">
        <v>32</v>
      </c>
      <c r="G162" s="58"/>
      <c r="H162" s="62"/>
      <c r="I162" s="74"/>
      <c r="J162" s="74"/>
      <c r="K162" s="64" t="s">
        <v>65</v>
      </c>
      <c r="L162" s="75">
        <v>162</v>
      </c>
      <c r="M162" s="75"/>
      <c r="N162" s="73"/>
      <c r="O162" s="84" t="s">
        <v>197</v>
      </c>
      <c r="P162" s="87">
        <v>43408.5150462963</v>
      </c>
      <c r="Q162" s="84" t="s">
        <v>344</v>
      </c>
      <c r="R162" s="84" t="s">
        <v>349</v>
      </c>
      <c r="S162" s="84" t="s">
        <v>352</v>
      </c>
      <c r="T162" s="84" t="s">
        <v>354</v>
      </c>
      <c r="U162" s="84"/>
      <c r="V162" s="89" t="s">
        <v>437</v>
      </c>
      <c r="W162" s="87">
        <v>43408.5150462963</v>
      </c>
      <c r="X162" s="89" t="s">
        <v>525</v>
      </c>
      <c r="Y162" s="84"/>
      <c r="Z162" s="84"/>
      <c r="AA162" s="92" t="s">
        <v>614</v>
      </c>
      <c r="AB162" s="84"/>
      <c r="AC162" s="84" t="b">
        <v>0</v>
      </c>
      <c r="AD162" s="84">
        <v>925</v>
      </c>
      <c r="AE162" s="92" t="s">
        <v>620</v>
      </c>
      <c r="AF162" s="84" t="b">
        <v>0</v>
      </c>
      <c r="AG162" s="84" t="s">
        <v>624</v>
      </c>
      <c r="AH162" s="84"/>
      <c r="AI162" s="92" t="s">
        <v>620</v>
      </c>
      <c r="AJ162" s="84" t="b">
        <v>0</v>
      </c>
      <c r="AK162" s="84">
        <v>474</v>
      </c>
      <c r="AL162" s="92" t="s">
        <v>620</v>
      </c>
      <c r="AM162" s="84" t="s">
        <v>632</v>
      </c>
      <c r="AN162" s="84" t="b">
        <v>0</v>
      </c>
      <c r="AO162" s="92" t="s">
        <v>614</v>
      </c>
      <c r="AP162" s="84" t="s">
        <v>327</v>
      </c>
      <c r="AQ162" s="84">
        <v>0</v>
      </c>
      <c r="AR162" s="84">
        <v>0</v>
      </c>
      <c r="AS162" s="84"/>
      <c r="AT162" s="84"/>
      <c r="AU162" s="84"/>
      <c r="AV162" s="84"/>
      <c r="AW162" s="84"/>
      <c r="AX162" s="84"/>
      <c r="AY162" s="84"/>
      <c r="AZ162" s="84"/>
      <c r="BA162" s="84">
        <v>1</v>
      </c>
      <c r="BB162" s="83" t="str">
        <f>REPLACE(INDEX(GroupVertices[Group],MATCH(Edges[[#This Row],[Vertex 1]],GroupVertices[Vertex],0)),1,1,"")</f>
        <v>4</v>
      </c>
      <c r="BC162" s="83" t="str">
        <f>REPLACE(INDEX(GroupVertices[Group],MATCH(Edges[[#This Row],[Vertex 2]],GroupVertices[Vertex],0)),1,1,"")</f>
        <v>4</v>
      </c>
      <c r="BD162" s="71">
        <v>0</v>
      </c>
      <c r="BE162" s="72">
        <v>0</v>
      </c>
      <c r="BF162" s="71">
        <v>0</v>
      </c>
      <c r="BG162" s="72">
        <v>0</v>
      </c>
      <c r="BH162" s="71">
        <v>0</v>
      </c>
      <c r="BI162" s="72">
        <v>0</v>
      </c>
      <c r="BJ162" s="71">
        <v>20</v>
      </c>
      <c r="BK162" s="72">
        <v>100</v>
      </c>
      <c r="BL162" s="71">
        <v>20</v>
      </c>
    </row>
    <row r="163" spans="1:64" ht="15">
      <c r="A163" s="57" t="s">
        <v>318</v>
      </c>
      <c r="B163" s="57" t="s">
        <v>318</v>
      </c>
      <c r="C163" s="58" t="s">
        <v>1712</v>
      </c>
      <c r="D163" s="59">
        <v>3</v>
      </c>
      <c r="E163" s="60" t="s">
        <v>132</v>
      </c>
      <c r="F163" s="61">
        <v>32</v>
      </c>
      <c r="G163" s="58"/>
      <c r="H163" s="62"/>
      <c r="I163" s="74"/>
      <c r="J163" s="74"/>
      <c r="K163" s="64" t="s">
        <v>65</v>
      </c>
      <c r="L163" s="75">
        <v>163</v>
      </c>
      <c r="M163" s="75"/>
      <c r="N163" s="73"/>
      <c r="O163" s="84" t="s">
        <v>327</v>
      </c>
      <c r="P163" s="87">
        <v>43511.53055555555</v>
      </c>
      <c r="Q163" s="84" t="s">
        <v>344</v>
      </c>
      <c r="R163" s="84" t="s">
        <v>347</v>
      </c>
      <c r="S163" s="84" t="s">
        <v>351</v>
      </c>
      <c r="T163" s="84" t="s">
        <v>354</v>
      </c>
      <c r="U163" s="84"/>
      <c r="V163" s="89" t="s">
        <v>437</v>
      </c>
      <c r="W163" s="87">
        <v>43511.53055555555</v>
      </c>
      <c r="X163" s="89" t="s">
        <v>526</v>
      </c>
      <c r="Y163" s="84"/>
      <c r="Z163" s="84"/>
      <c r="AA163" s="92" t="s">
        <v>615</v>
      </c>
      <c r="AB163" s="84"/>
      <c r="AC163" s="84" t="b">
        <v>0</v>
      </c>
      <c r="AD163" s="84">
        <v>0</v>
      </c>
      <c r="AE163" s="92" t="s">
        <v>620</v>
      </c>
      <c r="AF163" s="84" t="b">
        <v>0</v>
      </c>
      <c r="AG163" s="84" t="s">
        <v>624</v>
      </c>
      <c r="AH163" s="84"/>
      <c r="AI163" s="92" t="s">
        <v>620</v>
      </c>
      <c r="AJ163" s="84" t="b">
        <v>0</v>
      </c>
      <c r="AK163" s="84">
        <v>474</v>
      </c>
      <c r="AL163" s="92" t="s">
        <v>614</v>
      </c>
      <c r="AM163" s="84" t="s">
        <v>632</v>
      </c>
      <c r="AN163" s="84" t="b">
        <v>0</v>
      </c>
      <c r="AO163" s="92" t="s">
        <v>614</v>
      </c>
      <c r="AP163" s="84" t="s">
        <v>197</v>
      </c>
      <c r="AQ163" s="84">
        <v>0</v>
      </c>
      <c r="AR163" s="84">
        <v>0</v>
      </c>
      <c r="AS163" s="84"/>
      <c r="AT163" s="84"/>
      <c r="AU163" s="84"/>
      <c r="AV163" s="84"/>
      <c r="AW163" s="84"/>
      <c r="AX163" s="84"/>
      <c r="AY163" s="84"/>
      <c r="AZ163" s="84"/>
      <c r="BA163" s="84">
        <v>1</v>
      </c>
      <c r="BB163" s="83" t="str">
        <f>REPLACE(INDEX(GroupVertices[Group],MATCH(Edges[[#This Row],[Vertex 1]],GroupVertices[Vertex],0)),1,1,"")</f>
        <v>4</v>
      </c>
      <c r="BC163" s="83" t="str">
        <f>REPLACE(INDEX(GroupVertices[Group],MATCH(Edges[[#This Row],[Vertex 2]],GroupVertices[Vertex],0)),1,1,"")</f>
        <v>4</v>
      </c>
      <c r="BD163" s="71">
        <v>0</v>
      </c>
      <c r="BE163" s="72">
        <v>0</v>
      </c>
      <c r="BF163" s="71">
        <v>0</v>
      </c>
      <c r="BG163" s="72">
        <v>0</v>
      </c>
      <c r="BH163" s="71">
        <v>0</v>
      </c>
      <c r="BI163" s="72">
        <v>0</v>
      </c>
      <c r="BJ163" s="71">
        <v>20</v>
      </c>
      <c r="BK163" s="72">
        <v>100</v>
      </c>
      <c r="BL163" s="71">
        <v>20</v>
      </c>
    </row>
    <row r="164" spans="1:64" ht="15">
      <c r="A164" s="57" t="s">
        <v>322</v>
      </c>
      <c r="B164" s="57" t="s">
        <v>318</v>
      </c>
      <c r="C164" s="58" t="s">
        <v>1712</v>
      </c>
      <c r="D164" s="59">
        <v>3</v>
      </c>
      <c r="E164" s="60" t="s">
        <v>132</v>
      </c>
      <c r="F164" s="61">
        <v>32</v>
      </c>
      <c r="G164" s="58"/>
      <c r="H164" s="62"/>
      <c r="I164" s="74"/>
      <c r="J164" s="74"/>
      <c r="K164" s="64" t="s">
        <v>65</v>
      </c>
      <c r="L164" s="75">
        <v>164</v>
      </c>
      <c r="M164" s="75"/>
      <c r="N164" s="73"/>
      <c r="O164" s="84" t="s">
        <v>327</v>
      </c>
      <c r="P164" s="87">
        <v>43511.77652777778</v>
      </c>
      <c r="Q164" s="84" t="s">
        <v>344</v>
      </c>
      <c r="R164" s="84" t="s">
        <v>347</v>
      </c>
      <c r="S164" s="84" t="s">
        <v>351</v>
      </c>
      <c r="T164" s="84" t="s">
        <v>354</v>
      </c>
      <c r="U164" s="84"/>
      <c r="V164" s="89" t="s">
        <v>438</v>
      </c>
      <c r="W164" s="87">
        <v>43511.77652777778</v>
      </c>
      <c r="X164" s="89" t="s">
        <v>527</v>
      </c>
      <c r="Y164" s="84"/>
      <c r="Z164" s="84"/>
      <c r="AA164" s="92" t="s">
        <v>616</v>
      </c>
      <c r="AB164" s="84"/>
      <c r="AC164" s="84" t="b">
        <v>0</v>
      </c>
      <c r="AD164" s="84">
        <v>0</v>
      </c>
      <c r="AE164" s="92" t="s">
        <v>620</v>
      </c>
      <c r="AF164" s="84" t="b">
        <v>0</v>
      </c>
      <c r="AG164" s="84" t="s">
        <v>624</v>
      </c>
      <c r="AH164" s="84"/>
      <c r="AI164" s="92" t="s">
        <v>620</v>
      </c>
      <c r="AJ164" s="84" t="b">
        <v>0</v>
      </c>
      <c r="AK164" s="84">
        <v>474</v>
      </c>
      <c r="AL164" s="92" t="s">
        <v>614</v>
      </c>
      <c r="AM164" s="84" t="s">
        <v>632</v>
      </c>
      <c r="AN164" s="84" t="b">
        <v>0</v>
      </c>
      <c r="AO164" s="92" t="s">
        <v>614</v>
      </c>
      <c r="AP164" s="84" t="s">
        <v>197</v>
      </c>
      <c r="AQ164" s="84">
        <v>0</v>
      </c>
      <c r="AR164" s="84">
        <v>0</v>
      </c>
      <c r="AS164" s="84"/>
      <c r="AT164" s="84"/>
      <c r="AU164" s="84"/>
      <c r="AV164" s="84"/>
      <c r="AW164" s="84"/>
      <c r="AX164" s="84"/>
      <c r="AY164" s="84"/>
      <c r="AZ164" s="84"/>
      <c r="BA164" s="84">
        <v>1</v>
      </c>
      <c r="BB164" s="83" t="str">
        <f>REPLACE(INDEX(GroupVertices[Group],MATCH(Edges[[#This Row],[Vertex 1]],GroupVertices[Vertex],0)),1,1,"")</f>
        <v>4</v>
      </c>
      <c r="BC164" s="83" t="str">
        <f>REPLACE(INDEX(GroupVertices[Group],MATCH(Edges[[#This Row],[Vertex 2]],GroupVertices[Vertex],0)),1,1,"")</f>
        <v>4</v>
      </c>
      <c r="BD164" s="71">
        <v>0</v>
      </c>
      <c r="BE164" s="72">
        <v>0</v>
      </c>
      <c r="BF164" s="71">
        <v>0</v>
      </c>
      <c r="BG164" s="72">
        <v>0</v>
      </c>
      <c r="BH164" s="71">
        <v>0</v>
      </c>
      <c r="BI164" s="72">
        <v>0</v>
      </c>
      <c r="BJ164" s="71">
        <v>20</v>
      </c>
      <c r="BK164" s="72">
        <v>100</v>
      </c>
      <c r="BL164" s="71">
        <v>20</v>
      </c>
    </row>
    <row r="165" spans="1:8" ht="15">
      <c r="A165"/>
      <c r="B165"/>
      <c r="D165"/>
      <c r="E165"/>
      <c r="F165"/>
      <c r="H165"/>
    </row>
    <row r="166" spans="1:8" ht="15">
      <c r="A166"/>
      <c r="B166"/>
      <c r="D166"/>
      <c r="E166"/>
      <c r="F166"/>
      <c r="H166"/>
    </row>
    <row r="167" spans="1:8" ht="15">
      <c r="A167"/>
      <c r="B167"/>
      <c r="D167"/>
      <c r="E167"/>
      <c r="F167"/>
      <c r="H167"/>
    </row>
    <row r="168" spans="1:8" ht="15">
      <c r="A168"/>
      <c r="B168"/>
      <c r="D168"/>
      <c r="E168"/>
      <c r="F168"/>
      <c r="H168"/>
    </row>
    <row r="169" spans="1:8" ht="15">
      <c r="A169"/>
      <c r="B169"/>
      <c r="D169"/>
      <c r="E169"/>
      <c r="F169"/>
      <c r="H169"/>
    </row>
    <row r="170" spans="1:8" ht="15">
      <c r="A170"/>
      <c r="B170"/>
      <c r="D170"/>
      <c r="E170"/>
      <c r="F170"/>
      <c r="H170"/>
    </row>
    <row r="171" spans="1:8" ht="15">
      <c r="A171"/>
      <c r="B171"/>
      <c r="D171"/>
      <c r="E171"/>
      <c r="F171"/>
      <c r="H171"/>
    </row>
    <row r="172" spans="1:8" ht="15">
      <c r="A172"/>
      <c r="B172"/>
      <c r="D172"/>
      <c r="E172"/>
      <c r="F172"/>
      <c r="H172"/>
    </row>
    <row r="173" spans="1:8" ht="15">
      <c r="A173"/>
      <c r="B173"/>
      <c r="D173"/>
      <c r="E173"/>
      <c r="F173"/>
      <c r="H173"/>
    </row>
    <row r="174" spans="1:8" ht="15">
      <c r="A174"/>
      <c r="B174"/>
      <c r="D174"/>
      <c r="E174"/>
      <c r="F174"/>
      <c r="H174"/>
    </row>
    <row r="175" spans="1:8" ht="15">
      <c r="A175"/>
      <c r="B175"/>
      <c r="D175"/>
      <c r="E175"/>
      <c r="F175"/>
      <c r="H175"/>
    </row>
    <row r="176" spans="1:8" ht="15">
      <c r="A176"/>
      <c r="B176"/>
      <c r="D176"/>
      <c r="E176"/>
      <c r="F176"/>
      <c r="H176"/>
    </row>
    <row r="177" spans="1:8" ht="15">
      <c r="A177"/>
      <c r="B177"/>
      <c r="D177"/>
      <c r="E177"/>
      <c r="F177"/>
      <c r="H177"/>
    </row>
    <row r="178" spans="1:8" ht="15">
      <c r="A178"/>
      <c r="B178"/>
      <c r="D178"/>
      <c r="E178"/>
      <c r="F178"/>
      <c r="H178"/>
    </row>
    <row r="179" spans="1:8" ht="15">
      <c r="A179"/>
      <c r="B179"/>
      <c r="D179"/>
      <c r="E179"/>
      <c r="F179"/>
      <c r="H179"/>
    </row>
    <row r="180" spans="1:8" ht="15">
      <c r="A180"/>
      <c r="B180"/>
      <c r="D180"/>
      <c r="E180"/>
      <c r="F180"/>
      <c r="H180"/>
    </row>
    <row r="181" spans="1:8" ht="15">
      <c r="A181"/>
      <c r="B181"/>
      <c r="D181"/>
      <c r="E181"/>
      <c r="F181"/>
      <c r="H181"/>
    </row>
    <row r="182" spans="1:8" ht="15">
      <c r="A182"/>
      <c r="B182"/>
      <c r="D182"/>
      <c r="E182"/>
      <c r="F182"/>
      <c r="H182"/>
    </row>
    <row r="183" spans="1:8" ht="15">
      <c r="A183"/>
      <c r="B183"/>
      <c r="D183"/>
      <c r="E183"/>
      <c r="F183"/>
      <c r="H183"/>
    </row>
    <row r="184" spans="1:8" ht="15">
      <c r="A184"/>
      <c r="B184"/>
      <c r="D184"/>
      <c r="E184"/>
      <c r="F184"/>
      <c r="H184"/>
    </row>
    <row r="185" spans="1:8" ht="15">
      <c r="A185"/>
      <c r="B185"/>
      <c r="D185"/>
      <c r="E185"/>
      <c r="F185"/>
      <c r="H185"/>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spans="1:8" ht="15">
      <c r="A193"/>
      <c r="B193"/>
      <c r="D193"/>
      <c r="E193"/>
      <c r="F193"/>
      <c r="H193"/>
    </row>
    <row r="194" spans="1:8" ht="15">
      <c r="A194"/>
      <c r="B194"/>
      <c r="D194"/>
      <c r="E194"/>
      <c r="F194"/>
      <c r="H194"/>
    </row>
    <row r="195" spans="1:8" ht="15">
      <c r="A195"/>
      <c r="B195"/>
      <c r="D195"/>
      <c r="E195"/>
      <c r="F195"/>
      <c r="H195"/>
    </row>
    <row r="196" spans="1:8" ht="15">
      <c r="A196"/>
      <c r="B196"/>
      <c r="D196"/>
      <c r="E196"/>
      <c r="F196"/>
      <c r="H196"/>
    </row>
    <row r="197" spans="1:8" ht="15">
      <c r="A197"/>
      <c r="B197"/>
      <c r="D197"/>
      <c r="E197"/>
      <c r="F197"/>
      <c r="H197"/>
    </row>
    <row r="198" spans="1:8" ht="15">
      <c r="A198"/>
      <c r="B198"/>
      <c r="D198"/>
      <c r="E198"/>
      <c r="F198"/>
      <c r="H198"/>
    </row>
    <row r="199" spans="1:8" ht="15">
      <c r="A199"/>
      <c r="B199"/>
      <c r="D199"/>
      <c r="E199"/>
      <c r="F199"/>
      <c r="H199"/>
    </row>
    <row r="200" spans="1:8" ht="15">
      <c r="A200"/>
      <c r="B200"/>
      <c r="D200"/>
      <c r="E200"/>
      <c r="F200"/>
      <c r="H200"/>
    </row>
    <row r="201" spans="1:8" ht="15">
      <c r="A201"/>
      <c r="B201"/>
      <c r="D201"/>
      <c r="E201"/>
      <c r="F201"/>
      <c r="H201"/>
    </row>
    <row r="202" spans="1:8" ht="15">
      <c r="A202"/>
      <c r="B202"/>
      <c r="D202"/>
      <c r="E202"/>
      <c r="F202"/>
      <c r="H202"/>
    </row>
    <row r="203" spans="1:8" ht="15">
      <c r="A203"/>
      <c r="B203"/>
      <c r="D203"/>
      <c r="E203"/>
      <c r="F203"/>
      <c r="H203"/>
    </row>
    <row r="204" spans="1:8" ht="15">
      <c r="A204"/>
      <c r="B204"/>
      <c r="D204"/>
      <c r="E204"/>
      <c r="F204"/>
      <c r="H204"/>
    </row>
    <row r="205" spans="1:8" ht="15">
      <c r="A205"/>
      <c r="B205"/>
      <c r="D205"/>
      <c r="E205"/>
      <c r="F205"/>
      <c r="H205"/>
    </row>
    <row r="206" spans="1:8" ht="15">
      <c r="A206"/>
      <c r="B206"/>
      <c r="D206"/>
      <c r="E206"/>
      <c r="F206"/>
      <c r="H206"/>
    </row>
    <row r="207" spans="1:8" ht="15">
      <c r="A207"/>
      <c r="B207"/>
      <c r="D207"/>
      <c r="E207"/>
      <c r="F207"/>
      <c r="H207"/>
    </row>
    <row r="208" spans="1:8" ht="15">
      <c r="A208"/>
      <c r="B208"/>
      <c r="D208"/>
      <c r="E208"/>
      <c r="F208"/>
      <c r="H208"/>
    </row>
    <row r="209" spans="1:8" ht="15">
      <c r="A209"/>
      <c r="B209"/>
      <c r="D209"/>
      <c r="E209"/>
      <c r="F209"/>
      <c r="H209"/>
    </row>
    <row r="210" spans="1:8" ht="15">
      <c r="A210"/>
      <c r="B210"/>
      <c r="D210"/>
      <c r="E210"/>
      <c r="F210"/>
      <c r="H210"/>
    </row>
    <row r="211" spans="1:8" ht="15">
      <c r="A211"/>
      <c r="B211"/>
      <c r="D211"/>
      <c r="E211"/>
      <c r="F211"/>
      <c r="H211"/>
    </row>
    <row r="212" spans="1:8" ht="15">
      <c r="A212"/>
      <c r="B212"/>
      <c r="D212"/>
      <c r="E212"/>
      <c r="F212"/>
      <c r="H212"/>
    </row>
    <row r="213" spans="1:8" ht="15">
      <c r="A213"/>
      <c r="B213"/>
      <c r="D213"/>
      <c r="E213"/>
      <c r="F213"/>
      <c r="H213"/>
    </row>
    <row r="214" spans="1:8" ht="15">
      <c r="A214"/>
      <c r="B214"/>
      <c r="D214"/>
      <c r="E214"/>
      <c r="F214"/>
      <c r="H214"/>
    </row>
    <row r="215" spans="1:8" ht="15">
      <c r="A215"/>
      <c r="B215"/>
      <c r="D215"/>
      <c r="E215"/>
      <c r="F215"/>
      <c r="H215"/>
    </row>
    <row r="216" spans="1:8" ht="15">
      <c r="A216"/>
      <c r="B216"/>
      <c r="D216"/>
      <c r="E216"/>
      <c r="F216"/>
      <c r="H216"/>
    </row>
    <row r="217" spans="1:8" ht="15">
      <c r="A217"/>
      <c r="B217"/>
      <c r="D217"/>
      <c r="E217"/>
      <c r="F217"/>
      <c r="H217"/>
    </row>
    <row r="218" spans="1:8" ht="15">
      <c r="A218"/>
      <c r="B218"/>
      <c r="D218"/>
      <c r="E218"/>
      <c r="F218"/>
      <c r="H218"/>
    </row>
    <row r="219" spans="1:8" ht="15">
      <c r="A219"/>
      <c r="B219"/>
      <c r="D219"/>
      <c r="E219"/>
      <c r="F219"/>
      <c r="H219"/>
    </row>
    <row r="220" spans="1:8" ht="15">
      <c r="A220"/>
      <c r="B220"/>
      <c r="D220"/>
      <c r="E220"/>
      <c r="F220"/>
      <c r="H220"/>
    </row>
    <row r="221" spans="1:8" ht="15">
      <c r="A221"/>
      <c r="B221"/>
      <c r="D221"/>
      <c r="E221"/>
      <c r="F221"/>
      <c r="H221"/>
    </row>
    <row r="222" spans="1:8" ht="15">
      <c r="A222"/>
      <c r="B222"/>
      <c r="D222"/>
      <c r="E222"/>
      <c r="F222"/>
      <c r="H222"/>
    </row>
    <row r="223" spans="1:8" ht="15">
      <c r="A223"/>
      <c r="B223"/>
      <c r="D223"/>
      <c r="E223"/>
      <c r="F223"/>
      <c r="H223"/>
    </row>
    <row r="224" spans="1:8" ht="15">
      <c r="A224"/>
      <c r="B224"/>
      <c r="D224"/>
      <c r="E224"/>
      <c r="F224"/>
      <c r="H224"/>
    </row>
    <row r="225" spans="1:8" ht="15">
      <c r="A225"/>
      <c r="B225"/>
      <c r="D225"/>
      <c r="E225"/>
      <c r="F225"/>
      <c r="H225"/>
    </row>
    <row r="226" spans="1:8" ht="15">
      <c r="A226"/>
      <c r="B226"/>
      <c r="D226"/>
      <c r="E226"/>
      <c r="F226"/>
      <c r="H226"/>
    </row>
    <row r="227" spans="1:8" ht="15">
      <c r="A227"/>
      <c r="B227"/>
      <c r="D227"/>
      <c r="E227"/>
      <c r="F227"/>
      <c r="H227"/>
    </row>
    <row r="228" spans="1:8" ht="15">
      <c r="A228"/>
      <c r="B228"/>
      <c r="D228"/>
      <c r="E228"/>
      <c r="F228"/>
      <c r="H228"/>
    </row>
    <row r="229" spans="1:8" ht="15">
      <c r="A229"/>
      <c r="B229"/>
      <c r="D229"/>
      <c r="E229"/>
      <c r="F229"/>
      <c r="H229"/>
    </row>
    <row r="230" spans="1:8" ht="15">
      <c r="A230"/>
      <c r="B230"/>
      <c r="D230"/>
      <c r="E230"/>
      <c r="F230"/>
      <c r="H230"/>
    </row>
    <row r="231" spans="1:8" ht="15">
      <c r="A231"/>
      <c r="B231"/>
      <c r="D231"/>
      <c r="E231"/>
      <c r="F231"/>
      <c r="H231"/>
    </row>
    <row r="232" spans="1:8" ht="15">
      <c r="A232"/>
      <c r="B232"/>
      <c r="D232"/>
      <c r="E232"/>
      <c r="F232"/>
      <c r="H232"/>
    </row>
    <row r="233" spans="1:8" ht="15">
      <c r="A233"/>
      <c r="B233"/>
      <c r="D233"/>
      <c r="E233"/>
      <c r="F233"/>
      <c r="H233"/>
    </row>
    <row r="234" spans="1:8" ht="15">
      <c r="A234"/>
      <c r="B234"/>
      <c r="D234"/>
      <c r="E234"/>
      <c r="F234"/>
      <c r="H234"/>
    </row>
    <row r="235" spans="1:8" ht="15">
      <c r="A235"/>
      <c r="B235"/>
      <c r="D235"/>
      <c r="E235"/>
      <c r="F235"/>
      <c r="H235"/>
    </row>
    <row r="236" spans="1:8" ht="15">
      <c r="A236"/>
      <c r="B236"/>
      <c r="D236"/>
      <c r="E236"/>
      <c r="F236"/>
      <c r="H236"/>
    </row>
    <row r="237" spans="1:8" ht="15">
      <c r="A237"/>
      <c r="B237"/>
      <c r="D237"/>
      <c r="E237"/>
      <c r="F237"/>
      <c r="H237"/>
    </row>
    <row r="238" spans="1:8" ht="15">
      <c r="A238"/>
      <c r="B238"/>
      <c r="D238"/>
      <c r="E238"/>
      <c r="F238"/>
      <c r="H238"/>
    </row>
    <row r="239" spans="1:8" ht="15">
      <c r="A239"/>
      <c r="B239"/>
      <c r="D239"/>
      <c r="E239"/>
      <c r="F239"/>
      <c r="H239"/>
    </row>
    <row r="240" spans="1:8" ht="15">
      <c r="A240"/>
      <c r="B240"/>
      <c r="D240"/>
      <c r="E240"/>
      <c r="F240"/>
      <c r="H240"/>
    </row>
    <row r="241" spans="1:8" ht="15">
      <c r="A241"/>
      <c r="B241"/>
      <c r="D241"/>
      <c r="E241"/>
      <c r="F241"/>
      <c r="H241"/>
    </row>
    <row r="242" spans="1:8" ht="15">
      <c r="A242"/>
      <c r="B242"/>
      <c r="D242"/>
      <c r="E242"/>
      <c r="F242"/>
      <c r="H242"/>
    </row>
    <row r="243" spans="1:8" ht="15">
      <c r="A243"/>
      <c r="B243"/>
      <c r="D243"/>
      <c r="E243"/>
      <c r="F243"/>
      <c r="H243"/>
    </row>
    <row r="244" spans="1:8" ht="15">
      <c r="A244"/>
      <c r="B244"/>
      <c r="D244"/>
      <c r="E244"/>
      <c r="F244"/>
      <c r="H244"/>
    </row>
    <row r="245" spans="1:8" ht="15">
      <c r="A245"/>
      <c r="B245"/>
      <c r="D245"/>
      <c r="E245"/>
      <c r="F245"/>
      <c r="H245"/>
    </row>
    <row r="246" spans="1:8" ht="15">
      <c r="A246"/>
      <c r="B246"/>
      <c r="D246"/>
      <c r="E246"/>
      <c r="F246"/>
      <c r="H246"/>
    </row>
    <row r="247" spans="1:8" ht="15">
      <c r="A247"/>
      <c r="B247"/>
      <c r="D247"/>
      <c r="E247"/>
      <c r="F247"/>
      <c r="H247"/>
    </row>
    <row r="248" spans="1:8" ht="15">
      <c r="A248"/>
      <c r="B248"/>
      <c r="D248"/>
      <c r="E248"/>
      <c r="F248"/>
      <c r="H248"/>
    </row>
    <row r="249" spans="1:8" ht="15">
      <c r="A249"/>
      <c r="B249"/>
      <c r="D249"/>
      <c r="E249"/>
      <c r="F249"/>
      <c r="H249"/>
    </row>
    <row r="250" spans="1:8" ht="15">
      <c r="A250"/>
      <c r="B250"/>
      <c r="D250"/>
      <c r="E250"/>
      <c r="F250"/>
      <c r="H250"/>
    </row>
    <row r="251" spans="1:8" ht="15">
      <c r="A251"/>
      <c r="B251"/>
      <c r="D251"/>
      <c r="E251"/>
      <c r="F251"/>
      <c r="H251"/>
    </row>
    <row r="252" spans="1:8" ht="15">
      <c r="A252"/>
      <c r="B252"/>
      <c r="D252"/>
      <c r="E252"/>
      <c r="F252"/>
      <c r="H252"/>
    </row>
    <row r="253" spans="1:8" ht="15">
      <c r="A253"/>
      <c r="B253"/>
      <c r="D253"/>
      <c r="E253"/>
      <c r="F253"/>
      <c r="H253"/>
    </row>
    <row r="254" spans="1:8" ht="15">
      <c r="A254"/>
      <c r="B254"/>
      <c r="D254"/>
      <c r="E254"/>
      <c r="F254"/>
      <c r="H254"/>
    </row>
    <row r="255" spans="1:8" ht="15">
      <c r="A255"/>
      <c r="B255"/>
      <c r="D255"/>
      <c r="E255"/>
      <c r="F255"/>
      <c r="H255"/>
    </row>
    <row r="256" spans="1:8" ht="15">
      <c r="A256"/>
      <c r="B256"/>
      <c r="D256"/>
      <c r="E256"/>
      <c r="F256"/>
      <c r="H256"/>
    </row>
    <row r="257" spans="1:8" ht="15">
      <c r="A257"/>
      <c r="B257"/>
      <c r="D257"/>
      <c r="E257"/>
      <c r="F257"/>
      <c r="H257"/>
    </row>
    <row r="258" spans="1:8" ht="15">
      <c r="A258"/>
      <c r="B258"/>
      <c r="D258"/>
      <c r="E258"/>
      <c r="F258"/>
      <c r="H258"/>
    </row>
    <row r="259" spans="1:8" ht="15">
      <c r="A259"/>
      <c r="B259"/>
      <c r="D259"/>
      <c r="E259"/>
      <c r="F259"/>
      <c r="H259"/>
    </row>
    <row r="260" spans="1:8" ht="15">
      <c r="A260"/>
      <c r="B260"/>
      <c r="D260"/>
      <c r="E260"/>
      <c r="F260"/>
      <c r="H260"/>
    </row>
    <row r="261" spans="1:8" ht="15">
      <c r="A261"/>
      <c r="B261"/>
      <c r="D261"/>
      <c r="E261"/>
      <c r="F261"/>
      <c r="H261"/>
    </row>
    <row r="262" spans="1:8" ht="15">
      <c r="A262"/>
      <c r="B262"/>
      <c r="D262"/>
      <c r="E262"/>
      <c r="F262"/>
      <c r="H262"/>
    </row>
    <row r="263" spans="1:8" ht="15">
      <c r="A263"/>
      <c r="B263"/>
      <c r="D263"/>
      <c r="E263"/>
      <c r="F263"/>
      <c r="H263"/>
    </row>
    <row r="264" spans="1:8" ht="15">
      <c r="A264"/>
      <c r="B264"/>
      <c r="D264"/>
      <c r="E264"/>
      <c r="F264"/>
      <c r="H264"/>
    </row>
    <row r="265" spans="1:8" ht="15">
      <c r="A265"/>
      <c r="B265"/>
      <c r="D265"/>
      <c r="E265"/>
      <c r="F265"/>
      <c r="H265"/>
    </row>
    <row r="266" spans="1:8" ht="15">
      <c r="A266"/>
      <c r="B266"/>
      <c r="D266"/>
      <c r="E266"/>
      <c r="F266"/>
      <c r="H266"/>
    </row>
    <row r="267" spans="1:8" ht="15">
      <c r="A267"/>
      <c r="B267"/>
      <c r="D267"/>
      <c r="E267"/>
      <c r="F267"/>
      <c r="H267"/>
    </row>
    <row r="268" spans="1:8" ht="15">
      <c r="A268"/>
      <c r="B268"/>
      <c r="D268"/>
      <c r="E268"/>
      <c r="F268"/>
      <c r="H268"/>
    </row>
    <row r="269" spans="1:8" ht="15">
      <c r="A269"/>
      <c r="B269"/>
      <c r="D269"/>
      <c r="E269"/>
      <c r="F269"/>
      <c r="H269"/>
    </row>
    <row r="270" spans="1:8" ht="15">
      <c r="A270"/>
      <c r="B270"/>
      <c r="D270"/>
      <c r="E270"/>
      <c r="F270"/>
      <c r="H270"/>
    </row>
    <row r="271" spans="1:8" ht="15">
      <c r="A271"/>
      <c r="B271"/>
      <c r="D271"/>
      <c r="E271"/>
      <c r="F271"/>
      <c r="H271"/>
    </row>
    <row r="272" spans="1:8" ht="15">
      <c r="A272"/>
      <c r="B272"/>
      <c r="D272"/>
      <c r="E272"/>
      <c r="F272"/>
      <c r="H272"/>
    </row>
    <row r="273" spans="1:8" ht="15">
      <c r="A273"/>
      <c r="B273"/>
      <c r="D273"/>
      <c r="E273"/>
      <c r="F273"/>
      <c r="H273"/>
    </row>
    <row r="274" spans="1:8" ht="15">
      <c r="A274"/>
      <c r="B274"/>
      <c r="D274"/>
      <c r="E274"/>
      <c r="F274"/>
      <c r="H274"/>
    </row>
    <row r="275" spans="1:8" ht="15">
      <c r="A275"/>
      <c r="B275"/>
      <c r="D275"/>
      <c r="E275"/>
      <c r="F275"/>
      <c r="H275"/>
    </row>
    <row r="276" spans="1:8" ht="15">
      <c r="A276"/>
      <c r="B276"/>
      <c r="D276"/>
      <c r="E276"/>
      <c r="F276"/>
      <c r="H276"/>
    </row>
    <row r="277" spans="1:8" ht="15">
      <c r="A277"/>
      <c r="B277"/>
      <c r="D277"/>
      <c r="E277"/>
      <c r="F277"/>
      <c r="H277"/>
    </row>
    <row r="278" spans="1:8" ht="15">
      <c r="A278"/>
      <c r="B278"/>
      <c r="D278"/>
      <c r="E278"/>
      <c r="F278"/>
      <c r="H278"/>
    </row>
    <row r="279" spans="1:8" ht="15">
      <c r="A279"/>
      <c r="B279"/>
      <c r="D279"/>
      <c r="E279"/>
      <c r="F279"/>
      <c r="H279"/>
    </row>
    <row r="280" spans="1:8" ht="15">
      <c r="A280"/>
      <c r="B280"/>
      <c r="D280"/>
      <c r="E280"/>
      <c r="F280"/>
      <c r="H280"/>
    </row>
    <row r="281" spans="1:8" ht="15">
      <c r="A281"/>
      <c r="B281"/>
      <c r="D281"/>
      <c r="E281"/>
      <c r="F281"/>
      <c r="H281"/>
    </row>
    <row r="282" spans="1:8" ht="15">
      <c r="A282"/>
      <c r="B282"/>
      <c r="D282"/>
      <c r="E282"/>
      <c r="F282"/>
      <c r="H282"/>
    </row>
    <row r="283" spans="1:8" ht="15">
      <c r="A283"/>
      <c r="B283"/>
      <c r="D283"/>
      <c r="E283"/>
      <c r="F283"/>
      <c r="H283"/>
    </row>
    <row r="284" spans="1:8" ht="15">
      <c r="A284"/>
      <c r="B284"/>
      <c r="D284"/>
      <c r="E284"/>
      <c r="F284"/>
      <c r="H284"/>
    </row>
    <row r="285" spans="1:8" ht="15">
      <c r="A285"/>
      <c r="B285"/>
      <c r="D285"/>
      <c r="E285"/>
      <c r="F285"/>
      <c r="H285"/>
    </row>
    <row r="286" spans="1:8" ht="15">
      <c r="A286"/>
      <c r="B286"/>
      <c r="D286"/>
      <c r="E286"/>
      <c r="F286"/>
      <c r="H286"/>
    </row>
    <row r="287" spans="1:8" ht="15">
      <c r="A287"/>
      <c r="B287"/>
      <c r="D287"/>
      <c r="E287"/>
      <c r="F287"/>
      <c r="H287"/>
    </row>
    <row r="288" spans="1:8" ht="15">
      <c r="A288"/>
      <c r="B288"/>
      <c r="D288"/>
      <c r="E288"/>
      <c r="F288"/>
      <c r="H288"/>
    </row>
    <row r="289" spans="1:8" ht="15">
      <c r="A289"/>
      <c r="B289"/>
      <c r="D289"/>
      <c r="E289"/>
      <c r="F289"/>
      <c r="H289"/>
    </row>
    <row r="290" spans="1:8" ht="15">
      <c r="A290"/>
      <c r="B290"/>
      <c r="D290"/>
      <c r="E290"/>
      <c r="F290"/>
      <c r="H290"/>
    </row>
    <row r="291" spans="1:8" ht="15">
      <c r="A291"/>
      <c r="B291"/>
      <c r="D291"/>
      <c r="E291"/>
      <c r="F291"/>
      <c r="H291"/>
    </row>
    <row r="292" spans="1:8" ht="15">
      <c r="A292"/>
      <c r="B292"/>
      <c r="D292"/>
      <c r="E292"/>
      <c r="F292"/>
      <c r="H292"/>
    </row>
    <row r="293" spans="1:8" ht="15">
      <c r="A293"/>
      <c r="B293"/>
      <c r="D293"/>
      <c r="E293"/>
      <c r="F293"/>
      <c r="H293"/>
    </row>
    <row r="294" spans="1:8" ht="15">
      <c r="A294"/>
      <c r="B294"/>
      <c r="D294"/>
      <c r="E294"/>
      <c r="F294"/>
      <c r="H294"/>
    </row>
    <row r="295" spans="1:8" ht="15">
      <c r="A295"/>
      <c r="B295"/>
      <c r="D295"/>
      <c r="E295"/>
      <c r="F295"/>
      <c r="H295"/>
    </row>
    <row r="296" spans="1:8" ht="15">
      <c r="A296"/>
      <c r="B296"/>
      <c r="D296"/>
      <c r="E296"/>
      <c r="F296"/>
      <c r="H296"/>
    </row>
    <row r="297" spans="1:8" ht="15">
      <c r="A297"/>
      <c r="B297"/>
      <c r="D297"/>
      <c r="E297"/>
      <c r="F297"/>
      <c r="H297"/>
    </row>
    <row r="298" spans="1:8" ht="15">
      <c r="A298"/>
      <c r="B298"/>
      <c r="D298"/>
      <c r="E298"/>
      <c r="F298"/>
      <c r="H298"/>
    </row>
    <row r="299" spans="1:8" ht="15">
      <c r="A299"/>
      <c r="B299"/>
      <c r="D299"/>
      <c r="E299"/>
      <c r="F299"/>
      <c r="H299"/>
    </row>
    <row r="300" spans="1:8" ht="15">
      <c r="A300"/>
      <c r="B300"/>
      <c r="D300"/>
      <c r="E300"/>
      <c r="F300"/>
      <c r="H300"/>
    </row>
    <row r="301" spans="1:8" ht="15">
      <c r="A301"/>
      <c r="B301"/>
      <c r="D301"/>
      <c r="E301"/>
      <c r="F301"/>
      <c r="H301"/>
    </row>
    <row r="302" spans="1:8" ht="15">
      <c r="A302"/>
      <c r="B302"/>
      <c r="D302"/>
      <c r="E302"/>
      <c r="F302"/>
      <c r="H302"/>
    </row>
    <row r="303" spans="1:8" ht="15">
      <c r="A303"/>
      <c r="B303"/>
      <c r="D303"/>
      <c r="E303"/>
      <c r="F303"/>
      <c r="H303"/>
    </row>
    <row r="304" spans="1:8" ht="15">
      <c r="A304"/>
      <c r="B304"/>
      <c r="D304"/>
      <c r="E304"/>
      <c r="F304"/>
      <c r="H304"/>
    </row>
    <row r="305" spans="1:8" ht="15">
      <c r="A305"/>
      <c r="B305"/>
      <c r="D305"/>
      <c r="E305"/>
      <c r="F305"/>
      <c r="H305"/>
    </row>
    <row r="306" spans="1:8" ht="15">
      <c r="A306"/>
      <c r="B306"/>
      <c r="D306"/>
      <c r="E306"/>
      <c r="F306"/>
      <c r="H306"/>
    </row>
    <row r="307" spans="1:8" ht="15">
      <c r="A307"/>
      <c r="B307"/>
      <c r="D307"/>
      <c r="E307"/>
      <c r="F307"/>
      <c r="H307"/>
    </row>
    <row r="308" spans="1:8" ht="15">
      <c r="A308"/>
      <c r="B308"/>
      <c r="D308"/>
      <c r="E308"/>
      <c r="F308"/>
      <c r="H308"/>
    </row>
    <row r="309" spans="1:8" ht="15">
      <c r="A309"/>
      <c r="B309"/>
      <c r="D309"/>
      <c r="E309"/>
      <c r="F309"/>
      <c r="H309"/>
    </row>
    <row r="310" spans="1:8" ht="15">
      <c r="A310"/>
      <c r="B310"/>
      <c r="D310"/>
      <c r="E310"/>
      <c r="F310"/>
      <c r="H310"/>
    </row>
    <row r="311" spans="1:8" ht="15">
      <c r="A311"/>
      <c r="B311"/>
      <c r="D311"/>
      <c r="E311"/>
      <c r="F311"/>
      <c r="H311"/>
    </row>
    <row r="312" spans="1:8" ht="15">
      <c r="A312"/>
      <c r="B312"/>
      <c r="D312"/>
      <c r="E312"/>
      <c r="F312"/>
      <c r="H312"/>
    </row>
    <row r="313" spans="1:8" ht="15">
      <c r="A313"/>
      <c r="B313"/>
      <c r="D313"/>
      <c r="E313"/>
      <c r="F313"/>
      <c r="H313"/>
    </row>
    <row r="314" spans="1:8" ht="15">
      <c r="A314"/>
      <c r="B314"/>
      <c r="D314"/>
      <c r="E314"/>
      <c r="F314"/>
      <c r="H314"/>
    </row>
    <row r="315" spans="1:8" ht="15">
      <c r="A315"/>
      <c r="B315"/>
      <c r="D315"/>
      <c r="E315"/>
      <c r="F315"/>
      <c r="H315"/>
    </row>
    <row r="316" spans="1:8" ht="15">
      <c r="A316"/>
      <c r="B316"/>
      <c r="D316"/>
      <c r="E316"/>
      <c r="F316"/>
      <c r="H316"/>
    </row>
    <row r="317" spans="1:8" ht="15">
      <c r="A317"/>
      <c r="B317"/>
      <c r="D317"/>
      <c r="E317"/>
      <c r="F317"/>
      <c r="H317"/>
    </row>
    <row r="318" spans="1:8" ht="15">
      <c r="A318"/>
      <c r="B318"/>
      <c r="D318"/>
      <c r="E318"/>
      <c r="F318"/>
      <c r="H318"/>
    </row>
    <row r="319" spans="1:8" ht="15">
      <c r="A319"/>
      <c r="B319"/>
      <c r="D319"/>
      <c r="E319"/>
      <c r="F319"/>
      <c r="H319"/>
    </row>
    <row r="320" spans="1:8" ht="15">
      <c r="A320"/>
      <c r="B320"/>
      <c r="D320"/>
      <c r="E320"/>
      <c r="F320"/>
      <c r="H320"/>
    </row>
    <row r="321" spans="1:8" ht="15">
      <c r="A321"/>
      <c r="B321"/>
      <c r="D321"/>
      <c r="E321"/>
      <c r="F321"/>
      <c r="H321"/>
    </row>
    <row r="322" spans="1:8" ht="15">
      <c r="A322"/>
      <c r="B322"/>
      <c r="D322"/>
      <c r="E322"/>
      <c r="F322"/>
      <c r="H322"/>
    </row>
    <row r="323" spans="1:8" ht="15">
      <c r="A323"/>
      <c r="B323"/>
      <c r="D323"/>
      <c r="E323"/>
      <c r="F323"/>
      <c r="H323"/>
    </row>
    <row r="324" spans="1:8" ht="15">
      <c r="A324"/>
      <c r="B324"/>
      <c r="D324"/>
      <c r="E324"/>
      <c r="F324"/>
      <c r="H324"/>
    </row>
    <row r="325" spans="1:8" ht="15">
      <c r="A325"/>
      <c r="B325"/>
      <c r="D325"/>
      <c r="E325"/>
      <c r="F325"/>
      <c r="H325"/>
    </row>
    <row r="326" spans="1:8" ht="15">
      <c r="A326"/>
      <c r="B326"/>
      <c r="D326"/>
      <c r="E326"/>
      <c r="F326"/>
      <c r="H326"/>
    </row>
    <row r="327" spans="1:8" ht="15">
      <c r="A327"/>
      <c r="B327"/>
      <c r="D327"/>
      <c r="E327"/>
      <c r="F327"/>
      <c r="H327"/>
    </row>
    <row r="328" spans="1:8" ht="15">
      <c r="A328"/>
      <c r="B328"/>
      <c r="D328"/>
      <c r="E328"/>
      <c r="F328"/>
      <c r="H328"/>
    </row>
    <row r="329" spans="1:8" ht="15">
      <c r="A329"/>
      <c r="B329"/>
      <c r="D329"/>
      <c r="E329"/>
      <c r="F329"/>
      <c r="H329"/>
    </row>
    <row r="330" spans="1:8" ht="15">
      <c r="A330"/>
      <c r="B330"/>
      <c r="D330"/>
      <c r="E330"/>
      <c r="F330"/>
      <c r="H330"/>
    </row>
    <row r="331" spans="1:8" ht="15">
      <c r="A331"/>
      <c r="B331"/>
      <c r="D331"/>
      <c r="E331"/>
      <c r="F331"/>
      <c r="H331"/>
    </row>
    <row r="332" spans="1:8" ht="15">
      <c r="A332"/>
      <c r="B332"/>
      <c r="D332"/>
      <c r="E332"/>
      <c r="F332"/>
      <c r="H332"/>
    </row>
    <row r="333" spans="1:8" ht="15">
      <c r="A333"/>
      <c r="B333"/>
      <c r="D333"/>
      <c r="E333"/>
      <c r="F333"/>
      <c r="H333"/>
    </row>
    <row r="334" spans="1:8" ht="15">
      <c r="A334"/>
      <c r="B334"/>
      <c r="D334"/>
      <c r="E334"/>
      <c r="F334"/>
      <c r="H334"/>
    </row>
    <row r="335" spans="1:8" ht="15">
      <c r="A335"/>
      <c r="B335"/>
      <c r="D335"/>
      <c r="E335"/>
      <c r="F335"/>
      <c r="H335"/>
    </row>
    <row r="336" spans="1:8" ht="15">
      <c r="A336"/>
      <c r="B336"/>
      <c r="D336"/>
      <c r="E336"/>
      <c r="F336"/>
      <c r="H336"/>
    </row>
    <row r="337" spans="1:8" ht="15">
      <c r="A337"/>
      <c r="B337"/>
      <c r="D337"/>
      <c r="E337"/>
      <c r="F337"/>
      <c r="H337"/>
    </row>
    <row r="338" spans="1:8" ht="15">
      <c r="A338"/>
      <c r="B338"/>
      <c r="D338"/>
      <c r="E338"/>
      <c r="F338"/>
      <c r="H338"/>
    </row>
    <row r="339" spans="1:8" ht="15">
      <c r="A339"/>
      <c r="B339"/>
      <c r="D339"/>
      <c r="E339"/>
      <c r="F339"/>
      <c r="H339"/>
    </row>
    <row r="340" spans="1:8" ht="15">
      <c r="A340"/>
      <c r="B340"/>
      <c r="D340"/>
      <c r="E340"/>
      <c r="F340"/>
      <c r="H340"/>
    </row>
    <row r="341" spans="1:8" ht="15">
      <c r="A341"/>
      <c r="B341"/>
      <c r="D341"/>
      <c r="E341"/>
      <c r="F341"/>
      <c r="H341"/>
    </row>
    <row r="342" spans="1:8" ht="15">
      <c r="A342"/>
      <c r="B342"/>
      <c r="D342"/>
      <c r="E342"/>
      <c r="F342"/>
      <c r="H342"/>
    </row>
    <row r="343" spans="1:8" ht="15">
      <c r="A343"/>
      <c r="B343"/>
      <c r="D343"/>
      <c r="E343"/>
      <c r="F343"/>
      <c r="H343"/>
    </row>
    <row r="344" spans="1:8" ht="15">
      <c r="A344"/>
      <c r="B344"/>
      <c r="D344"/>
      <c r="E344"/>
      <c r="F344"/>
      <c r="H344"/>
    </row>
    <row r="345" spans="1:8" ht="15">
      <c r="A345"/>
      <c r="B345"/>
      <c r="D345"/>
      <c r="E345"/>
      <c r="F345"/>
      <c r="H345"/>
    </row>
    <row r="346" spans="1:8" ht="15">
      <c r="A346"/>
      <c r="B346"/>
      <c r="D346"/>
      <c r="E346"/>
      <c r="F346"/>
      <c r="H346"/>
    </row>
    <row r="347" spans="1:8" ht="15">
      <c r="A347"/>
      <c r="B347"/>
      <c r="D347"/>
      <c r="E347"/>
      <c r="F347"/>
      <c r="H347"/>
    </row>
    <row r="348" spans="1:8" ht="15">
      <c r="A348"/>
      <c r="B348"/>
      <c r="D348"/>
      <c r="E348"/>
      <c r="F348"/>
      <c r="H348"/>
    </row>
    <row r="349" spans="1:8" ht="15">
      <c r="A349"/>
      <c r="B349"/>
      <c r="D349"/>
      <c r="E349"/>
      <c r="F349"/>
      <c r="H349"/>
    </row>
    <row r="350" spans="1:8" ht="15">
      <c r="A350"/>
      <c r="B350"/>
      <c r="D350"/>
      <c r="E350"/>
      <c r="F350"/>
      <c r="H350"/>
    </row>
    <row r="351" spans="1:8" ht="15">
      <c r="A351"/>
      <c r="B351"/>
      <c r="D351"/>
      <c r="E351"/>
      <c r="F351"/>
      <c r="H351"/>
    </row>
    <row r="352" spans="1:8" ht="15">
      <c r="A352"/>
      <c r="B352"/>
      <c r="D352"/>
      <c r="E352"/>
      <c r="F352"/>
      <c r="H352"/>
    </row>
    <row r="353" spans="1:8" ht="15">
      <c r="A353"/>
      <c r="B353"/>
      <c r="D353"/>
      <c r="E353"/>
      <c r="F353"/>
      <c r="H353"/>
    </row>
    <row r="354" spans="1:8" ht="15">
      <c r="A354"/>
      <c r="B354"/>
      <c r="D354"/>
      <c r="E354"/>
      <c r="F354"/>
      <c r="H354"/>
    </row>
    <row r="355" spans="1:8" ht="15">
      <c r="A355"/>
      <c r="B355"/>
      <c r="D355"/>
      <c r="E355"/>
      <c r="F355"/>
      <c r="H355"/>
    </row>
    <row r="356" spans="1:8" ht="15">
      <c r="A356"/>
      <c r="B356"/>
      <c r="D356"/>
      <c r="E356"/>
      <c r="F356"/>
      <c r="H356"/>
    </row>
    <row r="357" spans="1:8" ht="15">
      <c r="A357"/>
      <c r="B357"/>
      <c r="D357"/>
      <c r="E357"/>
      <c r="F357"/>
      <c r="H357"/>
    </row>
    <row r="358" spans="1:8" ht="15">
      <c r="A358"/>
      <c r="B358"/>
      <c r="D358"/>
      <c r="E358"/>
      <c r="F358"/>
      <c r="H358"/>
    </row>
    <row r="359" spans="1:8" ht="15">
      <c r="A359"/>
      <c r="B359"/>
      <c r="D359"/>
      <c r="E359"/>
      <c r="F359"/>
      <c r="H359"/>
    </row>
    <row r="360" spans="1:8" ht="15">
      <c r="A360"/>
      <c r="B360"/>
      <c r="D360"/>
      <c r="E360"/>
      <c r="F360"/>
      <c r="H360"/>
    </row>
    <row r="361" spans="1:8" ht="15">
      <c r="A361"/>
      <c r="B361"/>
      <c r="D361"/>
      <c r="E361"/>
      <c r="F361"/>
      <c r="H361"/>
    </row>
    <row r="362" spans="1:8" ht="15">
      <c r="A362"/>
      <c r="B362"/>
      <c r="D362"/>
      <c r="E362"/>
      <c r="F362"/>
      <c r="H362"/>
    </row>
    <row r="363" spans="1:8" ht="15">
      <c r="A363"/>
      <c r="B363"/>
      <c r="D363"/>
      <c r="E363"/>
      <c r="F363"/>
      <c r="H363"/>
    </row>
    <row r="364" spans="1:8" ht="15">
      <c r="A364"/>
      <c r="B364"/>
      <c r="D364"/>
      <c r="E364"/>
      <c r="F364"/>
      <c r="H364"/>
    </row>
    <row r="365" spans="1:8" ht="15">
      <c r="A365"/>
      <c r="B365"/>
      <c r="D365"/>
      <c r="E365"/>
      <c r="F365"/>
      <c r="H365"/>
    </row>
    <row r="366" spans="1:8" ht="15">
      <c r="A366"/>
      <c r="B366"/>
      <c r="D366"/>
      <c r="E366"/>
      <c r="F366"/>
      <c r="H366"/>
    </row>
    <row r="367" spans="1:8" ht="15">
      <c r="A367"/>
      <c r="B367"/>
      <c r="D367"/>
      <c r="E367"/>
      <c r="F367"/>
      <c r="H367"/>
    </row>
    <row r="368" spans="1:8" ht="15">
      <c r="A368"/>
      <c r="B368"/>
      <c r="D368"/>
      <c r="E368"/>
      <c r="F368"/>
      <c r="H368"/>
    </row>
    <row r="369" spans="1:8" ht="15">
      <c r="A369"/>
      <c r="B369"/>
      <c r="D369"/>
      <c r="E369"/>
      <c r="F369"/>
      <c r="H369"/>
    </row>
    <row r="370" spans="1:8" ht="15">
      <c r="A370"/>
      <c r="B370"/>
      <c r="D370"/>
      <c r="E370"/>
      <c r="F370"/>
      <c r="H370"/>
    </row>
    <row r="371" spans="1:8" ht="15">
      <c r="A371"/>
      <c r="B371"/>
      <c r="D371"/>
      <c r="E371"/>
      <c r="F371"/>
      <c r="H371"/>
    </row>
    <row r="372" spans="1:8" ht="15">
      <c r="A372"/>
      <c r="B372"/>
      <c r="D372"/>
      <c r="E372"/>
      <c r="F372"/>
      <c r="H372"/>
    </row>
    <row r="373" spans="1:8" ht="15">
      <c r="A373"/>
      <c r="B373"/>
      <c r="D373"/>
      <c r="E373"/>
      <c r="F373"/>
      <c r="H373"/>
    </row>
    <row r="374" spans="1:8" ht="15">
      <c r="A374"/>
      <c r="B374"/>
      <c r="D374"/>
      <c r="E374"/>
      <c r="F374"/>
      <c r="H374"/>
    </row>
    <row r="375" spans="1:8" ht="15">
      <c r="A375"/>
      <c r="B375"/>
      <c r="D375"/>
      <c r="E375"/>
      <c r="F375"/>
      <c r="H375"/>
    </row>
    <row r="376" spans="1:8" ht="15">
      <c r="A376"/>
      <c r="B376"/>
      <c r="D376"/>
      <c r="E376"/>
      <c r="F376"/>
      <c r="H376"/>
    </row>
    <row r="377" spans="1:8" ht="15">
      <c r="A377"/>
      <c r="B377"/>
      <c r="D377"/>
      <c r="E377"/>
      <c r="F377"/>
      <c r="H377"/>
    </row>
    <row r="378" spans="1:8" ht="15">
      <c r="A378"/>
      <c r="B378"/>
      <c r="D378"/>
      <c r="E378"/>
      <c r="F378"/>
      <c r="H378"/>
    </row>
    <row r="379" spans="1:8" ht="15">
      <c r="A379"/>
      <c r="B379"/>
      <c r="D379"/>
      <c r="E379"/>
      <c r="F379"/>
      <c r="H379"/>
    </row>
    <row r="380" spans="1:8" ht="15">
      <c r="A380"/>
      <c r="B380"/>
      <c r="D380"/>
      <c r="E380"/>
      <c r="F380"/>
      <c r="H380"/>
    </row>
    <row r="381" spans="1:8" ht="15">
      <c r="A381"/>
      <c r="B381"/>
      <c r="D381"/>
      <c r="E381"/>
      <c r="F381"/>
      <c r="H381"/>
    </row>
    <row r="382" spans="1:8" ht="15">
      <c r="A382"/>
      <c r="B382"/>
      <c r="D382"/>
      <c r="E382"/>
      <c r="F382"/>
      <c r="H382"/>
    </row>
    <row r="383" spans="1:8" ht="15">
      <c r="A383"/>
      <c r="B383"/>
      <c r="D383"/>
      <c r="E383"/>
      <c r="F383"/>
      <c r="H383"/>
    </row>
    <row r="384" spans="1:8" ht="15">
      <c r="A384"/>
      <c r="B384"/>
      <c r="D384"/>
      <c r="E384"/>
      <c r="F384"/>
      <c r="H384"/>
    </row>
    <row r="385" spans="1:8" ht="15">
      <c r="A385"/>
      <c r="B385"/>
      <c r="D385"/>
      <c r="E385"/>
      <c r="F385"/>
      <c r="H385"/>
    </row>
    <row r="386" spans="1:8" ht="15">
      <c r="A386"/>
      <c r="B386"/>
      <c r="D386"/>
      <c r="E386"/>
      <c r="F386"/>
      <c r="H386"/>
    </row>
    <row r="387" spans="1:8" ht="15">
      <c r="A387"/>
      <c r="B387"/>
      <c r="D387"/>
      <c r="E387"/>
      <c r="F387"/>
      <c r="H387"/>
    </row>
    <row r="388" spans="1:8" ht="15">
      <c r="A388"/>
      <c r="B388"/>
      <c r="D388"/>
      <c r="E388"/>
      <c r="F388"/>
      <c r="H388"/>
    </row>
    <row r="389" spans="1:8" ht="15">
      <c r="A389"/>
      <c r="B389"/>
      <c r="D389"/>
      <c r="E389"/>
      <c r="F389"/>
      <c r="H389"/>
    </row>
    <row r="390" spans="1:8" ht="15">
      <c r="A390"/>
      <c r="B390"/>
      <c r="D390"/>
      <c r="E390"/>
      <c r="F390"/>
      <c r="H390"/>
    </row>
    <row r="391" spans="1:8" ht="15">
      <c r="A391"/>
      <c r="B391"/>
      <c r="D391"/>
      <c r="E391"/>
      <c r="F391"/>
      <c r="H391"/>
    </row>
    <row r="392" spans="1:8" ht="15">
      <c r="A392"/>
      <c r="B392"/>
      <c r="D392"/>
      <c r="E392"/>
      <c r="F392"/>
      <c r="H392"/>
    </row>
    <row r="393" spans="1:8" ht="15">
      <c r="A393"/>
      <c r="B393"/>
      <c r="D393"/>
      <c r="E393"/>
      <c r="F393"/>
      <c r="H393"/>
    </row>
    <row r="394" spans="1:8" ht="15">
      <c r="A394"/>
      <c r="B394"/>
      <c r="D394"/>
      <c r="E394"/>
      <c r="F394"/>
      <c r="H394"/>
    </row>
    <row r="395" spans="1:8" ht="15">
      <c r="A395"/>
      <c r="B395"/>
      <c r="D395"/>
      <c r="E395"/>
      <c r="F395"/>
      <c r="H395"/>
    </row>
    <row r="396" spans="1:8" ht="15">
      <c r="A396"/>
      <c r="B396"/>
      <c r="D396"/>
      <c r="E396"/>
      <c r="F396"/>
      <c r="H396"/>
    </row>
    <row r="397" spans="1:8" ht="15">
      <c r="A397"/>
      <c r="B397"/>
      <c r="D397"/>
      <c r="E397"/>
      <c r="F397"/>
      <c r="H397"/>
    </row>
    <row r="398" spans="1:8" ht="15">
      <c r="A398"/>
      <c r="B398"/>
      <c r="D398"/>
      <c r="E398"/>
      <c r="F398"/>
      <c r="H398"/>
    </row>
    <row r="399" spans="1:8" ht="15">
      <c r="A399"/>
      <c r="B399"/>
      <c r="D399"/>
      <c r="E399"/>
      <c r="F399"/>
      <c r="H399"/>
    </row>
    <row r="400" spans="1:8" ht="15">
      <c r="A400"/>
      <c r="B400"/>
      <c r="D400"/>
      <c r="E400"/>
      <c r="F400"/>
      <c r="H400"/>
    </row>
    <row r="401" spans="1:8" ht="15">
      <c r="A401"/>
      <c r="B401"/>
      <c r="D401"/>
      <c r="E401"/>
      <c r="F401"/>
      <c r="H401"/>
    </row>
    <row r="402" spans="1:8" ht="15">
      <c r="A402"/>
      <c r="B402"/>
      <c r="D402"/>
      <c r="E402"/>
      <c r="F402"/>
      <c r="H402"/>
    </row>
    <row r="403" spans="1:8" ht="15">
      <c r="A403"/>
      <c r="B403"/>
      <c r="D403"/>
      <c r="E403"/>
      <c r="F403"/>
      <c r="H403"/>
    </row>
    <row r="404" spans="1:8" ht="15">
      <c r="A404"/>
      <c r="B404"/>
      <c r="D404"/>
      <c r="E404"/>
      <c r="F404"/>
      <c r="H404"/>
    </row>
    <row r="405" spans="1:8" ht="15">
      <c r="A405"/>
      <c r="B405"/>
      <c r="D405"/>
      <c r="E405"/>
      <c r="F405"/>
      <c r="H405"/>
    </row>
    <row r="406" spans="1:8" ht="15">
      <c r="A406"/>
      <c r="B406"/>
      <c r="D406"/>
      <c r="E406"/>
      <c r="F406"/>
      <c r="H406"/>
    </row>
    <row r="407" spans="1:8" ht="15">
      <c r="A407"/>
      <c r="B407"/>
      <c r="D407"/>
      <c r="E407"/>
      <c r="F407"/>
      <c r="H407"/>
    </row>
    <row r="408" spans="1:8" ht="15">
      <c r="A408"/>
      <c r="B408"/>
      <c r="D408"/>
      <c r="E408"/>
      <c r="F408"/>
      <c r="H408"/>
    </row>
    <row r="409" spans="1:8" ht="15">
      <c r="A409"/>
      <c r="B409"/>
      <c r="D409"/>
      <c r="E409"/>
      <c r="F409"/>
      <c r="H409"/>
    </row>
    <row r="410" spans="1:8" ht="15">
      <c r="A410"/>
      <c r="B410"/>
      <c r="D410"/>
      <c r="E410"/>
      <c r="F410"/>
      <c r="H410"/>
    </row>
    <row r="411" spans="1:8" ht="15">
      <c r="A411"/>
      <c r="B411"/>
      <c r="D411"/>
      <c r="E411"/>
      <c r="F411"/>
      <c r="H411"/>
    </row>
    <row r="412" spans="1:8" ht="15">
      <c r="A412"/>
      <c r="B412"/>
      <c r="D412"/>
      <c r="E412"/>
      <c r="F412"/>
      <c r="H412"/>
    </row>
    <row r="413" spans="1:8" ht="15">
      <c r="A413"/>
      <c r="B413"/>
      <c r="D413"/>
      <c r="E413"/>
      <c r="F413"/>
      <c r="H413"/>
    </row>
    <row r="414" spans="1:8" ht="15">
      <c r="A414"/>
      <c r="B414"/>
      <c r="D414"/>
      <c r="E414"/>
      <c r="F414"/>
      <c r="H414"/>
    </row>
    <row r="415" spans="1:8" ht="15">
      <c r="A415"/>
      <c r="B415"/>
      <c r="D415"/>
      <c r="E415"/>
      <c r="F415"/>
      <c r="H415"/>
    </row>
    <row r="416" spans="1:8" ht="15">
      <c r="A416"/>
      <c r="B416"/>
      <c r="D416"/>
      <c r="E416"/>
      <c r="F416"/>
      <c r="H416"/>
    </row>
    <row r="417" spans="1:8" ht="15">
      <c r="A417"/>
      <c r="B417"/>
      <c r="D417"/>
      <c r="E417"/>
      <c r="F417"/>
      <c r="H417"/>
    </row>
    <row r="418" spans="1:8" ht="15">
      <c r="A418"/>
      <c r="B418"/>
      <c r="D418"/>
      <c r="E418"/>
      <c r="F418"/>
      <c r="H418"/>
    </row>
    <row r="419" spans="1:8" ht="15">
      <c r="A419"/>
      <c r="B419"/>
      <c r="D419"/>
      <c r="E419"/>
      <c r="F419"/>
      <c r="H419"/>
    </row>
    <row r="420" spans="1:8" ht="15">
      <c r="A420"/>
      <c r="B420"/>
      <c r="D420"/>
      <c r="E420"/>
      <c r="F420"/>
      <c r="H420"/>
    </row>
    <row r="421" spans="1:8" ht="15">
      <c r="A421"/>
      <c r="B421"/>
      <c r="D421"/>
      <c r="E421"/>
      <c r="F421"/>
      <c r="H421"/>
    </row>
    <row r="422" spans="1:8" ht="15">
      <c r="A422"/>
      <c r="B422"/>
      <c r="D422"/>
      <c r="E422"/>
      <c r="F422"/>
      <c r="H422"/>
    </row>
    <row r="423" spans="1:8" ht="15">
      <c r="A423"/>
      <c r="B423"/>
      <c r="D423"/>
      <c r="E423"/>
      <c r="F423"/>
      <c r="H423"/>
    </row>
    <row r="424" spans="1:8" ht="15">
      <c r="A424"/>
      <c r="B424"/>
      <c r="D424"/>
      <c r="E424"/>
      <c r="F424"/>
      <c r="H424"/>
    </row>
    <row r="425" spans="1:8" ht="15">
      <c r="A425"/>
      <c r="B425"/>
      <c r="D425"/>
      <c r="E425"/>
      <c r="F425"/>
      <c r="H425"/>
    </row>
    <row r="426" spans="1:8" ht="15">
      <c r="A426"/>
      <c r="B426"/>
      <c r="D426"/>
      <c r="E426"/>
      <c r="F426"/>
      <c r="H426"/>
    </row>
    <row r="427" spans="1:8" ht="15">
      <c r="A427"/>
      <c r="B427"/>
      <c r="D427"/>
      <c r="E427"/>
      <c r="F427"/>
      <c r="H427"/>
    </row>
    <row r="428" spans="1:8" ht="15">
      <c r="A428"/>
      <c r="B428"/>
      <c r="D428"/>
      <c r="E428"/>
      <c r="F428"/>
      <c r="H428"/>
    </row>
    <row r="429" spans="1:8" ht="15">
      <c r="A429"/>
      <c r="B429"/>
      <c r="D429"/>
      <c r="E429"/>
      <c r="F429"/>
      <c r="H429"/>
    </row>
    <row r="430" spans="1:8" ht="15">
      <c r="A430"/>
      <c r="B430"/>
      <c r="D430"/>
      <c r="E430"/>
      <c r="F430"/>
      <c r="H430"/>
    </row>
    <row r="431" spans="1:8" ht="15">
      <c r="A431"/>
      <c r="B431"/>
      <c r="D431"/>
      <c r="E431"/>
      <c r="F431"/>
      <c r="H431"/>
    </row>
    <row r="432" spans="1:8" ht="15">
      <c r="A432"/>
      <c r="B432"/>
      <c r="D432"/>
      <c r="E432"/>
      <c r="F432"/>
      <c r="H432"/>
    </row>
    <row r="433" spans="1:8" ht="15">
      <c r="A433"/>
      <c r="B433"/>
      <c r="D433"/>
      <c r="E433"/>
      <c r="F433"/>
      <c r="H433"/>
    </row>
    <row r="434" spans="1:8" ht="15">
      <c r="A434"/>
      <c r="B434"/>
      <c r="D434"/>
      <c r="E434"/>
      <c r="F434"/>
      <c r="H434"/>
    </row>
    <row r="435" spans="1:8" ht="15">
      <c r="A435"/>
      <c r="B435"/>
      <c r="D435"/>
      <c r="E435"/>
      <c r="F435"/>
      <c r="H435"/>
    </row>
    <row r="436" spans="1:8" ht="15">
      <c r="A436"/>
      <c r="B436"/>
      <c r="D436"/>
      <c r="E436"/>
      <c r="F436"/>
      <c r="H436"/>
    </row>
    <row r="437" spans="1:8" ht="15">
      <c r="A437"/>
      <c r="B437"/>
      <c r="D437"/>
      <c r="E437"/>
      <c r="F437"/>
      <c r="H437"/>
    </row>
    <row r="438" spans="1:8" ht="15">
      <c r="A438"/>
      <c r="B438"/>
      <c r="D438"/>
      <c r="E438"/>
      <c r="F438"/>
      <c r="H438"/>
    </row>
    <row r="439" spans="1:8" ht="15">
      <c r="A439"/>
      <c r="B439"/>
      <c r="D439"/>
      <c r="E439"/>
      <c r="F439"/>
      <c r="H439"/>
    </row>
    <row r="440" spans="1:8" ht="15">
      <c r="A440"/>
      <c r="B440"/>
      <c r="D440"/>
      <c r="E440"/>
      <c r="F440"/>
      <c r="H440"/>
    </row>
    <row r="441" spans="1:8" ht="15">
      <c r="A441"/>
      <c r="B441"/>
      <c r="D441"/>
      <c r="E441"/>
      <c r="F441"/>
      <c r="H441"/>
    </row>
    <row r="442" spans="1:8" ht="15">
      <c r="A442"/>
      <c r="B442"/>
      <c r="D442"/>
      <c r="E442"/>
      <c r="F442"/>
      <c r="H442"/>
    </row>
    <row r="443" spans="1:8" ht="15">
      <c r="A443"/>
      <c r="B443"/>
      <c r="D443"/>
      <c r="E443"/>
      <c r="F443"/>
      <c r="H443"/>
    </row>
    <row r="444" spans="1:8" ht="15">
      <c r="A444"/>
      <c r="B444"/>
      <c r="D444"/>
      <c r="E444"/>
      <c r="F444"/>
      <c r="H444"/>
    </row>
    <row r="445" spans="1:8" ht="15">
      <c r="A445"/>
      <c r="B445"/>
      <c r="D445"/>
      <c r="E445"/>
      <c r="F445"/>
      <c r="H445"/>
    </row>
    <row r="446" spans="1:8" ht="15">
      <c r="A446"/>
      <c r="B446"/>
      <c r="D446"/>
      <c r="E446"/>
      <c r="F446"/>
      <c r="H446"/>
    </row>
    <row r="447" spans="1:8" ht="15">
      <c r="A447"/>
      <c r="B447"/>
      <c r="D447"/>
      <c r="E447"/>
      <c r="F447"/>
      <c r="H447"/>
    </row>
    <row r="448" spans="1:8" ht="15">
      <c r="A448"/>
      <c r="B448"/>
      <c r="D448"/>
      <c r="E448"/>
      <c r="F448"/>
      <c r="H448"/>
    </row>
    <row r="449" spans="1:8" ht="15">
      <c r="A449"/>
      <c r="B449"/>
      <c r="D449"/>
      <c r="E449"/>
      <c r="F449"/>
      <c r="H449"/>
    </row>
    <row r="450" spans="1:8" ht="15">
      <c r="A450"/>
      <c r="B450"/>
      <c r="D450"/>
      <c r="E450"/>
      <c r="F450"/>
      <c r="H450"/>
    </row>
    <row r="451" spans="1:8" ht="15">
      <c r="A451"/>
      <c r="B451"/>
      <c r="D451"/>
      <c r="E451"/>
      <c r="F451"/>
      <c r="H451"/>
    </row>
    <row r="452" spans="1:8" ht="15">
      <c r="A452"/>
      <c r="B452"/>
      <c r="D452"/>
      <c r="E452"/>
      <c r="F452"/>
      <c r="H452"/>
    </row>
    <row r="453" spans="1:8" ht="15">
      <c r="A453"/>
      <c r="B453"/>
      <c r="D453"/>
      <c r="E453"/>
      <c r="F453"/>
      <c r="H453"/>
    </row>
    <row r="454" spans="1:8" ht="15">
      <c r="A454"/>
      <c r="B454"/>
      <c r="D454"/>
      <c r="E454"/>
      <c r="F454"/>
      <c r="H454"/>
    </row>
    <row r="455" spans="1:8" ht="15">
      <c r="A455"/>
      <c r="B455"/>
      <c r="D455"/>
      <c r="E455"/>
      <c r="F455"/>
      <c r="H455"/>
    </row>
    <row r="456" spans="1:8" ht="15">
      <c r="A456"/>
      <c r="B456"/>
      <c r="D456"/>
      <c r="E456"/>
      <c r="F456"/>
      <c r="H456"/>
    </row>
    <row r="457" spans="1:8" ht="15">
      <c r="A457"/>
      <c r="B457"/>
      <c r="D457"/>
      <c r="E457"/>
      <c r="F457"/>
      <c r="H457"/>
    </row>
    <row r="458" spans="1:8" ht="15">
      <c r="A458"/>
      <c r="B458"/>
      <c r="D458"/>
      <c r="E458"/>
      <c r="F458"/>
      <c r="H458"/>
    </row>
    <row r="459" spans="1:8" ht="15">
      <c r="A459"/>
      <c r="B459"/>
      <c r="D459"/>
      <c r="E459"/>
      <c r="F459"/>
      <c r="H459"/>
    </row>
    <row r="460" spans="1:8" ht="15">
      <c r="A460"/>
      <c r="B460"/>
      <c r="D460"/>
      <c r="E460"/>
      <c r="F460"/>
      <c r="H460"/>
    </row>
    <row r="461" spans="1:8" ht="15">
      <c r="A461"/>
      <c r="B461"/>
      <c r="D461"/>
      <c r="E461"/>
      <c r="F461"/>
      <c r="H461"/>
    </row>
    <row r="462" spans="1:8" ht="15">
      <c r="A462"/>
      <c r="B462"/>
      <c r="D462"/>
      <c r="E462"/>
      <c r="F462"/>
      <c r="H462"/>
    </row>
    <row r="463" spans="1:8" ht="15">
      <c r="A463"/>
      <c r="B463"/>
      <c r="D463"/>
      <c r="E463"/>
      <c r="F463"/>
      <c r="H463"/>
    </row>
    <row r="464" spans="1:8" ht="15">
      <c r="A464"/>
      <c r="B464"/>
      <c r="D464"/>
      <c r="E464"/>
      <c r="F464"/>
      <c r="H464"/>
    </row>
    <row r="465" spans="1:8" ht="15">
      <c r="A465"/>
      <c r="B465"/>
      <c r="D465"/>
      <c r="E465"/>
      <c r="F465"/>
      <c r="H465"/>
    </row>
    <row r="466" spans="1:8" ht="15">
      <c r="A466"/>
      <c r="B466"/>
      <c r="D466"/>
      <c r="E466"/>
      <c r="F466"/>
      <c r="H466"/>
    </row>
    <row r="467" spans="1:8" ht="15">
      <c r="A467"/>
      <c r="B467"/>
      <c r="D467"/>
      <c r="E467"/>
      <c r="F467"/>
      <c r="H467"/>
    </row>
    <row r="468" spans="1:8" ht="15">
      <c r="A468"/>
      <c r="B468"/>
      <c r="D468"/>
      <c r="E468"/>
      <c r="F468"/>
      <c r="H468"/>
    </row>
    <row r="469" spans="1:8" ht="15">
      <c r="A469"/>
      <c r="B469"/>
      <c r="D469"/>
      <c r="E469"/>
      <c r="F469"/>
      <c r="H469"/>
    </row>
    <row r="470" spans="1:8" ht="15">
      <c r="A470"/>
      <c r="B470"/>
      <c r="D470"/>
      <c r="E470"/>
      <c r="F470"/>
      <c r="H470"/>
    </row>
    <row r="471" spans="1:8" ht="15">
      <c r="A471"/>
      <c r="B471"/>
      <c r="D471"/>
      <c r="E471"/>
      <c r="F471"/>
      <c r="H471"/>
    </row>
    <row r="472" spans="1:8" ht="15">
      <c r="A472"/>
      <c r="B472"/>
      <c r="D472"/>
      <c r="E472"/>
      <c r="F472"/>
      <c r="H472"/>
    </row>
    <row r="473" spans="1:8" ht="15">
      <c r="A473"/>
      <c r="B473"/>
      <c r="D473"/>
      <c r="E473"/>
      <c r="F473"/>
      <c r="H473"/>
    </row>
    <row r="474" spans="1:8" ht="15">
      <c r="A474"/>
      <c r="B474"/>
      <c r="D474"/>
      <c r="E474"/>
      <c r="F474"/>
      <c r="H474"/>
    </row>
    <row r="475" spans="1:8" ht="15">
      <c r="A475"/>
      <c r="B475"/>
      <c r="D475"/>
      <c r="E475"/>
      <c r="F475"/>
      <c r="H475"/>
    </row>
    <row r="476" spans="1:8" ht="15">
      <c r="A476"/>
      <c r="B476"/>
      <c r="D476"/>
      <c r="E476"/>
      <c r="F476"/>
      <c r="H476"/>
    </row>
    <row r="477" spans="1:8" ht="15">
      <c r="A477"/>
      <c r="B477"/>
      <c r="D477"/>
      <c r="E477"/>
      <c r="F477"/>
      <c r="H477"/>
    </row>
    <row r="478" spans="1:8" ht="15">
      <c r="A478"/>
      <c r="B478"/>
      <c r="D478"/>
      <c r="E478"/>
      <c r="F478"/>
      <c r="H478"/>
    </row>
    <row r="479" spans="1:8" ht="15">
      <c r="A479"/>
      <c r="B479"/>
      <c r="D479"/>
      <c r="E479"/>
      <c r="F479"/>
      <c r="H479"/>
    </row>
    <row r="480" spans="1:8" ht="15">
      <c r="A480"/>
      <c r="B480"/>
      <c r="D480"/>
      <c r="E480"/>
      <c r="F480"/>
      <c r="H480"/>
    </row>
    <row r="481" spans="1:8" ht="15">
      <c r="A481"/>
      <c r="B481"/>
      <c r="D481"/>
      <c r="E481"/>
      <c r="F481"/>
      <c r="H481"/>
    </row>
    <row r="482" spans="1:8" ht="15">
      <c r="A482"/>
      <c r="B482"/>
      <c r="D482"/>
      <c r="E482"/>
      <c r="F482"/>
      <c r="H482"/>
    </row>
    <row r="483" spans="1:8" ht="15">
      <c r="A483"/>
      <c r="B483"/>
      <c r="D483"/>
      <c r="E483"/>
      <c r="F483"/>
      <c r="H483"/>
    </row>
    <row r="484" spans="1:8" ht="15">
      <c r="A484"/>
      <c r="B484"/>
      <c r="D484"/>
      <c r="E484"/>
      <c r="F484"/>
      <c r="H484"/>
    </row>
    <row r="485" spans="1:8" ht="15">
      <c r="A485"/>
      <c r="B485"/>
      <c r="D485"/>
      <c r="E485"/>
      <c r="F485"/>
      <c r="H485"/>
    </row>
    <row r="486" spans="1:8" ht="15">
      <c r="A486"/>
      <c r="B486"/>
      <c r="D486"/>
      <c r="E486"/>
      <c r="F486"/>
      <c r="H486"/>
    </row>
    <row r="487" spans="1:8" ht="15">
      <c r="A487"/>
      <c r="B487"/>
      <c r="D487"/>
      <c r="E487"/>
      <c r="F487"/>
      <c r="H487"/>
    </row>
    <row r="488" spans="1:8" ht="15">
      <c r="A488"/>
      <c r="B488"/>
      <c r="D488"/>
      <c r="E488"/>
      <c r="F488"/>
      <c r="H488"/>
    </row>
    <row r="489" spans="1:8" ht="15">
      <c r="A489"/>
      <c r="B489"/>
      <c r="D489"/>
      <c r="E489"/>
      <c r="F489"/>
      <c r="H489"/>
    </row>
    <row r="490" spans="1:8" ht="15">
      <c r="A490"/>
      <c r="B490"/>
      <c r="D490"/>
      <c r="E490"/>
      <c r="F490"/>
      <c r="H490"/>
    </row>
    <row r="491" spans="1:8" ht="15">
      <c r="A491"/>
      <c r="B491"/>
      <c r="D491"/>
      <c r="E491"/>
      <c r="F491"/>
      <c r="H491"/>
    </row>
    <row r="492" spans="1:8" ht="15">
      <c r="A492"/>
      <c r="B492"/>
      <c r="D492"/>
      <c r="E492"/>
      <c r="F492"/>
      <c r="H492"/>
    </row>
    <row r="493" spans="1:8" ht="15">
      <c r="A493"/>
      <c r="B493"/>
      <c r="D493"/>
      <c r="E493"/>
      <c r="F493"/>
      <c r="H493"/>
    </row>
    <row r="494" spans="1:8" ht="15">
      <c r="A494"/>
      <c r="B494"/>
      <c r="D494"/>
      <c r="E494"/>
      <c r="F494"/>
      <c r="H494"/>
    </row>
    <row r="495" spans="1:8" ht="15">
      <c r="A495"/>
      <c r="B495"/>
      <c r="D495"/>
      <c r="E495"/>
      <c r="F495"/>
      <c r="H495"/>
    </row>
    <row r="496" spans="1:8" ht="15">
      <c r="A496"/>
      <c r="B496"/>
      <c r="D496"/>
      <c r="E496"/>
      <c r="F496"/>
      <c r="H496"/>
    </row>
    <row r="497" spans="1:8" ht="15">
      <c r="A497"/>
      <c r="B497"/>
      <c r="D497"/>
      <c r="E497"/>
      <c r="F497"/>
      <c r="H497"/>
    </row>
    <row r="498" spans="1:8" ht="15">
      <c r="A498"/>
      <c r="B498"/>
      <c r="D498"/>
      <c r="E498"/>
      <c r="F498"/>
      <c r="H498"/>
    </row>
    <row r="499" spans="1:8" ht="15">
      <c r="A499"/>
      <c r="B499"/>
      <c r="D499"/>
      <c r="E499"/>
      <c r="F499"/>
      <c r="H499"/>
    </row>
    <row r="500" spans="1:8" ht="15">
      <c r="A500"/>
      <c r="B500"/>
      <c r="D500"/>
      <c r="E500"/>
      <c r="F500"/>
      <c r="H500"/>
    </row>
    <row r="501" spans="1:8" ht="15">
      <c r="A501"/>
      <c r="B501"/>
      <c r="D501"/>
      <c r="E501"/>
      <c r="F501"/>
      <c r="H501"/>
    </row>
    <row r="502" spans="1:8" ht="15">
      <c r="A502"/>
      <c r="B502"/>
      <c r="D502"/>
      <c r="E502"/>
      <c r="F502"/>
      <c r="H502"/>
    </row>
    <row r="503" spans="1:8" ht="15">
      <c r="A503"/>
      <c r="B503"/>
      <c r="D503"/>
      <c r="E503"/>
      <c r="F503"/>
      <c r="H503"/>
    </row>
    <row r="504" spans="1:8" ht="15">
      <c r="A504"/>
      <c r="B504"/>
      <c r="D504"/>
      <c r="E504"/>
      <c r="F504"/>
      <c r="H504"/>
    </row>
    <row r="505" spans="1:8" ht="15">
      <c r="A505"/>
      <c r="B505"/>
      <c r="D505"/>
      <c r="E505"/>
      <c r="F505"/>
      <c r="H505"/>
    </row>
    <row r="506" spans="1:8" ht="15">
      <c r="A506"/>
      <c r="B506"/>
      <c r="D506"/>
      <c r="E506"/>
      <c r="F506"/>
      <c r="H506"/>
    </row>
    <row r="507" spans="1:8" ht="15">
      <c r="A507"/>
      <c r="B507"/>
      <c r="D507"/>
      <c r="E507"/>
      <c r="F507"/>
      <c r="H507"/>
    </row>
    <row r="508" spans="1:8" ht="15">
      <c r="A508"/>
      <c r="B508"/>
      <c r="D508"/>
      <c r="E508"/>
      <c r="F508"/>
      <c r="H508"/>
    </row>
    <row r="509" spans="1:8" ht="15">
      <c r="A509"/>
      <c r="B509"/>
      <c r="D509"/>
      <c r="E509"/>
      <c r="F509"/>
      <c r="H509"/>
    </row>
    <row r="510" spans="1:8" ht="15">
      <c r="A510"/>
      <c r="B510"/>
      <c r="D510"/>
      <c r="E510"/>
      <c r="F510"/>
      <c r="H510"/>
    </row>
    <row r="511" spans="1:8" ht="15">
      <c r="A511"/>
      <c r="B511"/>
      <c r="D511"/>
      <c r="E511"/>
      <c r="F511"/>
      <c r="H511"/>
    </row>
    <row r="512" spans="1:8" ht="15">
      <c r="A512"/>
      <c r="B512"/>
      <c r="D512"/>
      <c r="E512"/>
      <c r="F512"/>
      <c r="H512"/>
    </row>
    <row r="513" spans="1:8" ht="15">
      <c r="A513"/>
      <c r="B513"/>
      <c r="D513"/>
      <c r="E513"/>
      <c r="F513"/>
      <c r="H513"/>
    </row>
    <row r="514" spans="1:8" ht="15">
      <c r="A514"/>
      <c r="B514"/>
      <c r="D514"/>
      <c r="E514"/>
      <c r="F514"/>
      <c r="H514"/>
    </row>
    <row r="515" spans="1:8" ht="15">
      <c r="A515"/>
      <c r="B515"/>
      <c r="D515"/>
      <c r="E515"/>
      <c r="F515"/>
      <c r="H515"/>
    </row>
    <row r="516" spans="1:8" ht="15">
      <c r="A516"/>
      <c r="B516"/>
      <c r="D516"/>
      <c r="E516"/>
      <c r="F516"/>
      <c r="H516"/>
    </row>
    <row r="517" spans="1:8" ht="15">
      <c r="A517"/>
      <c r="B517"/>
      <c r="D517"/>
      <c r="E517"/>
      <c r="F517"/>
      <c r="H517"/>
    </row>
    <row r="518" spans="1:8" ht="15">
      <c r="A518"/>
      <c r="B518"/>
      <c r="D518"/>
      <c r="E518"/>
      <c r="F518"/>
      <c r="H518"/>
    </row>
    <row r="519" spans="1:8" ht="15">
      <c r="A519"/>
      <c r="B519"/>
      <c r="D519"/>
      <c r="E519"/>
      <c r="F519"/>
      <c r="H519"/>
    </row>
    <row r="520" spans="1:8" ht="15">
      <c r="A520"/>
      <c r="B520"/>
      <c r="D520"/>
      <c r="E520"/>
      <c r="F520"/>
      <c r="H520"/>
    </row>
    <row r="521" spans="1:8" ht="15">
      <c r="A521"/>
      <c r="B521"/>
      <c r="D521"/>
      <c r="E521"/>
      <c r="F521"/>
      <c r="H521"/>
    </row>
    <row r="522" spans="1:8" ht="15">
      <c r="A522"/>
      <c r="B522"/>
      <c r="D522"/>
      <c r="E522"/>
      <c r="F522"/>
      <c r="H522"/>
    </row>
    <row r="523" spans="1:8" ht="15">
      <c r="A523"/>
      <c r="B523"/>
      <c r="D523"/>
      <c r="E523"/>
      <c r="F523"/>
      <c r="H523"/>
    </row>
    <row r="524" spans="1:8" ht="15">
      <c r="A524"/>
      <c r="B524"/>
      <c r="D524"/>
      <c r="E524"/>
      <c r="F524"/>
      <c r="H524"/>
    </row>
    <row r="525" spans="1:8" ht="15">
      <c r="A525"/>
      <c r="B525"/>
      <c r="D525"/>
      <c r="E525"/>
      <c r="F525"/>
      <c r="H525"/>
    </row>
    <row r="526" spans="1:8" ht="15">
      <c r="A526"/>
      <c r="B526"/>
      <c r="D526"/>
      <c r="E526"/>
      <c r="F526"/>
      <c r="H526"/>
    </row>
    <row r="527" spans="1:8" ht="15">
      <c r="A527"/>
      <c r="B527"/>
      <c r="D527"/>
      <c r="E527"/>
      <c r="F527"/>
      <c r="H527"/>
    </row>
    <row r="528" spans="1:8" ht="15">
      <c r="A528"/>
      <c r="B528"/>
      <c r="D528"/>
      <c r="E528"/>
      <c r="F528"/>
      <c r="H528"/>
    </row>
    <row r="529" spans="1:8" ht="15">
      <c r="A529"/>
      <c r="B529"/>
      <c r="D529"/>
      <c r="E529"/>
      <c r="F529"/>
      <c r="H529"/>
    </row>
    <row r="530" spans="1:8" ht="15">
      <c r="A530"/>
      <c r="B530"/>
      <c r="D530"/>
      <c r="E530"/>
      <c r="F530"/>
      <c r="H530"/>
    </row>
    <row r="531" spans="1:8" ht="15">
      <c r="A531"/>
      <c r="B531"/>
      <c r="D531"/>
      <c r="E531"/>
      <c r="F531"/>
      <c r="H531"/>
    </row>
    <row r="532" spans="1:8" ht="15">
      <c r="A532"/>
      <c r="B532"/>
      <c r="D532"/>
      <c r="E532"/>
      <c r="F532"/>
      <c r="H532"/>
    </row>
    <row r="533" spans="1:8" ht="15">
      <c r="A533"/>
      <c r="B533"/>
      <c r="D533"/>
      <c r="E533"/>
      <c r="F533"/>
      <c r="H533"/>
    </row>
    <row r="534" spans="1:8" ht="15">
      <c r="A534"/>
      <c r="B534"/>
      <c r="D534"/>
      <c r="E534"/>
      <c r="F534"/>
      <c r="H534"/>
    </row>
    <row r="535" spans="1:8" ht="15">
      <c r="A535"/>
      <c r="B535"/>
      <c r="D535"/>
      <c r="E535"/>
      <c r="F535"/>
      <c r="H535"/>
    </row>
    <row r="536" spans="1:8" ht="15">
      <c r="A536"/>
      <c r="B536"/>
      <c r="D536"/>
      <c r="E536"/>
      <c r="F536"/>
      <c r="H536"/>
    </row>
    <row r="537" spans="1:8" ht="15">
      <c r="A537"/>
      <c r="B537"/>
      <c r="D537"/>
      <c r="E537"/>
      <c r="F537"/>
      <c r="H537"/>
    </row>
    <row r="538" spans="1:8" ht="15">
      <c r="A538"/>
      <c r="B538"/>
      <c r="D538"/>
      <c r="E538"/>
      <c r="F538"/>
      <c r="H538"/>
    </row>
    <row r="539" spans="1:8" ht="15">
      <c r="A539"/>
      <c r="B539"/>
      <c r="D539"/>
      <c r="E539"/>
      <c r="F539"/>
      <c r="H539"/>
    </row>
    <row r="540" spans="1:8" ht="15">
      <c r="A540"/>
      <c r="B540"/>
      <c r="D540"/>
      <c r="E540"/>
      <c r="F540"/>
      <c r="H540"/>
    </row>
    <row r="541" spans="1:8" ht="15">
      <c r="A541"/>
      <c r="B541"/>
      <c r="D541"/>
      <c r="E541"/>
      <c r="F541"/>
      <c r="H541"/>
    </row>
    <row r="542" spans="1:8" ht="15">
      <c r="A542"/>
      <c r="B542"/>
      <c r="D542"/>
      <c r="E542"/>
      <c r="F542"/>
      <c r="H542"/>
    </row>
    <row r="543" spans="1:8" ht="15">
      <c r="A543"/>
      <c r="B543"/>
      <c r="D543"/>
      <c r="E543"/>
      <c r="F543"/>
      <c r="H543"/>
    </row>
    <row r="544" spans="1:8" ht="15">
      <c r="A544"/>
      <c r="B544"/>
      <c r="D544"/>
      <c r="E544"/>
      <c r="F544"/>
      <c r="H544"/>
    </row>
    <row r="545" spans="1:8" ht="15">
      <c r="A545"/>
      <c r="B545"/>
      <c r="D545"/>
      <c r="E545"/>
      <c r="F545"/>
      <c r="H545"/>
    </row>
    <row r="546" spans="1:8" ht="15">
      <c r="A546"/>
      <c r="B546"/>
      <c r="D546"/>
      <c r="E546"/>
      <c r="F546"/>
      <c r="H546"/>
    </row>
    <row r="547" spans="1:8" ht="15">
      <c r="A547"/>
      <c r="B547"/>
      <c r="D547"/>
      <c r="E547"/>
      <c r="F547"/>
      <c r="H547"/>
    </row>
    <row r="548" spans="1:8" ht="15">
      <c r="A548"/>
      <c r="B548"/>
      <c r="D548"/>
      <c r="E548"/>
      <c r="F548"/>
      <c r="H548"/>
    </row>
    <row r="549" spans="1:8" ht="15">
      <c r="A549"/>
      <c r="B549"/>
      <c r="D549"/>
      <c r="E549"/>
      <c r="F549"/>
      <c r="H549"/>
    </row>
    <row r="550" spans="1:8" ht="15">
      <c r="A550"/>
      <c r="B550"/>
      <c r="D550"/>
      <c r="E550"/>
      <c r="F550"/>
      <c r="H550"/>
    </row>
    <row r="551" spans="1:8" ht="15">
      <c r="A551"/>
      <c r="B551"/>
      <c r="D551"/>
      <c r="E551"/>
      <c r="F551"/>
      <c r="H551"/>
    </row>
    <row r="552" spans="1:8" ht="15">
      <c r="A552"/>
      <c r="B552"/>
      <c r="D552"/>
      <c r="E552"/>
      <c r="F552"/>
      <c r="H552"/>
    </row>
    <row r="553" spans="1:8" ht="15">
      <c r="A553"/>
      <c r="B553"/>
      <c r="D553"/>
      <c r="E553"/>
      <c r="F553"/>
      <c r="H553"/>
    </row>
    <row r="554" spans="1:8" ht="15">
      <c r="A554"/>
      <c r="B554"/>
      <c r="D554"/>
      <c r="E554"/>
      <c r="F554"/>
      <c r="H554"/>
    </row>
    <row r="555" spans="1:8" ht="15">
      <c r="A555"/>
      <c r="B555"/>
      <c r="D555"/>
      <c r="E555"/>
      <c r="F555"/>
      <c r="H555"/>
    </row>
    <row r="556" spans="1:8" ht="15">
      <c r="A556"/>
      <c r="B556"/>
      <c r="D556"/>
      <c r="E556"/>
      <c r="F556"/>
      <c r="H556"/>
    </row>
    <row r="557" spans="1:8" ht="15">
      <c r="A557"/>
      <c r="B557"/>
      <c r="D557"/>
      <c r="E557"/>
      <c r="F557"/>
      <c r="H557"/>
    </row>
    <row r="558" spans="1:8" ht="15">
      <c r="A558"/>
      <c r="B558"/>
      <c r="D558"/>
      <c r="E558"/>
      <c r="F558"/>
      <c r="H558"/>
    </row>
    <row r="559" spans="1:8" ht="15">
      <c r="A559"/>
      <c r="B559"/>
      <c r="D559"/>
      <c r="E559"/>
      <c r="F559"/>
      <c r="H559"/>
    </row>
    <row r="560" spans="1:8" ht="15">
      <c r="A560"/>
      <c r="B560"/>
      <c r="D560"/>
      <c r="E560"/>
      <c r="F560"/>
      <c r="H560"/>
    </row>
    <row r="561" spans="1:8" ht="15">
      <c r="A561"/>
      <c r="B561"/>
      <c r="D561"/>
      <c r="E561"/>
      <c r="F561"/>
      <c r="H561"/>
    </row>
    <row r="562" spans="1:8" ht="15">
      <c r="A562"/>
      <c r="B562"/>
      <c r="D562"/>
      <c r="E562"/>
      <c r="F562"/>
      <c r="H562"/>
    </row>
    <row r="563" spans="1:8" ht="15">
      <c r="A563"/>
      <c r="B563"/>
      <c r="D563"/>
      <c r="E563"/>
      <c r="F563"/>
      <c r="H563"/>
    </row>
    <row r="564" spans="1:8" ht="15">
      <c r="A564"/>
      <c r="B564"/>
      <c r="D564"/>
      <c r="E564"/>
      <c r="F564"/>
      <c r="H564"/>
    </row>
    <row r="565" spans="1:8" ht="15">
      <c r="A565"/>
      <c r="B565"/>
      <c r="D565"/>
      <c r="E565"/>
      <c r="F565"/>
      <c r="H565"/>
    </row>
    <row r="566" spans="1:8" ht="15">
      <c r="A566"/>
      <c r="B566"/>
      <c r="D566"/>
      <c r="E566"/>
      <c r="F566"/>
      <c r="H566"/>
    </row>
    <row r="567" spans="1:8" ht="15">
      <c r="A567"/>
      <c r="B567"/>
      <c r="D567"/>
      <c r="E567"/>
      <c r="F567"/>
      <c r="H567"/>
    </row>
    <row r="568" spans="1:8" ht="15">
      <c r="A568"/>
      <c r="B568"/>
      <c r="D568"/>
      <c r="E568"/>
      <c r="F568"/>
      <c r="H568"/>
    </row>
    <row r="569" spans="1:8" ht="15">
      <c r="A569"/>
      <c r="B569"/>
      <c r="D569"/>
      <c r="E569"/>
      <c r="F569"/>
      <c r="H569"/>
    </row>
    <row r="570" spans="1:8" ht="15">
      <c r="A570"/>
      <c r="B570"/>
      <c r="D570"/>
      <c r="E570"/>
      <c r="F570"/>
      <c r="H570"/>
    </row>
    <row r="571" spans="1:8" ht="15">
      <c r="A571"/>
      <c r="B571"/>
      <c r="D571"/>
      <c r="E571"/>
      <c r="F571"/>
      <c r="H571"/>
    </row>
    <row r="572" spans="1:8" ht="15">
      <c r="A572"/>
      <c r="B572"/>
      <c r="D572"/>
      <c r="E572"/>
      <c r="F572"/>
      <c r="H572"/>
    </row>
    <row r="573" spans="1:8" ht="15">
      <c r="A573"/>
      <c r="B573"/>
      <c r="D573"/>
      <c r="E573"/>
      <c r="F573"/>
      <c r="H573"/>
    </row>
    <row r="574" spans="1:8" ht="15">
      <c r="A574"/>
      <c r="B574"/>
      <c r="D574"/>
      <c r="E574"/>
      <c r="F574"/>
      <c r="H574"/>
    </row>
    <row r="575" spans="1:8" ht="15">
      <c r="A575"/>
      <c r="B575"/>
      <c r="D575"/>
      <c r="E575"/>
      <c r="F575"/>
      <c r="H575"/>
    </row>
    <row r="576" spans="1:8" ht="15">
      <c r="A576"/>
      <c r="B576"/>
      <c r="D576"/>
      <c r="E576"/>
      <c r="F576"/>
      <c r="H576"/>
    </row>
    <row r="577" spans="1:8" ht="15">
      <c r="A577"/>
      <c r="B577"/>
      <c r="D577"/>
      <c r="E577"/>
      <c r="F577"/>
      <c r="H577"/>
    </row>
    <row r="578" spans="1:8" ht="15">
      <c r="A578"/>
      <c r="B578"/>
      <c r="D578"/>
      <c r="E578"/>
      <c r="F578"/>
      <c r="H578"/>
    </row>
    <row r="579" spans="1:8" ht="15">
      <c r="A579"/>
      <c r="B579"/>
      <c r="D579"/>
      <c r="E579"/>
      <c r="F579"/>
      <c r="H579"/>
    </row>
    <row r="580" spans="1:8" ht="15">
      <c r="A580"/>
      <c r="B580"/>
      <c r="D580"/>
      <c r="E580"/>
      <c r="F580"/>
      <c r="H580"/>
    </row>
    <row r="581" spans="1:8" ht="15">
      <c r="A581"/>
      <c r="B581"/>
      <c r="D581"/>
      <c r="E581"/>
      <c r="F581"/>
      <c r="H581"/>
    </row>
    <row r="582" spans="1:8" ht="15">
      <c r="A582"/>
      <c r="B582"/>
      <c r="D582"/>
      <c r="E582"/>
      <c r="F582"/>
      <c r="H582"/>
    </row>
    <row r="583" spans="1:8" ht="15">
      <c r="A583"/>
      <c r="B583"/>
      <c r="D583"/>
      <c r="E583"/>
      <c r="F583"/>
      <c r="H583"/>
    </row>
    <row r="584" spans="1:8" ht="15">
      <c r="A584"/>
      <c r="B584"/>
      <c r="D584"/>
      <c r="E584"/>
      <c r="F584"/>
      <c r="H584"/>
    </row>
    <row r="585" spans="1:8" ht="15">
      <c r="A585"/>
      <c r="B585"/>
      <c r="D585"/>
      <c r="E585"/>
      <c r="F585"/>
      <c r="H585"/>
    </row>
    <row r="586" spans="1:8" ht="15">
      <c r="A586"/>
      <c r="B586"/>
      <c r="D586"/>
      <c r="E586"/>
      <c r="F586"/>
      <c r="H586"/>
    </row>
    <row r="587" spans="1:8" ht="15">
      <c r="A587"/>
      <c r="B587"/>
      <c r="D587"/>
      <c r="E587"/>
      <c r="F587"/>
      <c r="H587"/>
    </row>
    <row r="588" spans="1:8" ht="15">
      <c r="A588"/>
      <c r="B588"/>
      <c r="D588"/>
      <c r="E588"/>
      <c r="F588"/>
      <c r="H588"/>
    </row>
    <row r="589" spans="1:8" ht="15">
      <c r="A589"/>
      <c r="B589"/>
      <c r="D589"/>
      <c r="E589"/>
      <c r="F589"/>
      <c r="H589"/>
    </row>
    <row r="590" spans="1:8" ht="15">
      <c r="A590"/>
      <c r="B590"/>
      <c r="D590"/>
      <c r="E590"/>
      <c r="F590"/>
      <c r="H590"/>
    </row>
    <row r="591" spans="1:8" ht="15">
      <c r="A591"/>
      <c r="B591"/>
      <c r="D591"/>
      <c r="E591"/>
      <c r="F591"/>
      <c r="H591"/>
    </row>
    <row r="592" spans="1:8" ht="15">
      <c r="A592"/>
      <c r="B592"/>
      <c r="D592"/>
      <c r="E592"/>
      <c r="F592"/>
      <c r="H592"/>
    </row>
    <row r="593" spans="1:8" ht="15">
      <c r="A593"/>
      <c r="B593"/>
      <c r="D593"/>
      <c r="E593"/>
      <c r="F593"/>
      <c r="H593"/>
    </row>
    <row r="594" spans="1:8" ht="15">
      <c r="A594"/>
      <c r="B594"/>
      <c r="D594"/>
      <c r="E594"/>
      <c r="F594"/>
      <c r="H594"/>
    </row>
    <row r="595" spans="1:8" ht="15">
      <c r="A595"/>
      <c r="B595"/>
      <c r="D595"/>
      <c r="E595"/>
      <c r="F595"/>
      <c r="H595"/>
    </row>
    <row r="596" spans="1:8" ht="15">
      <c r="A596"/>
      <c r="B596"/>
      <c r="D596"/>
      <c r="E596"/>
      <c r="F596"/>
      <c r="H596"/>
    </row>
    <row r="597" spans="1:8" ht="15">
      <c r="A597"/>
      <c r="B597"/>
      <c r="D597"/>
      <c r="E597"/>
      <c r="F597"/>
      <c r="H597"/>
    </row>
    <row r="598" spans="1:8" ht="15">
      <c r="A598"/>
      <c r="B598"/>
      <c r="D598"/>
      <c r="E598"/>
      <c r="F598"/>
      <c r="H598"/>
    </row>
    <row r="599" spans="1:8" ht="15">
      <c r="A599"/>
      <c r="B599"/>
      <c r="D599"/>
      <c r="E599"/>
      <c r="F599"/>
      <c r="H59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4"/>
    <dataValidation allowBlank="1" showErrorMessage="1" sqref="N2:N1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4"/>
    <dataValidation allowBlank="1" showInputMessage="1" promptTitle="Edge Color" prompt="To select an optional edge color, right-click and select Select Color on the right-click menu." sqref="C3:C164"/>
    <dataValidation allowBlank="1" showInputMessage="1" promptTitle="Edge Width" prompt="Enter an optional edge width between 1 and 10." errorTitle="Invalid Edge Width" error="The optional edge width must be a whole number between 1 and 10." sqref="D3:D164"/>
    <dataValidation allowBlank="1" showInputMessage="1" promptTitle="Edge Opacity" prompt="Enter an optional edge opacity between 0 (transparent) and 100 (opaque)." errorTitle="Invalid Edge Opacity" error="The optional edge opacity must be a whole number between 0 and 10." sqref="F3:F1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4">
      <formula1>ValidEdgeVisibilities</formula1>
    </dataValidation>
    <dataValidation allowBlank="1" showInputMessage="1" showErrorMessage="1" promptTitle="Vertex 1 Name" prompt="Enter the name of the edge's first vertex." sqref="A3:A164"/>
    <dataValidation allowBlank="1" showInputMessage="1" showErrorMessage="1" promptTitle="Vertex 2 Name" prompt="Enter the name of the edge's second vertex." sqref="B3:B164"/>
    <dataValidation allowBlank="1" showInputMessage="1" showErrorMessage="1" promptTitle="Edge Label" prompt="Enter an optional edge label." errorTitle="Invalid Edge Visibility" error="You have entered an unrecognized edge visibility.  Try selecting from the drop-down list instead." sqref="H3:H1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4"/>
  </dataValidations>
  <hyperlinks>
    <hyperlink ref="R20" r:id="rId1" display="https://twitter.com/JeffBezos/status/1093643321732464646"/>
    <hyperlink ref="R74" r:id="rId2" display="https://twitter.com/awwadsalotaibi/status/1094274463527399428"/>
    <hyperlink ref="R123" r:id="rId3" display="https://twitter.com/Yasir_KSA2030/status/1065653092023222273"/>
    <hyperlink ref="R148" r:id="rId4" display="https://twitter.com/JeffBezos/status/1093643321732464646"/>
    <hyperlink ref="U12" r:id="rId5" display="https://pbs.twimg.com/media/DrJNOS5XcAUB0Mh.jpg"/>
    <hyperlink ref="U13" r:id="rId6" display="https://pbs.twimg.com/media/DrJNOS5XcAUB0Mh.jpg"/>
    <hyperlink ref="U93" r:id="rId7" display="https://pbs.twimg.com/media/DpjPjxWW0AA8obk.jpg"/>
    <hyperlink ref="U94" r:id="rId8" display="https://pbs.twimg.com/media/DpjPjxWW0AA8obk.jpg"/>
    <hyperlink ref="U95" r:id="rId9" display="https://pbs.twimg.com/media/DpjPjxWW0AA8obk.jpg"/>
    <hyperlink ref="U96" r:id="rId10" display="https://pbs.twimg.com/media/DpjPjxWW0AA8obk.jpg"/>
    <hyperlink ref="U125" r:id="rId11" display="https://pbs.twimg.com/media/DrJlvw-X4AAjjHn.jpg"/>
    <hyperlink ref="U127" r:id="rId12" display="https://pbs.twimg.com/media/DrJlvw-X4AAjjHn.jpg"/>
    <hyperlink ref="U129" r:id="rId13" display="https://pbs.twimg.com/media/DrJlvw-X4AAjjHn.jpg"/>
    <hyperlink ref="U131" r:id="rId14" display="https://pbs.twimg.com/media/DrJlvw-X4AAjjHn.jpg"/>
    <hyperlink ref="U133" r:id="rId15" display="https://pbs.twimg.com/media/DrJlvw-X4AAjjHn.jpg"/>
    <hyperlink ref="U135" r:id="rId16" display="https://pbs.twimg.com/media/DrJlvw-X4AAjjHn.jpg"/>
    <hyperlink ref="U137" r:id="rId17" display="https://pbs.twimg.com/media/DrJlvw-X4AAjjHn.jpg"/>
    <hyperlink ref="U139" r:id="rId18" display="https://pbs.twimg.com/media/DrJlvw-X4AAjjHn.jpg"/>
    <hyperlink ref="U141" r:id="rId19" display="https://pbs.twimg.com/media/DrJlvw-X4AAjjHn.jpg"/>
    <hyperlink ref="U143" r:id="rId20" display="https://pbs.twimg.com/media/DrJlvw-X4AAjjHn.jpg"/>
    <hyperlink ref="U145" r:id="rId21" display="https://pbs.twimg.com/media/DrJkwjUWsAArWMa.jpg"/>
    <hyperlink ref="U153" r:id="rId22" display="https://pbs.twimg.com/media/DzYBO9gX0AEKZL-.jpg"/>
    <hyperlink ref="V3" r:id="rId23" display="http://pbs.twimg.com/profile_images/1090925575252910083/K4Q6e8nn_normal.jpg"/>
    <hyperlink ref="V4" r:id="rId24" display="http://pbs.twimg.com/profile_images/1088889243672498176/RWvGaZS5_normal.jpg"/>
    <hyperlink ref="V5" r:id="rId25" display="http://pbs.twimg.com/profile_images/1084563367434448896/vVZwi-Sm_normal.jpg"/>
    <hyperlink ref="V6" r:id="rId26" display="http://pbs.twimg.com/profile_images/652302946227646464/G_NvrXpu_normal.jpg"/>
    <hyperlink ref="V7" r:id="rId27" display="http://pbs.twimg.com/profile_images/652302946227646464/G_NvrXpu_normal.jpg"/>
    <hyperlink ref="V8" r:id="rId28" display="http://pbs.twimg.com/profile_images/1095226002534486017/2Ed3Esfb_normal.jpg"/>
    <hyperlink ref="V9" r:id="rId29" display="http://pbs.twimg.com/profile_images/1095226002534486017/2Ed3Esfb_normal.jpg"/>
    <hyperlink ref="V10" r:id="rId30" display="http://abs.twimg.com/sticky/default_profile_images/default_profile_normal.png"/>
    <hyperlink ref="V11" r:id="rId31" display="http://abs.twimg.com/sticky/default_profile_images/default_profile_normal.png"/>
    <hyperlink ref="V12" r:id="rId32" display="https://pbs.twimg.com/media/DrJNOS5XcAUB0Mh.jpg"/>
    <hyperlink ref="V13" r:id="rId33" display="https://pbs.twimg.com/media/DrJNOS5XcAUB0Mh.jpg"/>
    <hyperlink ref="V14" r:id="rId34" display="http://pbs.twimg.com/profile_images/1050312837204254720/H17sYd2a_normal.jpg"/>
    <hyperlink ref="V15" r:id="rId35" display="http://pbs.twimg.com/profile_images/1050312837204254720/H17sYd2a_normal.jpg"/>
    <hyperlink ref="V16" r:id="rId36" display="http://pbs.twimg.com/profile_images/1060857657718906880/XSYgyQuJ_normal.jpg"/>
    <hyperlink ref="V17" r:id="rId37" display="http://pbs.twimg.com/profile_images/1060857657718906880/XSYgyQuJ_normal.jpg"/>
    <hyperlink ref="V18" r:id="rId38" display="http://pbs.twimg.com/profile_images/1096154113207910401/xee-Riss_normal.jpg"/>
    <hyperlink ref="V19" r:id="rId39" display="http://pbs.twimg.com/profile_images/1096154113207910401/xee-Riss_normal.jpg"/>
    <hyperlink ref="V20" r:id="rId40" display="http://pbs.twimg.com/profile_images/1096039430593409025/V5vO-Z9x_normal.jpg"/>
    <hyperlink ref="V21" r:id="rId41" display="http://pbs.twimg.com/profile_images/1073605294327062529/pNgmV3qR_normal.jpg"/>
    <hyperlink ref="V22" r:id="rId42" display="http://pbs.twimg.com/profile_images/1073605294327062529/pNgmV3qR_normal.jpg"/>
    <hyperlink ref="V23" r:id="rId43" display="http://pbs.twimg.com/profile_images/1071791705966460929/bmFGiR9U_normal.jpg"/>
    <hyperlink ref="V24" r:id="rId44" display="http://pbs.twimg.com/profile_images/1071791705966460929/bmFGiR9U_normal.jpg"/>
    <hyperlink ref="V25" r:id="rId45" display="http://pbs.twimg.com/profile_images/604412971805057025/BGCnkDGr_normal.jpg"/>
    <hyperlink ref="V26" r:id="rId46" display="http://pbs.twimg.com/profile_images/604412971805057025/BGCnkDGr_normal.jpg"/>
    <hyperlink ref="V27" r:id="rId47" display="http://pbs.twimg.com/profile_images/974205835621658624/0U-6oFvl_normal.jpg"/>
    <hyperlink ref="V28" r:id="rId48" display="http://pbs.twimg.com/profile_images/974205835621658624/0U-6oFvl_normal.jpg"/>
    <hyperlink ref="V29" r:id="rId49" display="http://pbs.twimg.com/profile_images/928024872655220736/7SPajNf1_normal.jpg"/>
    <hyperlink ref="V30" r:id="rId50" display="http://pbs.twimg.com/profile_images/928024872655220736/7SPajNf1_normal.jpg"/>
    <hyperlink ref="V31" r:id="rId51" display="http://pbs.twimg.com/profile_images/1085893378905001984/6hxr-c75_normal.jpg"/>
    <hyperlink ref="V32" r:id="rId52" display="http://pbs.twimg.com/profile_images/1085893378905001984/6hxr-c75_normal.jpg"/>
    <hyperlink ref="V33" r:id="rId53" display="http://pbs.twimg.com/profile_images/769138711888027648/u2yJd24u_normal.jpg"/>
    <hyperlink ref="V34" r:id="rId54" display="http://pbs.twimg.com/profile_images/769138711888027648/u2yJd24u_normal.jpg"/>
    <hyperlink ref="V35" r:id="rId55" display="http://pbs.twimg.com/profile_images/1094263003153920000/Fnf_v1Ac_normal.jpg"/>
    <hyperlink ref="V36" r:id="rId56" display="http://pbs.twimg.com/profile_images/1094263003153920000/Fnf_v1Ac_normal.jpg"/>
    <hyperlink ref="V37" r:id="rId57" display="http://pbs.twimg.com/profile_images/1518089114/_____normal.jpg"/>
    <hyperlink ref="V38" r:id="rId58" display="http://pbs.twimg.com/profile_images/1518089114/_____normal.jpg"/>
    <hyperlink ref="V39" r:id="rId59" display="http://pbs.twimg.com/profile_images/1079804839109054464/kA3t6V2Y_normal.jpg"/>
    <hyperlink ref="V40" r:id="rId60" display="http://pbs.twimg.com/profile_images/1079804839109054464/kA3t6V2Y_normal.jpg"/>
    <hyperlink ref="V41" r:id="rId61" display="http://pbs.twimg.com/profile_images/1066744592937246721/l9YilqyE_normal.jpg"/>
    <hyperlink ref="V42" r:id="rId62" display="http://pbs.twimg.com/profile_images/1066744592937246721/l9YilqyE_normal.jpg"/>
    <hyperlink ref="V43" r:id="rId63" display="http://pbs.twimg.com/profile_images/753266045016612864/jVSDqUXD_normal.jpg"/>
    <hyperlink ref="V44" r:id="rId64" display="http://pbs.twimg.com/profile_images/753266045016612864/jVSDqUXD_normal.jpg"/>
    <hyperlink ref="V45" r:id="rId65" display="http://pbs.twimg.com/profile_images/598193882577371137/bBxk8Y9X_normal.jpg"/>
    <hyperlink ref="V46" r:id="rId66" display="http://pbs.twimg.com/profile_images/598193882577371137/bBxk8Y9X_normal.jpg"/>
    <hyperlink ref="V47" r:id="rId67" display="http://pbs.twimg.com/profile_images/1052633274911219712/TZy_RzYO_normal.jpg"/>
    <hyperlink ref="V48" r:id="rId68" display="http://pbs.twimg.com/profile_images/1052633274911219712/TZy_RzYO_normal.jpg"/>
    <hyperlink ref="V49" r:id="rId69" display="http://pbs.twimg.com/profile_images/477450409619898368/YUaommyc_normal.jpeg"/>
    <hyperlink ref="V50" r:id="rId70" display="http://pbs.twimg.com/profile_images/477450409619898368/YUaommyc_normal.jpeg"/>
    <hyperlink ref="V51" r:id="rId71" display="http://pbs.twimg.com/profile_images/970128451071078401/iOLfmDH0_normal.jpg"/>
    <hyperlink ref="V52" r:id="rId72" display="http://pbs.twimg.com/profile_images/970128451071078401/iOLfmDH0_normal.jpg"/>
    <hyperlink ref="V53" r:id="rId73" display="http://pbs.twimg.com/profile_images/1089941088247390208/YtRqiURw_normal.jpg"/>
    <hyperlink ref="V54" r:id="rId74" display="http://pbs.twimg.com/profile_images/1089941088247390208/YtRqiURw_normal.jpg"/>
    <hyperlink ref="V55" r:id="rId75" display="http://pbs.twimg.com/profile_images/971860138880577536/dtojYNxP_normal.jpg"/>
    <hyperlink ref="V56" r:id="rId76" display="http://pbs.twimg.com/profile_images/971860138880577536/dtojYNxP_normal.jpg"/>
    <hyperlink ref="V57" r:id="rId77" display="http://pbs.twimg.com/profile_images/1094320473687707648/KST8paxs_normal.jpg"/>
    <hyperlink ref="V58" r:id="rId78" display="http://pbs.twimg.com/profile_images/1094320473687707648/KST8paxs_normal.jpg"/>
    <hyperlink ref="V59" r:id="rId79" display="http://pbs.twimg.com/profile_images/1051514327419760645/hypvcB3A_normal.jpg"/>
    <hyperlink ref="V60" r:id="rId80" display="http://pbs.twimg.com/profile_images/1051514327419760645/hypvcB3A_normal.jpg"/>
    <hyperlink ref="V61" r:id="rId81" display="http://pbs.twimg.com/profile_images/1456585903/AJ_normal.jpg"/>
    <hyperlink ref="V62" r:id="rId82" display="http://pbs.twimg.com/profile_images/1456585903/AJ_normal.jpg"/>
    <hyperlink ref="V63" r:id="rId83" display="http://pbs.twimg.com/profile_images/946317056147894272/-nSlT_ZF_normal.jpg"/>
    <hyperlink ref="V64" r:id="rId84" display="http://pbs.twimg.com/profile_images/946317056147894272/-nSlT_ZF_normal.jpg"/>
    <hyperlink ref="V65" r:id="rId85" display="http://pbs.twimg.com/profile_images/1079815146917294080/t9BE61NJ_normal.jpg"/>
    <hyperlink ref="V66" r:id="rId86" display="http://pbs.twimg.com/profile_images/1079815146917294080/t9BE61NJ_normal.jpg"/>
    <hyperlink ref="V67" r:id="rId87" display="http://pbs.twimg.com/profile_images/1090694914252439552/Htigp-1E_normal.jpg"/>
    <hyperlink ref="V68" r:id="rId88" display="http://pbs.twimg.com/profile_images/1090694914252439552/Htigp-1E_normal.jpg"/>
    <hyperlink ref="V69" r:id="rId89" display="http://pbs.twimg.com/profile_images/883311887093567489/oaWDPudl_normal.jpg"/>
    <hyperlink ref="V70" r:id="rId90" display="http://pbs.twimg.com/profile_images/883311887093567489/oaWDPudl_normal.jpg"/>
    <hyperlink ref="V71" r:id="rId91" display="http://pbs.twimg.com/profile_images/750165656390205440/ZdlRfUD4_normal.jpg"/>
    <hyperlink ref="V72" r:id="rId92" display="http://pbs.twimg.com/profile_images/750165656390205440/ZdlRfUD4_normal.jpg"/>
    <hyperlink ref="V73" r:id="rId93" display="http://pbs.twimg.com/profile_images/745728106565144577/eli7EN73_normal.jpg"/>
    <hyperlink ref="V74" r:id="rId94" display="http://pbs.twimg.com/profile_images/745728106565144577/eli7EN73_normal.jpg"/>
    <hyperlink ref="V75" r:id="rId95" display="http://pbs.twimg.com/profile_images/973229744681553921/eKoSybvn_normal.jpg"/>
    <hyperlink ref="V76" r:id="rId96" display="http://pbs.twimg.com/profile_images/973229744681553921/eKoSybvn_normal.jpg"/>
    <hyperlink ref="V77" r:id="rId97" display="http://pbs.twimg.com/profile_images/827945929210736640/tos74Ii5_normal.jpg"/>
    <hyperlink ref="V78" r:id="rId98" display="http://pbs.twimg.com/profile_images/827945929210736640/tos74Ii5_normal.jpg"/>
    <hyperlink ref="V79" r:id="rId99" display="http://pbs.twimg.com/profile_images/344513261573367077/1e97b8e64b564d5c944b62ce59e74a55_normal.png"/>
    <hyperlink ref="V80" r:id="rId100" display="http://pbs.twimg.com/profile_images/344513261573367077/1e97b8e64b564d5c944b62ce59e74a55_normal.png"/>
    <hyperlink ref="V81" r:id="rId101" display="http://pbs.twimg.com/profile_images/877758419364708352/kr3eXyhu_normal.jpg"/>
    <hyperlink ref="V82" r:id="rId102" display="http://pbs.twimg.com/profile_images/877758419364708352/kr3eXyhu_normal.jpg"/>
    <hyperlink ref="V83" r:id="rId103" display="http://pbs.twimg.com/profile_images/1068569251571789825/6m4tJ5Ux_normal.jpg"/>
    <hyperlink ref="V84" r:id="rId104" display="http://pbs.twimg.com/profile_images/1068569251571789825/6m4tJ5Ux_normal.jpg"/>
    <hyperlink ref="V85" r:id="rId105" display="http://pbs.twimg.com/profile_images/993121609555894272/EKzNIUMN_normal.jpg"/>
    <hyperlink ref="V86" r:id="rId106" display="http://pbs.twimg.com/profile_images/993121609555894272/EKzNIUMN_normal.jpg"/>
    <hyperlink ref="V87" r:id="rId107" display="http://pbs.twimg.com/profile_images/874693273859760128/5oZn_CeL_normal.jpg"/>
    <hyperlink ref="V88" r:id="rId108" display="http://pbs.twimg.com/profile_images/874693273859760128/5oZn_CeL_normal.jpg"/>
    <hyperlink ref="V89" r:id="rId109" display="http://pbs.twimg.com/profile_images/1086736475931271168/v-xpKS3B_normal.jpg"/>
    <hyperlink ref="V90" r:id="rId110" display="http://pbs.twimg.com/profile_images/1086736475931271168/v-xpKS3B_normal.jpg"/>
    <hyperlink ref="V91" r:id="rId111" display="http://pbs.twimg.com/profile_images/750161469061210112/yaYWKwFR_normal.jpg"/>
    <hyperlink ref="V92" r:id="rId112" display="http://pbs.twimg.com/profile_images/750161469061210112/yaYWKwFR_normal.jpg"/>
    <hyperlink ref="V93" r:id="rId113" display="https://pbs.twimg.com/media/DpjPjxWW0AA8obk.jpg"/>
    <hyperlink ref="V94" r:id="rId114" display="https://pbs.twimg.com/media/DpjPjxWW0AA8obk.jpg"/>
    <hyperlink ref="V95" r:id="rId115" display="https://pbs.twimg.com/media/DpjPjxWW0AA8obk.jpg"/>
    <hyperlink ref="V96" r:id="rId116" display="https://pbs.twimg.com/media/DpjPjxWW0AA8obk.jpg"/>
    <hyperlink ref="V97" r:id="rId117" display="http://pbs.twimg.com/profile_images/950849987159699458/3c8SB13x_normal.jpg"/>
    <hyperlink ref="V98" r:id="rId118" display="http://pbs.twimg.com/profile_images/950849987159699458/3c8SB13x_normal.jpg"/>
    <hyperlink ref="V99" r:id="rId119" display="http://pbs.twimg.com/profile_images/950849987159699458/3c8SB13x_normal.jpg"/>
    <hyperlink ref="V100" r:id="rId120" display="http://pbs.twimg.com/profile_images/950849987159699458/3c8SB13x_normal.jpg"/>
    <hyperlink ref="V101" r:id="rId121" display="http://pbs.twimg.com/profile_images/950849987159699458/3c8SB13x_normal.jpg"/>
    <hyperlink ref="V102" r:id="rId122" display="http://pbs.twimg.com/profile_images/1088909744637689856/aBcHRJzc_normal.jpg"/>
    <hyperlink ref="V103" r:id="rId123" display="http://pbs.twimg.com/profile_images/1088909744637689856/aBcHRJzc_normal.jpg"/>
    <hyperlink ref="V104" r:id="rId124" display="http://pbs.twimg.com/profile_images/617078600936767488/AAdL3ci7_normal.jpg"/>
    <hyperlink ref="V105" r:id="rId125" display="http://pbs.twimg.com/profile_images/617078600936767488/AAdL3ci7_normal.jpg"/>
    <hyperlink ref="V106" r:id="rId126" display="http://pbs.twimg.com/profile_images/617078600936767488/AAdL3ci7_normal.jpg"/>
    <hyperlink ref="V107" r:id="rId127" display="http://pbs.twimg.com/profile_images/879922162731282434/ul9C5W4y_normal.jpg"/>
    <hyperlink ref="V108" r:id="rId128" display="http://pbs.twimg.com/profile_images/1058298116380782593/6Png0mCT_normal.jpg"/>
    <hyperlink ref="V109" r:id="rId129" display="http://pbs.twimg.com/profile_images/1083719478792327168/ckJxDAbW_normal.jpg"/>
    <hyperlink ref="V110" r:id="rId130" display="http://pbs.twimg.com/profile_images/1082306309247111169/o8T8uTg__normal.jpg"/>
    <hyperlink ref="V111" r:id="rId131" display="http://pbs.twimg.com/profile_images/1082306309247111169/o8T8uTg__normal.jpg"/>
    <hyperlink ref="V112" r:id="rId132" display="http://pbs.twimg.com/profile_images/1082306309247111169/o8T8uTg__normal.jpg"/>
    <hyperlink ref="V113" r:id="rId133" display="http://pbs.twimg.com/profile_images/879500306953973760/hySRpbA9_normal.jpg"/>
    <hyperlink ref="V114" r:id="rId134" display="http://pbs.twimg.com/profile_images/3151369772/b1845f28de648a6b5f909e12da5a4335_normal.jpeg"/>
    <hyperlink ref="V115" r:id="rId135" display="http://pbs.twimg.com/profile_images/1057481571823951873/eb4vTqpJ_normal.jpg"/>
    <hyperlink ref="V116" r:id="rId136" display="http://pbs.twimg.com/profile_images/935970248293060608/9QQu_XdE_normal.jpg"/>
    <hyperlink ref="V117" r:id="rId137" display="http://pbs.twimg.com/profile_images/900454468738789380/xlqGxtZ5_normal.jpg"/>
    <hyperlink ref="V118" r:id="rId138" display="http://pbs.twimg.com/profile_images/1061430995046547456/JWsV7fdt_normal.jpg"/>
    <hyperlink ref="V119" r:id="rId139" display="http://pbs.twimg.com/profile_images/1061430995046547456/JWsV7fdt_normal.jpg"/>
    <hyperlink ref="V120" r:id="rId140" display="http://pbs.twimg.com/profile_images/1061430995046547456/JWsV7fdt_normal.jpg"/>
    <hyperlink ref="V121" r:id="rId141" display="http://pbs.twimg.com/profile_images/1096305092876066816/h6pHbZmx_normal.jpg"/>
    <hyperlink ref="V122" r:id="rId142" display="http://pbs.twimg.com/profile_images/1096305092876066816/h6pHbZmx_normal.jpg"/>
    <hyperlink ref="V123" r:id="rId143" display="http://pbs.twimg.com/profile_images/1096305092876066816/h6pHbZmx_normal.jpg"/>
    <hyperlink ref="V124" r:id="rId144" display="http://pbs.twimg.com/profile_images/1052959717549588485/6FBMbuk3_normal.jpg"/>
    <hyperlink ref="V125" r:id="rId145" display="https://pbs.twimg.com/media/DrJlvw-X4AAjjHn.jpg"/>
    <hyperlink ref="V126" r:id="rId146" display="http://pbs.twimg.com/profile_images/1095708659416530944/XzqDfWrP_normal.jpg"/>
    <hyperlink ref="V127" r:id="rId147" display="https://pbs.twimg.com/media/DrJlvw-X4AAjjHn.jpg"/>
    <hyperlink ref="V128" r:id="rId148" display="http://pbs.twimg.com/profile_images/1095708659416530944/XzqDfWrP_normal.jpg"/>
    <hyperlink ref="V129" r:id="rId149" display="https://pbs.twimg.com/media/DrJlvw-X4AAjjHn.jpg"/>
    <hyperlink ref="V130" r:id="rId150" display="http://pbs.twimg.com/profile_images/1095708659416530944/XzqDfWrP_normal.jpg"/>
    <hyperlink ref="V131" r:id="rId151" display="https://pbs.twimg.com/media/DrJlvw-X4AAjjHn.jpg"/>
    <hyperlink ref="V132" r:id="rId152" display="http://pbs.twimg.com/profile_images/1095708659416530944/XzqDfWrP_normal.jpg"/>
    <hyperlink ref="V133" r:id="rId153" display="https://pbs.twimg.com/media/DrJlvw-X4AAjjHn.jpg"/>
    <hyperlink ref="V134" r:id="rId154" display="http://pbs.twimg.com/profile_images/1095708659416530944/XzqDfWrP_normal.jpg"/>
    <hyperlink ref="V135" r:id="rId155" display="https://pbs.twimg.com/media/DrJlvw-X4AAjjHn.jpg"/>
    <hyperlink ref="V136" r:id="rId156" display="http://pbs.twimg.com/profile_images/1095708659416530944/XzqDfWrP_normal.jpg"/>
    <hyperlink ref="V137" r:id="rId157" display="https://pbs.twimg.com/media/DrJlvw-X4AAjjHn.jpg"/>
    <hyperlink ref="V138" r:id="rId158" display="http://pbs.twimg.com/profile_images/1095708659416530944/XzqDfWrP_normal.jpg"/>
    <hyperlink ref="V139" r:id="rId159" display="https://pbs.twimg.com/media/DrJlvw-X4AAjjHn.jpg"/>
    <hyperlink ref="V140" r:id="rId160" display="http://pbs.twimg.com/profile_images/1095708659416530944/XzqDfWrP_normal.jpg"/>
    <hyperlink ref="V141" r:id="rId161" display="https://pbs.twimg.com/media/DrJlvw-X4AAjjHn.jpg"/>
    <hyperlink ref="V142" r:id="rId162" display="http://pbs.twimg.com/profile_images/1095708659416530944/XzqDfWrP_normal.jpg"/>
    <hyperlink ref="V143" r:id="rId163" display="https://pbs.twimg.com/media/DrJlvw-X4AAjjHn.jpg"/>
    <hyperlink ref="V144" r:id="rId164" display="http://pbs.twimg.com/profile_images/1095708659416530944/XzqDfWrP_normal.jpg"/>
    <hyperlink ref="V145" r:id="rId165" display="https://pbs.twimg.com/media/DrJkwjUWsAArWMa.jpg"/>
    <hyperlink ref="V146" r:id="rId166" display="http://pbs.twimg.com/profile_images/1095708659416530944/XzqDfWrP_normal.jpg"/>
    <hyperlink ref="V147" r:id="rId167" display="http://pbs.twimg.com/profile_images/1095708659416530944/XzqDfWrP_normal.jpg"/>
    <hyperlink ref="V148" r:id="rId168" display="http://pbs.twimg.com/profile_images/1090177095420981248/3GBZ4ck-_normal.jpg"/>
    <hyperlink ref="V149" r:id="rId169" display="http://pbs.twimg.com/profile_images/1090177095420981248/3GBZ4ck-_normal.jpg"/>
    <hyperlink ref="V150" r:id="rId170" display="http://pbs.twimg.com/profile_images/1090177095420981248/3GBZ4ck-_normal.jpg"/>
    <hyperlink ref="V151" r:id="rId171" display="http://pbs.twimg.com/profile_images/1078148098986332161/n9Zdpcok_normal.jpg"/>
    <hyperlink ref="V152" r:id="rId172" display="http://pbs.twimg.com/profile_images/1078148098986332161/n9Zdpcok_normal.jpg"/>
    <hyperlink ref="V153" r:id="rId173" display="https://pbs.twimg.com/media/DzYBO9gX0AEKZL-.jpg"/>
    <hyperlink ref="V154" r:id="rId174" display="http://pbs.twimg.com/profile_images/1062766879301869570/dUw0yAm0_normal.jpg"/>
    <hyperlink ref="V155" r:id="rId175" display="http://pbs.twimg.com/profile_images/1053246968825290752/3vGjwGPy_normal.jpg"/>
    <hyperlink ref="V156" r:id="rId176" display="http://pbs.twimg.com/profile_images/949708918615429122/PeNsGHNW_normal.jpg"/>
    <hyperlink ref="V157" r:id="rId177" display="http://pbs.twimg.com/profile_images/1092844919310438400/0JSu1wS3_normal.jpg"/>
    <hyperlink ref="V158" r:id="rId178" display="http://pbs.twimg.com/profile_images/1092844919310438400/0JSu1wS3_normal.jpg"/>
    <hyperlink ref="V159" r:id="rId179" display="http://pbs.twimg.com/profile_images/1043820318702407681/7nzh5OOj_normal.jpg"/>
    <hyperlink ref="V160" r:id="rId180" display="http://pbs.twimg.com/profile_images/1095826821751492608/MTiqa2Sj_normal.jpg"/>
    <hyperlink ref="V161" r:id="rId181" display="http://pbs.twimg.com/profile_images/746443776994971648/_2fiOvUn_normal.jpg"/>
    <hyperlink ref="V162" r:id="rId182" display="http://pbs.twimg.com/profile_images/844275293028306944/-VZ8Baia_normal.jpg"/>
    <hyperlink ref="V163" r:id="rId183" display="http://pbs.twimg.com/profile_images/844275293028306944/-VZ8Baia_normal.jpg"/>
    <hyperlink ref="V164" r:id="rId184" display="http://pbs.twimg.com/profile_images/1096211587432620032/jpFCVcUm_normal.jpg"/>
    <hyperlink ref="X3" r:id="rId185" display="https://twitter.com/ali47198/status/1093474597801025536"/>
    <hyperlink ref="X4" r:id="rId186" display="https://twitter.com/o_f_h/status/1092663349815451649"/>
    <hyperlink ref="X5" r:id="rId187" display="https://twitter.com/ryanamina/status/1093475288648945665"/>
    <hyperlink ref="X6" r:id="rId188" display="https://twitter.com/yahyyacom/status/1094224866595782656"/>
    <hyperlink ref="X7" r:id="rId189" display="https://twitter.com/yahyyacom/status/1094224866595782656"/>
    <hyperlink ref="X8" r:id="rId190" display="https://twitter.com/lebanonsave/status/1094236169888505861"/>
    <hyperlink ref="X9" r:id="rId191" display="https://twitter.com/lebanonsave/status/1094236169888505861"/>
    <hyperlink ref="X10" r:id="rId192" display="https://twitter.com/galangazzz/status/1094277334692171778"/>
    <hyperlink ref="X11" r:id="rId193" display="https://twitter.com/galangazzz/status/1094277334692171778"/>
    <hyperlink ref="X12" r:id="rId194" display="https://twitter.com/a9frani/status/1058993776868425729"/>
    <hyperlink ref="X13" r:id="rId195" display="https://twitter.com/apctll4/status/1094399666052046850"/>
    <hyperlink ref="X14" r:id="rId196" display="https://twitter.com/tlbakhsh/status/1094485405393666048"/>
    <hyperlink ref="X15" r:id="rId197" display="https://twitter.com/tlbakhsh/status/1094485405393666048"/>
    <hyperlink ref="X16" r:id="rId198" display="https://twitter.com/joolinrosy/status/1094489468839620609"/>
    <hyperlink ref="X17" r:id="rId199" display="https://twitter.com/joolinrosy/status/1094489468839620609"/>
    <hyperlink ref="X18" r:id="rId200" display="https://twitter.com/tmymf7901/status/1094502104566325248"/>
    <hyperlink ref="X19" r:id="rId201" display="https://twitter.com/tmymf7901/status/1094502104566325248"/>
    <hyperlink ref="X20" r:id="rId202" display="https://twitter.com/vitayob/status/1094526500924280832"/>
    <hyperlink ref="X21" r:id="rId203" display="https://twitter.com/mas55660455/status/1094530274153631744"/>
    <hyperlink ref="X22" r:id="rId204" display="https://twitter.com/mas55660455/status/1094530274153631744"/>
    <hyperlink ref="X23" r:id="rId205" display="https://twitter.com/alfadelamin/status/1094551472317128704"/>
    <hyperlink ref="X24" r:id="rId206" display="https://twitter.com/alfadelamin/status/1094551472317128704"/>
    <hyperlink ref="X25" r:id="rId207" display="https://twitter.com/lamia_baeshen/status/1094560665824575488"/>
    <hyperlink ref="X26" r:id="rId208" display="https://twitter.com/lamia_baeshen/status/1094560665824575488"/>
    <hyperlink ref="X27" r:id="rId209" display="https://twitter.com/katestewart22/status/1094560958360502272"/>
    <hyperlink ref="X28" r:id="rId210" display="https://twitter.com/katestewart22/status/1094560958360502272"/>
    <hyperlink ref="X29" r:id="rId211" display="https://twitter.com/azoz1982/status/1094562321987526657"/>
    <hyperlink ref="X30" r:id="rId212" display="https://twitter.com/azoz1982/status/1094562321987526657"/>
    <hyperlink ref="X31" r:id="rId213" display="https://twitter.com/sarieal/status/1094569310922727424"/>
    <hyperlink ref="X32" r:id="rId214" display="https://twitter.com/sarieal/status/1094569310922727424"/>
    <hyperlink ref="X33" r:id="rId215" display="https://twitter.com/yhya_jaber/status/1059018278457225216"/>
    <hyperlink ref="X34" r:id="rId216" display="https://twitter.com/yhya_jaber/status/1094570705419730944"/>
    <hyperlink ref="X35" r:id="rId217" display="https://twitter.com/m_t_sh0/status/1094579599135162368"/>
    <hyperlink ref="X36" r:id="rId218" display="https://twitter.com/m_t_sh0/status/1094579599135162368"/>
    <hyperlink ref="X37" r:id="rId219" display="https://twitter.com/kam_50/status/1094598775606255617"/>
    <hyperlink ref="X38" r:id="rId220" display="https://twitter.com/kam_50/status/1094598775606255617"/>
    <hyperlink ref="X39" r:id="rId221" display="https://twitter.com/abdualazezk/status/1094604173650391040"/>
    <hyperlink ref="X40" r:id="rId222" display="https://twitter.com/abdualazezk/status/1094604173650391040"/>
    <hyperlink ref="X41" r:id="rId223" display="https://twitter.com/3shmshm/status/1094606850765541377"/>
    <hyperlink ref="X42" r:id="rId224" display="https://twitter.com/3shmshm/status/1094606850765541377"/>
    <hyperlink ref="X43" r:id="rId225" display="https://twitter.com/tawfiq_mekbas/status/1094612799370735618"/>
    <hyperlink ref="X44" r:id="rId226" display="https://twitter.com/tawfiq_mekbas/status/1094612799370735618"/>
    <hyperlink ref="X45" r:id="rId227" display="https://twitter.com/alixiil/status/1094614536240402440"/>
    <hyperlink ref="X46" r:id="rId228" display="https://twitter.com/alixiil/status/1094614536240402440"/>
    <hyperlink ref="X47" r:id="rId229" display="https://twitter.com/wcecsc81/status/1094626337317371904"/>
    <hyperlink ref="X48" r:id="rId230" display="https://twitter.com/wcecsc81/status/1094626337317371904"/>
    <hyperlink ref="X49" r:id="rId231" display="https://twitter.com/11reyan/status/1094634456491671557"/>
    <hyperlink ref="X50" r:id="rId232" display="https://twitter.com/11reyan/status/1094634456491671557"/>
    <hyperlink ref="X51" r:id="rId233" display="https://twitter.com/laila_h18/status/1094637623640031237"/>
    <hyperlink ref="X52" r:id="rId234" display="https://twitter.com/laila_h18/status/1094637623640031237"/>
    <hyperlink ref="X53" r:id="rId235" display="https://twitter.com/zamogah/status/1094641526716678144"/>
    <hyperlink ref="X54" r:id="rId236" display="https://twitter.com/zamogah/status/1094641526716678144"/>
    <hyperlink ref="X55" r:id="rId237" display="https://twitter.com/sara_alabdallaa/status/1094643708681744391"/>
    <hyperlink ref="X56" r:id="rId238" display="https://twitter.com/sara_alabdallaa/status/1094643708681744391"/>
    <hyperlink ref="X57" r:id="rId239" display="https://twitter.com/wewe9889/status/1094647602161827841"/>
    <hyperlink ref="X58" r:id="rId240" display="https://twitter.com/wewe9889/status/1094647602161827841"/>
    <hyperlink ref="X59" r:id="rId241" display="https://twitter.com/r67d9bnaoglp978/status/1094653069642682368"/>
    <hyperlink ref="X60" r:id="rId242" display="https://twitter.com/r67d9bnaoglp978/status/1094653069642682368"/>
    <hyperlink ref="X61" r:id="rId243" display="https://twitter.com/anajambi/status/1094654227794796544"/>
    <hyperlink ref="X62" r:id="rId244" display="https://twitter.com/anajambi/status/1094654227794796544"/>
    <hyperlink ref="X63" r:id="rId245" display="https://twitter.com/k_m_althawadi/status/1094654753135562755"/>
    <hyperlink ref="X64" r:id="rId246" display="https://twitter.com/k_m_althawadi/status/1094654753135562755"/>
    <hyperlink ref="X65" r:id="rId247" display="https://twitter.com/lonley1434/status/1094658250652438528"/>
    <hyperlink ref="X66" r:id="rId248" display="https://twitter.com/lonley1434/status/1094658250652438528"/>
    <hyperlink ref="X67" r:id="rId249" display="https://twitter.com/ahmedbinmasoud/status/1094661855686127623"/>
    <hyperlink ref="X68" r:id="rId250" display="https://twitter.com/ahmedbinmasoud/status/1094661855686127623"/>
    <hyperlink ref="X69" r:id="rId251" display="https://twitter.com/twitanp/status/1094665043877216258"/>
    <hyperlink ref="X70" r:id="rId252" display="https://twitter.com/twitanp/status/1094665043877216258"/>
    <hyperlink ref="X71" r:id="rId253" display="https://twitter.com/hamor9258/status/1094684721789980672"/>
    <hyperlink ref="X72" r:id="rId254" display="https://twitter.com/hamor9258/status/1094684721789980672"/>
    <hyperlink ref="X73" r:id="rId255" display="https://twitter.com/haivaaaa4/status/1094025276621754368"/>
    <hyperlink ref="X74" r:id="rId256" display="https://twitter.com/haivaaaa4/status/1094309755559071744"/>
    <hyperlink ref="X75" r:id="rId257" display="https://twitter.com/ssmm889/status/1094685106277662722"/>
    <hyperlink ref="X76" r:id="rId258" display="https://twitter.com/ssmm889/status/1094685106277662722"/>
    <hyperlink ref="X77" r:id="rId259" display="https://twitter.com/roaadroid/status/1094690372075380738"/>
    <hyperlink ref="X78" r:id="rId260" display="https://twitter.com/roaadroid/status/1094690372075380738"/>
    <hyperlink ref="X79" r:id="rId261" display="https://twitter.com/mano0olia/status/1094693250475216898"/>
    <hyperlink ref="X80" r:id="rId262" display="https://twitter.com/mano0olia/status/1094693250475216898"/>
    <hyperlink ref="X81" r:id="rId263" display="https://twitter.com/gray_27/status/1094795094107062273"/>
    <hyperlink ref="X82" r:id="rId264" display="https://twitter.com/gray_27/status/1094795094107062273"/>
    <hyperlink ref="X83" r:id="rId265" display="https://twitter.com/omatheer22221/status/1094994656650235904"/>
    <hyperlink ref="X84" r:id="rId266" display="https://twitter.com/omatheer22221/status/1094994656650235904"/>
    <hyperlink ref="X85" r:id="rId267" display="https://twitter.com/oneokmariam/status/1094995357191294977"/>
    <hyperlink ref="X86" r:id="rId268" display="https://twitter.com/oneokmariam/status/1094995357191294977"/>
    <hyperlink ref="X87" r:id="rId269" display="https://twitter.com/sasa4910/status/1095003071539806208"/>
    <hyperlink ref="X88" r:id="rId270" display="https://twitter.com/sasa4910/status/1095003071539806208"/>
    <hyperlink ref="X89" r:id="rId271" display="https://twitter.com/yoorrii9/status/1095017418232074240"/>
    <hyperlink ref="X90" r:id="rId272" display="https://twitter.com/yoorrii9/status/1095017418232074240"/>
    <hyperlink ref="X91" r:id="rId273" display="https://twitter.com/nawaleeta/status/1095018861064306689"/>
    <hyperlink ref="X92" r:id="rId274" display="https://twitter.com/nawaleeta/status/1095018861064306689"/>
    <hyperlink ref="X93" r:id="rId275" display="https://twitter.com/sulumbo/status/1051818750004088832"/>
    <hyperlink ref="X94" r:id="rId276" display="https://twitter.com/sulumbo/status/1051818750004088832"/>
    <hyperlink ref="X95" r:id="rId277" display="https://twitter.com/sulumbo/status/1051818750004088832"/>
    <hyperlink ref="X96" r:id="rId278" display="https://twitter.com/sulumbo/status/1051818750004088832"/>
    <hyperlink ref="X97" r:id="rId279" display="https://twitter.com/marcowenjones/status/1095045657197465600"/>
    <hyperlink ref="X98" r:id="rId280" display="https://twitter.com/marcowenjones/status/1095045657197465600"/>
    <hyperlink ref="X99" r:id="rId281" display="https://twitter.com/marcowenjones/status/1095045657197465600"/>
    <hyperlink ref="X100" r:id="rId282" display="https://twitter.com/marcowenjones/status/1095045657197465600"/>
    <hyperlink ref="X101" r:id="rId283" display="https://twitter.com/marcowenjones/status/1095045657197465600"/>
    <hyperlink ref="X102" r:id="rId284" display="https://twitter.com/a_hmed6009/status/1095131304985853952"/>
    <hyperlink ref="X103" r:id="rId285" display="https://twitter.com/a_hmed6009/status/1095131304985853952"/>
    <hyperlink ref="X104" r:id="rId286" display="https://twitter.com/bejadmalmutairi/status/1094984139248422914"/>
    <hyperlink ref="X105" r:id="rId287" display="https://twitter.com/bejadmalmutairi/status/1094984139248422914"/>
    <hyperlink ref="X106" r:id="rId288" display="https://twitter.com/bejadmalmutairi/status/1095178925771292672"/>
    <hyperlink ref="X107" r:id="rId289" display="https://twitter.com/emsalmadani/status/1095181008721334272"/>
    <hyperlink ref="X108" r:id="rId290" display="https://twitter.com/amerzeqafy/status/1095182156563910656"/>
    <hyperlink ref="X109" r:id="rId291" display="https://twitter.com/ole_solee/status/1095184154784923653"/>
    <hyperlink ref="X110" r:id="rId292" display="https://twitter.com/mbs_samialghmdi/status/1095005153852309506"/>
    <hyperlink ref="X111" r:id="rId293" display="https://twitter.com/mbs_samialghmdi/status/1095005153852309506"/>
    <hyperlink ref="X112" r:id="rId294" display="https://twitter.com/mbs_samialghmdi/status/1095188318571167745"/>
    <hyperlink ref="X113" r:id="rId295" display="https://twitter.com/basma_2323/status/1095193991493099520"/>
    <hyperlink ref="X114" r:id="rId296" display="https://twitter.com/hellrazersss/status/1095197170242895873"/>
    <hyperlink ref="X115" r:id="rId297" display="https://twitter.com/hhak4b/status/1095198691735019520"/>
    <hyperlink ref="X116" r:id="rId298" display="https://twitter.com/abbeyutiful_/status/1095225410873446400"/>
    <hyperlink ref="X117" r:id="rId299" display="https://twitter.com/reemi1438/status/1095244817704120321"/>
    <hyperlink ref="X118" r:id="rId300" display="https://twitter.com/ojbmiommqkilt30/status/1095072789168558080"/>
    <hyperlink ref="X119" r:id="rId301" display="https://twitter.com/ojbmiommqkilt30/status/1095072789168558080"/>
    <hyperlink ref="X120" r:id="rId302" display="https://twitter.com/ojbmiommqkilt30/status/1095267512265117696"/>
    <hyperlink ref="X121" r:id="rId303" display="https://twitter.com/yasir_ksa2030/status/1094519475418816512"/>
    <hyperlink ref="X122" r:id="rId304" display="https://twitter.com/yasir_ksa2030/status/1094519475418816512"/>
    <hyperlink ref="X123" r:id="rId305" display="https://twitter.com/yasir_ksa2030/status/1095174451497295872"/>
    <hyperlink ref="X124" r:id="rId306" display="https://twitter.com/its_me_f/status/1095324789789675520"/>
    <hyperlink ref="X125" r:id="rId307" display="https://twitter.com/b_otyf/status/1059020742724075520"/>
    <hyperlink ref="X126" r:id="rId308" display="https://twitter.com/asseel18013/status/1095346100423323651"/>
    <hyperlink ref="X127" r:id="rId309" display="https://twitter.com/b_otyf/status/1059020742724075520"/>
    <hyperlink ref="X128" r:id="rId310" display="https://twitter.com/asseel18013/status/1095346100423323651"/>
    <hyperlink ref="X129" r:id="rId311" display="https://twitter.com/b_otyf/status/1059020742724075520"/>
    <hyperlink ref="X130" r:id="rId312" display="https://twitter.com/asseel18013/status/1095346100423323651"/>
    <hyperlink ref="X131" r:id="rId313" display="https://twitter.com/b_otyf/status/1059020742724075520"/>
    <hyperlink ref="X132" r:id="rId314" display="https://twitter.com/asseel18013/status/1095346100423323651"/>
    <hyperlink ref="X133" r:id="rId315" display="https://twitter.com/b_otyf/status/1059020742724075520"/>
    <hyperlink ref="X134" r:id="rId316" display="https://twitter.com/asseel18013/status/1095346100423323651"/>
    <hyperlink ref="X135" r:id="rId317" display="https://twitter.com/b_otyf/status/1059020742724075520"/>
    <hyperlink ref="X136" r:id="rId318" display="https://twitter.com/asseel18013/status/1095346100423323651"/>
    <hyperlink ref="X137" r:id="rId319" display="https://twitter.com/b_otyf/status/1059020742724075520"/>
    <hyperlink ref="X138" r:id="rId320" display="https://twitter.com/asseel18013/status/1095346100423323651"/>
    <hyperlink ref="X139" r:id="rId321" display="https://twitter.com/b_otyf/status/1059020742724075520"/>
    <hyperlink ref="X140" r:id="rId322" display="https://twitter.com/asseel18013/status/1095346100423323651"/>
    <hyperlink ref="X141" r:id="rId323" display="https://twitter.com/b_otyf/status/1059020742724075520"/>
    <hyperlink ref="X142" r:id="rId324" display="https://twitter.com/asseel18013/status/1095346100423323651"/>
    <hyperlink ref="X143" r:id="rId325" display="https://twitter.com/b_otyf/status/1059020742724075520"/>
    <hyperlink ref="X144" r:id="rId326" display="https://twitter.com/asseel18013/status/1095346100423323651"/>
    <hyperlink ref="X145" r:id="rId327" display="https://twitter.com/b_otyf/status/1059019654021238784"/>
    <hyperlink ref="X146" r:id="rId328" display="https://twitter.com/asseel18013/status/1095346100423323651"/>
    <hyperlink ref="X147" r:id="rId329" display="https://twitter.com/asseel18013/status/1095346114172194816"/>
    <hyperlink ref="X148" r:id="rId330" display="https://twitter.com/awwadsalotaibi/status/1094484040319590400"/>
    <hyperlink ref="X149" r:id="rId331" display="https://twitter.com/awwadsalotaibi/status/1094860856100237312"/>
    <hyperlink ref="X150" r:id="rId332" display="https://twitter.com/awwadsalotaibi/status/1094860856100237312"/>
    <hyperlink ref="X151" r:id="rId333" display="https://twitter.com/1n_sultan1/status/1095382878815424518"/>
    <hyperlink ref="X152" r:id="rId334" display="https://twitter.com/1n_sultan1/status/1095382878815424518"/>
    <hyperlink ref="X153" r:id="rId335" display="https://twitter.com/theee_fan/status/1096064929654865921"/>
    <hyperlink ref="X154" r:id="rId336" display="https://twitter.com/amamxoxok/status/1096390677636804608"/>
    <hyperlink ref="X155" r:id="rId337" display="https://twitter.com/mohalfaisal1995/status/1096391674220212225"/>
    <hyperlink ref="X156" r:id="rId338" display="https://twitter.com/aqeeliana/status/1096392045936156673"/>
    <hyperlink ref="X157" r:id="rId339" display="https://twitter.com/hanash15111/status/1059055431153262592"/>
    <hyperlink ref="X158" r:id="rId340" display="https://twitter.com/hanash15111/status/1096395279471992832"/>
    <hyperlink ref="X159" r:id="rId341" display="https://twitter.com/b__h0/status/1096395391648579584"/>
    <hyperlink ref="X160" r:id="rId342" display="https://twitter.com/a12127883/status/1096419964750360577"/>
    <hyperlink ref="X161" r:id="rId343" display="https://twitter.com/saeedsubhi/status/1096445894059278336"/>
    <hyperlink ref="X162" r:id="rId344" display="https://twitter.com/alwaleedmb/status/1059058092829216768"/>
    <hyperlink ref="X163" r:id="rId345" display="https://twitter.com/alwaleedmb/status/1096389663311388677"/>
    <hyperlink ref="X164" r:id="rId346" display="https://twitter.com/ksamorahg/status/1096478803394740224"/>
  </hyperlinks>
  <printOptions/>
  <pageMargins left="0.7" right="0.7" top="0.75" bottom="0.75" header="0.3" footer="0.3"/>
  <pageSetup horizontalDpi="600" verticalDpi="600" orientation="portrait" r:id="rId350"/>
  <legacyDrawing r:id="rId348"/>
  <tableParts>
    <tablePart r:id="rId34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F5A8D-B4D5-4178-A74A-3A985DCDA38C}">
  <dimension ref="A1:G56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7" t="s">
        <v>1465</v>
      </c>
      <c r="B1" s="7" t="s">
        <v>1645</v>
      </c>
      <c r="C1" s="7" t="s">
        <v>1646</v>
      </c>
      <c r="D1" s="7" t="s">
        <v>144</v>
      </c>
      <c r="E1" s="7" t="s">
        <v>1648</v>
      </c>
      <c r="F1" s="7" t="s">
        <v>1649</v>
      </c>
      <c r="G1" s="7" t="s">
        <v>1650</v>
      </c>
    </row>
    <row r="2" spans="1:7" ht="15">
      <c r="A2" s="83" t="s">
        <v>1278</v>
      </c>
      <c r="B2" s="83">
        <v>0</v>
      </c>
      <c r="C2" s="120">
        <v>0</v>
      </c>
      <c r="D2" s="83" t="s">
        <v>1647</v>
      </c>
      <c r="E2" s="83"/>
      <c r="F2" s="83"/>
      <c r="G2" s="83"/>
    </row>
    <row r="3" spans="1:7" ht="15">
      <c r="A3" s="83" t="s">
        <v>1279</v>
      </c>
      <c r="B3" s="83">
        <v>0</v>
      </c>
      <c r="C3" s="120">
        <v>0</v>
      </c>
      <c r="D3" s="83" t="s">
        <v>1647</v>
      </c>
      <c r="E3" s="83"/>
      <c r="F3" s="83"/>
      <c r="G3" s="83"/>
    </row>
    <row r="4" spans="1:7" ht="15">
      <c r="A4" s="83" t="s">
        <v>1280</v>
      </c>
      <c r="B4" s="83">
        <v>0</v>
      </c>
      <c r="C4" s="120">
        <v>0</v>
      </c>
      <c r="D4" s="83" t="s">
        <v>1647</v>
      </c>
      <c r="E4" s="83"/>
      <c r="F4" s="83"/>
      <c r="G4" s="83"/>
    </row>
    <row r="5" spans="1:7" ht="15">
      <c r="A5" s="83" t="s">
        <v>1281</v>
      </c>
      <c r="B5" s="83">
        <v>2570</v>
      </c>
      <c r="C5" s="120">
        <v>1</v>
      </c>
      <c r="D5" s="83" t="s">
        <v>1647</v>
      </c>
      <c r="E5" s="83"/>
      <c r="F5" s="83"/>
      <c r="G5" s="83"/>
    </row>
    <row r="6" spans="1:7" ht="15">
      <c r="A6" s="83" t="s">
        <v>1282</v>
      </c>
      <c r="B6" s="83">
        <v>2570</v>
      </c>
      <c r="C6" s="120">
        <v>1</v>
      </c>
      <c r="D6" s="83" t="s">
        <v>1647</v>
      </c>
      <c r="E6" s="83"/>
      <c r="F6" s="83"/>
      <c r="G6" s="83"/>
    </row>
    <row r="7" spans="1:7" ht="15">
      <c r="A7" s="91" t="s">
        <v>1262</v>
      </c>
      <c r="B7" s="91">
        <v>104</v>
      </c>
      <c r="C7" s="121">
        <v>0.0069295060899501925</v>
      </c>
      <c r="D7" s="91" t="s">
        <v>1647</v>
      </c>
      <c r="E7" s="91" t="b">
        <v>0</v>
      </c>
      <c r="F7" s="91" t="b">
        <v>0</v>
      </c>
      <c r="G7" s="91" t="b">
        <v>0</v>
      </c>
    </row>
    <row r="8" spans="1:7" ht="15">
      <c r="A8" s="91" t="s">
        <v>353</v>
      </c>
      <c r="B8" s="91">
        <v>71</v>
      </c>
      <c r="C8" s="121">
        <v>0.0027110302384180797</v>
      </c>
      <c r="D8" s="91" t="s">
        <v>1647</v>
      </c>
      <c r="E8" s="91" t="b">
        <v>0</v>
      </c>
      <c r="F8" s="91" t="b">
        <v>0</v>
      </c>
      <c r="G8" s="91" t="b">
        <v>0</v>
      </c>
    </row>
    <row r="9" spans="1:7" ht="15">
      <c r="A9" s="91" t="s">
        <v>1283</v>
      </c>
      <c r="B9" s="91">
        <v>49</v>
      </c>
      <c r="C9" s="121">
        <v>0.004941829729262085</v>
      </c>
      <c r="D9" s="91" t="s">
        <v>1647</v>
      </c>
      <c r="E9" s="91" t="b">
        <v>0</v>
      </c>
      <c r="F9" s="91" t="b">
        <v>0</v>
      </c>
      <c r="G9" s="91" t="b">
        <v>0</v>
      </c>
    </row>
    <row r="10" spans="1:7" ht="15">
      <c r="A10" s="91" t="s">
        <v>1284</v>
      </c>
      <c r="B10" s="91">
        <v>47</v>
      </c>
      <c r="C10" s="121">
        <v>0.0050711015522693316</v>
      </c>
      <c r="D10" s="91" t="s">
        <v>1647</v>
      </c>
      <c r="E10" s="91" t="b">
        <v>0</v>
      </c>
      <c r="F10" s="91" t="b">
        <v>0</v>
      </c>
      <c r="G10" s="91" t="b">
        <v>0</v>
      </c>
    </row>
    <row r="11" spans="1:7" ht="15">
      <c r="A11" s="91" t="s">
        <v>1285</v>
      </c>
      <c r="B11" s="91">
        <v>46</v>
      </c>
      <c r="C11" s="121">
        <v>0.005301231389883338</v>
      </c>
      <c r="D11" s="91" t="s">
        <v>1647</v>
      </c>
      <c r="E11" s="91" t="b">
        <v>0</v>
      </c>
      <c r="F11" s="91" t="b">
        <v>0</v>
      </c>
      <c r="G11" s="91" t="b">
        <v>0</v>
      </c>
    </row>
    <row r="12" spans="1:7" ht="15">
      <c r="A12" s="91" t="s">
        <v>1295</v>
      </c>
      <c r="B12" s="91">
        <v>46</v>
      </c>
      <c r="C12" s="121">
        <v>0.005130381341756257</v>
      </c>
      <c r="D12" s="91" t="s">
        <v>1647</v>
      </c>
      <c r="E12" s="91" t="b">
        <v>0</v>
      </c>
      <c r="F12" s="91" t="b">
        <v>0</v>
      </c>
      <c r="G12" s="91" t="b">
        <v>0</v>
      </c>
    </row>
    <row r="13" spans="1:7" ht="15">
      <c r="A13" s="91" t="s">
        <v>1296</v>
      </c>
      <c r="B13" s="91">
        <v>46</v>
      </c>
      <c r="C13" s="121">
        <v>0.005130381341756257</v>
      </c>
      <c r="D13" s="91" t="s">
        <v>1647</v>
      </c>
      <c r="E13" s="91" t="b">
        <v>0</v>
      </c>
      <c r="F13" s="91" t="b">
        <v>0</v>
      </c>
      <c r="G13" s="91" t="b">
        <v>0</v>
      </c>
    </row>
    <row r="14" spans="1:7" ht="15">
      <c r="A14" s="91" t="s">
        <v>1287</v>
      </c>
      <c r="B14" s="91">
        <v>44</v>
      </c>
      <c r="C14" s="121">
        <v>0.005237837559137711</v>
      </c>
      <c r="D14" s="91" t="s">
        <v>1647</v>
      </c>
      <c r="E14" s="91" t="b">
        <v>0</v>
      </c>
      <c r="F14" s="91" t="b">
        <v>0</v>
      </c>
      <c r="G14" s="91" t="b">
        <v>0</v>
      </c>
    </row>
    <row r="15" spans="1:7" ht="15">
      <c r="A15" s="91" t="s">
        <v>1288</v>
      </c>
      <c r="B15" s="91">
        <v>44</v>
      </c>
      <c r="C15" s="121">
        <v>0.005237837559137711</v>
      </c>
      <c r="D15" s="91" t="s">
        <v>1647</v>
      </c>
      <c r="E15" s="91" t="b">
        <v>0</v>
      </c>
      <c r="F15" s="91" t="b">
        <v>0</v>
      </c>
      <c r="G15" s="91" t="b">
        <v>0</v>
      </c>
    </row>
    <row r="16" spans="1:7" ht="15">
      <c r="A16" s="91" t="s">
        <v>1289</v>
      </c>
      <c r="B16" s="91">
        <v>44</v>
      </c>
      <c r="C16" s="121">
        <v>0.005237837559137711</v>
      </c>
      <c r="D16" s="91" t="s">
        <v>1647</v>
      </c>
      <c r="E16" s="91" t="b">
        <v>0</v>
      </c>
      <c r="F16" s="91" t="b">
        <v>0</v>
      </c>
      <c r="G16" s="91" t="b">
        <v>0</v>
      </c>
    </row>
    <row r="17" spans="1:7" ht="15">
      <c r="A17" s="91" t="s">
        <v>1290</v>
      </c>
      <c r="B17" s="91">
        <v>44</v>
      </c>
      <c r="C17" s="121">
        <v>0.005237837559137711</v>
      </c>
      <c r="D17" s="91" t="s">
        <v>1647</v>
      </c>
      <c r="E17" s="91" t="b">
        <v>0</v>
      </c>
      <c r="F17" s="91" t="b">
        <v>0</v>
      </c>
      <c r="G17" s="91" t="b">
        <v>0</v>
      </c>
    </row>
    <row r="18" spans="1:7" ht="15">
      <c r="A18" s="91" t="s">
        <v>1291</v>
      </c>
      <c r="B18" s="91">
        <v>44</v>
      </c>
      <c r="C18" s="121">
        <v>0.005237837559137711</v>
      </c>
      <c r="D18" s="91" t="s">
        <v>1647</v>
      </c>
      <c r="E18" s="91" t="b">
        <v>0</v>
      </c>
      <c r="F18" s="91" t="b">
        <v>0</v>
      </c>
      <c r="G18" s="91" t="b">
        <v>0</v>
      </c>
    </row>
    <row r="19" spans="1:7" ht="15">
      <c r="A19" s="91" t="s">
        <v>1292</v>
      </c>
      <c r="B19" s="91">
        <v>44</v>
      </c>
      <c r="C19" s="121">
        <v>0.005237837559137711</v>
      </c>
      <c r="D19" s="91" t="s">
        <v>1647</v>
      </c>
      <c r="E19" s="91" t="b">
        <v>0</v>
      </c>
      <c r="F19" s="91" t="b">
        <v>0</v>
      </c>
      <c r="G19" s="91" t="b">
        <v>0</v>
      </c>
    </row>
    <row r="20" spans="1:7" ht="15">
      <c r="A20" s="91" t="s">
        <v>1293</v>
      </c>
      <c r="B20" s="91">
        <v>44</v>
      </c>
      <c r="C20" s="121">
        <v>0.005237837559137711</v>
      </c>
      <c r="D20" s="91" t="s">
        <v>1647</v>
      </c>
      <c r="E20" s="91" t="b">
        <v>0</v>
      </c>
      <c r="F20" s="91" t="b">
        <v>0</v>
      </c>
      <c r="G20" s="91" t="b">
        <v>0</v>
      </c>
    </row>
    <row r="21" spans="1:7" ht="15">
      <c r="A21" s="91" t="s">
        <v>1466</v>
      </c>
      <c r="B21" s="91">
        <v>44</v>
      </c>
      <c r="C21" s="121">
        <v>0.005237837559137711</v>
      </c>
      <c r="D21" s="91" t="s">
        <v>1647</v>
      </c>
      <c r="E21" s="91" t="b">
        <v>0</v>
      </c>
      <c r="F21" s="91" t="b">
        <v>0</v>
      </c>
      <c r="G21" s="91" t="b">
        <v>0</v>
      </c>
    </row>
    <row r="22" spans="1:7" ht="15">
      <c r="A22" s="91" t="s">
        <v>1467</v>
      </c>
      <c r="B22" s="91">
        <v>44</v>
      </c>
      <c r="C22" s="121">
        <v>0.005237837559137711</v>
      </c>
      <c r="D22" s="91" t="s">
        <v>1647</v>
      </c>
      <c r="E22" s="91" t="b">
        <v>0</v>
      </c>
      <c r="F22" s="91" t="b">
        <v>0</v>
      </c>
      <c r="G22" s="91" t="b">
        <v>0</v>
      </c>
    </row>
    <row r="23" spans="1:7" ht="15">
      <c r="A23" s="91" t="s">
        <v>1468</v>
      </c>
      <c r="B23" s="91">
        <v>44</v>
      </c>
      <c r="C23" s="121">
        <v>0.005237837559137711</v>
      </c>
      <c r="D23" s="91" t="s">
        <v>1647</v>
      </c>
      <c r="E23" s="91" t="b">
        <v>0</v>
      </c>
      <c r="F23" s="91" t="b">
        <v>0</v>
      </c>
      <c r="G23" s="91" t="b">
        <v>0</v>
      </c>
    </row>
    <row r="24" spans="1:7" ht="15">
      <c r="A24" s="91" t="s">
        <v>1469</v>
      </c>
      <c r="B24" s="91">
        <v>44</v>
      </c>
      <c r="C24" s="121">
        <v>0.005237837559137711</v>
      </c>
      <c r="D24" s="91" t="s">
        <v>1647</v>
      </c>
      <c r="E24" s="91" t="b">
        <v>0</v>
      </c>
      <c r="F24" s="91" t="b">
        <v>0</v>
      </c>
      <c r="G24" s="91" t="b">
        <v>0</v>
      </c>
    </row>
    <row r="25" spans="1:7" ht="15">
      <c r="A25" s="91" t="s">
        <v>1470</v>
      </c>
      <c r="B25" s="91">
        <v>44</v>
      </c>
      <c r="C25" s="121">
        <v>0.005237837559137711</v>
      </c>
      <c r="D25" s="91" t="s">
        <v>1647</v>
      </c>
      <c r="E25" s="91" t="b">
        <v>0</v>
      </c>
      <c r="F25" s="91" t="b">
        <v>0</v>
      </c>
      <c r="G25" s="91" t="b">
        <v>0</v>
      </c>
    </row>
    <row r="26" spans="1:7" ht="15">
      <c r="A26" s="91" t="s">
        <v>1471</v>
      </c>
      <c r="B26" s="91">
        <v>44</v>
      </c>
      <c r="C26" s="121">
        <v>0.005237837559137711</v>
      </c>
      <c r="D26" s="91" t="s">
        <v>1647</v>
      </c>
      <c r="E26" s="91" t="b">
        <v>0</v>
      </c>
      <c r="F26" s="91" t="b">
        <v>0</v>
      </c>
      <c r="G26" s="91" t="b">
        <v>0</v>
      </c>
    </row>
    <row r="27" spans="1:7" ht="15">
      <c r="A27" s="91" t="s">
        <v>1472</v>
      </c>
      <c r="B27" s="91">
        <v>44</v>
      </c>
      <c r="C27" s="121">
        <v>0.005237837559137711</v>
      </c>
      <c r="D27" s="91" t="s">
        <v>1647</v>
      </c>
      <c r="E27" s="91" t="b">
        <v>0</v>
      </c>
      <c r="F27" s="91" t="b">
        <v>0</v>
      </c>
      <c r="G27" s="91" t="b">
        <v>0</v>
      </c>
    </row>
    <row r="28" spans="1:7" ht="15">
      <c r="A28" s="91" t="s">
        <v>1473</v>
      </c>
      <c r="B28" s="91">
        <v>44</v>
      </c>
      <c r="C28" s="121">
        <v>0.005237837559137711</v>
      </c>
      <c r="D28" s="91" t="s">
        <v>1647</v>
      </c>
      <c r="E28" s="91" t="b">
        <v>0</v>
      </c>
      <c r="F28" s="91" t="b">
        <v>0</v>
      </c>
      <c r="G28" s="91" t="b">
        <v>0</v>
      </c>
    </row>
    <row r="29" spans="1:7" ht="15">
      <c r="A29" s="91" t="s">
        <v>1474</v>
      </c>
      <c r="B29" s="91">
        <v>44</v>
      </c>
      <c r="C29" s="121">
        <v>0.005237837559137711</v>
      </c>
      <c r="D29" s="91" t="s">
        <v>1647</v>
      </c>
      <c r="E29" s="91" t="b">
        <v>0</v>
      </c>
      <c r="F29" s="91" t="b">
        <v>0</v>
      </c>
      <c r="G29" s="91" t="b">
        <v>0</v>
      </c>
    </row>
    <row r="30" spans="1:7" ht="15">
      <c r="A30" s="91" t="s">
        <v>1475</v>
      </c>
      <c r="B30" s="91">
        <v>44</v>
      </c>
      <c r="C30" s="121">
        <v>0.005237837559137711</v>
      </c>
      <c r="D30" s="91" t="s">
        <v>1647</v>
      </c>
      <c r="E30" s="91" t="b">
        <v>0</v>
      </c>
      <c r="F30" s="91" t="b">
        <v>0</v>
      </c>
      <c r="G30" s="91" t="b">
        <v>0</v>
      </c>
    </row>
    <row r="31" spans="1:7" ht="15">
      <c r="A31" s="91" t="s">
        <v>1476</v>
      </c>
      <c r="B31" s="91">
        <v>44</v>
      </c>
      <c r="C31" s="121">
        <v>0.005237837559137711</v>
      </c>
      <c r="D31" s="91" t="s">
        <v>1647</v>
      </c>
      <c r="E31" s="91" t="b">
        <v>0</v>
      </c>
      <c r="F31" s="91" t="b">
        <v>0</v>
      </c>
      <c r="G31" s="91" t="b">
        <v>0</v>
      </c>
    </row>
    <row r="32" spans="1:7" ht="15">
      <c r="A32" s="91" t="s">
        <v>323</v>
      </c>
      <c r="B32" s="91">
        <v>44</v>
      </c>
      <c r="C32" s="121">
        <v>0.005237837559137711</v>
      </c>
      <c r="D32" s="91" t="s">
        <v>1647</v>
      </c>
      <c r="E32" s="91" t="b">
        <v>0</v>
      </c>
      <c r="F32" s="91" t="b">
        <v>0</v>
      </c>
      <c r="G32" s="91" t="b">
        <v>0</v>
      </c>
    </row>
    <row r="33" spans="1:7" ht="15">
      <c r="A33" s="91" t="s">
        <v>1308</v>
      </c>
      <c r="B33" s="91">
        <v>24</v>
      </c>
      <c r="C33" s="121">
        <v>0.009770895125163916</v>
      </c>
      <c r="D33" s="91" t="s">
        <v>1647</v>
      </c>
      <c r="E33" s="91" t="b">
        <v>0</v>
      </c>
      <c r="F33" s="91" t="b">
        <v>0</v>
      </c>
      <c r="G33" s="91" t="b">
        <v>0</v>
      </c>
    </row>
    <row r="34" spans="1:7" ht="15">
      <c r="A34" s="91" t="s">
        <v>1302</v>
      </c>
      <c r="B34" s="91">
        <v>23</v>
      </c>
      <c r="C34" s="121">
        <v>0.005259233433629711</v>
      </c>
      <c r="D34" s="91" t="s">
        <v>1647</v>
      </c>
      <c r="E34" s="91" t="b">
        <v>0</v>
      </c>
      <c r="F34" s="91" t="b">
        <v>0</v>
      </c>
      <c r="G34" s="91" t="b">
        <v>0</v>
      </c>
    </row>
    <row r="35" spans="1:7" ht="15">
      <c r="A35" s="91" t="s">
        <v>1300</v>
      </c>
      <c r="B35" s="91">
        <v>23</v>
      </c>
      <c r="C35" s="121">
        <v>0.005259233433629711</v>
      </c>
      <c r="D35" s="91" t="s">
        <v>1647</v>
      </c>
      <c r="E35" s="91" t="b">
        <v>0</v>
      </c>
      <c r="F35" s="91" t="b">
        <v>0</v>
      </c>
      <c r="G35" s="91" t="b">
        <v>0</v>
      </c>
    </row>
    <row r="36" spans="1:7" ht="15">
      <c r="A36" s="91" t="s">
        <v>1270</v>
      </c>
      <c r="B36" s="91">
        <v>18</v>
      </c>
      <c r="C36" s="121">
        <v>0.004861523357100748</v>
      </c>
      <c r="D36" s="91" t="s">
        <v>1647</v>
      </c>
      <c r="E36" s="91" t="b">
        <v>0</v>
      </c>
      <c r="F36" s="91" t="b">
        <v>0</v>
      </c>
      <c r="G36" s="91" t="b">
        <v>0</v>
      </c>
    </row>
    <row r="37" spans="1:7" ht="15">
      <c r="A37" s="91" t="s">
        <v>1304</v>
      </c>
      <c r="B37" s="91">
        <v>18</v>
      </c>
      <c r="C37" s="121">
        <v>0.004861523357100748</v>
      </c>
      <c r="D37" s="91" t="s">
        <v>1647</v>
      </c>
      <c r="E37" s="91" t="b">
        <v>0</v>
      </c>
      <c r="F37" s="91" t="b">
        <v>0</v>
      </c>
      <c r="G37" s="91" t="b">
        <v>0</v>
      </c>
    </row>
    <row r="38" spans="1:7" ht="15">
      <c r="A38" s="91" t="s">
        <v>1301</v>
      </c>
      <c r="B38" s="91">
        <v>18</v>
      </c>
      <c r="C38" s="121">
        <v>0.004861523357100748</v>
      </c>
      <c r="D38" s="91" t="s">
        <v>1647</v>
      </c>
      <c r="E38" s="91" t="b">
        <v>0</v>
      </c>
      <c r="F38" s="91" t="b">
        <v>0</v>
      </c>
      <c r="G38" s="91" t="b">
        <v>0</v>
      </c>
    </row>
    <row r="39" spans="1:7" ht="15">
      <c r="A39" s="91" t="s">
        <v>354</v>
      </c>
      <c r="B39" s="91">
        <v>16</v>
      </c>
      <c r="C39" s="121">
        <v>0.00463981337891977</v>
      </c>
      <c r="D39" s="91" t="s">
        <v>1647</v>
      </c>
      <c r="E39" s="91" t="b">
        <v>0</v>
      </c>
      <c r="F39" s="91" t="b">
        <v>0</v>
      </c>
      <c r="G39" s="91" t="b">
        <v>0</v>
      </c>
    </row>
    <row r="40" spans="1:7" ht="15">
      <c r="A40" s="91" t="s">
        <v>1477</v>
      </c>
      <c r="B40" s="91">
        <v>15</v>
      </c>
      <c r="C40" s="121">
        <v>0.0045134168147231415</v>
      </c>
      <c r="D40" s="91" t="s">
        <v>1647</v>
      </c>
      <c r="E40" s="91" t="b">
        <v>0</v>
      </c>
      <c r="F40" s="91" t="b">
        <v>0</v>
      </c>
      <c r="G40" s="91" t="b">
        <v>0</v>
      </c>
    </row>
    <row r="41" spans="1:7" ht="15">
      <c r="A41" s="91" t="s">
        <v>1478</v>
      </c>
      <c r="B41" s="91">
        <v>14</v>
      </c>
      <c r="C41" s="121">
        <v>0.004375746145343753</v>
      </c>
      <c r="D41" s="91" t="s">
        <v>1647</v>
      </c>
      <c r="E41" s="91" t="b">
        <v>0</v>
      </c>
      <c r="F41" s="91" t="b">
        <v>0</v>
      </c>
      <c r="G41" s="91" t="b">
        <v>0</v>
      </c>
    </row>
    <row r="42" spans="1:7" ht="15">
      <c r="A42" s="91" t="s">
        <v>1311</v>
      </c>
      <c r="B42" s="91">
        <v>13</v>
      </c>
      <c r="C42" s="121">
        <v>0.004225994749570034</v>
      </c>
      <c r="D42" s="91" t="s">
        <v>1647</v>
      </c>
      <c r="E42" s="91" t="b">
        <v>0</v>
      </c>
      <c r="F42" s="91" t="b">
        <v>0</v>
      </c>
      <c r="G42" s="91" t="b">
        <v>0</v>
      </c>
    </row>
    <row r="43" spans="1:7" ht="15">
      <c r="A43" s="91" t="s">
        <v>1479</v>
      </c>
      <c r="B43" s="91">
        <v>13</v>
      </c>
      <c r="C43" s="121">
        <v>0.004225994749570034</v>
      </c>
      <c r="D43" s="91" t="s">
        <v>1647</v>
      </c>
      <c r="E43" s="91" t="b">
        <v>0</v>
      </c>
      <c r="F43" s="91" t="b">
        <v>0</v>
      </c>
      <c r="G43" s="91" t="b">
        <v>0</v>
      </c>
    </row>
    <row r="44" spans="1:7" ht="15">
      <c r="A44" s="91" t="s">
        <v>1480</v>
      </c>
      <c r="B44" s="91">
        <v>13</v>
      </c>
      <c r="C44" s="121">
        <v>0.004225994749570034</v>
      </c>
      <c r="D44" s="91" t="s">
        <v>1647</v>
      </c>
      <c r="E44" s="91" t="b">
        <v>0</v>
      </c>
      <c r="F44" s="91" t="b">
        <v>0</v>
      </c>
      <c r="G44" s="91" t="b">
        <v>0</v>
      </c>
    </row>
    <row r="45" spans="1:7" ht="15">
      <c r="A45" s="91" t="s">
        <v>1481</v>
      </c>
      <c r="B45" s="91">
        <v>13</v>
      </c>
      <c r="C45" s="121">
        <v>0.004225994749570034</v>
      </c>
      <c r="D45" s="91" t="s">
        <v>1647</v>
      </c>
      <c r="E45" s="91" t="b">
        <v>0</v>
      </c>
      <c r="F45" s="91" t="b">
        <v>0</v>
      </c>
      <c r="G45" s="91" t="b">
        <v>0</v>
      </c>
    </row>
    <row r="46" spans="1:7" ht="15">
      <c r="A46" s="91" t="s">
        <v>1482</v>
      </c>
      <c r="B46" s="91">
        <v>13</v>
      </c>
      <c r="C46" s="121">
        <v>0.004225994749570034</v>
      </c>
      <c r="D46" s="91" t="s">
        <v>1647</v>
      </c>
      <c r="E46" s="91" t="b">
        <v>0</v>
      </c>
      <c r="F46" s="91" t="b">
        <v>0</v>
      </c>
      <c r="G46" s="91" t="b">
        <v>0</v>
      </c>
    </row>
    <row r="47" spans="1:7" ht="15">
      <c r="A47" s="91" t="s">
        <v>1483</v>
      </c>
      <c r="B47" s="91">
        <v>13</v>
      </c>
      <c r="C47" s="121">
        <v>0.004225994749570034</v>
      </c>
      <c r="D47" s="91" t="s">
        <v>1647</v>
      </c>
      <c r="E47" s="91" t="b">
        <v>0</v>
      </c>
      <c r="F47" s="91" t="b">
        <v>0</v>
      </c>
      <c r="G47" s="91" t="b">
        <v>0</v>
      </c>
    </row>
    <row r="48" spans="1:7" ht="15">
      <c r="A48" s="91" t="s">
        <v>1484</v>
      </c>
      <c r="B48" s="91">
        <v>13</v>
      </c>
      <c r="C48" s="121">
        <v>0.004225994749570034</v>
      </c>
      <c r="D48" s="91" t="s">
        <v>1647</v>
      </c>
      <c r="E48" s="91" t="b">
        <v>0</v>
      </c>
      <c r="F48" s="91" t="b">
        <v>0</v>
      </c>
      <c r="G48" s="91" t="b">
        <v>0</v>
      </c>
    </row>
    <row r="49" spans="1:7" ht="15">
      <c r="A49" s="91" t="s">
        <v>1485</v>
      </c>
      <c r="B49" s="91">
        <v>13</v>
      </c>
      <c r="C49" s="121">
        <v>0.004225994749570034</v>
      </c>
      <c r="D49" s="91" t="s">
        <v>1647</v>
      </c>
      <c r="E49" s="91" t="b">
        <v>0</v>
      </c>
      <c r="F49" s="91" t="b">
        <v>0</v>
      </c>
      <c r="G49" s="91" t="b">
        <v>0</v>
      </c>
    </row>
    <row r="50" spans="1:7" ht="15">
      <c r="A50" s="91" t="s">
        <v>1486</v>
      </c>
      <c r="B50" s="91">
        <v>13</v>
      </c>
      <c r="C50" s="121">
        <v>0.004225994749570034</v>
      </c>
      <c r="D50" s="91" t="s">
        <v>1647</v>
      </c>
      <c r="E50" s="91" t="b">
        <v>0</v>
      </c>
      <c r="F50" s="91" t="b">
        <v>0</v>
      </c>
      <c r="G50" s="91" t="b">
        <v>0</v>
      </c>
    </row>
    <row r="51" spans="1:7" ht="15">
      <c r="A51" s="91" t="s">
        <v>1487</v>
      </c>
      <c r="B51" s="91">
        <v>13</v>
      </c>
      <c r="C51" s="121">
        <v>0.004225994749570034</v>
      </c>
      <c r="D51" s="91" t="s">
        <v>1647</v>
      </c>
      <c r="E51" s="91" t="b">
        <v>0</v>
      </c>
      <c r="F51" s="91" t="b">
        <v>0</v>
      </c>
      <c r="G51" s="91" t="b">
        <v>0</v>
      </c>
    </row>
    <row r="52" spans="1:7" ht="15">
      <c r="A52" s="91" t="s">
        <v>1488</v>
      </c>
      <c r="B52" s="91">
        <v>13</v>
      </c>
      <c r="C52" s="121">
        <v>0.004225994749570034</v>
      </c>
      <c r="D52" s="91" t="s">
        <v>1647</v>
      </c>
      <c r="E52" s="91" t="b">
        <v>0</v>
      </c>
      <c r="F52" s="91" t="b">
        <v>0</v>
      </c>
      <c r="G52" s="91" t="b">
        <v>0</v>
      </c>
    </row>
    <row r="53" spans="1:7" ht="15">
      <c r="A53" s="91" t="s">
        <v>1489</v>
      </c>
      <c r="B53" s="91">
        <v>13</v>
      </c>
      <c r="C53" s="121">
        <v>0.004225994749570034</v>
      </c>
      <c r="D53" s="91" t="s">
        <v>1647</v>
      </c>
      <c r="E53" s="91" t="b">
        <v>0</v>
      </c>
      <c r="F53" s="91" t="b">
        <v>0</v>
      </c>
      <c r="G53" s="91" t="b">
        <v>0</v>
      </c>
    </row>
    <row r="54" spans="1:7" ht="15">
      <c r="A54" s="91" t="s">
        <v>1490</v>
      </c>
      <c r="B54" s="91">
        <v>13</v>
      </c>
      <c r="C54" s="121">
        <v>0.004225994749570034</v>
      </c>
      <c r="D54" s="91" t="s">
        <v>1647</v>
      </c>
      <c r="E54" s="91" t="b">
        <v>0</v>
      </c>
      <c r="F54" s="91" t="b">
        <v>0</v>
      </c>
      <c r="G54" s="91" t="b">
        <v>0</v>
      </c>
    </row>
    <row r="55" spans="1:7" ht="15">
      <c r="A55" s="91" t="s">
        <v>1491</v>
      </c>
      <c r="B55" s="91">
        <v>13</v>
      </c>
      <c r="C55" s="121">
        <v>0.004225994749570034</v>
      </c>
      <c r="D55" s="91" t="s">
        <v>1647</v>
      </c>
      <c r="E55" s="91" t="b">
        <v>0</v>
      </c>
      <c r="F55" s="91" t="b">
        <v>0</v>
      </c>
      <c r="G55" s="91" t="b">
        <v>0</v>
      </c>
    </row>
    <row r="56" spans="1:7" ht="15">
      <c r="A56" s="91" t="s">
        <v>1492</v>
      </c>
      <c r="B56" s="91">
        <v>13</v>
      </c>
      <c r="C56" s="121">
        <v>0.004225994749570034</v>
      </c>
      <c r="D56" s="91" t="s">
        <v>1647</v>
      </c>
      <c r="E56" s="91" t="b">
        <v>0</v>
      </c>
      <c r="F56" s="91" t="b">
        <v>0</v>
      </c>
      <c r="G56" s="91" t="b">
        <v>0</v>
      </c>
    </row>
    <row r="57" spans="1:7" ht="15">
      <c r="A57" s="91" t="s">
        <v>1493</v>
      </c>
      <c r="B57" s="91">
        <v>13</v>
      </c>
      <c r="C57" s="121">
        <v>0.004225994749570034</v>
      </c>
      <c r="D57" s="91" t="s">
        <v>1647</v>
      </c>
      <c r="E57" s="91" t="b">
        <v>0</v>
      </c>
      <c r="F57" s="91" t="b">
        <v>0</v>
      </c>
      <c r="G57" s="91" t="b">
        <v>0</v>
      </c>
    </row>
    <row r="58" spans="1:7" ht="15">
      <c r="A58" s="91" t="s">
        <v>1494</v>
      </c>
      <c r="B58" s="91">
        <v>13</v>
      </c>
      <c r="C58" s="121">
        <v>0.004225994749570034</v>
      </c>
      <c r="D58" s="91" t="s">
        <v>1647</v>
      </c>
      <c r="E58" s="91" t="b">
        <v>0</v>
      </c>
      <c r="F58" s="91" t="b">
        <v>0</v>
      </c>
      <c r="G58" s="91" t="b">
        <v>0</v>
      </c>
    </row>
    <row r="59" spans="1:7" ht="15">
      <c r="A59" s="91" t="s">
        <v>1495</v>
      </c>
      <c r="B59" s="91">
        <v>13</v>
      </c>
      <c r="C59" s="121">
        <v>0.004225994749570034</v>
      </c>
      <c r="D59" s="91" t="s">
        <v>1647</v>
      </c>
      <c r="E59" s="91" t="b">
        <v>0</v>
      </c>
      <c r="F59" s="91" t="b">
        <v>0</v>
      </c>
      <c r="G59" s="91" t="b">
        <v>0</v>
      </c>
    </row>
    <row r="60" spans="1:7" ht="15">
      <c r="A60" s="91" t="s">
        <v>1496</v>
      </c>
      <c r="B60" s="91">
        <v>13</v>
      </c>
      <c r="C60" s="121">
        <v>0.004225994749570034</v>
      </c>
      <c r="D60" s="91" t="s">
        <v>1647</v>
      </c>
      <c r="E60" s="91" t="b">
        <v>0</v>
      </c>
      <c r="F60" s="91" t="b">
        <v>0</v>
      </c>
      <c r="G60" s="91" t="b">
        <v>0</v>
      </c>
    </row>
    <row r="61" spans="1:7" ht="15">
      <c r="A61" s="91" t="s">
        <v>1497</v>
      </c>
      <c r="B61" s="91">
        <v>13</v>
      </c>
      <c r="C61" s="121">
        <v>0.004225994749570034</v>
      </c>
      <c r="D61" s="91" t="s">
        <v>1647</v>
      </c>
      <c r="E61" s="91" t="b">
        <v>0</v>
      </c>
      <c r="F61" s="91" t="b">
        <v>0</v>
      </c>
      <c r="G61" s="91" t="b">
        <v>0</v>
      </c>
    </row>
    <row r="62" spans="1:7" ht="15">
      <c r="A62" s="91" t="s">
        <v>1498</v>
      </c>
      <c r="B62" s="91">
        <v>13</v>
      </c>
      <c r="C62" s="121">
        <v>0.004225994749570034</v>
      </c>
      <c r="D62" s="91" t="s">
        <v>1647</v>
      </c>
      <c r="E62" s="91" t="b">
        <v>0</v>
      </c>
      <c r="F62" s="91" t="b">
        <v>0</v>
      </c>
      <c r="G62" s="91" t="b">
        <v>0</v>
      </c>
    </row>
    <row r="63" spans="1:7" ht="15">
      <c r="A63" s="91" t="s">
        <v>1499</v>
      </c>
      <c r="B63" s="91">
        <v>13</v>
      </c>
      <c r="C63" s="121">
        <v>0.004225994749570034</v>
      </c>
      <c r="D63" s="91" t="s">
        <v>1647</v>
      </c>
      <c r="E63" s="91" t="b">
        <v>0</v>
      </c>
      <c r="F63" s="91" t="b">
        <v>0</v>
      </c>
      <c r="G63" s="91" t="b">
        <v>0</v>
      </c>
    </row>
    <row r="64" spans="1:7" ht="15">
      <c r="A64" s="91" t="s">
        <v>1500</v>
      </c>
      <c r="B64" s="91">
        <v>13</v>
      </c>
      <c r="C64" s="121">
        <v>0.004225994749570034</v>
      </c>
      <c r="D64" s="91" t="s">
        <v>1647</v>
      </c>
      <c r="E64" s="91" t="b">
        <v>0</v>
      </c>
      <c r="F64" s="91" t="b">
        <v>0</v>
      </c>
      <c r="G64" s="91" t="b">
        <v>0</v>
      </c>
    </row>
    <row r="65" spans="1:7" ht="15">
      <c r="A65" s="91" t="s">
        <v>1501</v>
      </c>
      <c r="B65" s="91">
        <v>13</v>
      </c>
      <c r="C65" s="121">
        <v>0.004225994749570034</v>
      </c>
      <c r="D65" s="91" t="s">
        <v>1647</v>
      </c>
      <c r="E65" s="91" t="b">
        <v>0</v>
      </c>
      <c r="F65" s="91" t="b">
        <v>0</v>
      </c>
      <c r="G65" s="91" t="b">
        <v>0</v>
      </c>
    </row>
    <row r="66" spans="1:7" ht="15">
      <c r="A66" s="91" t="s">
        <v>1502</v>
      </c>
      <c r="B66" s="91">
        <v>13</v>
      </c>
      <c r="C66" s="121">
        <v>0.004225994749570034</v>
      </c>
      <c r="D66" s="91" t="s">
        <v>1647</v>
      </c>
      <c r="E66" s="91" t="b">
        <v>0</v>
      </c>
      <c r="F66" s="91" t="b">
        <v>0</v>
      </c>
      <c r="G66" s="91" t="b">
        <v>0</v>
      </c>
    </row>
    <row r="67" spans="1:7" ht="15">
      <c r="A67" s="91" t="s">
        <v>1503</v>
      </c>
      <c r="B67" s="91">
        <v>13</v>
      </c>
      <c r="C67" s="121">
        <v>0.004225994749570034</v>
      </c>
      <c r="D67" s="91" t="s">
        <v>1647</v>
      </c>
      <c r="E67" s="91" t="b">
        <v>0</v>
      </c>
      <c r="F67" s="91" t="b">
        <v>0</v>
      </c>
      <c r="G67" s="91" t="b">
        <v>0</v>
      </c>
    </row>
    <row r="68" spans="1:7" ht="15">
      <c r="A68" s="91" t="s">
        <v>1504</v>
      </c>
      <c r="B68" s="91">
        <v>13</v>
      </c>
      <c r="C68" s="121">
        <v>0.004225994749570034</v>
      </c>
      <c r="D68" s="91" t="s">
        <v>1647</v>
      </c>
      <c r="E68" s="91" t="b">
        <v>0</v>
      </c>
      <c r="F68" s="91" t="b">
        <v>0</v>
      </c>
      <c r="G68" s="91" t="b">
        <v>0</v>
      </c>
    </row>
    <row r="69" spans="1:7" ht="15">
      <c r="A69" s="91" t="s">
        <v>1505</v>
      </c>
      <c r="B69" s="91">
        <v>13</v>
      </c>
      <c r="C69" s="121">
        <v>0.004225994749570034</v>
      </c>
      <c r="D69" s="91" t="s">
        <v>1647</v>
      </c>
      <c r="E69" s="91" t="b">
        <v>0</v>
      </c>
      <c r="F69" s="91" t="b">
        <v>0</v>
      </c>
      <c r="G69" s="91" t="b">
        <v>0</v>
      </c>
    </row>
    <row r="70" spans="1:7" ht="15">
      <c r="A70" s="91" t="s">
        <v>1506</v>
      </c>
      <c r="B70" s="91">
        <v>13</v>
      </c>
      <c r="C70" s="121">
        <v>0.004225994749570034</v>
      </c>
      <c r="D70" s="91" t="s">
        <v>1647</v>
      </c>
      <c r="E70" s="91" t="b">
        <v>0</v>
      </c>
      <c r="F70" s="91" t="b">
        <v>0</v>
      </c>
      <c r="G70" s="91" t="b">
        <v>0</v>
      </c>
    </row>
    <row r="71" spans="1:7" ht="15">
      <c r="A71" s="91" t="s">
        <v>1507</v>
      </c>
      <c r="B71" s="91">
        <v>13</v>
      </c>
      <c r="C71" s="121">
        <v>0.004225994749570034</v>
      </c>
      <c r="D71" s="91" t="s">
        <v>1647</v>
      </c>
      <c r="E71" s="91" t="b">
        <v>0</v>
      </c>
      <c r="F71" s="91" t="b">
        <v>0</v>
      </c>
      <c r="G71" s="91" t="b">
        <v>0</v>
      </c>
    </row>
    <row r="72" spans="1:7" ht="15">
      <c r="A72" s="91" t="s">
        <v>1508</v>
      </c>
      <c r="B72" s="91">
        <v>13</v>
      </c>
      <c r="C72" s="121">
        <v>0.004225994749570034</v>
      </c>
      <c r="D72" s="91" t="s">
        <v>1647</v>
      </c>
      <c r="E72" s="91" t="b">
        <v>0</v>
      </c>
      <c r="F72" s="91" t="b">
        <v>0</v>
      </c>
      <c r="G72" s="91" t="b">
        <v>0</v>
      </c>
    </row>
    <row r="73" spans="1:7" ht="15">
      <c r="A73" s="91" t="s">
        <v>1509</v>
      </c>
      <c r="B73" s="91">
        <v>13</v>
      </c>
      <c r="C73" s="121">
        <v>0.004225994749570034</v>
      </c>
      <c r="D73" s="91" t="s">
        <v>1647</v>
      </c>
      <c r="E73" s="91" t="b">
        <v>0</v>
      </c>
      <c r="F73" s="91" t="b">
        <v>0</v>
      </c>
      <c r="G73" s="91" t="b">
        <v>0</v>
      </c>
    </row>
    <row r="74" spans="1:7" ht="15">
      <c r="A74" s="91" t="s">
        <v>1510</v>
      </c>
      <c r="B74" s="91">
        <v>13</v>
      </c>
      <c r="C74" s="121">
        <v>0.004225994749570034</v>
      </c>
      <c r="D74" s="91" t="s">
        <v>1647</v>
      </c>
      <c r="E74" s="91" t="b">
        <v>0</v>
      </c>
      <c r="F74" s="91" t="b">
        <v>0</v>
      </c>
      <c r="G74" s="91" t="b">
        <v>0</v>
      </c>
    </row>
    <row r="75" spans="1:7" ht="15">
      <c r="A75" s="91" t="s">
        <v>1511</v>
      </c>
      <c r="B75" s="91">
        <v>13</v>
      </c>
      <c r="C75" s="121">
        <v>0.004225994749570034</v>
      </c>
      <c r="D75" s="91" t="s">
        <v>1647</v>
      </c>
      <c r="E75" s="91" t="b">
        <v>0</v>
      </c>
      <c r="F75" s="91" t="b">
        <v>0</v>
      </c>
      <c r="G75" s="91" t="b">
        <v>0</v>
      </c>
    </row>
    <row r="76" spans="1:7" ht="15">
      <c r="A76" s="91" t="s">
        <v>1299</v>
      </c>
      <c r="B76" s="91">
        <v>12</v>
      </c>
      <c r="C76" s="121">
        <v>0.0051562270815439185</v>
      </c>
      <c r="D76" s="91" t="s">
        <v>1647</v>
      </c>
      <c r="E76" s="91" t="b">
        <v>0</v>
      </c>
      <c r="F76" s="91" t="b">
        <v>0</v>
      </c>
      <c r="G76" s="91" t="b">
        <v>0</v>
      </c>
    </row>
    <row r="77" spans="1:7" ht="15">
      <c r="A77" s="91" t="s">
        <v>1334</v>
      </c>
      <c r="B77" s="91">
        <v>11</v>
      </c>
      <c r="C77" s="121">
        <v>0.0038863698585033333</v>
      </c>
      <c r="D77" s="91" t="s">
        <v>1647</v>
      </c>
      <c r="E77" s="91" t="b">
        <v>0</v>
      </c>
      <c r="F77" s="91" t="b">
        <v>0</v>
      </c>
      <c r="G77" s="91" t="b">
        <v>0</v>
      </c>
    </row>
    <row r="78" spans="1:7" ht="15">
      <c r="A78" s="91" t="s">
        <v>1298</v>
      </c>
      <c r="B78" s="91">
        <v>10</v>
      </c>
      <c r="C78" s="121">
        <v>0.004865447479801144</v>
      </c>
      <c r="D78" s="91" t="s">
        <v>1647</v>
      </c>
      <c r="E78" s="91" t="b">
        <v>0</v>
      </c>
      <c r="F78" s="91" t="b">
        <v>0</v>
      </c>
      <c r="G78" s="91" t="b">
        <v>0</v>
      </c>
    </row>
    <row r="79" spans="1:7" ht="15">
      <c r="A79" s="91" t="s">
        <v>1312</v>
      </c>
      <c r="B79" s="91">
        <v>8</v>
      </c>
      <c r="C79" s="121">
        <v>0.0032569650417213054</v>
      </c>
      <c r="D79" s="91" t="s">
        <v>1647</v>
      </c>
      <c r="E79" s="91" t="b">
        <v>0</v>
      </c>
      <c r="F79" s="91" t="b">
        <v>0</v>
      </c>
      <c r="G79" s="91" t="b">
        <v>0</v>
      </c>
    </row>
    <row r="80" spans="1:7" ht="15">
      <c r="A80" s="91" t="s">
        <v>1313</v>
      </c>
      <c r="B80" s="91">
        <v>8</v>
      </c>
      <c r="C80" s="121">
        <v>0.0032569650417213054</v>
      </c>
      <c r="D80" s="91" t="s">
        <v>1647</v>
      </c>
      <c r="E80" s="91" t="b">
        <v>0</v>
      </c>
      <c r="F80" s="91" t="b">
        <v>0</v>
      </c>
      <c r="G80" s="91" t="b">
        <v>0</v>
      </c>
    </row>
    <row r="81" spans="1:7" ht="15">
      <c r="A81" s="91" t="s">
        <v>1314</v>
      </c>
      <c r="B81" s="91">
        <v>8</v>
      </c>
      <c r="C81" s="121">
        <v>0.0032569650417213054</v>
      </c>
      <c r="D81" s="91" t="s">
        <v>1647</v>
      </c>
      <c r="E81" s="91" t="b">
        <v>0</v>
      </c>
      <c r="F81" s="91" t="b">
        <v>0</v>
      </c>
      <c r="G81" s="91" t="b">
        <v>0</v>
      </c>
    </row>
    <row r="82" spans="1:7" ht="15">
      <c r="A82" s="91" t="s">
        <v>1315</v>
      </c>
      <c r="B82" s="91">
        <v>8</v>
      </c>
      <c r="C82" s="121">
        <v>0.0032569650417213054</v>
      </c>
      <c r="D82" s="91" t="s">
        <v>1647</v>
      </c>
      <c r="E82" s="91" t="b">
        <v>0</v>
      </c>
      <c r="F82" s="91" t="b">
        <v>0</v>
      </c>
      <c r="G82" s="91" t="b">
        <v>0</v>
      </c>
    </row>
    <row r="83" spans="1:7" ht="15">
      <c r="A83" s="91" t="s">
        <v>1316</v>
      </c>
      <c r="B83" s="91">
        <v>8</v>
      </c>
      <c r="C83" s="121">
        <v>0.0032569650417213054</v>
      </c>
      <c r="D83" s="91" t="s">
        <v>1647</v>
      </c>
      <c r="E83" s="91" t="b">
        <v>0</v>
      </c>
      <c r="F83" s="91" t="b">
        <v>0</v>
      </c>
      <c r="G83" s="91" t="b">
        <v>0</v>
      </c>
    </row>
    <row r="84" spans="1:7" ht="15">
      <c r="A84" s="91" t="s">
        <v>1317</v>
      </c>
      <c r="B84" s="91">
        <v>8</v>
      </c>
      <c r="C84" s="121">
        <v>0.0032569650417213054</v>
      </c>
      <c r="D84" s="91" t="s">
        <v>1647</v>
      </c>
      <c r="E84" s="91" t="b">
        <v>0</v>
      </c>
      <c r="F84" s="91" t="b">
        <v>0</v>
      </c>
      <c r="G84" s="91" t="b">
        <v>0</v>
      </c>
    </row>
    <row r="85" spans="1:7" ht="15">
      <c r="A85" s="91" t="s">
        <v>1512</v>
      </c>
      <c r="B85" s="91">
        <v>8</v>
      </c>
      <c r="C85" s="121">
        <v>0.0032569650417213054</v>
      </c>
      <c r="D85" s="91" t="s">
        <v>1647</v>
      </c>
      <c r="E85" s="91" t="b">
        <v>0</v>
      </c>
      <c r="F85" s="91" t="b">
        <v>0</v>
      </c>
      <c r="G85" s="91" t="b">
        <v>0</v>
      </c>
    </row>
    <row r="86" spans="1:7" ht="15">
      <c r="A86" s="91" t="s">
        <v>1513</v>
      </c>
      <c r="B86" s="91">
        <v>8</v>
      </c>
      <c r="C86" s="121">
        <v>0.0032569650417213054</v>
      </c>
      <c r="D86" s="91" t="s">
        <v>1647</v>
      </c>
      <c r="E86" s="91" t="b">
        <v>0</v>
      </c>
      <c r="F86" s="91" t="b">
        <v>0</v>
      </c>
      <c r="G86" s="91" t="b">
        <v>0</v>
      </c>
    </row>
    <row r="87" spans="1:7" ht="15">
      <c r="A87" s="91" t="s">
        <v>1514</v>
      </c>
      <c r="B87" s="91">
        <v>8</v>
      </c>
      <c r="C87" s="121">
        <v>0.0032569650417213054</v>
      </c>
      <c r="D87" s="91" t="s">
        <v>1647</v>
      </c>
      <c r="E87" s="91" t="b">
        <v>0</v>
      </c>
      <c r="F87" s="91" t="b">
        <v>0</v>
      </c>
      <c r="G87" s="91" t="b">
        <v>0</v>
      </c>
    </row>
    <row r="88" spans="1:7" ht="15">
      <c r="A88" s="91" t="s">
        <v>1515</v>
      </c>
      <c r="B88" s="91">
        <v>8</v>
      </c>
      <c r="C88" s="121">
        <v>0.0032569650417213054</v>
      </c>
      <c r="D88" s="91" t="s">
        <v>1647</v>
      </c>
      <c r="E88" s="91" t="b">
        <v>0</v>
      </c>
      <c r="F88" s="91" t="b">
        <v>0</v>
      </c>
      <c r="G88" s="91" t="b">
        <v>0</v>
      </c>
    </row>
    <row r="89" spans="1:7" ht="15">
      <c r="A89" s="91" t="s">
        <v>1516</v>
      </c>
      <c r="B89" s="91">
        <v>8</v>
      </c>
      <c r="C89" s="121">
        <v>0.0032569650417213054</v>
      </c>
      <c r="D89" s="91" t="s">
        <v>1647</v>
      </c>
      <c r="E89" s="91" t="b">
        <v>0</v>
      </c>
      <c r="F89" s="91" t="b">
        <v>0</v>
      </c>
      <c r="G89" s="91" t="b">
        <v>0</v>
      </c>
    </row>
    <row r="90" spans="1:7" ht="15">
      <c r="A90" s="91" t="s">
        <v>1517</v>
      </c>
      <c r="B90" s="91">
        <v>8</v>
      </c>
      <c r="C90" s="121">
        <v>0.0032569650417213054</v>
      </c>
      <c r="D90" s="91" t="s">
        <v>1647</v>
      </c>
      <c r="E90" s="91" t="b">
        <v>0</v>
      </c>
      <c r="F90" s="91" t="b">
        <v>0</v>
      </c>
      <c r="G90" s="91" t="b">
        <v>0</v>
      </c>
    </row>
    <row r="91" spans="1:7" ht="15">
      <c r="A91" s="91" t="s">
        <v>1518</v>
      </c>
      <c r="B91" s="91">
        <v>8</v>
      </c>
      <c r="C91" s="121">
        <v>0.0032569650417213054</v>
      </c>
      <c r="D91" s="91" t="s">
        <v>1647</v>
      </c>
      <c r="E91" s="91" t="b">
        <v>0</v>
      </c>
      <c r="F91" s="91" t="b">
        <v>0</v>
      </c>
      <c r="G91" s="91" t="b">
        <v>0</v>
      </c>
    </row>
    <row r="92" spans="1:7" ht="15">
      <c r="A92" s="91" t="s">
        <v>1519</v>
      </c>
      <c r="B92" s="91">
        <v>8</v>
      </c>
      <c r="C92" s="121">
        <v>0.0032569650417213054</v>
      </c>
      <c r="D92" s="91" t="s">
        <v>1647</v>
      </c>
      <c r="E92" s="91" t="b">
        <v>0</v>
      </c>
      <c r="F92" s="91" t="b">
        <v>0</v>
      </c>
      <c r="G92" s="91" t="b">
        <v>0</v>
      </c>
    </row>
    <row r="93" spans="1:7" ht="15">
      <c r="A93" s="91" t="s">
        <v>1520</v>
      </c>
      <c r="B93" s="91">
        <v>8</v>
      </c>
      <c r="C93" s="121">
        <v>0.0032569650417213054</v>
      </c>
      <c r="D93" s="91" t="s">
        <v>1647</v>
      </c>
      <c r="E93" s="91" t="b">
        <v>0</v>
      </c>
      <c r="F93" s="91" t="b">
        <v>0</v>
      </c>
      <c r="G93" s="91" t="b">
        <v>0</v>
      </c>
    </row>
    <row r="94" spans="1:7" ht="15">
      <c r="A94" s="91" t="s">
        <v>1305</v>
      </c>
      <c r="B94" s="91">
        <v>8</v>
      </c>
      <c r="C94" s="121">
        <v>0.003645879396922239</v>
      </c>
      <c r="D94" s="91" t="s">
        <v>1647</v>
      </c>
      <c r="E94" s="91" t="b">
        <v>0</v>
      </c>
      <c r="F94" s="91" t="b">
        <v>0</v>
      </c>
      <c r="G94" s="91" t="b">
        <v>0</v>
      </c>
    </row>
    <row r="95" spans="1:7" ht="15">
      <c r="A95" s="91" t="s">
        <v>1521</v>
      </c>
      <c r="B95" s="91">
        <v>7</v>
      </c>
      <c r="C95" s="121">
        <v>0.003007799130900619</v>
      </c>
      <c r="D95" s="91" t="s">
        <v>1647</v>
      </c>
      <c r="E95" s="91" t="b">
        <v>0</v>
      </c>
      <c r="F95" s="91" t="b">
        <v>0</v>
      </c>
      <c r="G95" s="91" t="b">
        <v>0</v>
      </c>
    </row>
    <row r="96" spans="1:7" ht="15">
      <c r="A96" s="91" t="s">
        <v>1332</v>
      </c>
      <c r="B96" s="91">
        <v>6</v>
      </c>
      <c r="C96" s="121">
        <v>0.0031455175454870436</v>
      </c>
      <c r="D96" s="91" t="s">
        <v>1647</v>
      </c>
      <c r="E96" s="91" t="b">
        <v>0</v>
      </c>
      <c r="F96" s="91" t="b">
        <v>0</v>
      </c>
      <c r="G96" s="91" t="b">
        <v>0</v>
      </c>
    </row>
    <row r="97" spans="1:7" ht="15">
      <c r="A97" s="91" t="s">
        <v>1524</v>
      </c>
      <c r="B97" s="91">
        <v>6</v>
      </c>
      <c r="C97" s="121">
        <v>0.002734409547691679</v>
      </c>
      <c r="D97" s="91" t="s">
        <v>1647</v>
      </c>
      <c r="E97" s="91" t="b">
        <v>0</v>
      </c>
      <c r="F97" s="91" t="b">
        <v>0</v>
      </c>
      <c r="G97" s="91" t="b">
        <v>0</v>
      </c>
    </row>
    <row r="98" spans="1:7" ht="15">
      <c r="A98" s="91" t="s">
        <v>1329</v>
      </c>
      <c r="B98" s="91">
        <v>6</v>
      </c>
      <c r="C98" s="121">
        <v>0.0031455175454870436</v>
      </c>
      <c r="D98" s="91" t="s">
        <v>1647</v>
      </c>
      <c r="E98" s="91" t="b">
        <v>0</v>
      </c>
      <c r="F98" s="91" t="b">
        <v>0</v>
      </c>
      <c r="G98" s="91" t="b">
        <v>0</v>
      </c>
    </row>
    <row r="99" spans="1:7" ht="15">
      <c r="A99" s="91" t="s">
        <v>1522</v>
      </c>
      <c r="B99" s="91">
        <v>6</v>
      </c>
      <c r="C99" s="121">
        <v>0.002734409547691679</v>
      </c>
      <c r="D99" s="91" t="s">
        <v>1647</v>
      </c>
      <c r="E99" s="91" t="b">
        <v>0</v>
      </c>
      <c r="F99" s="91" t="b">
        <v>0</v>
      </c>
      <c r="G99" s="91" t="b">
        <v>0</v>
      </c>
    </row>
    <row r="100" spans="1:7" ht="15">
      <c r="A100" s="91" t="s">
        <v>1523</v>
      </c>
      <c r="B100" s="91">
        <v>6</v>
      </c>
      <c r="C100" s="121">
        <v>0.002734409547691679</v>
      </c>
      <c r="D100" s="91" t="s">
        <v>1647</v>
      </c>
      <c r="E100" s="91" t="b">
        <v>0</v>
      </c>
      <c r="F100" s="91" t="b">
        <v>0</v>
      </c>
      <c r="G100" s="91" t="b">
        <v>0</v>
      </c>
    </row>
    <row r="101" spans="1:7" ht="15">
      <c r="A101" s="91" t="s">
        <v>1306</v>
      </c>
      <c r="B101" s="91">
        <v>6</v>
      </c>
      <c r="C101" s="121">
        <v>0.0031455175454870436</v>
      </c>
      <c r="D101" s="91" t="s">
        <v>1647</v>
      </c>
      <c r="E101" s="91" t="b">
        <v>0</v>
      </c>
      <c r="F101" s="91" t="b">
        <v>0</v>
      </c>
      <c r="G101" s="91" t="b">
        <v>0</v>
      </c>
    </row>
    <row r="102" spans="1:7" ht="15">
      <c r="A102" s="91" t="s">
        <v>1525</v>
      </c>
      <c r="B102" s="91">
        <v>5</v>
      </c>
      <c r="C102" s="121">
        <v>0.002432723739900572</v>
      </c>
      <c r="D102" s="91" t="s">
        <v>1647</v>
      </c>
      <c r="E102" s="91" t="b">
        <v>0</v>
      </c>
      <c r="F102" s="91" t="b">
        <v>0</v>
      </c>
      <c r="G102" s="91" t="b">
        <v>0</v>
      </c>
    </row>
    <row r="103" spans="1:7" ht="15">
      <c r="A103" s="91" t="s">
        <v>1309</v>
      </c>
      <c r="B103" s="91">
        <v>5</v>
      </c>
      <c r="C103" s="121">
        <v>0.002432723739900572</v>
      </c>
      <c r="D103" s="91" t="s">
        <v>1647</v>
      </c>
      <c r="E103" s="91" t="b">
        <v>0</v>
      </c>
      <c r="F103" s="91" t="b">
        <v>0</v>
      </c>
      <c r="G103" s="91" t="b">
        <v>0</v>
      </c>
    </row>
    <row r="104" spans="1:7" ht="15">
      <c r="A104" s="91" t="s">
        <v>314</v>
      </c>
      <c r="B104" s="91">
        <v>5</v>
      </c>
      <c r="C104" s="121">
        <v>0.002432723739900572</v>
      </c>
      <c r="D104" s="91" t="s">
        <v>1647</v>
      </c>
      <c r="E104" s="91" t="b">
        <v>0</v>
      </c>
      <c r="F104" s="91" t="b">
        <v>0</v>
      </c>
      <c r="G104" s="91" t="b">
        <v>0</v>
      </c>
    </row>
    <row r="105" spans="1:7" ht="15">
      <c r="A105" s="91" t="s">
        <v>1526</v>
      </c>
      <c r="B105" s="91">
        <v>5</v>
      </c>
      <c r="C105" s="121">
        <v>0.002432723739900572</v>
      </c>
      <c r="D105" s="91" t="s">
        <v>1647</v>
      </c>
      <c r="E105" s="91" t="b">
        <v>0</v>
      </c>
      <c r="F105" s="91" t="b">
        <v>0</v>
      </c>
      <c r="G105" s="91" t="b">
        <v>0</v>
      </c>
    </row>
    <row r="106" spans="1:7" ht="15">
      <c r="A106" s="91" t="s">
        <v>1527</v>
      </c>
      <c r="B106" s="91">
        <v>5</v>
      </c>
      <c r="C106" s="121">
        <v>0.002432723739900572</v>
      </c>
      <c r="D106" s="91" t="s">
        <v>1647</v>
      </c>
      <c r="E106" s="91" t="b">
        <v>0</v>
      </c>
      <c r="F106" s="91" t="b">
        <v>0</v>
      </c>
      <c r="G106" s="91" t="b">
        <v>0</v>
      </c>
    </row>
    <row r="107" spans="1:7" ht="15">
      <c r="A107" s="91" t="s">
        <v>1528</v>
      </c>
      <c r="B107" s="91">
        <v>5</v>
      </c>
      <c r="C107" s="121">
        <v>0.002432723739900572</v>
      </c>
      <c r="D107" s="91" t="s">
        <v>1647</v>
      </c>
      <c r="E107" s="91" t="b">
        <v>0</v>
      </c>
      <c r="F107" s="91" t="b">
        <v>0</v>
      </c>
      <c r="G107" s="91" t="b">
        <v>0</v>
      </c>
    </row>
    <row r="108" spans="1:7" ht="15">
      <c r="A108" s="91" t="s">
        <v>1529</v>
      </c>
      <c r="B108" s="91">
        <v>5</v>
      </c>
      <c r="C108" s="121">
        <v>0.002432723739900572</v>
      </c>
      <c r="D108" s="91" t="s">
        <v>1647</v>
      </c>
      <c r="E108" s="91" t="b">
        <v>0</v>
      </c>
      <c r="F108" s="91" t="b">
        <v>0</v>
      </c>
      <c r="G108" s="91" t="b">
        <v>0</v>
      </c>
    </row>
    <row r="109" spans="1:7" ht="15">
      <c r="A109" s="91" t="s">
        <v>1530</v>
      </c>
      <c r="B109" s="91">
        <v>5</v>
      </c>
      <c r="C109" s="121">
        <v>0.002432723739900572</v>
      </c>
      <c r="D109" s="91" t="s">
        <v>1647</v>
      </c>
      <c r="E109" s="91" t="b">
        <v>0</v>
      </c>
      <c r="F109" s="91" t="b">
        <v>0</v>
      </c>
      <c r="G109" s="91" t="b">
        <v>0</v>
      </c>
    </row>
    <row r="110" spans="1:7" ht="15">
      <c r="A110" s="91" t="s">
        <v>1531</v>
      </c>
      <c r="B110" s="91">
        <v>5</v>
      </c>
      <c r="C110" s="121">
        <v>0.002432723739900572</v>
      </c>
      <c r="D110" s="91" t="s">
        <v>1647</v>
      </c>
      <c r="E110" s="91" t="b">
        <v>0</v>
      </c>
      <c r="F110" s="91" t="b">
        <v>0</v>
      </c>
      <c r="G110" s="91" t="b">
        <v>0</v>
      </c>
    </row>
    <row r="111" spans="1:7" ht="15">
      <c r="A111" s="91" t="s">
        <v>1532</v>
      </c>
      <c r="B111" s="91">
        <v>5</v>
      </c>
      <c r="C111" s="121">
        <v>0.002432723739900572</v>
      </c>
      <c r="D111" s="91" t="s">
        <v>1647</v>
      </c>
      <c r="E111" s="91" t="b">
        <v>0</v>
      </c>
      <c r="F111" s="91" t="b">
        <v>0</v>
      </c>
      <c r="G111" s="91" t="b">
        <v>0</v>
      </c>
    </row>
    <row r="112" spans="1:7" ht="15">
      <c r="A112" s="91" t="s">
        <v>1533</v>
      </c>
      <c r="B112" s="91">
        <v>5</v>
      </c>
      <c r="C112" s="121">
        <v>0.002432723739900572</v>
      </c>
      <c r="D112" s="91" t="s">
        <v>1647</v>
      </c>
      <c r="E112" s="91" t="b">
        <v>0</v>
      </c>
      <c r="F112" s="91" t="b">
        <v>0</v>
      </c>
      <c r="G112" s="91" t="b">
        <v>0</v>
      </c>
    </row>
    <row r="113" spans="1:7" ht="15">
      <c r="A113" s="91" t="s">
        <v>1534</v>
      </c>
      <c r="B113" s="91">
        <v>5</v>
      </c>
      <c r="C113" s="121">
        <v>0.002432723739900572</v>
      </c>
      <c r="D113" s="91" t="s">
        <v>1647</v>
      </c>
      <c r="E113" s="91" t="b">
        <v>0</v>
      </c>
      <c r="F113" s="91" t="b">
        <v>0</v>
      </c>
      <c r="G113" s="91" t="b">
        <v>0</v>
      </c>
    </row>
    <row r="114" spans="1:7" ht="15">
      <c r="A114" s="91" t="s">
        <v>1535</v>
      </c>
      <c r="B114" s="91">
        <v>5</v>
      </c>
      <c r="C114" s="121">
        <v>0.002432723739900572</v>
      </c>
      <c r="D114" s="91" t="s">
        <v>1647</v>
      </c>
      <c r="E114" s="91" t="b">
        <v>0</v>
      </c>
      <c r="F114" s="91" t="b">
        <v>0</v>
      </c>
      <c r="G114" s="91" t="b">
        <v>0</v>
      </c>
    </row>
    <row r="115" spans="1:7" ht="15">
      <c r="A115" s="91" t="s">
        <v>1536</v>
      </c>
      <c r="B115" s="91">
        <v>5</v>
      </c>
      <c r="C115" s="121">
        <v>0.002432723739900572</v>
      </c>
      <c r="D115" s="91" t="s">
        <v>1647</v>
      </c>
      <c r="E115" s="91" t="b">
        <v>0</v>
      </c>
      <c r="F115" s="91" t="b">
        <v>0</v>
      </c>
      <c r="G115" s="91" t="b">
        <v>0</v>
      </c>
    </row>
    <row r="116" spans="1:7" ht="15">
      <c r="A116" s="91" t="s">
        <v>1537</v>
      </c>
      <c r="B116" s="91">
        <v>5</v>
      </c>
      <c r="C116" s="121">
        <v>0.002432723739900572</v>
      </c>
      <c r="D116" s="91" t="s">
        <v>1647</v>
      </c>
      <c r="E116" s="91" t="b">
        <v>0</v>
      </c>
      <c r="F116" s="91" t="b">
        <v>0</v>
      </c>
      <c r="G116" s="91" t="b">
        <v>0</v>
      </c>
    </row>
    <row r="117" spans="1:7" ht="15">
      <c r="A117" s="91" t="s">
        <v>1538</v>
      </c>
      <c r="B117" s="91">
        <v>5</v>
      </c>
      <c r="C117" s="121">
        <v>0.002432723739900572</v>
      </c>
      <c r="D117" s="91" t="s">
        <v>1647</v>
      </c>
      <c r="E117" s="91" t="b">
        <v>0</v>
      </c>
      <c r="F117" s="91" t="b">
        <v>0</v>
      </c>
      <c r="G117" s="91" t="b">
        <v>0</v>
      </c>
    </row>
    <row r="118" spans="1:7" ht="15">
      <c r="A118" s="91" t="s">
        <v>1539</v>
      </c>
      <c r="B118" s="91">
        <v>5</v>
      </c>
      <c r="C118" s="121">
        <v>0.002432723739900572</v>
      </c>
      <c r="D118" s="91" t="s">
        <v>1647</v>
      </c>
      <c r="E118" s="91" t="b">
        <v>0</v>
      </c>
      <c r="F118" s="91" t="b">
        <v>0</v>
      </c>
      <c r="G118" s="91" t="b">
        <v>0</v>
      </c>
    </row>
    <row r="119" spans="1:7" ht="15">
      <c r="A119" s="91" t="s">
        <v>1540</v>
      </c>
      <c r="B119" s="91">
        <v>5</v>
      </c>
      <c r="C119" s="121">
        <v>0.002432723739900572</v>
      </c>
      <c r="D119" s="91" t="s">
        <v>1647</v>
      </c>
      <c r="E119" s="91" t="b">
        <v>0</v>
      </c>
      <c r="F119" s="91" t="b">
        <v>0</v>
      </c>
      <c r="G119" s="91" t="b">
        <v>0</v>
      </c>
    </row>
    <row r="120" spans="1:7" ht="15">
      <c r="A120" s="91" t="s">
        <v>1541</v>
      </c>
      <c r="B120" s="91">
        <v>5</v>
      </c>
      <c r="C120" s="121">
        <v>0.002432723739900572</v>
      </c>
      <c r="D120" s="91" t="s">
        <v>1647</v>
      </c>
      <c r="E120" s="91" t="b">
        <v>0</v>
      </c>
      <c r="F120" s="91" t="b">
        <v>0</v>
      </c>
      <c r="G120" s="91" t="b">
        <v>0</v>
      </c>
    </row>
    <row r="121" spans="1:7" ht="15">
      <c r="A121" s="91" t="s">
        <v>1542</v>
      </c>
      <c r="B121" s="91">
        <v>5</v>
      </c>
      <c r="C121" s="121">
        <v>0.002432723739900572</v>
      </c>
      <c r="D121" s="91" t="s">
        <v>1647</v>
      </c>
      <c r="E121" s="91" t="b">
        <v>0</v>
      </c>
      <c r="F121" s="91" t="b">
        <v>0</v>
      </c>
      <c r="G121" s="91" t="b">
        <v>0</v>
      </c>
    </row>
    <row r="122" spans="1:7" ht="15">
      <c r="A122" s="91" t="s">
        <v>1543</v>
      </c>
      <c r="B122" s="91">
        <v>5</v>
      </c>
      <c r="C122" s="121">
        <v>0.002432723739900572</v>
      </c>
      <c r="D122" s="91" t="s">
        <v>1647</v>
      </c>
      <c r="E122" s="91" t="b">
        <v>0</v>
      </c>
      <c r="F122" s="91" t="b">
        <v>0</v>
      </c>
      <c r="G122" s="91" t="b">
        <v>0</v>
      </c>
    </row>
    <row r="123" spans="1:7" ht="15">
      <c r="A123" s="91" t="s">
        <v>1544</v>
      </c>
      <c r="B123" s="91">
        <v>5</v>
      </c>
      <c r="C123" s="121">
        <v>0.002432723739900572</v>
      </c>
      <c r="D123" s="91" t="s">
        <v>1647</v>
      </c>
      <c r="E123" s="91" t="b">
        <v>0</v>
      </c>
      <c r="F123" s="91" t="b">
        <v>0</v>
      </c>
      <c r="G123" s="91" t="b">
        <v>0</v>
      </c>
    </row>
    <row r="124" spans="1:7" ht="15">
      <c r="A124" s="91" t="s">
        <v>1545</v>
      </c>
      <c r="B124" s="91">
        <v>5</v>
      </c>
      <c r="C124" s="121">
        <v>0.002432723739900572</v>
      </c>
      <c r="D124" s="91" t="s">
        <v>1647</v>
      </c>
      <c r="E124" s="91" t="b">
        <v>0</v>
      </c>
      <c r="F124" s="91" t="b">
        <v>0</v>
      </c>
      <c r="G124" s="91" t="b">
        <v>0</v>
      </c>
    </row>
    <row r="125" spans="1:7" ht="15">
      <c r="A125" s="91" t="s">
        <v>1546</v>
      </c>
      <c r="B125" s="91">
        <v>5</v>
      </c>
      <c r="C125" s="121">
        <v>0.002432723739900572</v>
      </c>
      <c r="D125" s="91" t="s">
        <v>1647</v>
      </c>
      <c r="E125" s="91" t="b">
        <v>0</v>
      </c>
      <c r="F125" s="91" t="b">
        <v>0</v>
      </c>
      <c r="G125" s="91" t="b">
        <v>0</v>
      </c>
    </row>
    <row r="126" spans="1:7" ht="15">
      <c r="A126" s="91" t="s">
        <v>1547</v>
      </c>
      <c r="B126" s="91">
        <v>5</v>
      </c>
      <c r="C126" s="121">
        <v>0.002432723739900572</v>
      </c>
      <c r="D126" s="91" t="s">
        <v>1647</v>
      </c>
      <c r="E126" s="91" t="b">
        <v>0</v>
      </c>
      <c r="F126" s="91" t="b">
        <v>0</v>
      </c>
      <c r="G126" s="91" t="b">
        <v>0</v>
      </c>
    </row>
    <row r="127" spans="1:7" ht="15">
      <c r="A127" s="91" t="s">
        <v>1548</v>
      </c>
      <c r="B127" s="91">
        <v>5</v>
      </c>
      <c r="C127" s="121">
        <v>0.002432723739900572</v>
      </c>
      <c r="D127" s="91" t="s">
        <v>1647</v>
      </c>
      <c r="E127" s="91" t="b">
        <v>0</v>
      </c>
      <c r="F127" s="91" t="b">
        <v>0</v>
      </c>
      <c r="G127" s="91" t="b">
        <v>0</v>
      </c>
    </row>
    <row r="128" spans="1:7" ht="15">
      <c r="A128" s="91" t="s">
        <v>1549</v>
      </c>
      <c r="B128" s="91">
        <v>5</v>
      </c>
      <c r="C128" s="121">
        <v>0.002432723739900572</v>
      </c>
      <c r="D128" s="91" t="s">
        <v>1647</v>
      </c>
      <c r="E128" s="91" t="b">
        <v>0</v>
      </c>
      <c r="F128" s="91" t="b">
        <v>0</v>
      </c>
      <c r="G128" s="91" t="b">
        <v>0</v>
      </c>
    </row>
    <row r="129" spans="1:7" ht="15">
      <c r="A129" s="91" t="s">
        <v>1550</v>
      </c>
      <c r="B129" s="91">
        <v>5</v>
      </c>
      <c r="C129" s="121">
        <v>0.002432723739900572</v>
      </c>
      <c r="D129" s="91" t="s">
        <v>1647</v>
      </c>
      <c r="E129" s="91" t="b">
        <v>0</v>
      </c>
      <c r="F129" s="91" t="b">
        <v>0</v>
      </c>
      <c r="G129" s="91" t="b">
        <v>0</v>
      </c>
    </row>
    <row r="130" spans="1:7" ht="15">
      <c r="A130" s="91" t="s">
        <v>1551</v>
      </c>
      <c r="B130" s="91">
        <v>5</v>
      </c>
      <c r="C130" s="121">
        <v>0.002432723739900572</v>
      </c>
      <c r="D130" s="91" t="s">
        <v>1647</v>
      </c>
      <c r="E130" s="91" t="b">
        <v>0</v>
      </c>
      <c r="F130" s="91" t="b">
        <v>0</v>
      </c>
      <c r="G130" s="91" t="b">
        <v>0</v>
      </c>
    </row>
    <row r="131" spans="1:7" ht="15">
      <c r="A131" s="91" t="s">
        <v>1552</v>
      </c>
      <c r="B131" s="91">
        <v>5</v>
      </c>
      <c r="C131" s="121">
        <v>0.002432723739900572</v>
      </c>
      <c r="D131" s="91" t="s">
        <v>1647</v>
      </c>
      <c r="E131" s="91" t="b">
        <v>0</v>
      </c>
      <c r="F131" s="91" t="b">
        <v>0</v>
      </c>
      <c r="G131" s="91" t="b">
        <v>0</v>
      </c>
    </row>
    <row r="132" spans="1:7" ht="15">
      <c r="A132" s="91" t="s">
        <v>1553</v>
      </c>
      <c r="B132" s="91">
        <v>5</v>
      </c>
      <c r="C132" s="121">
        <v>0.002432723739900572</v>
      </c>
      <c r="D132" s="91" t="s">
        <v>1647</v>
      </c>
      <c r="E132" s="91" t="b">
        <v>0</v>
      </c>
      <c r="F132" s="91" t="b">
        <v>0</v>
      </c>
      <c r="G132" s="91" t="b">
        <v>0</v>
      </c>
    </row>
    <row r="133" spans="1:7" ht="15">
      <c r="A133" s="91" t="s">
        <v>1554</v>
      </c>
      <c r="B133" s="91">
        <v>5</v>
      </c>
      <c r="C133" s="121">
        <v>0.002432723739900572</v>
      </c>
      <c r="D133" s="91" t="s">
        <v>1647</v>
      </c>
      <c r="E133" s="91" t="b">
        <v>0</v>
      </c>
      <c r="F133" s="91" t="b">
        <v>0</v>
      </c>
      <c r="G133" s="91" t="b">
        <v>0</v>
      </c>
    </row>
    <row r="134" spans="1:7" ht="15">
      <c r="A134" s="91" t="s">
        <v>1555</v>
      </c>
      <c r="B134" s="91">
        <v>5</v>
      </c>
      <c r="C134" s="121">
        <v>0.002432723739900572</v>
      </c>
      <c r="D134" s="91" t="s">
        <v>1647</v>
      </c>
      <c r="E134" s="91" t="b">
        <v>0</v>
      </c>
      <c r="F134" s="91" t="b">
        <v>0</v>
      </c>
      <c r="G134" s="91" t="b">
        <v>0</v>
      </c>
    </row>
    <row r="135" spans="1:7" ht="15">
      <c r="A135" s="91" t="s">
        <v>1556</v>
      </c>
      <c r="B135" s="91">
        <v>5</v>
      </c>
      <c r="C135" s="121">
        <v>0.002432723739900572</v>
      </c>
      <c r="D135" s="91" t="s">
        <v>1647</v>
      </c>
      <c r="E135" s="91" t="b">
        <v>0</v>
      </c>
      <c r="F135" s="91" t="b">
        <v>0</v>
      </c>
      <c r="G135" s="91" t="b">
        <v>0</v>
      </c>
    </row>
    <row r="136" spans="1:7" ht="15">
      <c r="A136" s="91" t="s">
        <v>1557</v>
      </c>
      <c r="B136" s="91">
        <v>5</v>
      </c>
      <c r="C136" s="121">
        <v>0.002432723739900572</v>
      </c>
      <c r="D136" s="91" t="s">
        <v>1647</v>
      </c>
      <c r="E136" s="91" t="b">
        <v>0</v>
      </c>
      <c r="F136" s="91" t="b">
        <v>0</v>
      </c>
      <c r="G136" s="91" t="b">
        <v>0</v>
      </c>
    </row>
    <row r="137" spans="1:7" ht="15">
      <c r="A137" s="91" t="s">
        <v>1558</v>
      </c>
      <c r="B137" s="91">
        <v>5</v>
      </c>
      <c r="C137" s="121">
        <v>0.002432723739900572</v>
      </c>
      <c r="D137" s="91" t="s">
        <v>1647</v>
      </c>
      <c r="E137" s="91" t="b">
        <v>0</v>
      </c>
      <c r="F137" s="91" t="b">
        <v>0</v>
      </c>
      <c r="G137" s="91" t="b">
        <v>0</v>
      </c>
    </row>
    <row r="138" spans="1:7" ht="15">
      <c r="A138" s="91" t="s">
        <v>1319</v>
      </c>
      <c r="B138" s="91">
        <v>4</v>
      </c>
      <c r="C138" s="121">
        <v>0.0020970116969913624</v>
      </c>
      <c r="D138" s="91" t="s">
        <v>1647</v>
      </c>
      <c r="E138" s="91" t="b">
        <v>0</v>
      </c>
      <c r="F138" s="91" t="b">
        <v>0</v>
      </c>
      <c r="G138" s="91" t="b">
        <v>0</v>
      </c>
    </row>
    <row r="139" spans="1:7" ht="15">
      <c r="A139" s="91" t="s">
        <v>1320</v>
      </c>
      <c r="B139" s="91">
        <v>4</v>
      </c>
      <c r="C139" s="121">
        <v>0.0020970116969913624</v>
      </c>
      <c r="D139" s="91" t="s">
        <v>1647</v>
      </c>
      <c r="E139" s="91" t="b">
        <v>0</v>
      </c>
      <c r="F139" s="91" t="b">
        <v>0</v>
      </c>
      <c r="G139" s="91" t="b">
        <v>0</v>
      </c>
    </row>
    <row r="140" spans="1:7" ht="15">
      <c r="A140" s="91" t="s">
        <v>1328</v>
      </c>
      <c r="B140" s="91">
        <v>4</v>
      </c>
      <c r="C140" s="121">
        <v>0.0025655408731220727</v>
      </c>
      <c r="D140" s="91" t="s">
        <v>1647</v>
      </c>
      <c r="E140" s="91" t="b">
        <v>0</v>
      </c>
      <c r="F140" s="91" t="b">
        <v>0</v>
      </c>
      <c r="G140" s="91" t="b">
        <v>0</v>
      </c>
    </row>
    <row r="141" spans="1:7" ht="15">
      <c r="A141" s="91" t="s">
        <v>1330</v>
      </c>
      <c r="B141" s="91">
        <v>4</v>
      </c>
      <c r="C141" s="121">
        <v>0.0025655408731220727</v>
      </c>
      <c r="D141" s="91" t="s">
        <v>1647</v>
      </c>
      <c r="E141" s="91" t="b">
        <v>0</v>
      </c>
      <c r="F141" s="91" t="b">
        <v>0</v>
      </c>
      <c r="G141" s="91" t="b">
        <v>0</v>
      </c>
    </row>
    <row r="142" spans="1:7" ht="15">
      <c r="A142" s="91" t="s">
        <v>1259</v>
      </c>
      <c r="B142" s="91">
        <v>4</v>
      </c>
      <c r="C142" s="121">
        <v>0.0020970116969913624</v>
      </c>
      <c r="D142" s="91" t="s">
        <v>1647</v>
      </c>
      <c r="E142" s="91" t="b">
        <v>0</v>
      </c>
      <c r="F142" s="91" t="b">
        <v>0</v>
      </c>
      <c r="G142" s="91" t="b">
        <v>0</v>
      </c>
    </row>
    <row r="143" spans="1:7" ht="15">
      <c r="A143" s="91" t="s">
        <v>1307</v>
      </c>
      <c r="B143" s="91">
        <v>4</v>
      </c>
      <c r="C143" s="121">
        <v>0.0025655408731220727</v>
      </c>
      <c r="D143" s="91" t="s">
        <v>1647</v>
      </c>
      <c r="E143" s="91" t="b">
        <v>0</v>
      </c>
      <c r="F143" s="91" t="b">
        <v>0</v>
      </c>
      <c r="G143" s="91" t="b">
        <v>0</v>
      </c>
    </row>
    <row r="144" spans="1:7" ht="15">
      <c r="A144" s="91" t="s">
        <v>1559</v>
      </c>
      <c r="B144" s="91">
        <v>3</v>
      </c>
      <c r="C144" s="121">
        <v>0.0019241556548415543</v>
      </c>
      <c r="D144" s="91" t="s">
        <v>1647</v>
      </c>
      <c r="E144" s="91" t="b">
        <v>0</v>
      </c>
      <c r="F144" s="91" t="b">
        <v>0</v>
      </c>
      <c r="G144" s="91" t="b">
        <v>0</v>
      </c>
    </row>
    <row r="145" spans="1:7" ht="15">
      <c r="A145" s="91" t="s">
        <v>1331</v>
      </c>
      <c r="B145" s="91">
        <v>3</v>
      </c>
      <c r="C145" s="121">
        <v>0.001718601655943872</v>
      </c>
      <c r="D145" s="91" t="s">
        <v>1647</v>
      </c>
      <c r="E145" s="91" t="b">
        <v>0</v>
      </c>
      <c r="F145" s="91" t="b">
        <v>0</v>
      </c>
      <c r="G145" s="91" t="b">
        <v>0</v>
      </c>
    </row>
    <row r="146" spans="1:7" ht="15">
      <c r="A146" s="91" t="s">
        <v>1321</v>
      </c>
      <c r="B146" s="91">
        <v>3</v>
      </c>
      <c r="C146" s="121">
        <v>0.001718601655943872</v>
      </c>
      <c r="D146" s="91" t="s">
        <v>1647</v>
      </c>
      <c r="E146" s="91" t="b">
        <v>0</v>
      </c>
      <c r="F146" s="91" t="b">
        <v>0</v>
      </c>
      <c r="G146" s="91" t="b">
        <v>0</v>
      </c>
    </row>
    <row r="147" spans="1:7" ht="15">
      <c r="A147" s="91" t="s">
        <v>1322</v>
      </c>
      <c r="B147" s="91">
        <v>3</v>
      </c>
      <c r="C147" s="121">
        <v>0.001718601655943872</v>
      </c>
      <c r="D147" s="91" t="s">
        <v>1647</v>
      </c>
      <c r="E147" s="91" t="b">
        <v>0</v>
      </c>
      <c r="F147" s="91" t="b">
        <v>0</v>
      </c>
      <c r="G147" s="91" t="b">
        <v>0</v>
      </c>
    </row>
    <row r="148" spans="1:7" ht="15">
      <c r="A148" s="91" t="s">
        <v>1323</v>
      </c>
      <c r="B148" s="91">
        <v>3</v>
      </c>
      <c r="C148" s="121">
        <v>0.001718601655943872</v>
      </c>
      <c r="D148" s="91" t="s">
        <v>1647</v>
      </c>
      <c r="E148" s="91" t="b">
        <v>0</v>
      </c>
      <c r="F148" s="91" t="b">
        <v>0</v>
      </c>
      <c r="G148" s="91" t="b">
        <v>0</v>
      </c>
    </row>
    <row r="149" spans="1:7" ht="15">
      <c r="A149" s="91" t="s">
        <v>1324</v>
      </c>
      <c r="B149" s="91">
        <v>3</v>
      </c>
      <c r="C149" s="121">
        <v>0.001718601655943872</v>
      </c>
      <c r="D149" s="91" t="s">
        <v>1647</v>
      </c>
      <c r="E149" s="91" t="b">
        <v>0</v>
      </c>
      <c r="F149" s="91" t="b">
        <v>0</v>
      </c>
      <c r="G149" s="91" t="b">
        <v>0</v>
      </c>
    </row>
    <row r="150" spans="1:7" ht="15">
      <c r="A150" s="91" t="s">
        <v>1325</v>
      </c>
      <c r="B150" s="91">
        <v>3</v>
      </c>
      <c r="C150" s="121">
        <v>0.001718601655943872</v>
      </c>
      <c r="D150" s="91" t="s">
        <v>1647</v>
      </c>
      <c r="E150" s="91" t="b">
        <v>0</v>
      </c>
      <c r="F150" s="91" t="b">
        <v>0</v>
      </c>
      <c r="G150" s="91" t="b">
        <v>0</v>
      </c>
    </row>
    <row r="151" spans="1:7" ht="15">
      <c r="A151" s="91" t="s">
        <v>1326</v>
      </c>
      <c r="B151" s="91">
        <v>3</v>
      </c>
      <c r="C151" s="121">
        <v>0.001718601655943872</v>
      </c>
      <c r="D151" s="91" t="s">
        <v>1647</v>
      </c>
      <c r="E151" s="91" t="b">
        <v>0</v>
      </c>
      <c r="F151" s="91" t="b">
        <v>0</v>
      </c>
      <c r="G151" s="91" t="b">
        <v>0</v>
      </c>
    </row>
    <row r="152" spans="1:7" ht="15">
      <c r="A152" s="91" t="s">
        <v>1635</v>
      </c>
      <c r="B152" s="91">
        <v>2</v>
      </c>
      <c r="C152" s="121">
        <v>0.0015170350246263913</v>
      </c>
      <c r="D152" s="91" t="s">
        <v>1647</v>
      </c>
      <c r="E152" s="91" t="b">
        <v>0</v>
      </c>
      <c r="F152" s="91" t="b">
        <v>0</v>
      </c>
      <c r="G152" s="91" t="b">
        <v>0</v>
      </c>
    </row>
    <row r="153" spans="1:7" ht="15">
      <c r="A153" s="91" t="s">
        <v>1560</v>
      </c>
      <c r="B153" s="91">
        <v>2</v>
      </c>
      <c r="C153" s="121">
        <v>0.0012827704365610364</v>
      </c>
      <c r="D153" s="91" t="s">
        <v>1647</v>
      </c>
      <c r="E153" s="91" t="b">
        <v>0</v>
      </c>
      <c r="F153" s="91" t="b">
        <v>0</v>
      </c>
      <c r="G153" s="91" t="b">
        <v>0</v>
      </c>
    </row>
    <row r="154" spans="1:7" ht="15">
      <c r="A154" s="91" t="s">
        <v>1561</v>
      </c>
      <c r="B154" s="91">
        <v>2</v>
      </c>
      <c r="C154" s="121">
        <v>0.0012827704365610364</v>
      </c>
      <c r="D154" s="91" t="s">
        <v>1647</v>
      </c>
      <c r="E154" s="91" t="b">
        <v>0</v>
      </c>
      <c r="F154" s="91" t="b">
        <v>0</v>
      </c>
      <c r="G154" s="91" t="b">
        <v>0</v>
      </c>
    </row>
    <row r="155" spans="1:7" ht="15">
      <c r="A155" s="91" t="s">
        <v>1335</v>
      </c>
      <c r="B155" s="91">
        <v>2</v>
      </c>
      <c r="C155" s="121">
        <v>0.0012827704365610364</v>
      </c>
      <c r="D155" s="91" t="s">
        <v>1647</v>
      </c>
      <c r="E155" s="91" t="b">
        <v>0</v>
      </c>
      <c r="F155" s="91" t="b">
        <v>0</v>
      </c>
      <c r="G155" s="91" t="b">
        <v>0</v>
      </c>
    </row>
    <row r="156" spans="1:7" ht="15">
      <c r="A156" s="91" t="s">
        <v>1336</v>
      </c>
      <c r="B156" s="91">
        <v>2</v>
      </c>
      <c r="C156" s="121">
        <v>0.0012827704365610364</v>
      </c>
      <c r="D156" s="91" t="s">
        <v>1647</v>
      </c>
      <c r="E156" s="91" t="b">
        <v>0</v>
      </c>
      <c r="F156" s="91" t="b">
        <v>0</v>
      </c>
      <c r="G156" s="91" t="b">
        <v>0</v>
      </c>
    </row>
    <row r="157" spans="1:7" ht="15">
      <c r="A157" s="91" t="s">
        <v>1636</v>
      </c>
      <c r="B157" s="91">
        <v>2</v>
      </c>
      <c r="C157" s="121">
        <v>0.0012827704365610364</v>
      </c>
      <c r="D157" s="91" t="s">
        <v>1647</v>
      </c>
      <c r="E157" s="91" t="b">
        <v>0</v>
      </c>
      <c r="F157" s="91" t="b">
        <v>0</v>
      </c>
      <c r="G157" s="91" t="b">
        <v>0</v>
      </c>
    </row>
    <row r="158" spans="1:7" ht="15">
      <c r="A158" s="91" t="s">
        <v>1637</v>
      </c>
      <c r="B158" s="91">
        <v>2</v>
      </c>
      <c r="C158" s="121">
        <v>0.0012827704365610364</v>
      </c>
      <c r="D158" s="91" t="s">
        <v>1647</v>
      </c>
      <c r="E158" s="91" t="b">
        <v>0</v>
      </c>
      <c r="F158" s="91" t="b">
        <v>0</v>
      </c>
      <c r="G158" s="91" t="b">
        <v>0</v>
      </c>
    </row>
    <row r="159" spans="1:7" ht="15">
      <c r="A159" s="91" t="s">
        <v>1638</v>
      </c>
      <c r="B159" s="91">
        <v>2</v>
      </c>
      <c r="C159" s="121">
        <v>0.0012827704365610364</v>
      </c>
      <c r="D159" s="91" t="s">
        <v>1647</v>
      </c>
      <c r="E159" s="91" t="b">
        <v>0</v>
      </c>
      <c r="F159" s="91" t="b">
        <v>0</v>
      </c>
      <c r="G159" s="91" t="b">
        <v>0</v>
      </c>
    </row>
    <row r="160" spans="1:7" ht="15">
      <c r="A160" s="91" t="s">
        <v>1639</v>
      </c>
      <c r="B160" s="91">
        <v>2</v>
      </c>
      <c r="C160" s="121">
        <v>0.0012827704365610364</v>
      </c>
      <c r="D160" s="91" t="s">
        <v>1647</v>
      </c>
      <c r="E160" s="91" t="b">
        <v>0</v>
      </c>
      <c r="F160" s="91" t="b">
        <v>0</v>
      </c>
      <c r="G160" s="91" t="b">
        <v>0</v>
      </c>
    </row>
    <row r="161" spans="1:7" ht="15">
      <c r="A161" s="91" t="s">
        <v>1640</v>
      </c>
      <c r="B161" s="91">
        <v>2</v>
      </c>
      <c r="C161" s="121">
        <v>0.0012827704365610364</v>
      </c>
      <c r="D161" s="91" t="s">
        <v>1647</v>
      </c>
      <c r="E161" s="91" t="b">
        <v>0</v>
      </c>
      <c r="F161" s="91" t="b">
        <v>0</v>
      </c>
      <c r="G161" s="91" t="b">
        <v>0</v>
      </c>
    </row>
    <row r="162" spans="1:7" ht="15">
      <c r="A162" s="91" t="s">
        <v>1333</v>
      </c>
      <c r="B162" s="91">
        <v>2</v>
      </c>
      <c r="C162" s="121">
        <v>0.0015170350246263913</v>
      </c>
      <c r="D162" s="91" t="s">
        <v>1647</v>
      </c>
      <c r="E162" s="91" t="b">
        <v>0</v>
      </c>
      <c r="F162" s="91" t="b">
        <v>0</v>
      </c>
      <c r="G162" s="91" t="b">
        <v>0</v>
      </c>
    </row>
    <row r="163" spans="1:7" ht="15">
      <c r="A163" s="91" t="s">
        <v>312</v>
      </c>
      <c r="B163" s="91">
        <v>2</v>
      </c>
      <c r="C163" s="121">
        <v>0.0012827704365610364</v>
      </c>
      <c r="D163" s="91" t="s">
        <v>1647</v>
      </c>
      <c r="E163" s="91" t="b">
        <v>0</v>
      </c>
      <c r="F163" s="91" t="b">
        <v>0</v>
      </c>
      <c r="G163" s="91" t="b">
        <v>0</v>
      </c>
    </row>
    <row r="164" spans="1:7" ht="15">
      <c r="A164" s="91" t="s">
        <v>1395</v>
      </c>
      <c r="B164" s="91">
        <v>2</v>
      </c>
      <c r="C164" s="121">
        <v>0.0012827704365610364</v>
      </c>
      <c r="D164" s="91" t="s">
        <v>1647</v>
      </c>
      <c r="E164" s="91" t="b">
        <v>0</v>
      </c>
      <c r="F164" s="91" t="b">
        <v>0</v>
      </c>
      <c r="G164" s="91" t="b">
        <v>0</v>
      </c>
    </row>
    <row r="165" spans="1:7" ht="15">
      <c r="A165" s="91" t="s">
        <v>242</v>
      </c>
      <c r="B165" s="91">
        <v>2</v>
      </c>
      <c r="C165" s="121">
        <v>0.0012827704365610364</v>
      </c>
      <c r="D165" s="91" t="s">
        <v>1647</v>
      </c>
      <c r="E165" s="91" t="b">
        <v>0</v>
      </c>
      <c r="F165" s="91" t="b">
        <v>0</v>
      </c>
      <c r="G165" s="91" t="b">
        <v>0</v>
      </c>
    </row>
    <row r="166" spans="1:7" ht="15">
      <c r="A166" s="91" t="s">
        <v>276</v>
      </c>
      <c r="B166" s="91">
        <v>2</v>
      </c>
      <c r="C166" s="121">
        <v>0.0012827704365610364</v>
      </c>
      <c r="D166" s="91" t="s">
        <v>1647</v>
      </c>
      <c r="E166" s="91" t="b">
        <v>0</v>
      </c>
      <c r="F166" s="91" t="b">
        <v>0</v>
      </c>
      <c r="G166" s="91" t="b">
        <v>0</v>
      </c>
    </row>
    <row r="167" spans="1:7" ht="15">
      <c r="A167" s="91" t="s">
        <v>261</v>
      </c>
      <c r="B167" s="91">
        <v>2</v>
      </c>
      <c r="C167" s="121">
        <v>0.0012827704365610364</v>
      </c>
      <c r="D167" s="91" t="s">
        <v>1647</v>
      </c>
      <c r="E167" s="91" t="b">
        <v>0</v>
      </c>
      <c r="F167" s="91" t="b">
        <v>0</v>
      </c>
      <c r="G167" s="91" t="b">
        <v>0</v>
      </c>
    </row>
    <row r="168" spans="1:7" ht="15">
      <c r="A168" s="91" t="s">
        <v>306</v>
      </c>
      <c r="B168" s="91">
        <v>2</v>
      </c>
      <c r="C168" s="121">
        <v>0.0012827704365610364</v>
      </c>
      <c r="D168" s="91" t="s">
        <v>1647</v>
      </c>
      <c r="E168" s="91" t="b">
        <v>0</v>
      </c>
      <c r="F168" s="91" t="b">
        <v>0</v>
      </c>
      <c r="G168" s="91" t="b">
        <v>0</v>
      </c>
    </row>
    <row r="169" spans="1:7" ht="15">
      <c r="A169" s="91" t="s">
        <v>275</v>
      </c>
      <c r="B169" s="91">
        <v>2</v>
      </c>
      <c r="C169" s="121">
        <v>0.0012827704365610364</v>
      </c>
      <c r="D169" s="91" t="s">
        <v>1647</v>
      </c>
      <c r="E169" s="91" t="b">
        <v>0</v>
      </c>
      <c r="F169" s="91" t="b">
        <v>0</v>
      </c>
      <c r="G169" s="91" t="b">
        <v>0</v>
      </c>
    </row>
    <row r="170" spans="1:7" ht="15">
      <c r="A170" s="91" t="s">
        <v>243</v>
      </c>
      <c r="B170" s="91">
        <v>2</v>
      </c>
      <c r="C170" s="121">
        <v>0.0012827704365610364</v>
      </c>
      <c r="D170" s="91" t="s">
        <v>1647</v>
      </c>
      <c r="E170" s="91" t="b">
        <v>0</v>
      </c>
      <c r="F170" s="91" t="b">
        <v>0</v>
      </c>
      <c r="G170" s="91" t="b">
        <v>0</v>
      </c>
    </row>
    <row r="171" spans="1:7" ht="15">
      <c r="A171" s="91" t="s">
        <v>326</v>
      </c>
      <c r="B171" s="91">
        <v>2</v>
      </c>
      <c r="C171" s="121">
        <v>0.0012827704365610364</v>
      </c>
      <c r="D171" s="91" t="s">
        <v>1647</v>
      </c>
      <c r="E171" s="91" t="b">
        <v>0</v>
      </c>
      <c r="F171" s="91" t="b">
        <v>0</v>
      </c>
      <c r="G171" s="91" t="b">
        <v>0</v>
      </c>
    </row>
    <row r="172" spans="1:7" ht="15">
      <c r="A172" s="91" t="s">
        <v>274</v>
      </c>
      <c r="B172" s="91">
        <v>2</v>
      </c>
      <c r="C172" s="121">
        <v>0.0012827704365610364</v>
      </c>
      <c r="D172" s="91" t="s">
        <v>1647</v>
      </c>
      <c r="E172" s="91" t="b">
        <v>0</v>
      </c>
      <c r="F172" s="91" t="b">
        <v>0</v>
      </c>
      <c r="G172" s="91" t="b">
        <v>0</v>
      </c>
    </row>
    <row r="173" spans="1:7" ht="15">
      <c r="A173" s="91" t="s">
        <v>260</v>
      </c>
      <c r="B173" s="91">
        <v>2</v>
      </c>
      <c r="C173" s="121">
        <v>0.0012827704365610364</v>
      </c>
      <c r="D173" s="91" t="s">
        <v>1647</v>
      </c>
      <c r="E173" s="91" t="b">
        <v>0</v>
      </c>
      <c r="F173" s="91" t="b">
        <v>0</v>
      </c>
      <c r="G173" s="91" t="b">
        <v>0</v>
      </c>
    </row>
    <row r="174" spans="1:7" ht="15">
      <c r="A174" s="91" t="s">
        <v>1563</v>
      </c>
      <c r="B174" s="91">
        <v>2</v>
      </c>
      <c r="C174" s="121">
        <v>0.0012827704365610364</v>
      </c>
      <c r="D174" s="91" t="s">
        <v>1647</v>
      </c>
      <c r="E174" s="91" t="b">
        <v>0</v>
      </c>
      <c r="F174" s="91" t="b">
        <v>0</v>
      </c>
      <c r="G174" s="91" t="b">
        <v>0</v>
      </c>
    </row>
    <row r="175" spans="1:7" ht="15">
      <c r="A175" s="91" t="s">
        <v>1564</v>
      </c>
      <c r="B175" s="91">
        <v>2</v>
      </c>
      <c r="C175" s="121">
        <v>0.0012827704365610364</v>
      </c>
      <c r="D175" s="91" t="s">
        <v>1647</v>
      </c>
      <c r="E175" s="91" t="b">
        <v>0</v>
      </c>
      <c r="F175" s="91" t="b">
        <v>0</v>
      </c>
      <c r="G175" s="91" t="b">
        <v>0</v>
      </c>
    </row>
    <row r="176" spans="1:7" ht="15">
      <c r="A176" s="91" t="s">
        <v>1565</v>
      </c>
      <c r="B176" s="91">
        <v>2</v>
      </c>
      <c r="C176" s="121">
        <v>0.0012827704365610364</v>
      </c>
      <c r="D176" s="91" t="s">
        <v>1647</v>
      </c>
      <c r="E176" s="91" t="b">
        <v>0</v>
      </c>
      <c r="F176" s="91" t="b">
        <v>0</v>
      </c>
      <c r="G176" s="91" t="b">
        <v>0</v>
      </c>
    </row>
    <row r="177" spans="1:7" ht="15">
      <c r="A177" s="91" t="s">
        <v>1566</v>
      </c>
      <c r="B177" s="91">
        <v>2</v>
      </c>
      <c r="C177" s="121">
        <v>0.0012827704365610364</v>
      </c>
      <c r="D177" s="91" t="s">
        <v>1647</v>
      </c>
      <c r="E177" s="91" t="b">
        <v>0</v>
      </c>
      <c r="F177" s="91" t="b">
        <v>0</v>
      </c>
      <c r="G177" s="91" t="b">
        <v>0</v>
      </c>
    </row>
    <row r="178" spans="1:7" ht="15">
      <c r="A178" s="91" t="s">
        <v>1567</v>
      </c>
      <c r="B178" s="91">
        <v>2</v>
      </c>
      <c r="C178" s="121">
        <v>0.0012827704365610364</v>
      </c>
      <c r="D178" s="91" t="s">
        <v>1647</v>
      </c>
      <c r="E178" s="91" t="b">
        <v>0</v>
      </c>
      <c r="F178" s="91" t="b">
        <v>0</v>
      </c>
      <c r="G178" s="91" t="b">
        <v>0</v>
      </c>
    </row>
    <row r="179" spans="1:7" ht="15">
      <c r="A179" s="91" t="s">
        <v>1568</v>
      </c>
      <c r="B179" s="91">
        <v>2</v>
      </c>
      <c r="C179" s="121">
        <v>0.0012827704365610364</v>
      </c>
      <c r="D179" s="91" t="s">
        <v>1647</v>
      </c>
      <c r="E179" s="91" t="b">
        <v>0</v>
      </c>
      <c r="F179" s="91" t="b">
        <v>0</v>
      </c>
      <c r="G179" s="91" t="b">
        <v>0</v>
      </c>
    </row>
    <row r="180" spans="1:7" ht="15">
      <c r="A180" s="91" t="s">
        <v>1569</v>
      </c>
      <c r="B180" s="91">
        <v>2</v>
      </c>
      <c r="C180" s="121">
        <v>0.0012827704365610364</v>
      </c>
      <c r="D180" s="91" t="s">
        <v>1647</v>
      </c>
      <c r="E180" s="91" t="b">
        <v>0</v>
      </c>
      <c r="F180" s="91" t="b">
        <v>0</v>
      </c>
      <c r="G180" s="91" t="b">
        <v>0</v>
      </c>
    </row>
    <row r="181" spans="1:7" ht="15">
      <c r="A181" s="91" t="s">
        <v>1570</v>
      </c>
      <c r="B181" s="91">
        <v>2</v>
      </c>
      <c r="C181" s="121">
        <v>0.0012827704365610364</v>
      </c>
      <c r="D181" s="91" t="s">
        <v>1647</v>
      </c>
      <c r="E181" s="91" t="b">
        <v>0</v>
      </c>
      <c r="F181" s="91" t="b">
        <v>0</v>
      </c>
      <c r="G181" s="91" t="b">
        <v>0</v>
      </c>
    </row>
    <row r="182" spans="1:7" ht="15">
      <c r="A182" s="91" t="s">
        <v>1571</v>
      </c>
      <c r="B182" s="91">
        <v>2</v>
      </c>
      <c r="C182" s="121">
        <v>0.0012827704365610364</v>
      </c>
      <c r="D182" s="91" t="s">
        <v>1647</v>
      </c>
      <c r="E182" s="91" t="b">
        <v>0</v>
      </c>
      <c r="F182" s="91" t="b">
        <v>0</v>
      </c>
      <c r="G182" s="91" t="b">
        <v>0</v>
      </c>
    </row>
    <row r="183" spans="1:7" ht="15">
      <c r="A183" s="91" t="s">
        <v>1572</v>
      </c>
      <c r="B183" s="91">
        <v>2</v>
      </c>
      <c r="C183" s="121">
        <v>0.0012827704365610364</v>
      </c>
      <c r="D183" s="91" t="s">
        <v>1647</v>
      </c>
      <c r="E183" s="91" t="b">
        <v>0</v>
      </c>
      <c r="F183" s="91" t="b">
        <v>0</v>
      </c>
      <c r="G183" s="91" t="b">
        <v>0</v>
      </c>
    </row>
    <row r="184" spans="1:7" ht="15">
      <c r="A184" s="91" t="s">
        <v>1573</v>
      </c>
      <c r="B184" s="91">
        <v>2</v>
      </c>
      <c r="C184" s="121">
        <v>0.0012827704365610364</v>
      </c>
      <c r="D184" s="91" t="s">
        <v>1647</v>
      </c>
      <c r="E184" s="91" t="b">
        <v>0</v>
      </c>
      <c r="F184" s="91" t="b">
        <v>0</v>
      </c>
      <c r="G184" s="91" t="b">
        <v>0</v>
      </c>
    </row>
    <row r="185" spans="1:7" ht="15">
      <c r="A185" s="91" t="s">
        <v>1263</v>
      </c>
      <c r="B185" s="91">
        <v>2</v>
      </c>
      <c r="C185" s="121">
        <v>0.0012827704365610364</v>
      </c>
      <c r="D185" s="91" t="s">
        <v>1647</v>
      </c>
      <c r="E185" s="91" t="b">
        <v>0</v>
      </c>
      <c r="F185" s="91" t="b">
        <v>0</v>
      </c>
      <c r="G185" s="91" t="b">
        <v>0</v>
      </c>
    </row>
    <row r="186" spans="1:7" ht="15">
      <c r="A186" s="91" t="s">
        <v>1605</v>
      </c>
      <c r="B186" s="91">
        <v>2</v>
      </c>
      <c r="C186" s="121">
        <v>0.0012827704365610364</v>
      </c>
      <c r="D186" s="91" t="s">
        <v>1647</v>
      </c>
      <c r="E186" s="91" t="b">
        <v>0</v>
      </c>
      <c r="F186" s="91" t="b">
        <v>0</v>
      </c>
      <c r="G186" s="91" t="b">
        <v>0</v>
      </c>
    </row>
    <row r="187" spans="1:7" ht="15">
      <c r="A187" s="91" t="s">
        <v>1261</v>
      </c>
      <c r="B187" s="91">
        <v>2</v>
      </c>
      <c r="C187" s="121">
        <v>0.0012827704365610364</v>
      </c>
      <c r="D187" s="91" t="s">
        <v>1647</v>
      </c>
      <c r="E187" s="91" t="b">
        <v>0</v>
      </c>
      <c r="F187" s="91" t="b">
        <v>0</v>
      </c>
      <c r="G187" s="91" t="b">
        <v>0</v>
      </c>
    </row>
    <row r="188" spans="1:7" ht="15">
      <c r="A188" s="91" t="s">
        <v>1606</v>
      </c>
      <c r="B188" s="91">
        <v>2</v>
      </c>
      <c r="C188" s="121">
        <v>0.0012827704365610364</v>
      </c>
      <c r="D188" s="91" t="s">
        <v>1647</v>
      </c>
      <c r="E188" s="91" t="b">
        <v>0</v>
      </c>
      <c r="F188" s="91" t="b">
        <v>0</v>
      </c>
      <c r="G188" s="91" t="b">
        <v>0</v>
      </c>
    </row>
    <row r="189" spans="1:7" ht="15">
      <c r="A189" s="91" t="s">
        <v>1607</v>
      </c>
      <c r="B189" s="91">
        <v>2</v>
      </c>
      <c r="C189" s="121">
        <v>0.0012827704365610364</v>
      </c>
      <c r="D189" s="91" t="s">
        <v>1647</v>
      </c>
      <c r="E189" s="91" t="b">
        <v>0</v>
      </c>
      <c r="F189" s="91" t="b">
        <v>0</v>
      </c>
      <c r="G189" s="91" t="b">
        <v>0</v>
      </c>
    </row>
    <row r="190" spans="1:7" ht="15">
      <c r="A190" s="91" t="s">
        <v>1608</v>
      </c>
      <c r="B190" s="91">
        <v>2</v>
      </c>
      <c r="C190" s="121">
        <v>0.0012827704365610364</v>
      </c>
      <c r="D190" s="91" t="s">
        <v>1647</v>
      </c>
      <c r="E190" s="91" t="b">
        <v>0</v>
      </c>
      <c r="F190" s="91" t="b">
        <v>0</v>
      </c>
      <c r="G190" s="91" t="b">
        <v>0</v>
      </c>
    </row>
    <row r="191" spans="1:7" ht="15">
      <c r="A191" s="91" t="s">
        <v>1609</v>
      </c>
      <c r="B191" s="91">
        <v>2</v>
      </c>
      <c r="C191" s="121">
        <v>0.0012827704365610364</v>
      </c>
      <c r="D191" s="91" t="s">
        <v>1647</v>
      </c>
      <c r="E191" s="91" t="b">
        <v>0</v>
      </c>
      <c r="F191" s="91" t="b">
        <v>0</v>
      </c>
      <c r="G191" s="91" t="b">
        <v>0</v>
      </c>
    </row>
    <row r="192" spans="1:7" ht="15">
      <c r="A192" s="91" t="s">
        <v>1610</v>
      </c>
      <c r="B192" s="91">
        <v>2</v>
      </c>
      <c r="C192" s="121">
        <v>0.0012827704365610364</v>
      </c>
      <c r="D192" s="91" t="s">
        <v>1647</v>
      </c>
      <c r="E192" s="91" t="b">
        <v>0</v>
      </c>
      <c r="F192" s="91" t="b">
        <v>0</v>
      </c>
      <c r="G192" s="91" t="b">
        <v>0</v>
      </c>
    </row>
    <row r="193" spans="1:7" ht="15">
      <c r="A193" s="91" t="s">
        <v>1611</v>
      </c>
      <c r="B193" s="91">
        <v>2</v>
      </c>
      <c r="C193" s="121">
        <v>0.0012827704365610364</v>
      </c>
      <c r="D193" s="91" t="s">
        <v>1647</v>
      </c>
      <c r="E193" s="91" t="b">
        <v>0</v>
      </c>
      <c r="F193" s="91" t="b">
        <v>0</v>
      </c>
      <c r="G193" s="91" t="b">
        <v>0</v>
      </c>
    </row>
    <row r="194" spans="1:7" ht="15">
      <c r="A194" s="91" t="s">
        <v>1612</v>
      </c>
      <c r="B194" s="91">
        <v>2</v>
      </c>
      <c r="C194" s="121">
        <v>0.0012827704365610364</v>
      </c>
      <c r="D194" s="91" t="s">
        <v>1647</v>
      </c>
      <c r="E194" s="91" t="b">
        <v>0</v>
      </c>
      <c r="F194" s="91" t="b">
        <v>0</v>
      </c>
      <c r="G194" s="91" t="b">
        <v>0</v>
      </c>
    </row>
    <row r="195" spans="1:7" ht="15">
      <c r="A195" s="91" t="s">
        <v>1613</v>
      </c>
      <c r="B195" s="91">
        <v>2</v>
      </c>
      <c r="C195" s="121">
        <v>0.0012827704365610364</v>
      </c>
      <c r="D195" s="91" t="s">
        <v>1647</v>
      </c>
      <c r="E195" s="91" t="b">
        <v>0</v>
      </c>
      <c r="F195" s="91" t="b">
        <v>0</v>
      </c>
      <c r="G195" s="91" t="b">
        <v>0</v>
      </c>
    </row>
    <row r="196" spans="1:7" ht="15">
      <c r="A196" s="91" t="s">
        <v>1614</v>
      </c>
      <c r="B196" s="91">
        <v>2</v>
      </c>
      <c r="C196" s="121">
        <v>0.0012827704365610364</v>
      </c>
      <c r="D196" s="91" t="s">
        <v>1647</v>
      </c>
      <c r="E196" s="91" t="b">
        <v>0</v>
      </c>
      <c r="F196" s="91" t="b">
        <v>0</v>
      </c>
      <c r="G196" s="91" t="b">
        <v>0</v>
      </c>
    </row>
    <row r="197" spans="1:7" ht="15">
      <c r="A197" s="91" t="s">
        <v>1615</v>
      </c>
      <c r="B197" s="91">
        <v>2</v>
      </c>
      <c r="C197" s="121">
        <v>0.0012827704365610364</v>
      </c>
      <c r="D197" s="91" t="s">
        <v>1647</v>
      </c>
      <c r="E197" s="91" t="b">
        <v>0</v>
      </c>
      <c r="F197" s="91" t="b">
        <v>0</v>
      </c>
      <c r="G197" s="91" t="b">
        <v>0</v>
      </c>
    </row>
    <row r="198" spans="1:7" ht="15">
      <c r="A198" s="91" t="s">
        <v>1616</v>
      </c>
      <c r="B198" s="91">
        <v>2</v>
      </c>
      <c r="C198" s="121">
        <v>0.0012827704365610364</v>
      </c>
      <c r="D198" s="91" t="s">
        <v>1647</v>
      </c>
      <c r="E198" s="91" t="b">
        <v>0</v>
      </c>
      <c r="F198" s="91" t="b">
        <v>0</v>
      </c>
      <c r="G198" s="91" t="b">
        <v>0</v>
      </c>
    </row>
    <row r="199" spans="1:7" ht="15">
      <c r="A199" s="91" t="s">
        <v>1617</v>
      </c>
      <c r="B199" s="91">
        <v>2</v>
      </c>
      <c r="C199" s="121">
        <v>0.0012827704365610364</v>
      </c>
      <c r="D199" s="91" t="s">
        <v>1647</v>
      </c>
      <c r="E199" s="91" t="b">
        <v>0</v>
      </c>
      <c r="F199" s="91" t="b">
        <v>0</v>
      </c>
      <c r="G199" s="91" t="b">
        <v>0</v>
      </c>
    </row>
    <row r="200" spans="1:7" ht="15">
      <c r="A200" s="91" t="s">
        <v>1618</v>
      </c>
      <c r="B200" s="91">
        <v>2</v>
      </c>
      <c r="C200" s="121">
        <v>0.0012827704365610364</v>
      </c>
      <c r="D200" s="91" t="s">
        <v>1647</v>
      </c>
      <c r="E200" s="91" t="b">
        <v>0</v>
      </c>
      <c r="F200" s="91" t="b">
        <v>0</v>
      </c>
      <c r="G200" s="91" t="b">
        <v>0</v>
      </c>
    </row>
    <row r="201" spans="1:7" ht="15">
      <c r="A201" s="91" t="s">
        <v>1619</v>
      </c>
      <c r="B201" s="91">
        <v>2</v>
      </c>
      <c r="C201" s="121">
        <v>0.0012827704365610364</v>
      </c>
      <c r="D201" s="91" t="s">
        <v>1647</v>
      </c>
      <c r="E201" s="91" t="b">
        <v>0</v>
      </c>
      <c r="F201" s="91" t="b">
        <v>0</v>
      </c>
      <c r="G201" s="91" t="b">
        <v>0</v>
      </c>
    </row>
    <row r="202" spans="1:7" ht="15">
      <c r="A202" s="91" t="s">
        <v>1620</v>
      </c>
      <c r="B202" s="91">
        <v>2</v>
      </c>
      <c r="C202" s="121">
        <v>0.0012827704365610364</v>
      </c>
      <c r="D202" s="91" t="s">
        <v>1647</v>
      </c>
      <c r="E202" s="91" t="b">
        <v>0</v>
      </c>
      <c r="F202" s="91" t="b">
        <v>0</v>
      </c>
      <c r="G202" s="91" t="b">
        <v>0</v>
      </c>
    </row>
    <row r="203" spans="1:7" ht="15">
      <c r="A203" s="91" t="s">
        <v>1621</v>
      </c>
      <c r="B203" s="91">
        <v>2</v>
      </c>
      <c r="C203" s="121">
        <v>0.0012827704365610364</v>
      </c>
      <c r="D203" s="91" t="s">
        <v>1647</v>
      </c>
      <c r="E203" s="91" t="b">
        <v>0</v>
      </c>
      <c r="F203" s="91" t="b">
        <v>0</v>
      </c>
      <c r="G203" s="91" t="b">
        <v>0</v>
      </c>
    </row>
    <row r="204" spans="1:7" ht="15">
      <c r="A204" s="91" t="s">
        <v>1622</v>
      </c>
      <c r="B204" s="91">
        <v>2</v>
      </c>
      <c r="C204" s="121">
        <v>0.0012827704365610364</v>
      </c>
      <c r="D204" s="91" t="s">
        <v>1647</v>
      </c>
      <c r="E204" s="91" t="b">
        <v>0</v>
      </c>
      <c r="F204" s="91" t="b">
        <v>0</v>
      </c>
      <c r="G204" s="91" t="b">
        <v>0</v>
      </c>
    </row>
    <row r="205" spans="1:7" ht="15">
      <c r="A205" s="91" t="s">
        <v>1623</v>
      </c>
      <c r="B205" s="91">
        <v>2</v>
      </c>
      <c r="C205" s="121">
        <v>0.0012827704365610364</v>
      </c>
      <c r="D205" s="91" t="s">
        <v>1647</v>
      </c>
      <c r="E205" s="91" t="b">
        <v>0</v>
      </c>
      <c r="F205" s="91" t="b">
        <v>0</v>
      </c>
      <c r="G205" s="91" t="b">
        <v>0</v>
      </c>
    </row>
    <row r="206" spans="1:7" ht="15">
      <c r="A206" s="91" t="s">
        <v>1624</v>
      </c>
      <c r="B206" s="91">
        <v>2</v>
      </c>
      <c r="C206" s="121">
        <v>0.0012827704365610364</v>
      </c>
      <c r="D206" s="91" t="s">
        <v>1647</v>
      </c>
      <c r="E206" s="91" t="b">
        <v>0</v>
      </c>
      <c r="F206" s="91" t="b">
        <v>0</v>
      </c>
      <c r="G206" s="91" t="b">
        <v>0</v>
      </c>
    </row>
    <row r="207" spans="1:7" ht="15">
      <c r="A207" s="91" t="s">
        <v>1625</v>
      </c>
      <c r="B207" s="91">
        <v>2</v>
      </c>
      <c r="C207" s="121">
        <v>0.0012827704365610364</v>
      </c>
      <c r="D207" s="91" t="s">
        <v>1647</v>
      </c>
      <c r="E207" s="91" t="b">
        <v>0</v>
      </c>
      <c r="F207" s="91" t="b">
        <v>0</v>
      </c>
      <c r="G207" s="91" t="b">
        <v>0</v>
      </c>
    </row>
    <row r="208" spans="1:7" ht="15">
      <c r="A208" s="91" t="s">
        <v>1626</v>
      </c>
      <c r="B208" s="91">
        <v>2</v>
      </c>
      <c r="C208" s="121">
        <v>0.0012827704365610364</v>
      </c>
      <c r="D208" s="91" t="s">
        <v>1647</v>
      </c>
      <c r="E208" s="91" t="b">
        <v>0</v>
      </c>
      <c r="F208" s="91" t="b">
        <v>0</v>
      </c>
      <c r="G208" s="91" t="b">
        <v>0</v>
      </c>
    </row>
    <row r="209" spans="1:7" ht="15">
      <c r="A209" s="91" t="s">
        <v>1627</v>
      </c>
      <c r="B209" s="91">
        <v>2</v>
      </c>
      <c r="C209" s="121">
        <v>0.0012827704365610364</v>
      </c>
      <c r="D209" s="91" t="s">
        <v>1647</v>
      </c>
      <c r="E209" s="91" t="b">
        <v>0</v>
      </c>
      <c r="F209" s="91" t="b">
        <v>0</v>
      </c>
      <c r="G209" s="91" t="b">
        <v>0</v>
      </c>
    </row>
    <row r="210" spans="1:7" ht="15">
      <c r="A210" s="91" t="s">
        <v>1628</v>
      </c>
      <c r="B210" s="91">
        <v>2</v>
      </c>
      <c r="C210" s="121">
        <v>0.0012827704365610364</v>
      </c>
      <c r="D210" s="91" t="s">
        <v>1647</v>
      </c>
      <c r="E210" s="91" t="b">
        <v>0</v>
      </c>
      <c r="F210" s="91" t="b">
        <v>0</v>
      </c>
      <c r="G210" s="91" t="b">
        <v>0</v>
      </c>
    </row>
    <row r="211" spans="1:7" ht="15">
      <c r="A211" s="91" t="s">
        <v>1629</v>
      </c>
      <c r="B211" s="91">
        <v>2</v>
      </c>
      <c r="C211" s="121">
        <v>0.0012827704365610364</v>
      </c>
      <c r="D211" s="91" t="s">
        <v>1647</v>
      </c>
      <c r="E211" s="91" t="b">
        <v>0</v>
      </c>
      <c r="F211" s="91" t="b">
        <v>0</v>
      </c>
      <c r="G211" s="91" t="b">
        <v>0</v>
      </c>
    </row>
    <row r="212" spans="1:7" ht="15">
      <c r="A212" s="91" t="s">
        <v>1630</v>
      </c>
      <c r="B212" s="91">
        <v>2</v>
      </c>
      <c r="C212" s="121">
        <v>0.0012827704365610364</v>
      </c>
      <c r="D212" s="91" t="s">
        <v>1647</v>
      </c>
      <c r="E212" s="91" t="b">
        <v>0</v>
      </c>
      <c r="F212" s="91" t="b">
        <v>0</v>
      </c>
      <c r="G212" s="91" t="b">
        <v>0</v>
      </c>
    </row>
    <row r="213" spans="1:7" ht="15">
      <c r="A213" s="91" t="s">
        <v>1631</v>
      </c>
      <c r="B213" s="91">
        <v>2</v>
      </c>
      <c r="C213" s="121">
        <v>0.0012827704365610364</v>
      </c>
      <c r="D213" s="91" t="s">
        <v>1647</v>
      </c>
      <c r="E213" s="91" t="b">
        <v>0</v>
      </c>
      <c r="F213" s="91" t="b">
        <v>0</v>
      </c>
      <c r="G213" s="91" t="b">
        <v>0</v>
      </c>
    </row>
    <row r="214" spans="1:7" ht="15">
      <c r="A214" s="91" t="s">
        <v>1632</v>
      </c>
      <c r="B214" s="91">
        <v>2</v>
      </c>
      <c r="C214" s="121">
        <v>0.0012827704365610364</v>
      </c>
      <c r="D214" s="91" t="s">
        <v>1647</v>
      </c>
      <c r="E214" s="91" t="b">
        <v>0</v>
      </c>
      <c r="F214" s="91" t="b">
        <v>0</v>
      </c>
      <c r="G214" s="91" t="b">
        <v>0</v>
      </c>
    </row>
    <row r="215" spans="1:7" ht="15">
      <c r="A215" s="91" t="s">
        <v>1633</v>
      </c>
      <c r="B215" s="91">
        <v>2</v>
      </c>
      <c r="C215" s="121">
        <v>0.0012827704365610364</v>
      </c>
      <c r="D215" s="91" t="s">
        <v>1647</v>
      </c>
      <c r="E215" s="91" t="b">
        <v>0</v>
      </c>
      <c r="F215" s="91" t="b">
        <v>0</v>
      </c>
      <c r="G215" s="91" t="b">
        <v>0</v>
      </c>
    </row>
    <row r="216" spans="1:7" ht="15">
      <c r="A216" s="91" t="s">
        <v>1634</v>
      </c>
      <c r="B216" s="91">
        <v>2</v>
      </c>
      <c r="C216" s="121">
        <v>0.0012827704365610364</v>
      </c>
      <c r="D216" s="91" t="s">
        <v>1647</v>
      </c>
      <c r="E216" s="91" t="b">
        <v>0</v>
      </c>
      <c r="F216" s="91" t="b">
        <v>0</v>
      </c>
      <c r="G216" s="91" t="b">
        <v>0</v>
      </c>
    </row>
    <row r="217" spans="1:7" ht="15">
      <c r="A217" s="91" t="s">
        <v>259</v>
      </c>
      <c r="B217" s="91">
        <v>2</v>
      </c>
      <c r="C217" s="121">
        <v>0.0012827704365610364</v>
      </c>
      <c r="D217" s="91" t="s">
        <v>1647</v>
      </c>
      <c r="E217" s="91" t="b">
        <v>0</v>
      </c>
      <c r="F217" s="91" t="b">
        <v>0</v>
      </c>
      <c r="G217" s="91" t="b">
        <v>0</v>
      </c>
    </row>
    <row r="218" spans="1:7" ht="15">
      <c r="A218" s="91" t="s">
        <v>325</v>
      </c>
      <c r="B218" s="91">
        <v>2</v>
      </c>
      <c r="C218" s="121">
        <v>0.0012827704365610364</v>
      </c>
      <c r="D218" s="91" t="s">
        <v>1647</v>
      </c>
      <c r="E218" s="91" t="b">
        <v>0</v>
      </c>
      <c r="F218" s="91" t="b">
        <v>0</v>
      </c>
      <c r="G218" s="91" t="b">
        <v>0</v>
      </c>
    </row>
    <row r="219" spans="1:7" ht="15">
      <c r="A219" s="91" t="s">
        <v>324</v>
      </c>
      <c r="B219" s="91">
        <v>2</v>
      </c>
      <c r="C219" s="121">
        <v>0.0012827704365610364</v>
      </c>
      <c r="D219" s="91" t="s">
        <v>1647</v>
      </c>
      <c r="E219" s="91" t="b">
        <v>0</v>
      </c>
      <c r="F219" s="91" t="b">
        <v>0</v>
      </c>
      <c r="G219" s="91" t="b">
        <v>0</v>
      </c>
    </row>
    <row r="220" spans="1:7" ht="15">
      <c r="A220" s="91" t="s">
        <v>253</v>
      </c>
      <c r="B220" s="91">
        <v>2</v>
      </c>
      <c r="C220" s="121">
        <v>0.0012827704365610364</v>
      </c>
      <c r="D220" s="91" t="s">
        <v>1647</v>
      </c>
      <c r="E220" s="91" t="b">
        <v>0</v>
      </c>
      <c r="F220" s="91" t="b">
        <v>0</v>
      </c>
      <c r="G220" s="91" t="b">
        <v>0</v>
      </c>
    </row>
    <row r="221" spans="1:7" ht="15">
      <c r="A221" s="91" t="s">
        <v>1641</v>
      </c>
      <c r="B221" s="91">
        <v>2</v>
      </c>
      <c r="C221" s="121">
        <v>0.0012827704365610364</v>
      </c>
      <c r="D221" s="91" t="s">
        <v>1647</v>
      </c>
      <c r="E221" s="91" t="b">
        <v>0</v>
      </c>
      <c r="F221" s="91" t="b">
        <v>0</v>
      </c>
      <c r="G221" s="91" t="b">
        <v>0</v>
      </c>
    </row>
    <row r="222" spans="1:7" ht="15">
      <c r="A222" s="91" t="s">
        <v>1642</v>
      </c>
      <c r="B222" s="91">
        <v>2</v>
      </c>
      <c r="C222" s="121">
        <v>0.0012827704365610364</v>
      </c>
      <c r="D222" s="91" t="s">
        <v>1647</v>
      </c>
      <c r="E222" s="91" t="b">
        <v>0</v>
      </c>
      <c r="F222" s="91" t="b">
        <v>0</v>
      </c>
      <c r="G222" s="91" t="b">
        <v>0</v>
      </c>
    </row>
    <row r="223" spans="1:7" ht="15">
      <c r="A223" s="91" t="s">
        <v>1643</v>
      </c>
      <c r="B223" s="91">
        <v>2</v>
      </c>
      <c r="C223" s="121">
        <v>0.0012827704365610364</v>
      </c>
      <c r="D223" s="91" t="s">
        <v>1647</v>
      </c>
      <c r="E223" s="91" t="b">
        <v>0</v>
      </c>
      <c r="F223" s="91" t="b">
        <v>0</v>
      </c>
      <c r="G223" s="91" t="b">
        <v>0</v>
      </c>
    </row>
    <row r="224" spans="1:7" ht="15">
      <c r="A224" s="91" t="s">
        <v>1644</v>
      </c>
      <c r="B224" s="91">
        <v>2</v>
      </c>
      <c r="C224" s="121">
        <v>0.0012827704365610364</v>
      </c>
      <c r="D224" s="91" t="s">
        <v>1647</v>
      </c>
      <c r="E224" s="91" t="b">
        <v>0</v>
      </c>
      <c r="F224" s="91" t="b">
        <v>0</v>
      </c>
      <c r="G224" s="91" t="b">
        <v>0</v>
      </c>
    </row>
    <row r="225" spans="1:7" ht="15">
      <c r="A225" s="91" t="s">
        <v>1574</v>
      </c>
      <c r="B225" s="91">
        <v>2</v>
      </c>
      <c r="C225" s="121">
        <v>0.0012827704365610364</v>
      </c>
      <c r="D225" s="91" t="s">
        <v>1647</v>
      </c>
      <c r="E225" s="91" t="b">
        <v>0</v>
      </c>
      <c r="F225" s="91" t="b">
        <v>0</v>
      </c>
      <c r="G225" s="91" t="b">
        <v>0</v>
      </c>
    </row>
    <row r="226" spans="1:7" ht="15">
      <c r="A226" s="91" t="s">
        <v>1575</v>
      </c>
      <c r="B226" s="91">
        <v>2</v>
      </c>
      <c r="C226" s="121">
        <v>0.0012827704365610364</v>
      </c>
      <c r="D226" s="91" t="s">
        <v>1647</v>
      </c>
      <c r="E226" s="91" t="b">
        <v>0</v>
      </c>
      <c r="F226" s="91" t="b">
        <v>0</v>
      </c>
      <c r="G226" s="91" t="b">
        <v>0</v>
      </c>
    </row>
    <row r="227" spans="1:7" ht="15">
      <c r="A227" s="91" t="s">
        <v>1576</v>
      </c>
      <c r="B227" s="91">
        <v>2</v>
      </c>
      <c r="C227" s="121">
        <v>0.0012827704365610364</v>
      </c>
      <c r="D227" s="91" t="s">
        <v>1647</v>
      </c>
      <c r="E227" s="91" t="b">
        <v>0</v>
      </c>
      <c r="F227" s="91" t="b">
        <v>0</v>
      </c>
      <c r="G227" s="91" t="b">
        <v>0</v>
      </c>
    </row>
    <row r="228" spans="1:7" ht="15">
      <c r="A228" s="91" t="s">
        <v>1577</v>
      </c>
      <c r="B228" s="91">
        <v>2</v>
      </c>
      <c r="C228" s="121">
        <v>0.0012827704365610364</v>
      </c>
      <c r="D228" s="91" t="s">
        <v>1647</v>
      </c>
      <c r="E228" s="91" t="b">
        <v>0</v>
      </c>
      <c r="F228" s="91" t="b">
        <v>0</v>
      </c>
      <c r="G228" s="91" t="b">
        <v>0</v>
      </c>
    </row>
    <row r="229" spans="1:7" ht="15">
      <c r="A229" s="91" t="s">
        <v>1578</v>
      </c>
      <c r="B229" s="91">
        <v>2</v>
      </c>
      <c r="C229" s="121">
        <v>0.0012827704365610364</v>
      </c>
      <c r="D229" s="91" t="s">
        <v>1647</v>
      </c>
      <c r="E229" s="91" t="b">
        <v>0</v>
      </c>
      <c r="F229" s="91" t="b">
        <v>0</v>
      </c>
      <c r="G229" s="91" t="b">
        <v>0</v>
      </c>
    </row>
    <row r="230" spans="1:7" ht="15">
      <c r="A230" s="91" t="s">
        <v>1260</v>
      </c>
      <c r="B230" s="91">
        <v>2</v>
      </c>
      <c r="C230" s="121">
        <v>0.0012827704365610364</v>
      </c>
      <c r="D230" s="91" t="s">
        <v>1647</v>
      </c>
      <c r="E230" s="91" t="b">
        <v>0</v>
      </c>
      <c r="F230" s="91" t="b">
        <v>0</v>
      </c>
      <c r="G230" s="91" t="b">
        <v>0</v>
      </c>
    </row>
    <row r="231" spans="1:7" ht="15">
      <c r="A231" s="91" t="s">
        <v>1579</v>
      </c>
      <c r="B231" s="91">
        <v>2</v>
      </c>
      <c r="C231" s="121">
        <v>0.0012827704365610364</v>
      </c>
      <c r="D231" s="91" t="s">
        <v>1647</v>
      </c>
      <c r="E231" s="91" t="b">
        <v>0</v>
      </c>
      <c r="F231" s="91" t="b">
        <v>0</v>
      </c>
      <c r="G231" s="91" t="b">
        <v>0</v>
      </c>
    </row>
    <row r="232" spans="1:7" ht="15">
      <c r="A232" s="91" t="s">
        <v>1580</v>
      </c>
      <c r="B232" s="91">
        <v>2</v>
      </c>
      <c r="C232" s="121">
        <v>0.0012827704365610364</v>
      </c>
      <c r="D232" s="91" t="s">
        <v>1647</v>
      </c>
      <c r="E232" s="91" t="b">
        <v>0</v>
      </c>
      <c r="F232" s="91" t="b">
        <v>0</v>
      </c>
      <c r="G232" s="91" t="b">
        <v>0</v>
      </c>
    </row>
    <row r="233" spans="1:7" ht="15">
      <c r="A233" s="91" t="s">
        <v>1581</v>
      </c>
      <c r="B233" s="91">
        <v>2</v>
      </c>
      <c r="C233" s="121">
        <v>0.0012827704365610364</v>
      </c>
      <c r="D233" s="91" t="s">
        <v>1647</v>
      </c>
      <c r="E233" s="91" t="b">
        <v>0</v>
      </c>
      <c r="F233" s="91" t="b">
        <v>0</v>
      </c>
      <c r="G233" s="91" t="b">
        <v>0</v>
      </c>
    </row>
    <row r="234" spans="1:7" ht="15">
      <c r="A234" s="91" t="s">
        <v>1582</v>
      </c>
      <c r="B234" s="91">
        <v>2</v>
      </c>
      <c r="C234" s="121">
        <v>0.0012827704365610364</v>
      </c>
      <c r="D234" s="91" t="s">
        <v>1647</v>
      </c>
      <c r="E234" s="91" t="b">
        <v>0</v>
      </c>
      <c r="F234" s="91" t="b">
        <v>0</v>
      </c>
      <c r="G234" s="91" t="b">
        <v>0</v>
      </c>
    </row>
    <row r="235" spans="1:7" ht="15">
      <c r="A235" s="91" t="s">
        <v>1583</v>
      </c>
      <c r="B235" s="91">
        <v>2</v>
      </c>
      <c r="C235" s="121">
        <v>0.0012827704365610364</v>
      </c>
      <c r="D235" s="91" t="s">
        <v>1647</v>
      </c>
      <c r="E235" s="91" t="b">
        <v>0</v>
      </c>
      <c r="F235" s="91" t="b">
        <v>0</v>
      </c>
      <c r="G235" s="91" t="b">
        <v>0</v>
      </c>
    </row>
    <row r="236" spans="1:7" ht="15">
      <c r="A236" s="91" t="s">
        <v>1584</v>
      </c>
      <c r="B236" s="91">
        <v>2</v>
      </c>
      <c r="C236" s="121">
        <v>0.0012827704365610364</v>
      </c>
      <c r="D236" s="91" t="s">
        <v>1647</v>
      </c>
      <c r="E236" s="91" t="b">
        <v>0</v>
      </c>
      <c r="F236" s="91" t="b">
        <v>0</v>
      </c>
      <c r="G236" s="91" t="b">
        <v>0</v>
      </c>
    </row>
    <row r="237" spans="1:7" ht="15">
      <c r="A237" s="91" t="s">
        <v>1585</v>
      </c>
      <c r="B237" s="91">
        <v>2</v>
      </c>
      <c r="C237" s="121">
        <v>0.0012827704365610364</v>
      </c>
      <c r="D237" s="91" t="s">
        <v>1647</v>
      </c>
      <c r="E237" s="91" t="b">
        <v>0</v>
      </c>
      <c r="F237" s="91" t="b">
        <v>0</v>
      </c>
      <c r="G237" s="91" t="b">
        <v>0</v>
      </c>
    </row>
    <row r="238" spans="1:7" ht="15">
      <c r="A238" s="91" t="s">
        <v>1586</v>
      </c>
      <c r="B238" s="91">
        <v>2</v>
      </c>
      <c r="C238" s="121">
        <v>0.0012827704365610364</v>
      </c>
      <c r="D238" s="91" t="s">
        <v>1647</v>
      </c>
      <c r="E238" s="91" t="b">
        <v>0</v>
      </c>
      <c r="F238" s="91" t="b">
        <v>0</v>
      </c>
      <c r="G238" s="91" t="b">
        <v>0</v>
      </c>
    </row>
    <row r="239" spans="1:7" ht="15">
      <c r="A239" s="91" t="s">
        <v>1587</v>
      </c>
      <c r="B239" s="91">
        <v>2</v>
      </c>
      <c r="C239" s="121">
        <v>0.0012827704365610364</v>
      </c>
      <c r="D239" s="91" t="s">
        <v>1647</v>
      </c>
      <c r="E239" s="91" t="b">
        <v>0</v>
      </c>
      <c r="F239" s="91" t="b">
        <v>0</v>
      </c>
      <c r="G239" s="91" t="b">
        <v>0</v>
      </c>
    </row>
    <row r="240" spans="1:7" ht="15">
      <c r="A240" s="91" t="s">
        <v>1588</v>
      </c>
      <c r="B240" s="91">
        <v>2</v>
      </c>
      <c r="C240" s="121">
        <v>0.0012827704365610364</v>
      </c>
      <c r="D240" s="91" t="s">
        <v>1647</v>
      </c>
      <c r="E240" s="91" t="b">
        <v>0</v>
      </c>
      <c r="F240" s="91" t="b">
        <v>0</v>
      </c>
      <c r="G240" s="91" t="b">
        <v>0</v>
      </c>
    </row>
    <row r="241" spans="1:7" ht="15">
      <c r="A241" s="91" t="s">
        <v>1589</v>
      </c>
      <c r="B241" s="91">
        <v>2</v>
      </c>
      <c r="C241" s="121">
        <v>0.0012827704365610364</v>
      </c>
      <c r="D241" s="91" t="s">
        <v>1647</v>
      </c>
      <c r="E241" s="91" t="b">
        <v>0</v>
      </c>
      <c r="F241" s="91" t="b">
        <v>0</v>
      </c>
      <c r="G241" s="91" t="b">
        <v>0</v>
      </c>
    </row>
    <row r="242" spans="1:7" ht="15">
      <c r="A242" s="91" t="s">
        <v>1590</v>
      </c>
      <c r="B242" s="91">
        <v>2</v>
      </c>
      <c r="C242" s="121">
        <v>0.0012827704365610364</v>
      </c>
      <c r="D242" s="91" t="s">
        <v>1647</v>
      </c>
      <c r="E242" s="91" t="b">
        <v>0</v>
      </c>
      <c r="F242" s="91" t="b">
        <v>0</v>
      </c>
      <c r="G242" s="91" t="b">
        <v>0</v>
      </c>
    </row>
    <row r="243" spans="1:7" ht="15">
      <c r="A243" s="91" t="s">
        <v>1591</v>
      </c>
      <c r="B243" s="91">
        <v>2</v>
      </c>
      <c r="C243" s="121">
        <v>0.0012827704365610364</v>
      </c>
      <c r="D243" s="91" t="s">
        <v>1647</v>
      </c>
      <c r="E243" s="91" t="b">
        <v>0</v>
      </c>
      <c r="F243" s="91" t="b">
        <v>0</v>
      </c>
      <c r="G243" s="91" t="b">
        <v>0</v>
      </c>
    </row>
    <row r="244" spans="1:7" ht="15">
      <c r="A244" s="91" t="s">
        <v>1592</v>
      </c>
      <c r="B244" s="91">
        <v>2</v>
      </c>
      <c r="C244" s="121">
        <v>0.0012827704365610364</v>
      </c>
      <c r="D244" s="91" t="s">
        <v>1647</v>
      </c>
      <c r="E244" s="91" t="b">
        <v>0</v>
      </c>
      <c r="F244" s="91" t="b">
        <v>0</v>
      </c>
      <c r="G244" s="91" t="b">
        <v>0</v>
      </c>
    </row>
    <row r="245" spans="1:7" ht="15">
      <c r="A245" s="91" t="s">
        <v>1593</v>
      </c>
      <c r="B245" s="91">
        <v>2</v>
      </c>
      <c r="C245" s="121">
        <v>0.0012827704365610364</v>
      </c>
      <c r="D245" s="91" t="s">
        <v>1647</v>
      </c>
      <c r="E245" s="91" t="b">
        <v>0</v>
      </c>
      <c r="F245" s="91" t="b">
        <v>0</v>
      </c>
      <c r="G245" s="91" t="b">
        <v>0</v>
      </c>
    </row>
    <row r="246" spans="1:7" ht="15">
      <c r="A246" s="91" t="s">
        <v>1562</v>
      </c>
      <c r="B246" s="91">
        <v>2</v>
      </c>
      <c r="C246" s="121">
        <v>0.0015170350246263913</v>
      </c>
      <c r="D246" s="91" t="s">
        <v>1647</v>
      </c>
      <c r="E246" s="91" t="b">
        <v>0</v>
      </c>
      <c r="F246" s="91" t="b">
        <v>0</v>
      </c>
      <c r="G246" s="91" t="b">
        <v>0</v>
      </c>
    </row>
    <row r="247" spans="1:7" ht="15">
      <c r="A247" s="91" t="s">
        <v>1594</v>
      </c>
      <c r="B247" s="91">
        <v>2</v>
      </c>
      <c r="C247" s="121">
        <v>0.0012827704365610364</v>
      </c>
      <c r="D247" s="91" t="s">
        <v>1647</v>
      </c>
      <c r="E247" s="91" t="b">
        <v>0</v>
      </c>
      <c r="F247" s="91" t="b">
        <v>0</v>
      </c>
      <c r="G247" s="91" t="b">
        <v>0</v>
      </c>
    </row>
    <row r="248" spans="1:7" ht="15">
      <c r="A248" s="91" t="s">
        <v>1595</v>
      </c>
      <c r="B248" s="91">
        <v>2</v>
      </c>
      <c r="C248" s="121">
        <v>0.0012827704365610364</v>
      </c>
      <c r="D248" s="91" t="s">
        <v>1647</v>
      </c>
      <c r="E248" s="91" t="b">
        <v>0</v>
      </c>
      <c r="F248" s="91" t="b">
        <v>0</v>
      </c>
      <c r="G248" s="91" t="b">
        <v>0</v>
      </c>
    </row>
    <row r="249" spans="1:7" ht="15">
      <c r="A249" s="91" t="s">
        <v>1596</v>
      </c>
      <c r="B249" s="91">
        <v>2</v>
      </c>
      <c r="C249" s="121">
        <v>0.0012827704365610364</v>
      </c>
      <c r="D249" s="91" t="s">
        <v>1647</v>
      </c>
      <c r="E249" s="91" t="b">
        <v>0</v>
      </c>
      <c r="F249" s="91" t="b">
        <v>0</v>
      </c>
      <c r="G249" s="91" t="b">
        <v>0</v>
      </c>
    </row>
    <row r="250" spans="1:7" ht="15">
      <c r="A250" s="91" t="s">
        <v>1597</v>
      </c>
      <c r="B250" s="91">
        <v>2</v>
      </c>
      <c r="C250" s="121">
        <v>0.0012827704365610364</v>
      </c>
      <c r="D250" s="91" t="s">
        <v>1647</v>
      </c>
      <c r="E250" s="91" t="b">
        <v>0</v>
      </c>
      <c r="F250" s="91" t="b">
        <v>0</v>
      </c>
      <c r="G250" s="91" t="b">
        <v>0</v>
      </c>
    </row>
    <row r="251" spans="1:7" ht="15">
      <c r="A251" s="91" t="s">
        <v>1598</v>
      </c>
      <c r="B251" s="91">
        <v>2</v>
      </c>
      <c r="C251" s="121">
        <v>0.0012827704365610364</v>
      </c>
      <c r="D251" s="91" t="s">
        <v>1647</v>
      </c>
      <c r="E251" s="91" t="b">
        <v>0</v>
      </c>
      <c r="F251" s="91" t="b">
        <v>0</v>
      </c>
      <c r="G251" s="91" t="b">
        <v>0</v>
      </c>
    </row>
    <row r="252" spans="1:7" ht="15">
      <c r="A252" s="91" t="s">
        <v>1599</v>
      </c>
      <c r="B252" s="91">
        <v>2</v>
      </c>
      <c r="C252" s="121">
        <v>0.0012827704365610364</v>
      </c>
      <c r="D252" s="91" t="s">
        <v>1647</v>
      </c>
      <c r="E252" s="91" t="b">
        <v>0</v>
      </c>
      <c r="F252" s="91" t="b">
        <v>0</v>
      </c>
      <c r="G252" s="91" t="b">
        <v>0</v>
      </c>
    </row>
    <row r="253" spans="1:7" ht="15">
      <c r="A253" s="91" t="s">
        <v>1600</v>
      </c>
      <c r="B253" s="91">
        <v>2</v>
      </c>
      <c r="C253" s="121">
        <v>0.0012827704365610364</v>
      </c>
      <c r="D253" s="91" t="s">
        <v>1647</v>
      </c>
      <c r="E253" s="91" t="b">
        <v>0</v>
      </c>
      <c r="F253" s="91" t="b">
        <v>0</v>
      </c>
      <c r="G253" s="91" t="b">
        <v>0</v>
      </c>
    </row>
    <row r="254" spans="1:7" ht="15">
      <c r="A254" s="91" t="s">
        <v>1601</v>
      </c>
      <c r="B254" s="91">
        <v>2</v>
      </c>
      <c r="C254" s="121">
        <v>0.0012827704365610364</v>
      </c>
      <c r="D254" s="91" t="s">
        <v>1647</v>
      </c>
      <c r="E254" s="91" t="b">
        <v>0</v>
      </c>
      <c r="F254" s="91" t="b">
        <v>0</v>
      </c>
      <c r="G254" s="91" t="b">
        <v>0</v>
      </c>
    </row>
    <row r="255" spans="1:7" ht="15">
      <c r="A255" s="91" t="s">
        <v>1602</v>
      </c>
      <c r="B255" s="91">
        <v>2</v>
      </c>
      <c r="C255" s="121">
        <v>0.0012827704365610364</v>
      </c>
      <c r="D255" s="91" t="s">
        <v>1647</v>
      </c>
      <c r="E255" s="91" t="b">
        <v>0</v>
      </c>
      <c r="F255" s="91" t="b">
        <v>0</v>
      </c>
      <c r="G255" s="91" t="b">
        <v>0</v>
      </c>
    </row>
    <row r="256" spans="1:7" ht="15">
      <c r="A256" s="91" t="s">
        <v>1603</v>
      </c>
      <c r="B256" s="91">
        <v>2</v>
      </c>
      <c r="C256" s="121">
        <v>0.0012827704365610364</v>
      </c>
      <c r="D256" s="91" t="s">
        <v>1647</v>
      </c>
      <c r="E256" s="91" t="b">
        <v>0</v>
      </c>
      <c r="F256" s="91" t="b">
        <v>0</v>
      </c>
      <c r="G256" s="91" t="b">
        <v>0</v>
      </c>
    </row>
    <row r="257" spans="1:7" ht="15">
      <c r="A257" s="91" t="s">
        <v>1604</v>
      </c>
      <c r="B257" s="91">
        <v>2</v>
      </c>
      <c r="C257" s="121">
        <v>0.0012827704365610364</v>
      </c>
      <c r="D257" s="91" t="s">
        <v>1647</v>
      </c>
      <c r="E257" s="91" t="b">
        <v>0</v>
      </c>
      <c r="F257" s="91" t="b">
        <v>0</v>
      </c>
      <c r="G257" s="91" t="b">
        <v>0</v>
      </c>
    </row>
    <row r="258" spans="1:7" ht="15">
      <c r="A258" s="91" t="s">
        <v>1262</v>
      </c>
      <c r="B258" s="91">
        <v>80</v>
      </c>
      <c r="C258" s="121">
        <v>0</v>
      </c>
      <c r="D258" s="91" t="s">
        <v>1193</v>
      </c>
      <c r="E258" s="91" t="b">
        <v>0</v>
      </c>
      <c r="F258" s="91" t="b">
        <v>0</v>
      </c>
      <c r="G258" s="91" t="b">
        <v>0</v>
      </c>
    </row>
    <row r="259" spans="1:7" ht="15">
      <c r="A259" s="91" t="s">
        <v>1287</v>
      </c>
      <c r="B259" s="91">
        <v>40</v>
      </c>
      <c r="C259" s="121">
        <v>0</v>
      </c>
      <c r="D259" s="91" t="s">
        <v>1193</v>
      </c>
      <c r="E259" s="91" t="b">
        <v>0</v>
      </c>
      <c r="F259" s="91" t="b">
        <v>0</v>
      </c>
      <c r="G259" s="91" t="b">
        <v>0</v>
      </c>
    </row>
    <row r="260" spans="1:7" ht="15">
      <c r="A260" s="91" t="s">
        <v>1283</v>
      </c>
      <c r="B260" s="91">
        <v>40</v>
      </c>
      <c r="C260" s="121">
        <v>0</v>
      </c>
      <c r="D260" s="91" t="s">
        <v>1193</v>
      </c>
      <c r="E260" s="91" t="b">
        <v>0</v>
      </c>
      <c r="F260" s="91" t="b">
        <v>0</v>
      </c>
      <c r="G260" s="91" t="b">
        <v>0</v>
      </c>
    </row>
    <row r="261" spans="1:7" ht="15">
      <c r="A261" s="91" t="s">
        <v>1288</v>
      </c>
      <c r="B261" s="91">
        <v>40</v>
      </c>
      <c r="C261" s="121">
        <v>0</v>
      </c>
      <c r="D261" s="91" t="s">
        <v>1193</v>
      </c>
      <c r="E261" s="91" t="b">
        <v>0</v>
      </c>
      <c r="F261" s="91" t="b">
        <v>0</v>
      </c>
      <c r="G261" s="91" t="b">
        <v>0</v>
      </c>
    </row>
    <row r="262" spans="1:7" ht="15">
      <c r="A262" s="91" t="s">
        <v>1289</v>
      </c>
      <c r="B262" s="91">
        <v>40</v>
      </c>
      <c r="C262" s="121">
        <v>0</v>
      </c>
      <c r="D262" s="91" t="s">
        <v>1193</v>
      </c>
      <c r="E262" s="91" t="b">
        <v>0</v>
      </c>
      <c r="F262" s="91" t="b">
        <v>0</v>
      </c>
      <c r="G262" s="91" t="b">
        <v>0</v>
      </c>
    </row>
    <row r="263" spans="1:7" ht="15">
      <c r="A263" s="91" t="s">
        <v>1290</v>
      </c>
      <c r="B263" s="91">
        <v>40</v>
      </c>
      <c r="C263" s="121">
        <v>0</v>
      </c>
      <c r="D263" s="91" t="s">
        <v>1193</v>
      </c>
      <c r="E263" s="91" t="b">
        <v>0</v>
      </c>
      <c r="F263" s="91" t="b">
        <v>0</v>
      </c>
      <c r="G263" s="91" t="b">
        <v>0</v>
      </c>
    </row>
    <row r="264" spans="1:7" ht="15">
      <c r="A264" s="91" t="s">
        <v>1291</v>
      </c>
      <c r="B264" s="91">
        <v>40</v>
      </c>
      <c r="C264" s="121">
        <v>0</v>
      </c>
      <c r="D264" s="91" t="s">
        <v>1193</v>
      </c>
      <c r="E264" s="91" t="b">
        <v>0</v>
      </c>
      <c r="F264" s="91" t="b">
        <v>0</v>
      </c>
      <c r="G264" s="91" t="b">
        <v>0</v>
      </c>
    </row>
    <row r="265" spans="1:7" ht="15">
      <c r="A265" s="91" t="s">
        <v>1292</v>
      </c>
      <c r="B265" s="91">
        <v>40</v>
      </c>
      <c r="C265" s="121">
        <v>0</v>
      </c>
      <c r="D265" s="91" t="s">
        <v>1193</v>
      </c>
      <c r="E265" s="91" t="b">
        <v>0</v>
      </c>
      <c r="F265" s="91" t="b">
        <v>0</v>
      </c>
      <c r="G265" s="91" t="b">
        <v>0</v>
      </c>
    </row>
    <row r="266" spans="1:7" ht="15">
      <c r="A266" s="91" t="s">
        <v>1293</v>
      </c>
      <c r="B266" s="91">
        <v>40</v>
      </c>
      <c r="C266" s="121">
        <v>0</v>
      </c>
      <c r="D266" s="91" t="s">
        <v>1193</v>
      </c>
      <c r="E266" s="91" t="b">
        <v>0</v>
      </c>
      <c r="F266" s="91" t="b">
        <v>0</v>
      </c>
      <c r="G266" s="91" t="b">
        <v>0</v>
      </c>
    </row>
    <row r="267" spans="1:7" ht="15">
      <c r="A267" s="91" t="s">
        <v>1466</v>
      </c>
      <c r="B267" s="91">
        <v>40</v>
      </c>
      <c r="C267" s="121">
        <v>0</v>
      </c>
      <c r="D267" s="91" t="s">
        <v>1193</v>
      </c>
      <c r="E267" s="91" t="b">
        <v>0</v>
      </c>
      <c r="F267" s="91" t="b">
        <v>0</v>
      </c>
      <c r="G267" s="91" t="b">
        <v>0</v>
      </c>
    </row>
    <row r="268" spans="1:7" ht="15">
      <c r="A268" s="91" t="s">
        <v>1467</v>
      </c>
      <c r="B268" s="91">
        <v>40</v>
      </c>
      <c r="C268" s="121">
        <v>0</v>
      </c>
      <c r="D268" s="91" t="s">
        <v>1193</v>
      </c>
      <c r="E268" s="91" t="b">
        <v>0</v>
      </c>
      <c r="F268" s="91" t="b">
        <v>0</v>
      </c>
      <c r="G268" s="91" t="b">
        <v>0</v>
      </c>
    </row>
    <row r="269" spans="1:7" ht="15">
      <c r="A269" s="91" t="s">
        <v>1468</v>
      </c>
      <c r="B269" s="91">
        <v>40</v>
      </c>
      <c r="C269" s="121">
        <v>0</v>
      </c>
      <c r="D269" s="91" t="s">
        <v>1193</v>
      </c>
      <c r="E269" s="91" t="b">
        <v>0</v>
      </c>
      <c r="F269" s="91" t="b">
        <v>0</v>
      </c>
      <c r="G269" s="91" t="b">
        <v>0</v>
      </c>
    </row>
    <row r="270" spans="1:7" ht="15">
      <c r="A270" s="91" t="s">
        <v>1285</v>
      </c>
      <c r="B270" s="91">
        <v>40</v>
      </c>
      <c r="C270" s="121">
        <v>0</v>
      </c>
      <c r="D270" s="91" t="s">
        <v>1193</v>
      </c>
      <c r="E270" s="91" t="b">
        <v>0</v>
      </c>
      <c r="F270" s="91" t="b">
        <v>0</v>
      </c>
      <c r="G270" s="91" t="b">
        <v>0</v>
      </c>
    </row>
    <row r="271" spans="1:7" ht="15">
      <c r="A271" s="91" t="s">
        <v>1469</v>
      </c>
      <c r="B271" s="91">
        <v>40</v>
      </c>
      <c r="C271" s="121">
        <v>0</v>
      </c>
      <c r="D271" s="91" t="s">
        <v>1193</v>
      </c>
      <c r="E271" s="91" t="b">
        <v>0</v>
      </c>
      <c r="F271" s="91" t="b">
        <v>0</v>
      </c>
      <c r="G271" s="91" t="b">
        <v>0</v>
      </c>
    </row>
    <row r="272" spans="1:7" ht="15">
      <c r="A272" s="91" t="s">
        <v>1295</v>
      </c>
      <c r="B272" s="91">
        <v>40</v>
      </c>
      <c r="C272" s="121">
        <v>0</v>
      </c>
      <c r="D272" s="91" t="s">
        <v>1193</v>
      </c>
      <c r="E272" s="91" t="b">
        <v>0</v>
      </c>
      <c r="F272" s="91" t="b">
        <v>0</v>
      </c>
      <c r="G272" s="91" t="b">
        <v>0</v>
      </c>
    </row>
    <row r="273" spans="1:7" ht="15">
      <c r="A273" s="91" t="s">
        <v>1470</v>
      </c>
      <c r="B273" s="91">
        <v>40</v>
      </c>
      <c r="C273" s="121">
        <v>0</v>
      </c>
      <c r="D273" s="91" t="s">
        <v>1193</v>
      </c>
      <c r="E273" s="91" t="b">
        <v>0</v>
      </c>
      <c r="F273" s="91" t="b">
        <v>0</v>
      </c>
      <c r="G273" s="91" t="b">
        <v>0</v>
      </c>
    </row>
    <row r="274" spans="1:7" ht="15">
      <c r="A274" s="91" t="s">
        <v>1471</v>
      </c>
      <c r="B274" s="91">
        <v>40</v>
      </c>
      <c r="C274" s="121">
        <v>0</v>
      </c>
      <c r="D274" s="91" t="s">
        <v>1193</v>
      </c>
      <c r="E274" s="91" t="b">
        <v>0</v>
      </c>
      <c r="F274" s="91" t="b">
        <v>0</v>
      </c>
      <c r="G274" s="91" t="b">
        <v>0</v>
      </c>
    </row>
    <row r="275" spans="1:7" ht="15">
      <c r="A275" s="91" t="s">
        <v>1472</v>
      </c>
      <c r="B275" s="91">
        <v>40</v>
      </c>
      <c r="C275" s="121">
        <v>0</v>
      </c>
      <c r="D275" s="91" t="s">
        <v>1193</v>
      </c>
      <c r="E275" s="91" t="b">
        <v>0</v>
      </c>
      <c r="F275" s="91" t="b">
        <v>0</v>
      </c>
      <c r="G275" s="91" t="b">
        <v>0</v>
      </c>
    </row>
    <row r="276" spans="1:7" ht="15">
      <c r="A276" s="91" t="s">
        <v>1296</v>
      </c>
      <c r="B276" s="91">
        <v>40</v>
      </c>
      <c r="C276" s="121">
        <v>0</v>
      </c>
      <c r="D276" s="91" t="s">
        <v>1193</v>
      </c>
      <c r="E276" s="91" t="b">
        <v>0</v>
      </c>
      <c r="F276" s="91" t="b">
        <v>0</v>
      </c>
      <c r="G276" s="91" t="b">
        <v>0</v>
      </c>
    </row>
    <row r="277" spans="1:7" ht="15">
      <c r="A277" s="91" t="s">
        <v>1473</v>
      </c>
      <c r="B277" s="91">
        <v>40</v>
      </c>
      <c r="C277" s="121">
        <v>0</v>
      </c>
      <c r="D277" s="91" t="s">
        <v>1193</v>
      </c>
      <c r="E277" s="91" t="b">
        <v>0</v>
      </c>
      <c r="F277" s="91" t="b">
        <v>0</v>
      </c>
      <c r="G277" s="91" t="b">
        <v>0</v>
      </c>
    </row>
    <row r="278" spans="1:7" ht="15">
      <c r="A278" s="91" t="s">
        <v>1284</v>
      </c>
      <c r="B278" s="91">
        <v>40</v>
      </c>
      <c r="C278" s="121">
        <v>0</v>
      </c>
      <c r="D278" s="91" t="s">
        <v>1193</v>
      </c>
      <c r="E278" s="91" t="b">
        <v>0</v>
      </c>
      <c r="F278" s="91" t="b">
        <v>0</v>
      </c>
      <c r="G278" s="91" t="b">
        <v>0</v>
      </c>
    </row>
    <row r="279" spans="1:7" ht="15">
      <c r="A279" s="91" t="s">
        <v>1474</v>
      </c>
      <c r="B279" s="91">
        <v>40</v>
      </c>
      <c r="C279" s="121">
        <v>0</v>
      </c>
      <c r="D279" s="91" t="s">
        <v>1193</v>
      </c>
      <c r="E279" s="91" t="b">
        <v>0</v>
      </c>
      <c r="F279" s="91" t="b">
        <v>0</v>
      </c>
      <c r="G279" s="91" t="b">
        <v>0</v>
      </c>
    </row>
    <row r="280" spans="1:7" ht="15">
      <c r="A280" s="91" t="s">
        <v>1475</v>
      </c>
      <c r="B280" s="91">
        <v>40</v>
      </c>
      <c r="C280" s="121">
        <v>0</v>
      </c>
      <c r="D280" s="91" t="s">
        <v>1193</v>
      </c>
      <c r="E280" s="91" t="b">
        <v>0</v>
      </c>
      <c r="F280" s="91" t="b">
        <v>0</v>
      </c>
      <c r="G280" s="91" t="b">
        <v>0</v>
      </c>
    </row>
    <row r="281" spans="1:7" ht="15">
      <c r="A281" s="91" t="s">
        <v>1476</v>
      </c>
      <c r="B281" s="91">
        <v>40</v>
      </c>
      <c r="C281" s="121">
        <v>0</v>
      </c>
      <c r="D281" s="91" t="s">
        <v>1193</v>
      </c>
      <c r="E281" s="91" t="b">
        <v>0</v>
      </c>
      <c r="F281" s="91" t="b">
        <v>0</v>
      </c>
      <c r="G281" s="91" t="b">
        <v>0</v>
      </c>
    </row>
    <row r="282" spans="1:7" ht="15">
      <c r="A282" s="91" t="s">
        <v>323</v>
      </c>
      <c r="B282" s="91">
        <v>40</v>
      </c>
      <c r="C282" s="121">
        <v>0</v>
      </c>
      <c r="D282" s="91" t="s">
        <v>1193</v>
      </c>
      <c r="E282" s="91" t="b">
        <v>0</v>
      </c>
      <c r="F282" s="91" t="b">
        <v>0</v>
      </c>
      <c r="G282" s="91" t="b">
        <v>0</v>
      </c>
    </row>
    <row r="283" spans="1:7" ht="15">
      <c r="A283" s="91" t="s">
        <v>353</v>
      </c>
      <c r="B283" s="91">
        <v>40</v>
      </c>
      <c r="C283" s="121">
        <v>0</v>
      </c>
      <c r="D283" s="91" t="s">
        <v>1193</v>
      </c>
      <c r="E283" s="91" t="b">
        <v>0</v>
      </c>
      <c r="F283" s="91" t="b">
        <v>0</v>
      </c>
      <c r="G283" s="91" t="b">
        <v>0</v>
      </c>
    </row>
    <row r="284" spans="1:7" ht="15">
      <c r="A284" s="91" t="s">
        <v>1262</v>
      </c>
      <c r="B284" s="91">
        <v>21</v>
      </c>
      <c r="C284" s="121">
        <v>0</v>
      </c>
      <c r="D284" s="91" t="s">
        <v>1194</v>
      </c>
      <c r="E284" s="91" t="b">
        <v>0</v>
      </c>
      <c r="F284" s="91" t="b">
        <v>0</v>
      </c>
      <c r="G284" s="91" t="b">
        <v>0</v>
      </c>
    </row>
    <row r="285" spans="1:7" ht="15">
      <c r="A285" s="91" t="s">
        <v>353</v>
      </c>
      <c r="B285" s="91">
        <v>17</v>
      </c>
      <c r="C285" s="121">
        <v>0</v>
      </c>
      <c r="D285" s="91" t="s">
        <v>1194</v>
      </c>
      <c r="E285" s="91" t="b">
        <v>0</v>
      </c>
      <c r="F285" s="91" t="b">
        <v>0</v>
      </c>
      <c r="G285" s="91" t="b">
        <v>0</v>
      </c>
    </row>
    <row r="286" spans="1:7" ht="15">
      <c r="A286" s="91" t="s">
        <v>1477</v>
      </c>
      <c r="B286" s="91">
        <v>13</v>
      </c>
      <c r="C286" s="121">
        <v>0.002315859935670769</v>
      </c>
      <c r="D286" s="91" t="s">
        <v>1194</v>
      </c>
      <c r="E286" s="91" t="b">
        <v>0</v>
      </c>
      <c r="F286" s="91" t="b">
        <v>0</v>
      </c>
      <c r="G286" s="91" t="b">
        <v>0</v>
      </c>
    </row>
    <row r="287" spans="1:7" ht="15">
      <c r="A287" s="91" t="s">
        <v>1479</v>
      </c>
      <c r="B287" s="91">
        <v>13</v>
      </c>
      <c r="C287" s="121">
        <v>0.002315859935670769</v>
      </c>
      <c r="D287" s="91" t="s">
        <v>1194</v>
      </c>
      <c r="E287" s="91" t="b">
        <v>0</v>
      </c>
      <c r="F287" s="91" t="b">
        <v>0</v>
      </c>
      <c r="G287" s="91" t="b">
        <v>0</v>
      </c>
    </row>
    <row r="288" spans="1:7" ht="15">
      <c r="A288" s="91" t="s">
        <v>1300</v>
      </c>
      <c r="B288" s="91">
        <v>13</v>
      </c>
      <c r="C288" s="121">
        <v>0.002315859935670769</v>
      </c>
      <c r="D288" s="91" t="s">
        <v>1194</v>
      </c>
      <c r="E288" s="91" t="b">
        <v>0</v>
      </c>
      <c r="F288" s="91" t="b">
        <v>0</v>
      </c>
      <c r="G288" s="91" t="b">
        <v>0</v>
      </c>
    </row>
    <row r="289" spans="1:7" ht="15">
      <c r="A289" s="91" t="s">
        <v>1480</v>
      </c>
      <c r="B289" s="91">
        <v>13</v>
      </c>
      <c r="C289" s="121">
        <v>0.002315859935670769</v>
      </c>
      <c r="D289" s="91" t="s">
        <v>1194</v>
      </c>
      <c r="E289" s="91" t="b">
        <v>0</v>
      </c>
      <c r="F289" s="91" t="b">
        <v>0</v>
      </c>
      <c r="G289" s="91" t="b">
        <v>0</v>
      </c>
    </row>
    <row r="290" spans="1:7" ht="15">
      <c r="A290" s="91" t="s">
        <v>1481</v>
      </c>
      <c r="B290" s="91">
        <v>13</v>
      </c>
      <c r="C290" s="121">
        <v>0.002315859935670769</v>
      </c>
      <c r="D290" s="91" t="s">
        <v>1194</v>
      </c>
      <c r="E290" s="91" t="b">
        <v>0</v>
      </c>
      <c r="F290" s="91" t="b">
        <v>0</v>
      </c>
      <c r="G290" s="91" t="b">
        <v>0</v>
      </c>
    </row>
    <row r="291" spans="1:7" ht="15">
      <c r="A291" s="91" t="s">
        <v>1482</v>
      </c>
      <c r="B291" s="91">
        <v>13</v>
      </c>
      <c r="C291" s="121">
        <v>0.002315859935670769</v>
      </c>
      <c r="D291" s="91" t="s">
        <v>1194</v>
      </c>
      <c r="E291" s="91" t="b">
        <v>0</v>
      </c>
      <c r="F291" s="91" t="b">
        <v>0</v>
      </c>
      <c r="G291" s="91" t="b">
        <v>0</v>
      </c>
    </row>
    <row r="292" spans="1:7" ht="15">
      <c r="A292" s="91" t="s">
        <v>1483</v>
      </c>
      <c r="B292" s="91">
        <v>13</v>
      </c>
      <c r="C292" s="121">
        <v>0.002315859935670769</v>
      </c>
      <c r="D292" s="91" t="s">
        <v>1194</v>
      </c>
      <c r="E292" s="91" t="b">
        <v>0</v>
      </c>
      <c r="F292" s="91" t="b">
        <v>0</v>
      </c>
      <c r="G292" s="91" t="b">
        <v>0</v>
      </c>
    </row>
    <row r="293" spans="1:7" ht="15">
      <c r="A293" s="91" t="s">
        <v>1484</v>
      </c>
      <c r="B293" s="91">
        <v>13</v>
      </c>
      <c r="C293" s="121">
        <v>0.002315859935670769</v>
      </c>
      <c r="D293" s="91" t="s">
        <v>1194</v>
      </c>
      <c r="E293" s="91" t="b">
        <v>0</v>
      </c>
      <c r="F293" s="91" t="b">
        <v>0</v>
      </c>
      <c r="G293" s="91" t="b">
        <v>0</v>
      </c>
    </row>
    <row r="294" spans="1:7" ht="15">
      <c r="A294" s="91" t="s">
        <v>1485</v>
      </c>
      <c r="B294" s="91">
        <v>13</v>
      </c>
      <c r="C294" s="121">
        <v>0.002315859935670769</v>
      </c>
      <c r="D294" s="91" t="s">
        <v>1194</v>
      </c>
      <c r="E294" s="91" t="b">
        <v>0</v>
      </c>
      <c r="F294" s="91" t="b">
        <v>0</v>
      </c>
      <c r="G294" s="91" t="b">
        <v>0</v>
      </c>
    </row>
    <row r="295" spans="1:7" ht="15">
      <c r="A295" s="91" t="s">
        <v>1270</v>
      </c>
      <c r="B295" s="91">
        <v>13</v>
      </c>
      <c r="C295" s="121">
        <v>0.002315859935670769</v>
      </c>
      <c r="D295" s="91" t="s">
        <v>1194</v>
      </c>
      <c r="E295" s="91" t="b">
        <v>0</v>
      </c>
      <c r="F295" s="91" t="b">
        <v>0</v>
      </c>
      <c r="G295" s="91" t="b">
        <v>0</v>
      </c>
    </row>
    <row r="296" spans="1:7" ht="15">
      <c r="A296" s="91" t="s">
        <v>1304</v>
      </c>
      <c r="B296" s="91">
        <v>13</v>
      </c>
      <c r="C296" s="121">
        <v>0.002315859935670769</v>
      </c>
      <c r="D296" s="91" t="s">
        <v>1194</v>
      </c>
      <c r="E296" s="91" t="b">
        <v>0</v>
      </c>
      <c r="F296" s="91" t="b">
        <v>0</v>
      </c>
      <c r="G296" s="91" t="b">
        <v>0</v>
      </c>
    </row>
    <row r="297" spans="1:7" ht="15">
      <c r="A297" s="91" t="s">
        <v>1486</v>
      </c>
      <c r="B297" s="91">
        <v>13</v>
      </c>
      <c r="C297" s="121">
        <v>0.002315859935670769</v>
      </c>
      <c r="D297" s="91" t="s">
        <v>1194</v>
      </c>
      <c r="E297" s="91" t="b">
        <v>0</v>
      </c>
      <c r="F297" s="91" t="b">
        <v>0</v>
      </c>
      <c r="G297" s="91" t="b">
        <v>0</v>
      </c>
    </row>
    <row r="298" spans="1:7" ht="15">
      <c r="A298" s="91" t="s">
        <v>1487</v>
      </c>
      <c r="B298" s="91">
        <v>13</v>
      </c>
      <c r="C298" s="121">
        <v>0.002315859935670769</v>
      </c>
      <c r="D298" s="91" t="s">
        <v>1194</v>
      </c>
      <c r="E298" s="91" t="b">
        <v>0</v>
      </c>
      <c r="F298" s="91" t="b">
        <v>0</v>
      </c>
      <c r="G298" s="91" t="b">
        <v>0</v>
      </c>
    </row>
    <row r="299" spans="1:7" ht="15">
      <c r="A299" s="91" t="s">
        <v>1488</v>
      </c>
      <c r="B299" s="91">
        <v>13</v>
      </c>
      <c r="C299" s="121">
        <v>0.002315859935670769</v>
      </c>
      <c r="D299" s="91" t="s">
        <v>1194</v>
      </c>
      <c r="E299" s="91" t="b">
        <v>0</v>
      </c>
      <c r="F299" s="91" t="b">
        <v>0</v>
      </c>
      <c r="G299" s="91" t="b">
        <v>0</v>
      </c>
    </row>
    <row r="300" spans="1:7" ht="15">
      <c r="A300" s="91" t="s">
        <v>1478</v>
      </c>
      <c r="B300" s="91">
        <v>13</v>
      </c>
      <c r="C300" s="121">
        <v>0.002315859935670769</v>
      </c>
      <c r="D300" s="91" t="s">
        <v>1194</v>
      </c>
      <c r="E300" s="91" t="b">
        <v>0</v>
      </c>
      <c r="F300" s="91" t="b">
        <v>0</v>
      </c>
      <c r="G300" s="91" t="b">
        <v>0</v>
      </c>
    </row>
    <row r="301" spans="1:7" ht="15">
      <c r="A301" s="91" t="s">
        <v>1489</v>
      </c>
      <c r="B301" s="91">
        <v>13</v>
      </c>
      <c r="C301" s="121">
        <v>0.002315859935670769</v>
      </c>
      <c r="D301" s="91" t="s">
        <v>1194</v>
      </c>
      <c r="E301" s="91" t="b">
        <v>0</v>
      </c>
      <c r="F301" s="91" t="b">
        <v>0</v>
      </c>
      <c r="G301" s="91" t="b">
        <v>0</v>
      </c>
    </row>
    <row r="302" spans="1:7" ht="15">
      <c r="A302" s="91" t="s">
        <v>1490</v>
      </c>
      <c r="B302" s="91">
        <v>13</v>
      </c>
      <c r="C302" s="121">
        <v>0.002315859935670769</v>
      </c>
      <c r="D302" s="91" t="s">
        <v>1194</v>
      </c>
      <c r="E302" s="91" t="b">
        <v>0</v>
      </c>
      <c r="F302" s="91" t="b">
        <v>0</v>
      </c>
      <c r="G302" s="91" t="b">
        <v>0</v>
      </c>
    </row>
    <row r="303" spans="1:7" ht="15">
      <c r="A303" s="91" t="s">
        <v>1491</v>
      </c>
      <c r="B303" s="91">
        <v>13</v>
      </c>
      <c r="C303" s="121">
        <v>0.002315859935670769</v>
      </c>
      <c r="D303" s="91" t="s">
        <v>1194</v>
      </c>
      <c r="E303" s="91" t="b">
        <v>0</v>
      </c>
      <c r="F303" s="91" t="b">
        <v>0</v>
      </c>
      <c r="G303" s="91" t="b">
        <v>0</v>
      </c>
    </row>
    <row r="304" spans="1:7" ht="15">
      <c r="A304" s="91" t="s">
        <v>1492</v>
      </c>
      <c r="B304" s="91">
        <v>13</v>
      </c>
      <c r="C304" s="121">
        <v>0.002315859935670769</v>
      </c>
      <c r="D304" s="91" t="s">
        <v>1194</v>
      </c>
      <c r="E304" s="91" t="b">
        <v>0</v>
      </c>
      <c r="F304" s="91" t="b">
        <v>0</v>
      </c>
      <c r="G304" s="91" t="b">
        <v>0</v>
      </c>
    </row>
    <row r="305" spans="1:7" ht="15">
      <c r="A305" s="91" t="s">
        <v>1493</v>
      </c>
      <c r="B305" s="91">
        <v>13</v>
      </c>
      <c r="C305" s="121">
        <v>0.002315859935670769</v>
      </c>
      <c r="D305" s="91" t="s">
        <v>1194</v>
      </c>
      <c r="E305" s="91" t="b">
        <v>0</v>
      </c>
      <c r="F305" s="91" t="b">
        <v>0</v>
      </c>
      <c r="G305" s="91" t="b">
        <v>0</v>
      </c>
    </row>
    <row r="306" spans="1:7" ht="15">
      <c r="A306" s="91" t="s">
        <v>1494</v>
      </c>
      <c r="B306" s="91">
        <v>13</v>
      </c>
      <c r="C306" s="121">
        <v>0.002315859935670769</v>
      </c>
      <c r="D306" s="91" t="s">
        <v>1194</v>
      </c>
      <c r="E306" s="91" t="b">
        <v>0</v>
      </c>
      <c r="F306" s="91" t="b">
        <v>0</v>
      </c>
      <c r="G306" s="91" t="b">
        <v>0</v>
      </c>
    </row>
    <row r="307" spans="1:7" ht="15">
      <c r="A307" s="91" t="s">
        <v>1301</v>
      </c>
      <c r="B307" s="91">
        <v>13</v>
      </c>
      <c r="C307" s="121">
        <v>0.002315859935670769</v>
      </c>
      <c r="D307" s="91" t="s">
        <v>1194</v>
      </c>
      <c r="E307" s="91" t="b">
        <v>0</v>
      </c>
      <c r="F307" s="91" t="b">
        <v>0</v>
      </c>
      <c r="G307" s="91" t="b">
        <v>0</v>
      </c>
    </row>
    <row r="308" spans="1:7" ht="15">
      <c r="A308" s="91" t="s">
        <v>1495</v>
      </c>
      <c r="B308" s="91">
        <v>13</v>
      </c>
      <c r="C308" s="121">
        <v>0.002315859935670769</v>
      </c>
      <c r="D308" s="91" t="s">
        <v>1194</v>
      </c>
      <c r="E308" s="91" t="b">
        <v>0</v>
      </c>
      <c r="F308" s="91" t="b">
        <v>0</v>
      </c>
      <c r="G308" s="91" t="b">
        <v>0</v>
      </c>
    </row>
    <row r="309" spans="1:7" ht="15">
      <c r="A309" s="91" t="s">
        <v>1496</v>
      </c>
      <c r="B309" s="91">
        <v>13</v>
      </c>
      <c r="C309" s="121">
        <v>0.002315859935670769</v>
      </c>
      <c r="D309" s="91" t="s">
        <v>1194</v>
      </c>
      <c r="E309" s="91" t="b">
        <v>0</v>
      </c>
      <c r="F309" s="91" t="b">
        <v>0</v>
      </c>
      <c r="G309" s="91" t="b">
        <v>0</v>
      </c>
    </row>
    <row r="310" spans="1:7" ht="15">
      <c r="A310" s="91" t="s">
        <v>1497</v>
      </c>
      <c r="B310" s="91">
        <v>13</v>
      </c>
      <c r="C310" s="121">
        <v>0.002315859935670769</v>
      </c>
      <c r="D310" s="91" t="s">
        <v>1194</v>
      </c>
      <c r="E310" s="91" t="b">
        <v>0</v>
      </c>
      <c r="F310" s="91" t="b">
        <v>0</v>
      </c>
      <c r="G310" s="91" t="b">
        <v>0</v>
      </c>
    </row>
    <row r="311" spans="1:7" ht="15">
      <c r="A311" s="91" t="s">
        <v>1498</v>
      </c>
      <c r="B311" s="91">
        <v>13</v>
      </c>
      <c r="C311" s="121">
        <v>0.002315859935670769</v>
      </c>
      <c r="D311" s="91" t="s">
        <v>1194</v>
      </c>
      <c r="E311" s="91" t="b">
        <v>0</v>
      </c>
      <c r="F311" s="91" t="b">
        <v>0</v>
      </c>
      <c r="G311" s="91" t="b">
        <v>0</v>
      </c>
    </row>
    <row r="312" spans="1:7" ht="15">
      <c r="A312" s="91" t="s">
        <v>1499</v>
      </c>
      <c r="B312" s="91">
        <v>13</v>
      </c>
      <c r="C312" s="121">
        <v>0.002315859935670769</v>
      </c>
      <c r="D312" s="91" t="s">
        <v>1194</v>
      </c>
      <c r="E312" s="91" t="b">
        <v>0</v>
      </c>
      <c r="F312" s="91" t="b">
        <v>0</v>
      </c>
      <c r="G312" s="91" t="b">
        <v>0</v>
      </c>
    </row>
    <row r="313" spans="1:7" ht="15">
      <c r="A313" s="91" t="s">
        <v>1500</v>
      </c>
      <c r="B313" s="91">
        <v>13</v>
      </c>
      <c r="C313" s="121">
        <v>0.002315859935670769</v>
      </c>
      <c r="D313" s="91" t="s">
        <v>1194</v>
      </c>
      <c r="E313" s="91" t="b">
        <v>0</v>
      </c>
      <c r="F313" s="91" t="b">
        <v>0</v>
      </c>
      <c r="G313" s="91" t="b">
        <v>0</v>
      </c>
    </row>
    <row r="314" spans="1:7" ht="15">
      <c r="A314" s="91" t="s">
        <v>1501</v>
      </c>
      <c r="B314" s="91">
        <v>13</v>
      </c>
      <c r="C314" s="121">
        <v>0.002315859935670769</v>
      </c>
      <c r="D314" s="91" t="s">
        <v>1194</v>
      </c>
      <c r="E314" s="91" t="b">
        <v>0</v>
      </c>
      <c r="F314" s="91" t="b">
        <v>0</v>
      </c>
      <c r="G314" s="91" t="b">
        <v>0</v>
      </c>
    </row>
    <row r="315" spans="1:7" ht="15">
      <c r="A315" s="91" t="s">
        <v>1302</v>
      </c>
      <c r="B315" s="91">
        <v>13</v>
      </c>
      <c r="C315" s="121">
        <v>0.002315859935670769</v>
      </c>
      <c r="D315" s="91" t="s">
        <v>1194</v>
      </c>
      <c r="E315" s="91" t="b">
        <v>0</v>
      </c>
      <c r="F315" s="91" t="b">
        <v>0</v>
      </c>
      <c r="G315" s="91" t="b">
        <v>0</v>
      </c>
    </row>
    <row r="316" spans="1:7" ht="15">
      <c r="A316" s="91" t="s">
        <v>1502</v>
      </c>
      <c r="B316" s="91">
        <v>13</v>
      </c>
      <c r="C316" s="121">
        <v>0.002315859935670769</v>
      </c>
      <c r="D316" s="91" t="s">
        <v>1194</v>
      </c>
      <c r="E316" s="91" t="b">
        <v>0</v>
      </c>
      <c r="F316" s="91" t="b">
        <v>0</v>
      </c>
      <c r="G316" s="91" t="b">
        <v>0</v>
      </c>
    </row>
    <row r="317" spans="1:7" ht="15">
      <c r="A317" s="91" t="s">
        <v>1503</v>
      </c>
      <c r="B317" s="91">
        <v>13</v>
      </c>
      <c r="C317" s="121">
        <v>0.002315859935670769</v>
      </c>
      <c r="D317" s="91" t="s">
        <v>1194</v>
      </c>
      <c r="E317" s="91" t="b">
        <v>0</v>
      </c>
      <c r="F317" s="91" t="b">
        <v>0</v>
      </c>
      <c r="G317" s="91" t="b">
        <v>0</v>
      </c>
    </row>
    <row r="318" spans="1:7" ht="15">
      <c r="A318" s="91" t="s">
        <v>1504</v>
      </c>
      <c r="B318" s="91">
        <v>13</v>
      </c>
      <c r="C318" s="121">
        <v>0.002315859935670769</v>
      </c>
      <c r="D318" s="91" t="s">
        <v>1194</v>
      </c>
      <c r="E318" s="91" t="b">
        <v>0</v>
      </c>
      <c r="F318" s="91" t="b">
        <v>0</v>
      </c>
      <c r="G318" s="91" t="b">
        <v>0</v>
      </c>
    </row>
    <row r="319" spans="1:7" ht="15">
      <c r="A319" s="91" t="s">
        <v>1505</v>
      </c>
      <c r="B319" s="91">
        <v>13</v>
      </c>
      <c r="C319" s="121">
        <v>0.002315859935670769</v>
      </c>
      <c r="D319" s="91" t="s">
        <v>1194</v>
      </c>
      <c r="E319" s="91" t="b">
        <v>0</v>
      </c>
      <c r="F319" s="91" t="b">
        <v>0</v>
      </c>
      <c r="G319" s="91" t="b">
        <v>0</v>
      </c>
    </row>
    <row r="320" spans="1:7" ht="15">
      <c r="A320" s="91" t="s">
        <v>1506</v>
      </c>
      <c r="B320" s="91">
        <v>13</v>
      </c>
      <c r="C320" s="121">
        <v>0.002315859935670769</v>
      </c>
      <c r="D320" s="91" t="s">
        <v>1194</v>
      </c>
      <c r="E320" s="91" t="b">
        <v>0</v>
      </c>
      <c r="F320" s="91" t="b">
        <v>0</v>
      </c>
      <c r="G320" s="91" t="b">
        <v>0</v>
      </c>
    </row>
    <row r="321" spans="1:7" ht="15">
      <c r="A321" s="91" t="s">
        <v>1507</v>
      </c>
      <c r="B321" s="91">
        <v>13</v>
      </c>
      <c r="C321" s="121">
        <v>0.002315859935670769</v>
      </c>
      <c r="D321" s="91" t="s">
        <v>1194</v>
      </c>
      <c r="E321" s="91" t="b">
        <v>0</v>
      </c>
      <c r="F321" s="91" t="b">
        <v>0</v>
      </c>
      <c r="G321" s="91" t="b">
        <v>0</v>
      </c>
    </row>
    <row r="322" spans="1:7" ht="15">
      <c r="A322" s="91" t="s">
        <v>1508</v>
      </c>
      <c r="B322" s="91">
        <v>13</v>
      </c>
      <c r="C322" s="121">
        <v>0.002315859935670769</v>
      </c>
      <c r="D322" s="91" t="s">
        <v>1194</v>
      </c>
      <c r="E322" s="91" t="b">
        <v>0</v>
      </c>
      <c r="F322" s="91" t="b">
        <v>0</v>
      </c>
      <c r="G322" s="91" t="b">
        <v>0</v>
      </c>
    </row>
    <row r="323" spans="1:7" ht="15">
      <c r="A323" s="91" t="s">
        <v>1509</v>
      </c>
      <c r="B323" s="91">
        <v>13</v>
      </c>
      <c r="C323" s="121">
        <v>0.002315859935670769</v>
      </c>
      <c r="D323" s="91" t="s">
        <v>1194</v>
      </c>
      <c r="E323" s="91" t="b">
        <v>0</v>
      </c>
      <c r="F323" s="91" t="b">
        <v>0</v>
      </c>
      <c r="G323" s="91" t="b">
        <v>0</v>
      </c>
    </row>
    <row r="324" spans="1:7" ht="15">
      <c r="A324" s="91" t="s">
        <v>1510</v>
      </c>
      <c r="B324" s="91">
        <v>13</v>
      </c>
      <c r="C324" s="121">
        <v>0.002315859935670769</v>
      </c>
      <c r="D324" s="91" t="s">
        <v>1194</v>
      </c>
      <c r="E324" s="91" t="b">
        <v>0</v>
      </c>
      <c r="F324" s="91" t="b">
        <v>0</v>
      </c>
      <c r="G324" s="91" t="b">
        <v>0</v>
      </c>
    </row>
    <row r="325" spans="1:7" ht="15">
      <c r="A325" s="91" t="s">
        <v>1511</v>
      </c>
      <c r="B325" s="91">
        <v>13</v>
      </c>
      <c r="C325" s="121">
        <v>0.002315859935670769</v>
      </c>
      <c r="D325" s="91" t="s">
        <v>1194</v>
      </c>
      <c r="E325" s="91" t="b">
        <v>0</v>
      </c>
      <c r="F325" s="91" t="b">
        <v>0</v>
      </c>
      <c r="G325" s="91" t="b">
        <v>0</v>
      </c>
    </row>
    <row r="326" spans="1:7" ht="15">
      <c r="A326" s="91" t="s">
        <v>1287</v>
      </c>
      <c r="B326" s="91">
        <v>4</v>
      </c>
      <c r="C326" s="121">
        <v>0.0038433573703382964</v>
      </c>
      <c r="D326" s="91" t="s">
        <v>1194</v>
      </c>
      <c r="E326" s="91" t="b">
        <v>0</v>
      </c>
      <c r="F326" s="91" t="b">
        <v>0</v>
      </c>
      <c r="G326" s="91" t="b">
        <v>0</v>
      </c>
    </row>
    <row r="327" spans="1:7" ht="15">
      <c r="A327" s="91" t="s">
        <v>1283</v>
      </c>
      <c r="B327" s="91">
        <v>4</v>
      </c>
      <c r="C327" s="121">
        <v>0.0038433573703382964</v>
      </c>
      <c r="D327" s="91" t="s">
        <v>1194</v>
      </c>
      <c r="E327" s="91" t="b">
        <v>0</v>
      </c>
      <c r="F327" s="91" t="b">
        <v>0</v>
      </c>
      <c r="G327" s="91" t="b">
        <v>0</v>
      </c>
    </row>
    <row r="328" spans="1:7" ht="15">
      <c r="A328" s="91" t="s">
        <v>1288</v>
      </c>
      <c r="B328" s="91">
        <v>4</v>
      </c>
      <c r="C328" s="121">
        <v>0.0038433573703382964</v>
      </c>
      <c r="D328" s="91" t="s">
        <v>1194</v>
      </c>
      <c r="E328" s="91" t="b">
        <v>0</v>
      </c>
      <c r="F328" s="91" t="b">
        <v>0</v>
      </c>
      <c r="G328" s="91" t="b">
        <v>0</v>
      </c>
    </row>
    <row r="329" spans="1:7" ht="15">
      <c r="A329" s="91" t="s">
        <v>1289</v>
      </c>
      <c r="B329" s="91">
        <v>4</v>
      </c>
      <c r="C329" s="121">
        <v>0.0038433573703382964</v>
      </c>
      <c r="D329" s="91" t="s">
        <v>1194</v>
      </c>
      <c r="E329" s="91" t="b">
        <v>0</v>
      </c>
      <c r="F329" s="91" t="b">
        <v>0</v>
      </c>
      <c r="G329" s="91" t="b">
        <v>0</v>
      </c>
    </row>
    <row r="330" spans="1:7" ht="15">
      <c r="A330" s="91" t="s">
        <v>1290</v>
      </c>
      <c r="B330" s="91">
        <v>4</v>
      </c>
      <c r="C330" s="121">
        <v>0.0038433573703382964</v>
      </c>
      <c r="D330" s="91" t="s">
        <v>1194</v>
      </c>
      <c r="E330" s="91" t="b">
        <v>0</v>
      </c>
      <c r="F330" s="91" t="b">
        <v>0</v>
      </c>
      <c r="G330" s="91" t="b">
        <v>0</v>
      </c>
    </row>
    <row r="331" spans="1:7" ht="15">
      <c r="A331" s="91" t="s">
        <v>1291</v>
      </c>
      <c r="B331" s="91">
        <v>4</v>
      </c>
      <c r="C331" s="121">
        <v>0.0038433573703382964</v>
      </c>
      <c r="D331" s="91" t="s">
        <v>1194</v>
      </c>
      <c r="E331" s="91" t="b">
        <v>0</v>
      </c>
      <c r="F331" s="91" t="b">
        <v>0</v>
      </c>
      <c r="G331" s="91" t="b">
        <v>0</v>
      </c>
    </row>
    <row r="332" spans="1:7" ht="15">
      <c r="A332" s="91" t="s">
        <v>1292</v>
      </c>
      <c r="B332" s="91">
        <v>4</v>
      </c>
      <c r="C332" s="121">
        <v>0.0038433573703382964</v>
      </c>
      <c r="D332" s="91" t="s">
        <v>1194</v>
      </c>
      <c r="E332" s="91" t="b">
        <v>0</v>
      </c>
      <c r="F332" s="91" t="b">
        <v>0</v>
      </c>
      <c r="G332" s="91" t="b">
        <v>0</v>
      </c>
    </row>
    <row r="333" spans="1:7" ht="15">
      <c r="A333" s="91" t="s">
        <v>1293</v>
      </c>
      <c r="B333" s="91">
        <v>4</v>
      </c>
      <c r="C333" s="121">
        <v>0.0038433573703382964</v>
      </c>
      <c r="D333" s="91" t="s">
        <v>1194</v>
      </c>
      <c r="E333" s="91" t="b">
        <v>0</v>
      </c>
      <c r="F333" s="91" t="b">
        <v>0</v>
      </c>
      <c r="G333" s="91" t="b">
        <v>0</v>
      </c>
    </row>
    <row r="334" spans="1:7" ht="15">
      <c r="A334" s="91" t="s">
        <v>1466</v>
      </c>
      <c r="B334" s="91">
        <v>4</v>
      </c>
      <c r="C334" s="121">
        <v>0.0038433573703382964</v>
      </c>
      <c r="D334" s="91" t="s">
        <v>1194</v>
      </c>
      <c r="E334" s="91" t="b">
        <v>0</v>
      </c>
      <c r="F334" s="91" t="b">
        <v>0</v>
      </c>
      <c r="G334" s="91" t="b">
        <v>0</v>
      </c>
    </row>
    <row r="335" spans="1:7" ht="15">
      <c r="A335" s="91" t="s">
        <v>1467</v>
      </c>
      <c r="B335" s="91">
        <v>4</v>
      </c>
      <c r="C335" s="121">
        <v>0.0038433573703382964</v>
      </c>
      <c r="D335" s="91" t="s">
        <v>1194</v>
      </c>
      <c r="E335" s="91" t="b">
        <v>0</v>
      </c>
      <c r="F335" s="91" t="b">
        <v>0</v>
      </c>
      <c r="G335" s="91" t="b">
        <v>0</v>
      </c>
    </row>
    <row r="336" spans="1:7" ht="15">
      <c r="A336" s="91" t="s">
        <v>1468</v>
      </c>
      <c r="B336" s="91">
        <v>4</v>
      </c>
      <c r="C336" s="121">
        <v>0.0038433573703382964</v>
      </c>
      <c r="D336" s="91" t="s">
        <v>1194</v>
      </c>
      <c r="E336" s="91" t="b">
        <v>0</v>
      </c>
      <c r="F336" s="91" t="b">
        <v>0</v>
      </c>
      <c r="G336" s="91" t="b">
        <v>0</v>
      </c>
    </row>
    <row r="337" spans="1:7" ht="15">
      <c r="A337" s="91" t="s">
        <v>1285</v>
      </c>
      <c r="B337" s="91">
        <v>4</v>
      </c>
      <c r="C337" s="121">
        <v>0.0038433573703382964</v>
      </c>
      <c r="D337" s="91" t="s">
        <v>1194</v>
      </c>
      <c r="E337" s="91" t="b">
        <v>0</v>
      </c>
      <c r="F337" s="91" t="b">
        <v>0</v>
      </c>
      <c r="G337" s="91" t="b">
        <v>0</v>
      </c>
    </row>
    <row r="338" spans="1:7" ht="15">
      <c r="A338" s="91" t="s">
        <v>1469</v>
      </c>
      <c r="B338" s="91">
        <v>4</v>
      </c>
      <c r="C338" s="121">
        <v>0.0038433573703382964</v>
      </c>
      <c r="D338" s="91" t="s">
        <v>1194</v>
      </c>
      <c r="E338" s="91" t="b">
        <v>0</v>
      </c>
      <c r="F338" s="91" t="b">
        <v>0</v>
      </c>
      <c r="G338" s="91" t="b">
        <v>0</v>
      </c>
    </row>
    <row r="339" spans="1:7" ht="15">
      <c r="A339" s="91" t="s">
        <v>1295</v>
      </c>
      <c r="B339" s="91">
        <v>4</v>
      </c>
      <c r="C339" s="121">
        <v>0.0038433573703382964</v>
      </c>
      <c r="D339" s="91" t="s">
        <v>1194</v>
      </c>
      <c r="E339" s="91" t="b">
        <v>0</v>
      </c>
      <c r="F339" s="91" t="b">
        <v>0</v>
      </c>
      <c r="G339" s="91" t="b">
        <v>0</v>
      </c>
    </row>
    <row r="340" spans="1:7" ht="15">
      <c r="A340" s="91" t="s">
        <v>1470</v>
      </c>
      <c r="B340" s="91">
        <v>4</v>
      </c>
      <c r="C340" s="121">
        <v>0.0038433573703382964</v>
      </c>
      <c r="D340" s="91" t="s">
        <v>1194</v>
      </c>
      <c r="E340" s="91" t="b">
        <v>0</v>
      </c>
      <c r="F340" s="91" t="b">
        <v>0</v>
      </c>
      <c r="G340" s="91" t="b">
        <v>0</v>
      </c>
    </row>
    <row r="341" spans="1:7" ht="15">
      <c r="A341" s="91" t="s">
        <v>1471</v>
      </c>
      <c r="B341" s="91">
        <v>4</v>
      </c>
      <c r="C341" s="121">
        <v>0.0038433573703382964</v>
      </c>
      <c r="D341" s="91" t="s">
        <v>1194</v>
      </c>
      <c r="E341" s="91" t="b">
        <v>0</v>
      </c>
      <c r="F341" s="91" t="b">
        <v>0</v>
      </c>
      <c r="G341" s="91" t="b">
        <v>0</v>
      </c>
    </row>
    <row r="342" spans="1:7" ht="15">
      <c r="A342" s="91" t="s">
        <v>1472</v>
      </c>
      <c r="B342" s="91">
        <v>4</v>
      </c>
      <c r="C342" s="121">
        <v>0.0038433573703382964</v>
      </c>
      <c r="D342" s="91" t="s">
        <v>1194</v>
      </c>
      <c r="E342" s="91" t="b">
        <v>0</v>
      </c>
      <c r="F342" s="91" t="b">
        <v>0</v>
      </c>
      <c r="G342" s="91" t="b">
        <v>0</v>
      </c>
    </row>
    <row r="343" spans="1:7" ht="15">
      <c r="A343" s="91" t="s">
        <v>1296</v>
      </c>
      <c r="B343" s="91">
        <v>4</v>
      </c>
      <c r="C343" s="121">
        <v>0.0038433573703382964</v>
      </c>
      <c r="D343" s="91" t="s">
        <v>1194</v>
      </c>
      <c r="E343" s="91" t="b">
        <v>0</v>
      </c>
      <c r="F343" s="91" t="b">
        <v>0</v>
      </c>
      <c r="G343" s="91" t="b">
        <v>0</v>
      </c>
    </row>
    <row r="344" spans="1:7" ht="15">
      <c r="A344" s="91" t="s">
        <v>1473</v>
      </c>
      <c r="B344" s="91">
        <v>4</v>
      </c>
      <c r="C344" s="121">
        <v>0.0038433573703382964</v>
      </c>
      <c r="D344" s="91" t="s">
        <v>1194</v>
      </c>
      <c r="E344" s="91" t="b">
        <v>0</v>
      </c>
      <c r="F344" s="91" t="b">
        <v>0</v>
      </c>
      <c r="G344" s="91" t="b">
        <v>0</v>
      </c>
    </row>
    <row r="345" spans="1:7" ht="15">
      <c r="A345" s="91" t="s">
        <v>1284</v>
      </c>
      <c r="B345" s="91">
        <v>4</v>
      </c>
      <c r="C345" s="121">
        <v>0.0038433573703382964</v>
      </c>
      <c r="D345" s="91" t="s">
        <v>1194</v>
      </c>
      <c r="E345" s="91" t="b">
        <v>0</v>
      </c>
      <c r="F345" s="91" t="b">
        <v>0</v>
      </c>
      <c r="G345" s="91" t="b">
        <v>0</v>
      </c>
    </row>
    <row r="346" spans="1:7" ht="15">
      <c r="A346" s="91" t="s">
        <v>1474</v>
      </c>
      <c r="B346" s="91">
        <v>4</v>
      </c>
      <c r="C346" s="121">
        <v>0.0038433573703382964</v>
      </c>
      <c r="D346" s="91" t="s">
        <v>1194</v>
      </c>
      <c r="E346" s="91" t="b">
        <v>0</v>
      </c>
      <c r="F346" s="91" t="b">
        <v>0</v>
      </c>
      <c r="G346" s="91" t="b">
        <v>0</v>
      </c>
    </row>
    <row r="347" spans="1:7" ht="15">
      <c r="A347" s="91" t="s">
        <v>1475</v>
      </c>
      <c r="B347" s="91">
        <v>4</v>
      </c>
      <c r="C347" s="121">
        <v>0.0038433573703382964</v>
      </c>
      <c r="D347" s="91" t="s">
        <v>1194</v>
      </c>
      <c r="E347" s="91" t="b">
        <v>0</v>
      </c>
      <c r="F347" s="91" t="b">
        <v>0</v>
      </c>
      <c r="G347" s="91" t="b">
        <v>0</v>
      </c>
    </row>
    <row r="348" spans="1:7" ht="15">
      <c r="A348" s="91" t="s">
        <v>1476</v>
      </c>
      <c r="B348" s="91">
        <v>4</v>
      </c>
      <c r="C348" s="121">
        <v>0.0038433573703382964</v>
      </c>
      <c r="D348" s="91" t="s">
        <v>1194</v>
      </c>
      <c r="E348" s="91" t="b">
        <v>0</v>
      </c>
      <c r="F348" s="91" t="b">
        <v>0</v>
      </c>
      <c r="G348" s="91" t="b">
        <v>0</v>
      </c>
    </row>
    <row r="349" spans="1:7" ht="15">
      <c r="A349" s="91" t="s">
        <v>323</v>
      </c>
      <c r="B349" s="91">
        <v>4</v>
      </c>
      <c r="C349" s="121">
        <v>0.0038433573703382964</v>
      </c>
      <c r="D349" s="91" t="s">
        <v>1194</v>
      </c>
      <c r="E349" s="91" t="b">
        <v>0</v>
      </c>
      <c r="F349" s="91" t="b">
        <v>0</v>
      </c>
      <c r="G349" s="91" t="b">
        <v>0</v>
      </c>
    </row>
    <row r="350" spans="1:7" ht="15">
      <c r="A350" s="91" t="s">
        <v>1334</v>
      </c>
      <c r="B350" s="91">
        <v>4</v>
      </c>
      <c r="C350" s="121">
        <v>0</v>
      </c>
      <c r="D350" s="91" t="s">
        <v>1195</v>
      </c>
      <c r="E350" s="91" t="b">
        <v>0</v>
      </c>
      <c r="F350" s="91" t="b">
        <v>0</v>
      </c>
      <c r="G350" s="91" t="b">
        <v>0</v>
      </c>
    </row>
    <row r="351" spans="1:7" ht="15">
      <c r="A351" s="91" t="s">
        <v>1525</v>
      </c>
      <c r="B351" s="91">
        <v>4</v>
      </c>
      <c r="C351" s="121">
        <v>0</v>
      </c>
      <c r="D351" s="91" t="s">
        <v>1195</v>
      </c>
      <c r="E351" s="91" t="b">
        <v>0</v>
      </c>
      <c r="F351" s="91" t="b">
        <v>0</v>
      </c>
      <c r="G351" s="91" t="b">
        <v>0</v>
      </c>
    </row>
    <row r="352" spans="1:7" ht="15">
      <c r="A352" s="91" t="s">
        <v>1259</v>
      </c>
      <c r="B352" s="91">
        <v>4</v>
      </c>
      <c r="C352" s="121">
        <v>0</v>
      </c>
      <c r="D352" s="91" t="s">
        <v>1195</v>
      </c>
      <c r="E352" s="91" t="b">
        <v>0</v>
      </c>
      <c r="F352" s="91" t="b">
        <v>0</v>
      </c>
      <c r="G352" s="91" t="b">
        <v>0</v>
      </c>
    </row>
    <row r="353" spans="1:7" ht="15">
      <c r="A353" s="91" t="s">
        <v>312</v>
      </c>
      <c r="B353" s="91">
        <v>2</v>
      </c>
      <c r="C353" s="121">
        <v>0.004239859093858891</v>
      </c>
      <c r="D353" s="91" t="s">
        <v>1195</v>
      </c>
      <c r="E353" s="91" t="b">
        <v>0</v>
      </c>
      <c r="F353" s="91" t="b">
        <v>0</v>
      </c>
      <c r="G353" s="91" t="b">
        <v>0</v>
      </c>
    </row>
    <row r="354" spans="1:7" ht="15">
      <c r="A354" s="91" t="s">
        <v>1395</v>
      </c>
      <c r="B354" s="91">
        <v>2</v>
      </c>
      <c r="C354" s="121">
        <v>0.004239859093858891</v>
      </c>
      <c r="D354" s="91" t="s">
        <v>1195</v>
      </c>
      <c r="E354" s="91" t="b">
        <v>0</v>
      </c>
      <c r="F354" s="91" t="b">
        <v>0</v>
      </c>
      <c r="G354" s="91" t="b">
        <v>0</v>
      </c>
    </row>
    <row r="355" spans="1:7" ht="15">
      <c r="A355" s="91" t="s">
        <v>242</v>
      </c>
      <c r="B355" s="91">
        <v>2</v>
      </c>
      <c r="C355" s="121">
        <v>0.004239859093858891</v>
      </c>
      <c r="D355" s="91" t="s">
        <v>1195</v>
      </c>
      <c r="E355" s="91" t="b">
        <v>0</v>
      </c>
      <c r="F355" s="91" t="b">
        <v>0</v>
      </c>
      <c r="G355" s="91" t="b">
        <v>0</v>
      </c>
    </row>
    <row r="356" spans="1:7" ht="15">
      <c r="A356" s="91" t="s">
        <v>276</v>
      </c>
      <c r="B356" s="91">
        <v>2</v>
      </c>
      <c r="C356" s="121">
        <v>0.004239859093858891</v>
      </c>
      <c r="D356" s="91" t="s">
        <v>1195</v>
      </c>
      <c r="E356" s="91" t="b">
        <v>0</v>
      </c>
      <c r="F356" s="91" t="b">
        <v>0</v>
      </c>
      <c r="G356" s="91" t="b">
        <v>0</v>
      </c>
    </row>
    <row r="357" spans="1:7" ht="15">
      <c r="A357" s="91" t="s">
        <v>261</v>
      </c>
      <c r="B357" s="91">
        <v>2</v>
      </c>
      <c r="C357" s="121">
        <v>0.004239859093858891</v>
      </c>
      <c r="D357" s="91" t="s">
        <v>1195</v>
      </c>
      <c r="E357" s="91" t="b">
        <v>0</v>
      </c>
      <c r="F357" s="91" t="b">
        <v>0</v>
      </c>
      <c r="G357" s="91" t="b">
        <v>0</v>
      </c>
    </row>
    <row r="358" spans="1:7" ht="15">
      <c r="A358" s="91" t="s">
        <v>306</v>
      </c>
      <c r="B358" s="91">
        <v>2</v>
      </c>
      <c r="C358" s="121">
        <v>0.004239859093858891</v>
      </c>
      <c r="D358" s="91" t="s">
        <v>1195</v>
      </c>
      <c r="E358" s="91" t="b">
        <v>0</v>
      </c>
      <c r="F358" s="91" t="b">
        <v>0</v>
      </c>
      <c r="G358" s="91" t="b">
        <v>0</v>
      </c>
    </row>
    <row r="359" spans="1:7" ht="15">
      <c r="A359" s="91" t="s">
        <v>275</v>
      </c>
      <c r="B359" s="91">
        <v>2</v>
      </c>
      <c r="C359" s="121">
        <v>0.004239859093858891</v>
      </c>
      <c r="D359" s="91" t="s">
        <v>1195</v>
      </c>
      <c r="E359" s="91" t="b">
        <v>0</v>
      </c>
      <c r="F359" s="91" t="b">
        <v>0</v>
      </c>
      <c r="G359" s="91" t="b">
        <v>0</v>
      </c>
    </row>
    <row r="360" spans="1:7" ht="15">
      <c r="A360" s="91" t="s">
        <v>243</v>
      </c>
      <c r="B360" s="91">
        <v>2</v>
      </c>
      <c r="C360" s="121">
        <v>0.004239859093858891</v>
      </c>
      <c r="D360" s="91" t="s">
        <v>1195</v>
      </c>
      <c r="E360" s="91" t="b">
        <v>0</v>
      </c>
      <c r="F360" s="91" t="b">
        <v>0</v>
      </c>
      <c r="G360" s="91" t="b">
        <v>0</v>
      </c>
    </row>
    <row r="361" spans="1:7" ht="15">
      <c r="A361" s="91" t="s">
        <v>326</v>
      </c>
      <c r="B361" s="91">
        <v>2</v>
      </c>
      <c r="C361" s="121">
        <v>0.004239859093858891</v>
      </c>
      <c r="D361" s="91" t="s">
        <v>1195</v>
      </c>
      <c r="E361" s="91" t="b">
        <v>0</v>
      </c>
      <c r="F361" s="91" t="b">
        <v>0</v>
      </c>
      <c r="G361" s="91" t="b">
        <v>0</v>
      </c>
    </row>
    <row r="362" spans="1:7" ht="15">
      <c r="A362" s="91" t="s">
        <v>274</v>
      </c>
      <c r="B362" s="91">
        <v>2</v>
      </c>
      <c r="C362" s="121">
        <v>0.004239859093858891</v>
      </c>
      <c r="D362" s="91" t="s">
        <v>1195</v>
      </c>
      <c r="E362" s="91" t="b">
        <v>0</v>
      </c>
      <c r="F362" s="91" t="b">
        <v>0</v>
      </c>
      <c r="G362" s="91" t="b">
        <v>0</v>
      </c>
    </row>
    <row r="363" spans="1:7" ht="15">
      <c r="A363" s="91" t="s">
        <v>260</v>
      </c>
      <c r="B363" s="91">
        <v>2</v>
      </c>
      <c r="C363" s="121">
        <v>0.004239859093858891</v>
      </c>
      <c r="D363" s="91" t="s">
        <v>1195</v>
      </c>
      <c r="E363" s="91" t="b">
        <v>0</v>
      </c>
      <c r="F363" s="91" t="b">
        <v>0</v>
      </c>
      <c r="G363" s="91" t="b">
        <v>0</v>
      </c>
    </row>
    <row r="364" spans="1:7" ht="15">
      <c r="A364" s="91" t="s">
        <v>1563</v>
      </c>
      <c r="B364" s="91">
        <v>2</v>
      </c>
      <c r="C364" s="121">
        <v>0.004239859093858891</v>
      </c>
      <c r="D364" s="91" t="s">
        <v>1195</v>
      </c>
      <c r="E364" s="91" t="b">
        <v>0</v>
      </c>
      <c r="F364" s="91" t="b">
        <v>0</v>
      </c>
      <c r="G364" s="91" t="b">
        <v>0</v>
      </c>
    </row>
    <row r="365" spans="1:7" ht="15">
      <c r="A365" s="91" t="s">
        <v>1564</v>
      </c>
      <c r="B365" s="91">
        <v>2</v>
      </c>
      <c r="C365" s="121">
        <v>0.004239859093858891</v>
      </c>
      <c r="D365" s="91" t="s">
        <v>1195</v>
      </c>
      <c r="E365" s="91" t="b">
        <v>0</v>
      </c>
      <c r="F365" s="91" t="b">
        <v>0</v>
      </c>
      <c r="G365" s="91" t="b">
        <v>0</v>
      </c>
    </row>
    <row r="366" spans="1:7" ht="15">
      <c r="A366" s="91" t="s">
        <v>1565</v>
      </c>
      <c r="B366" s="91">
        <v>2</v>
      </c>
      <c r="C366" s="121">
        <v>0.004239859093858891</v>
      </c>
      <c r="D366" s="91" t="s">
        <v>1195</v>
      </c>
      <c r="E366" s="91" t="b">
        <v>0</v>
      </c>
      <c r="F366" s="91" t="b">
        <v>0</v>
      </c>
      <c r="G366" s="91" t="b">
        <v>0</v>
      </c>
    </row>
    <row r="367" spans="1:7" ht="15">
      <c r="A367" s="91" t="s">
        <v>1566</v>
      </c>
      <c r="B367" s="91">
        <v>2</v>
      </c>
      <c r="C367" s="121">
        <v>0.004239859093858891</v>
      </c>
      <c r="D367" s="91" t="s">
        <v>1195</v>
      </c>
      <c r="E367" s="91" t="b">
        <v>0</v>
      </c>
      <c r="F367" s="91" t="b">
        <v>0</v>
      </c>
      <c r="G367" s="91" t="b">
        <v>0</v>
      </c>
    </row>
    <row r="368" spans="1:7" ht="15">
      <c r="A368" s="91" t="s">
        <v>1567</v>
      </c>
      <c r="B368" s="91">
        <v>2</v>
      </c>
      <c r="C368" s="121">
        <v>0.004239859093858891</v>
      </c>
      <c r="D368" s="91" t="s">
        <v>1195</v>
      </c>
      <c r="E368" s="91" t="b">
        <v>0</v>
      </c>
      <c r="F368" s="91" t="b">
        <v>0</v>
      </c>
      <c r="G368" s="91" t="b">
        <v>0</v>
      </c>
    </row>
    <row r="369" spans="1:7" ht="15">
      <c r="A369" s="91" t="s">
        <v>1302</v>
      </c>
      <c r="B369" s="91">
        <v>2</v>
      </c>
      <c r="C369" s="121">
        <v>0.004239859093858891</v>
      </c>
      <c r="D369" s="91" t="s">
        <v>1195</v>
      </c>
      <c r="E369" s="91" t="b">
        <v>0</v>
      </c>
      <c r="F369" s="91" t="b">
        <v>0</v>
      </c>
      <c r="G369" s="91" t="b">
        <v>0</v>
      </c>
    </row>
    <row r="370" spans="1:7" ht="15">
      <c r="A370" s="91" t="s">
        <v>1568</v>
      </c>
      <c r="B370" s="91">
        <v>2</v>
      </c>
      <c r="C370" s="121">
        <v>0.004239859093858891</v>
      </c>
      <c r="D370" s="91" t="s">
        <v>1195</v>
      </c>
      <c r="E370" s="91" t="b">
        <v>0</v>
      </c>
      <c r="F370" s="91" t="b">
        <v>0</v>
      </c>
      <c r="G370" s="91" t="b">
        <v>0</v>
      </c>
    </row>
    <row r="371" spans="1:7" ht="15">
      <c r="A371" s="91" t="s">
        <v>1569</v>
      </c>
      <c r="B371" s="91">
        <v>2</v>
      </c>
      <c r="C371" s="121">
        <v>0.004239859093858891</v>
      </c>
      <c r="D371" s="91" t="s">
        <v>1195</v>
      </c>
      <c r="E371" s="91" t="b">
        <v>0</v>
      </c>
      <c r="F371" s="91" t="b">
        <v>0</v>
      </c>
      <c r="G371" s="91" t="b">
        <v>0</v>
      </c>
    </row>
    <row r="372" spans="1:7" ht="15">
      <c r="A372" s="91" t="s">
        <v>1332</v>
      </c>
      <c r="B372" s="91">
        <v>2</v>
      </c>
      <c r="C372" s="121">
        <v>0.004239859093858891</v>
      </c>
      <c r="D372" s="91" t="s">
        <v>1195</v>
      </c>
      <c r="E372" s="91" t="b">
        <v>0</v>
      </c>
      <c r="F372" s="91" t="b">
        <v>0</v>
      </c>
      <c r="G372" s="91" t="b">
        <v>0</v>
      </c>
    </row>
    <row r="373" spans="1:7" ht="15">
      <c r="A373" s="91" t="s">
        <v>1570</v>
      </c>
      <c r="B373" s="91">
        <v>2</v>
      </c>
      <c r="C373" s="121">
        <v>0.004239859093858891</v>
      </c>
      <c r="D373" s="91" t="s">
        <v>1195</v>
      </c>
      <c r="E373" s="91" t="b">
        <v>0</v>
      </c>
      <c r="F373" s="91" t="b">
        <v>0</v>
      </c>
      <c r="G373" s="91" t="b">
        <v>0</v>
      </c>
    </row>
    <row r="374" spans="1:7" ht="15">
      <c r="A374" s="91" t="s">
        <v>1571</v>
      </c>
      <c r="B374" s="91">
        <v>2</v>
      </c>
      <c r="C374" s="121">
        <v>0.004239859093858891</v>
      </c>
      <c r="D374" s="91" t="s">
        <v>1195</v>
      </c>
      <c r="E374" s="91" t="b">
        <v>0</v>
      </c>
      <c r="F374" s="91" t="b">
        <v>0</v>
      </c>
      <c r="G374" s="91" t="b">
        <v>0</v>
      </c>
    </row>
    <row r="375" spans="1:7" ht="15">
      <c r="A375" s="91" t="s">
        <v>1572</v>
      </c>
      <c r="B375" s="91">
        <v>2</v>
      </c>
      <c r="C375" s="121">
        <v>0.004239859093858891</v>
      </c>
      <c r="D375" s="91" t="s">
        <v>1195</v>
      </c>
      <c r="E375" s="91" t="b">
        <v>0</v>
      </c>
      <c r="F375" s="91" t="b">
        <v>0</v>
      </c>
      <c r="G375" s="91" t="b">
        <v>0</v>
      </c>
    </row>
    <row r="376" spans="1:7" ht="15">
      <c r="A376" s="91" t="s">
        <v>1573</v>
      </c>
      <c r="B376" s="91">
        <v>2</v>
      </c>
      <c r="C376" s="121">
        <v>0.004239859093858891</v>
      </c>
      <c r="D376" s="91" t="s">
        <v>1195</v>
      </c>
      <c r="E376" s="91" t="b">
        <v>0</v>
      </c>
      <c r="F376" s="91" t="b">
        <v>0</v>
      </c>
      <c r="G376" s="91" t="b">
        <v>0</v>
      </c>
    </row>
    <row r="377" spans="1:7" ht="15">
      <c r="A377" s="91" t="s">
        <v>1263</v>
      </c>
      <c r="B377" s="91">
        <v>2</v>
      </c>
      <c r="C377" s="121">
        <v>0.004239859093858891</v>
      </c>
      <c r="D377" s="91" t="s">
        <v>1195</v>
      </c>
      <c r="E377" s="91" t="b">
        <v>0</v>
      </c>
      <c r="F377" s="91" t="b">
        <v>0</v>
      </c>
      <c r="G377" s="91" t="b">
        <v>0</v>
      </c>
    </row>
    <row r="378" spans="1:7" ht="15">
      <c r="A378" s="91" t="s">
        <v>1605</v>
      </c>
      <c r="B378" s="91">
        <v>2</v>
      </c>
      <c r="C378" s="121">
        <v>0.004239859093858891</v>
      </c>
      <c r="D378" s="91" t="s">
        <v>1195</v>
      </c>
      <c r="E378" s="91" t="b">
        <v>0</v>
      </c>
      <c r="F378" s="91" t="b">
        <v>0</v>
      </c>
      <c r="G378" s="91" t="b">
        <v>0</v>
      </c>
    </row>
    <row r="379" spans="1:7" ht="15">
      <c r="A379" s="91" t="s">
        <v>1261</v>
      </c>
      <c r="B379" s="91">
        <v>2</v>
      </c>
      <c r="C379" s="121">
        <v>0.004239859093858891</v>
      </c>
      <c r="D379" s="91" t="s">
        <v>1195</v>
      </c>
      <c r="E379" s="91" t="b">
        <v>0</v>
      </c>
      <c r="F379" s="91" t="b">
        <v>0</v>
      </c>
      <c r="G379" s="91" t="b">
        <v>0</v>
      </c>
    </row>
    <row r="380" spans="1:7" ht="15">
      <c r="A380" s="91" t="s">
        <v>1606</v>
      </c>
      <c r="B380" s="91">
        <v>2</v>
      </c>
      <c r="C380" s="121">
        <v>0.004239859093858891</v>
      </c>
      <c r="D380" s="91" t="s">
        <v>1195</v>
      </c>
      <c r="E380" s="91" t="b">
        <v>0</v>
      </c>
      <c r="F380" s="91" t="b">
        <v>0</v>
      </c>
      <c r="G380" s="91" t="b">
        <v>0</v>
      </c>
    </row>
    <row r="381" spans="1:7" ht="15">
      <c r="A381" s="91" t="s">
        <v>1305</v>
      </c>
      <c r="B381" s="91">
        <v>2</v>
      </c>
      <c r="C381" s="121">
        <v>0.004239859093858891</v>
      </c>
      <c r="D381" s="91" t="s">
        <v>1195</v>
      </c>
      <c r="E381" s="91" t="b">
        <v>0</v>
      </c>
      <c r="F381" s="91" t="b">
        <v>0</v>
      </c>
      <c r="G381" s="91" t="b">
        <v>0</v>
      </c>
    </row>
    <row r="382" spans="1:7" ht="15">
      <c r="A382" s="91" t="s">
        <v>1295</v>
      </c>
      <c r="B382" s="91">
        <v>2</v>
      </c>
      <c r="C382" s="121">
        <v>0.004239859093858891</v>
      </c>
      <c r="D382" s="91" t="s">
        <v>1195</v>
      </c>
      <c r="E382" s="91" t="b">
        <v>0</v>
      </c>
      <c r="F382" s="91" t="b">
        <v>0</v>
      </c>
      <c r="G382" s="91" t="b">
        <v>0</v>
      </c>
    </row>
    <row r="383" spans="1:7" ht="15">
      <c r="A383" s="91" t="s">
        <v>1607</v>
      </c>
      <c r="B383" s="91">
        <v>2</v>
      </c>
      <c r="C383" s="121">
        <v>0.004239859093858891</v>
      </c>
      <c r="D383" s="91" t="s">
        <v>1195</v>
      </c>
      <c r="E383" s="91" t="b">
        <v>0</v>
      </c>
      <c r="F383" s="91" t="b">
        <v>0</v>
      </c>
      <c r="G383" s="91" t="b">
        <v>0</v>
      </c>
    </row>
    <row r="384" spans="1:7" ht="15">
      <c r="A384" s="91" t="s">
        <v>1608</v>
      </c>
      <c r="B384" s="91">
        <v>2</v>
      </c>
      <c r="C384" s="121">
        <v>0.004239859093858891</v>
      </c>
      <c r="D384" s="91" t="s">
        <v>1195</v>
      </c>
      <c r="E384" s="91" t="b">
        <v>0</v>
      </c>
      <c r="F384" s="91" t="b">
        <v>0</v>
      </c>
      <c r="G384" s="91" t="b">
        <v>0</v>
      </c>
    </row>
    <row r="385" spans="1:7" ht="15">
      <c r="A385" s="91" t="s">
        <v>1609</v>
      </c>
      <c r="B385" s="91">
        <v>2</v>
      </c>
      <c r="C385" s="121">
        <v>0.004239859093858891</v>
      </c>
      <c r="D385" s="91" t="s">
        <v>1195</v>
      </c>
      <c r="E385" s="91" t="b">
        <v>0</v>
      </c>
      <c r="F385" s="91" t="b">
        <v>0</v>
      </c>
      <c r="G385" s="91" t="b">
        <v>0</v>
      </c>
    </row>
    <row r="386" spans="1:7" ht="15">
      <c r="A386" s="91" t="s">
        <v>1262</v>
      </c>
      <c r="B386" s="91">
        <v>2</v>
      </c>
      <c r="C386" s="121">
        <v>0.004239859093858891</v>
      </c>
      <c r="D386" s="91" t="s">
        <v>1195</v>
      </c>
      <c r="E386" s="91" t="b">
        <v>0</v>
      </c>
      <c r="F386" s="91" t="b">
        <v>0</v>
      </c>
      <c r="G386" s="91" t="b">
        <v>0</v>
      </c>
    </row>
    <row r="387" spans="1:7" ht="15">
      <c r="A387" s="91" t="s">
        <v>1610</v>
      </c>
      <c r="B387" s="91">
        <v>2</v>
      </c>
      <c r="C387" s="121">
        <v>0.004239859093858891</v>
      </c>
      <c r="D387" s="91" t="s">
        <v>1195</v>
      </c>
      <c r="E387" s="91" t="b">
        <v>0</v>
      </c>
      <c r="F387" s="91" t="b">
        <v>0</v>
      </c>
      <c r="G387" s="91" t="b">
        <v>0</v>
      </c>
    </row>
    <row r="388" spans="1:7" ht="15">
      <c r="A388" s="91" t="s">
        <v>1611</v>
      </c>
      <c r="B388" s="91">
        <v>2</v>
      </c>
      <c r="C388" s="121">
        <v>0.004239859093858891</v>
      </c>
      <c r="D388" s="91" t="s">
        <v>1195</v>
      </c>
      <c r="E388" s="91" t="b">
        <v>0</v>
      </c>
      <c r="F388" s="91" t="b">
        <v>0</v>
      </c>
      <c r="G388" s="91" t="b">
        <v>0</v>
      </c>
    </row>
    <row r="389" spans="1:7" ht="15">
      <c r="A389" s="91" t="s">
        <v>1612</v>
      </c>
      <c r="B389" s="91">
        <v>2</v>
      </c>
      <c r="C389" s="121">
        <v>0.004239859093858891</v>
      </c>
      <c r="D389" s="91" t="s">
        <v>1195</v>
      </c>
      <c r="E389" s="91" t="b">
        <v>0</v>
      </c>
      <c r="F389" s="91" t="b">
        <v>0</v>
      </c>
      <c r="G389" s="91" t="b">
        <v>0</v>
      </c>
    </row>
    <row r="390" spans="1:7" ht="15">
      <c r="A390" s="91" t="s">
        <v>1613</v>
      </c>
      <c r="B390" s="91">
        <v>2</v>
      </c>
      <c r="C390" s="121">
        <v>0.004239859093858891</v>
      </c>
      <c r="D390" s="91" t="s">
        <v>1195</v>
      </c>
      <c r="E390" s="91" t="b">
        <v>0</v>
      </c>
      <c r="F390" s="91" t="b">
        <v>0</v>
      </c>
      <c r="G390" s="91" t="b">
        <v>0</v>
      </c>
    </row>
    <row r="391" spans="1:7" ht="15">
      <c r="A391" s="91" t="s">
        <v>1614</v>
      </c>
      <c r="B391" s="91">
        <v>2</v>
      </c>
      <c r="C391" s="121">
        <v>0.004239859093858891</v>
      </c>
      <c r="D391" s="91" t="s">
        <v>1195</v>
      </c>
      <c r="E391" s="91" t="b">
        <v>0</v>
      </c>
      <c r="F391" s="91" t="b">
        <v>0</v>
      </c>
      <c r="G391" s="91" t="b">
        <v>0</v>
      </c>
    </row>
    <row r="392" spans="1:7" ht="15">
      <c r="A392" s="91" t="s">
        <v>1615</v>
      </c>
      <c r="B392" s="91">
        <v>2</v>
      </c>
      <c r="C392" s="121">
        <v>0.004239859093858891</v>
      </c>
      <c r="D392" s="91" t="s">
        <v>1195</v>
      </c>
      <c r="E392" s="91" t="b">
        <v>0</v>
      </c>
      <c r="F392" s="91" t="b">
        <v>0</v>
      </c>
      <c r="G392" s="91" t="b">
        <v>0</v>
      </c>
    </row>
    <row r="393" spans="1:7" ht="15">
      <c r="A393" s="91" t="s">
        <v>1616</v>
      </c>
      <c r="B393" s="91">
        <v>2</v>
      </c>
      <c r="C393" s="121">
        <v>0.004239859093858891</v>
      </c>
      <c r="D393" s="91" t="s">
        <v>1195</v>
      </c>
      <c r="E393" s="91" t="b">
        <v>0</v>
      </c>
      <c r="F393" s="91" t="b">
        <v>0</v>
      </c>
      <c r="G393" s="91" t="b">
        <v>0</v>
      </c>
    </row>
    <row r="394" spans="1:7" ht="15">
      <c r="A394" s="91" t="s">
        <v>1617</v>
      </c>
      <c r="B394" s="91">
        <v>2</v>
      </c>
      <c r="C394" s="121">
        <v>0.004239859093858891</v>
      </c>
      <c r="D394" s="91" t="s">
        <v>1195</v>
      </c>
      <c r="E394" s="91" t="b">
        <v>0</v>
      </c>
      <c r="F394" s="91" t="b">
        <v>0</v>
      </c>
      <c r="G394" s="91" t="b">
        <v>0</v>
      </c>
    </row>
    <row r="395" spans="1:7" ht="15">
      <c r="A395" s="91" t="s">
        <v>1618</v>
      </c>
      <c r="B395" s="91">
        <v>2</v>
      </c>
      <c r="C395" s="121">
        <v>0.004239859093858891</v>
      </c>
      <c r="D395" s="91" t="s">
        <v>1195</v>
      </c>
      <c r="E395" s="91" t="b">
        <v>0</v>
      </c>
      <c r="F395" s="91" t="b">
        <v>0</v>
      </c>
      <c r="G395" s="91" t="b">
        <v>0</v>
      </c>
    </row>
    <row r="396" spans="1:7" ht="15">
      <c r="A396" s="91" t="s">
        <v>1619</v>
      </c>
      <c r="B396" s="91">
        <v>2</v>
      </c>
      <c r="C396" s="121">
        <v>0.004239859093858891</v>
      </c>
      <c r="D396" s="91" t="s">
        <v>1195</v>
      </c>
      <c r="E396" s="91" t="b">
        <v>0</v>
      </c>
      <c r="F396" s="91" t="b">
        <v>0</v>
      </c>
      <c r="G396" s="91" t="b">
        <v>0</v>
      </c>
    </row>
    <row r="397" spans="1:7" ht="15">
      <c r="A397" s="91" t="s">
        <v>1284</v>
      </c>
      <c r="B397" s="91">
        <v>2</v>
      </c>
      <c r="C397" s="121">
        <v>0.004239859093858891</v>
      </c>
      <c r="D397" s="91" t="s">
        <v>1195</v>
      </c>
      <c r="E397" s="91" t="b">
        <v>0</v>
      </c>
      <c r="F397" s="91" t="b">
        <v>0</v>
      </c>
      <c r="G397" s="91" t="b">
        <v>0</v>
      </c>
    </row>
    <row r="398" spans="1:7" ht="15">
      <c r="A398" s="91" t="s">
        <v>1620</v>
      </c>
      <c r="B398" s="91">
        <v>2</v>
      </c>
      <c r="C398" s="121">
        <v>0.004239859093858891</v>
      </c>
      <c r="D398" s="91" t="s">
        <v>1195</v>
      </c>
      <c r="E398" s="91" t="b">
        <v>0</v>
      </c>
      <c r="F398" s="91" t="b">
        <v>0</v>
      </c>
      <c r="G398" s="91" t="b">
        <v>0</v>
      </c>
    </row>
    <row r="399" spans="1:7" ht="15">
      <c r="A399" s="91" t="s">
        <v>1621</v>
      </c>
      <c r="B399" s="91">
        <v>2</v>
      </c>
      <c r="C399" s="121">
        <v>0.004239859093858891</v>
      </c>
      <c r="D399" s="91" t="s">
        <v>1195</v>
      </c>
      <c r="E399" s="91" t="b">
        <v>0</v>
      </c>
      <c r="F399" s="91" t="b">
        <v>0</v>
      </c>
      <c r="G399" s="91" t="b">
        <v>0</v>
      </c>
    </row>
    <row r="400" spans="1:7" ht="15">
      <c r="A400" s="91" t="s">
        <v>1329</v>
      </c>
      <c r="B400" s="91">
        <v>2</v>
      </c>
      <c r="C400" s="121">
        <v>0.004239859093858891</v>
      </c>
      <c r="D400" s="91" t="s">
        <v>1195</v>
      </c>
      <c r="E400" s="91" t="b">
        <v>0</v>
      </c>
      <c r="F400" s="91" t="b">
        <v>0</v>
      </c>
      <c r="G400" s="91" t="b">
        <v>0</v>
      </c>
    </row>
    <row r="401" spans="1:7" ht="15">
      <c r="A401" s="91" t="s">
        <v>1622</v>
      </c>
      <c r="B401" s="91">
        <v>2</v>
      </c>
      <c r="C401" s="121">
        <v>0.004239859093858891</v>
      </c>
      <c r="D401" s="91" t="s">
        <v>1195</v>
      </c>
      <c r="E401" s="91" t="b">
        <v>0</v>
      </c>
      <c r="F401" s="91" t="b">
        <v>0</v>
      </c>
      <c r="G401" s="91" t="b">
        <v>0</v>
      </c>
    </row>
    <row r="402" spans="1:7" ht="15">
      <c r="A402" s="91" t="s">
        <v>1296</v>
      </c>
      <c r="B402" s="91">
        <v>2</v>
      </c>
      <c r="C402" s="121">
        <v>0.004239859093858891</v>
      </c>
      <c r="D402" s="91" t="s">
        <v>1195</v>
      </c>
      <c r="E402" s="91" t="b">
        <v>0</v>
      </c>
      <c r="F402" s="91" t="b">
        <v>0</v>
      </c>
      <c r="G402" s="91" t="b">
        <v>0</v>
      </c>
    </row>
    <row r="403" spans="1:7" ht="15">
      <c r="A403" s="91" t="s">
        <v>1521</v>
      </c>
      <c r="B403" s="91">
        <v>2</v>
      </c>
      <c r="C403" s="121">
        <v>0.004239859093858891</v>
      </c>
      <c r="D403" s="91" t="s">
        <v>1195</v>
      </c>
      <c r="E403" s="91" t="b">
        <v>0</v>
      </c>
      <c r="F403" s="91" t="b">
        <v>0</v>
      </c>
      <c r="G403" s="91" t="b">
        <v>0</v>
      </c>
    </row>
    <row r="404" spans="1:7" ht="15">
      <c r="A404" s="91" t="s">
        <v>1623</v>
      </c>
      <c r="B404" s="91">
        <v>2</v>
      </c>
      <c r="C404" s="121">
        <v>0.004239859093858891</v>
      </c>
      <c r="D404" s="91" t="s">
        <v>1195</v>
      </c>
      <c r="E404" s="91" t="b">
        <v>0</v>
      </c>
      <c r="F404" s="91" t="b">
        <v>0</v>
      </c>
      <c r="G404" s="91" t="b">
        <v>0</v>
      </c>
    </row>
    <row r="405" spans="1:7" ht="15">
      <c r="A405" s="91" t="s">
        <v>1624</v>
      </c>
      <c r="B405" s="91">
        <v>2</v>
      </c>
      <c r="C405" s="121">
        <v>0.004239859093858891</v>
      </c>
      <c r="D405" s="91" t="s">
        <v>1195</v>
      </c>
      <c r="E405" s="91" t="b">
        <v>0</v>
      </c>
      <c r="F405" s="91" t="b">
        <v>0</v>
      </c>
      <c r="G405" s="91" t="b">
        <v>0</v>
      </c>
    </row>
    <row r="406" spans="1:7" ht="15">
      <c r="A406" s="91" t="s">
        <v>1625</v>
      </c>
      <c r="B406" s="91">
        <v>2</v>
      </c>
      <c r="C406" s="121">
        <v>0.004239859093858891</v>
      </c>
      <c r="D406" s="91" t="s">
        <v>1195</v>
      </c>
      <c r="E406" s="91" t="b">
        <v>0</v>
      </c>
      <c r="F406" s="91" t="b">
        <v>0</v>
      </c>
      <c r="G406" s="91" t="b">
        <v>0</v>
      </c>
    </row>
    <row r="407" spans="1:7" ht="15">
      <c r="A407" s="91" t="s">
        <v>1626</v>
      </c>
      <c r="B407" s="91">
        <v>2</v>
      </c>
      <c r="C407" s="121">
        <v>0.004239859093858891</v>
      </c>
      <c r="D407" s="91" t="s">
        <v>1195</v>
      </c>
      <c r="E407" s="91" t="b">
        <v>0</v>
      </c>
      <c r="F407" s="91" t="b">
        <v>0</v>
      </c>
      <c r="G407" s="91" t="b">
        <v>0</v>
      </c>
    </row>
    <row r="408" spans="1:7" ht="15">
      <c r="A408" s="91" t="s">
        <v>353</v>
      </c>
      <c r="B408" s="91">
        <v>2</v>
      </c>
      <c r="C408" s="121">
        <v>0.004239859093858891</v>
      </c>
      <c r="D408" s="91" t="s">
        <v>1195</v>
      </c>
      <c r="E408" s="91" t="b">
        <v>0</v>
      </c>
      <c r="F408" s="91" t="b">
        <v>0</v>
      </c>
      <c r="G408" s="91" t="b">
        <v>0</v>
      </c>
    </row>
    <row r="409" spans="1:7" ht="15">
      <c r="A409" s="91" t="s">
        <v>1627</v>
      </c>
      <c r="B409" s="91">
        <v>2</v>
      </c>
      <c r="C409" s="121">
        <v>0.004239859093858891</v>
      </c>
      <c r="D409" s="91" t="s">
        <v>1195</v>
      </c>
      <c r="E409" s="91" t="b">
        <v>0</v>
      </c>
      <c r="F409" s="91" t="b">
        <v>0</v>
      </c>
      <c r="G409" s="91" t="b">
        <v>0</v>
      </c>
    </row>
    <row r="410" spans="1:7" ht="15">
      <c r="A410" s="91" t="s">
        <v>1628</v>
      </c>
      <c r="B410" s="91">
        <v>2</v>
      </c>
      <c r="C410" s="121">
        <v>0.004239859093858891</v>
      </c>
      <c r="D410" s="91" t="s">
        <v>1195</v>
      </c>
      <c r="E410" s="91" t="b">
        <v>0</v>
      </c>
      <c r="F410" s="91" t="b">
        <v>0</v>
      </c>
      <c r="G410" s="91" t="b">
        <v>0</v>
      </c>
    </row>
    <row r="411" spans="1:7" ht="15">
      <c r="A411" s="91" t="s">
        <v>1629</v>
      </c>
      <c r="B411" s="91">
        <v>2</v>
      </c>
      <c r="C411" s="121">
        <v>0.004239859093858891</v>
      </c>
      <c r="D411" s="91" t="s">
        <v>1195</v>
      </c>
      <c r="E411" s="91" t="b">
        <v>0</v>
      </c>
      <c r="F411" s="91" t="b">
        <v>0</v>
      </c>
      <c r="G411" s="91" t="b">
        <v>0</v>
      </c>
    </row>
    <row r="412" spans="1:7" ht="15">
      <c r="A412" s="91" t="s">
        <v>1309</v>
      </c>
      <c r="B412" s="91">
        <v>2</v>
      </c>
      <c r="C412" s="121">
        <v>0.004239859093858891</v>
      </c>
      <c r="D412" s="91" t="s">
        <v>1195</v>
      </c>
      <c r="E412" s="91" t="b">
        <v>0</v>
      </c>
      <c r="F412" s="91" t="b">
        <v>0</v>
      </c>
      <c r="G412" s="91" t="b">
        <v>0</v>
      </c>
    </row>
    <row r="413" spans="1:7" ht="15">
      <c r="A413" s="91" t="s">
        <v>1630</v>
      </c>
      <c r="B413" s="91">
        <v>2</v>
      </c>
      <c r="C413" s="121">
        <v>0.004239859093858891</v>
      </c>
      <c r="D413" s="91" t="s">
        <v>1195</v>
      </c>
      <c r="E413" s="91" t="b">
        <v>0</v>
      </c>
      <c r="F413" s="91" t="b">
        <v>0</v>
      </c>
      <c r="G413" s="91" t="b">
        <v>0</v>
      </c>
    </row>
    <row r="414" spans="1:7" ht="15">
      <c r="A414" s="91" t="s">
        <v>1631</v>
      </c>
      <c r="B414" s="91">
        <v>2</v>
      </c>
      <c r="C414" s="121">
        <v>0.004239859093858891</v>
      </c>
      <c r="D414" s="91" t="s">
        <v>1195</v>
      </c>
      <c r="E414" s="91" t="b">
        <v>0</v>
      </c>
      <c r="F414" s="91" t="b">
        <v>0</v>
      </c>
      <c r="G414" s="91" t="b">
        <v>0</v>
      </c>
    </row>
    <row r="415" spans="1:7" ht="15">
      <c r="A415" s="91" t="s">
        <v>1632</v>
      </c>
      <c r="B415" s="91">
        <v>2</v>
      </c>
      <c r="C415" s="121">
        <v>0.004239859093858891</v>
      </c>
      <c r="D415" s="91" t="s">
        <v>1195</v>
      </c>
      <c r="E415" s="91" t="b">
        <v>0</v>
      </c>
      <c r="F415" s="91" t="b">
        <v>0</v>
      </c>
      <c r="G415" s="91" t="b">
        <v>0</v>
      </c>
    </row>
    <row r="416" spans="1:7" ht="15">
      <c r="A416" s="91" t="s">
        <v>1633</v>
      </c>
      <c r="B416" s="91">
        <v>2</v>
      </c>
      <c r="C416" s="121">
        <v>0.004239859093858891</v>
      </c>
      <c r="D416" s="91" t="s">
        <v>1195</v>
      </c>
      <c r="E416" s="91" t="b">
        <v>0</v>
      </c>
      <c r="F416" s="91" t="b">
        <v>0</v>
      </c>
      <c r="G416" s="91" t="b">
        <v>0</v>
      </c>
    </row>
    <row r="417" spans="1:7" ht="15">
      <c r="A417" s="91" t="s">
        <v>1634</v>
      </c>
      <c r="B417" s="91">
        <v>2</v>
      </c>
      <c r="C417" s="121">
        <v>0.004239859093858891</v>
      </c>
      <c r="D417" s="91" t="s">
        <v>1195</v>
      </c>
      <c r="E417" s="91" t="b">
        <v>0</v>
      </c>
      <c r="F417" s="91" t="b">
        <v>0</v>
      </c>
      <c r="G417" s="91" t="b">
        <v>0</v>
      </c>
    </row>
    <row r="418" spans="1:7" ht="15">
      <c r="A418" s="91" t="s">
        <v>1308</v>
      </c>
      <c r="B418" s="91">
        <v>24</v>
      </c>
      <c r="C418" s="121">
        <v>0</v>
      </c>
      <c r="D418" s="91" t="s">
        <v>1196</v>
      </c>
      <c r="E418" s="91" t="b">
        <v>0</v>
      </c>
      <c r="F418" s="91" t="b">
        <v>0</v>
      </c>
      <c r="G418" s="91" t="b">
        <v>0</v>
      </c>
    </row>
    <row r="419" spans="1:7" ht="15">
      <c r="A419" s="91" t="s">
        <v>354</v>
      </c>
      <c r="B419" s="91">
        <v>8</v>
      </c>
      <c r="C419" s="121">
        <v>0</v>
      </c>
      <c r="D419" s="91" t="s">
        <v>1196</v>
      </c>
      <c r="E419" s="91" t="b">
        <v>0</v>
      </c>
      <c r="F419" s="91" t="b">
        <v>0</v>
      </c>
      <c r="G419" s="91" t="b">
        <v>0</v>
      </c>
    </row>
    <row r="420" spans="1:7" ht="15">
      <c r="A420" s="91" t="s">
        <v>1311</v>
      </c>
      <c r="B420" s="91">
        <v>8</v>
      </c>
      <c r="C420" s="121">
        <v>0</v>
      </c>
      <c r="D420" s="91" t="s">
        <v>1196</v>
      </c>
      <c r="E420" s="91" t="b">
        <v>0</v>
      </c>
      <c r="F420" s="91" t="b">
        <v>0</v>
      </c>
      <c r="G420" s="91" t="b">
        <v>0</v>
      </c>
    </row>
    <row r="421" spans="1:7" ht="15">
      <c r="A421" s="91" t="s">
        <v>1312</v>
      </c>
      <c r="B421" s="91">
        <v>8</v>
      </c>
      <c r="C421" s="121">
        <v>0</v>
      </c>
      <c r="D421" s="91" t="s">
        <v>1196</v>
      </c>
      <c r="E421" s="91" t="b">
        <v>0</v>
      </c>
      <c r="F421" s="91" t="b">
        <v>0</v>
      </c>
      <c r="G421" s="91" t="b">
        <v>0</v>
      </c>
    </row>
    <row r="422" spans="1:7" ht="15">
      <c r="A422" s="91" t="s">
        <v>1313</v>
      </c>
      <c r="B422" s="91">
        <v>8</v>
      </c>
      <c r="C422" s="121">
        <v>0</v>
      </c>
      <c r="D422" s="91" t="s">
        <v>1196</v>
      </c>
      <c r="E422" s="91" t="b">
        <v>0</v>
      </c>
      <c r="F422" s="91" t="b">
        <v>0</v>
      </c>
      <c r="G422" s="91" t="b">
        <v>0</v>
      </c>
    </row>
    <row r="423" spans="1:7" ht="15">
      <c r="A423" s="91" t="s">
        <v>1314</v>
      </c>
      <c r="B423" s="91">
        <v>8</v>
      </c>
      <c r="C423" s="121">
        <v>0</v>
      </c>
      <c r="D423" s="91" t="s">
        <v>1196</v>
      </c>
      <c r="E423" s="91" t="b">
        <v>0</v>
      </c>
      <c r="F423" s="91" t="b">
        <v>0</v>
      </c>
      <c r="G423" s="91" t="b">
        <v>0</v>
      </c>
    </row>
    <row r="424" spans="1:7" ht="15">
      <c r="A424" s="91" t="s">
        <v>1315</v>
      </c>
      <c r="B424" s="91">
        <v>8</v>
      </c>
      <c r="C424" s="121">
        <v>0</v>
      </c>
      <c r="D424" s="91" t="s">
        <v>1196</v>
      </c>
      <c r="E424" s="91" t="b">
        <v>0</v>
      </c>
      <c r="F424" s="91" t="b">
        <v>0</v>
      </c>
      <c r="G424" s="91" t="b">
        <v>0</v>
      </c>
    </row>
    <row r="425" spans="1:7" ht="15">
      <c r="A425" s="91" t="s">
        <v>1316</v>
      </c>
      <c r="B425" s="91">
        <v>8</v>
      </c>
      <c r="C425" s="121">
        <v>0</v>
      </c>
      <c r="D425" s="91" t="s">
        <v>1196</v>
      </c>
      <c r="E425" s="91" t="b">
        <v>0</v>
      </c>
      <c r="F425" s="91" t="b">
        <v>0</v>
      </c>
      <c r="G425" s="91" t="b">
        <v>0</v>
      </c>
    </row>
    <row r="426" spans="1:7" ht="15">
      <c r="A426" s="91" t="s">
        <v>1317</v>
      </c>
      <c r="B426" s="91">
        <v>8</v>
      </c>
      <c r="C426" s="121">
        <v>0</v>
      </c>
      <c r="D426" s="91" t="s">
        <v>1196</v>
      </c>
      <c r="E426" s="91" t="b">
        <v>0</v>
      </c>
      <c r="F426" s="91" t="b">
        <v>0</v>
      </c>
      <c r="G426" s="91" t="b">
        <v>0</v>
      </c>
    </row>
    <row r="427" spans="1:7" ht="15">
      <c r="A427" s="91" t="s">
        <v>1512</v>
      </c>
      <c r="B427" s="91">
        <v>8</v>
      </c>
      <c r="C427" s="121">
        <v>0</v>
      </c>
      <c r="D427" s="91" t="s">
        <v>1196</v>
      </c>
      <c r="E427" s="91" t="b">
        <v>0</v>
      </c>
      <c r="F427" s="91" t="b">
        <v>0</v>
      </c>
      <c r="G427" s="91" t="b">
        <v>0</v>
      </c>
    </row>
    <row r="428" spans="1:7" ht="15">
      <c r="A428" s="91" t="s">
        <v>1513</v>
      </c>
      <c r="B428" s="91">
        <v>8</v>
      </c>
      <c r="C428" s="121">
        <v>0</v>
      </c>
      <c r="D428" s="91" t="s">
        <v>1196</v>
      </c>
      <c r="E428" s="91" t="b">
        <v>0</v>
      </c>
      <c r="F428" s="91" t="b">
        <v>0</v>
      </c>
      <c r="G428" s="91" t="b">
        <v>0</v>
      </c>
    </row>
    <row r="429" spans="1:7" ht="15">
      <c r="A429" s="91" t="s">
        <v>1514</v>
      </c>
      <c r="B429" s="91">
        <v>8</v>
      </c>
      <c r="C429" s="121">
        <v>0</v>
      </c>
      <c r="D429" s="91" t="s">
        <v>1196</v>
      </c>
      <c r="E429" s="91" t="b">
        <v>0</v>
      </c>
      <c r="F429" s="91" t="b">
        <v>0</v>
      </c>
      <c r="G429" s="91" t="b">
        <v>0</v>
      </c>
    </row>
    <row r="430" spans="1:7" ht="15">
      <c r="A430" s="91" t="s">
        <v>1515</v>
      </c>
      <c r="B430" s="91">
        <v>8</v>
      </c>
      <c r="C430" s="121">
        <v>0</v>
      </c>
      <c r="D430" s="91" t="s">
        <v>1196</v>
      </c>
      <c r="E430" s="91" t="b">
        <v>0</v>
      </c>
      <c r="F430" s="91" t="b">
        <v>0</v>
      </c>
      <c r="G430" s="91" t="b">
        <v>0</v>
      </c>
    </row>
    <row r="431" spans="1:7" ht="15">
      <c r="A431" s="91" t="s">
        <v>1516</v>
      </c>
      <c r="B431" s="91">
        <v>8</v>
      </c>
      <c r="C431" s="121">
        <v>0</v>
      </c>
      <c r="D431" s="91" t="s">
        <v>1196</v>
      </c>
      <c r="E431" s="91" t="b">
        <v>0</v>
      </c>
      <c r="F431" s="91" t="b">
        <v>0</v>
      </c>
      <c r="G431" s="91" t="b">
        <v>0</v>
      </c>
    </row>
    <row r="432" spans="1:7" ht="15">
      <c r="A432" s="91" t="s">
        <v>1517</v>
      </c>
      <c r="B432" s="91">
        <v>8</v>
      </c>
      <c r="C432" s="121">
        <v>0</v>
      </c>
      <c r="D432" s="91" t="s">
        <v>1196</v>
      </c>
      <c r="E432" s="91" t="b">
        <v>0</v>
      </c>
      <c r="F432" s="91" t="b">
        <v>0</v>
      </c>
      <c r="G432" s="91" t="b">
        <v>0</v>
      </c>
    </row>
    <row r="433" spans="1:7" ht="15">
      <c r="A433" s="91" t="s">
        <v>1518</v>
      </c>
      <c r="B433" s="91">
        <v>8</v>
      </c>
      <c r="C433" s="121">
        <v>0</v>
      </c>
      <c r="D433" s="91" t="s">
        <v>1196</v>
      </c>
      <c r="E433" s="91" t="b">
        <v>0</v>
      </c>
      <c r="F433" s="91" t="b">
        <v>0</v>
      </c>
      <c r="G433" s="91" t="b">
        <v>0</v>
      </c>
    </row>
    <row r="434" spans="1:7" ht="15">
      <c r="A434" s="91" t="s">
        <v>1519</v>
      </c>
      <c r="B434" s="91">
        <v>8</v>
      </c>
      <c r="C434" s="121">
        <v>0</v>
      </c>
      <c r="D434" s="91" t="s">
        <v>1196</v>
      </c>
      <c r="E434" s="91" t="b">
        <v>0</v>
      </c>
      <c r="F434" s="91" t="b">
        <v>0</v>
      </c>
      <c r="G434" s="91" t="b">
        <v>0</v>
      </c>
    </row>
    <row r="435" spans="1:7" ht="15">
      <c r="A435" s="91" t="s">
        <v>1520</v>
      </c>
      <c r="B435" s="91">
        <v>8</v>
      </c>
      <c r="C435" s="121">
        <v>0</v>
      </c>
      <c r="D435" s="91" t="s">
        <v>1196</v>
      </c>
      <c r="E435" s="91" t="b">
        <v>0</v>
      </c>
      <c r="F435" s="91" t="b">
        <v>0</v>
      </c>
      <c r="G435" s="91" t="b">
        <v>0</v>
      </c>
    </row>
    <row r="436" spans="1:7" ht="15">
      <c r="A436" s="91" t="s">
        <v>259</v>
      </c>
      <c r="B436" s="91">
        <v>2</v>
      </c>
      <c r="C436" s="121">
        <v>0</v>
      </c>
      <c r="D436" s="91" t="s">
        <v>1197</v>
      </c>
      <c r="E436" s="91" t="b">
        <v>0</v>
      </c>
      <c r="F436" s="91" t="b">
        <v>0</v>
      </c>
      <c r="G436" s="91" t="b">
        <v>0</v>
      </c>
    </row>
    <row r="437" spans="1:7" ht="15">
      <c r="A437" s="91" t="s">
        <v>325</v>
      </c>
      <c r="B437" s="91">
        <v>2</v>
      </c>
      <c r="C437" s="121">
        <v>0</v>
      </c>
      <c r="D437" s="91" t="s">
        <v>1197</v>
      </c>
      <c r="E437" s="91" t="b">
        <v>0</v>
      </c>
      <c r="F437" s="91" t="b">
        <v>0</v>
      </c>
      <c r="G437" s="91" t="b">
        <v>0</v>
      </c>
    </row>
    <row r="438" spans="1:7" ht="15">
      <c r="A438" s="91" t="s">
        <v>324</v>
      </c>
      <c r="B438" s="91">
        <v>2</v>
      </c>
      <c r="C438" s="121">
        <v>0</v>
      </c>
      <c r="D438" s="91" t="s">
        <v>1197</v>
      </c>
      <c r="E438" s="91" t="b">
        <v>0</v>
      </c>
      <c r="F438" s="91" t="b">
        <v>0</v>
      </c>
      <c r="G438" s="91" t="b">
        <v>0</v>
      </c>
    </row>
    <row r="439" spans="1:7" ht="15">
      <c r="A439" s="91" t="s">
        <v>253</v>
      </c>
      <c r="B439" s="91">
        <v>2</v>
      </c>
      <c r="C439" s="121">
        <v>0</v>
      </c>
      <c r="D439" s="91" t="s">
        <v>1197</v>
      </c>
      <c r="E439" s="91" t="b">
        <v>0</v>
      </c>
      <c r="F439" s="91" t="b">
        <v>0</v>
      </c>
      <c r="G439" s="91" t="b">
        <v>0</v>
      </c>
    </row>
    <row r="440" spans="1:7" ht="15">
      <c r="A440" s="91" t="s">
        <v>353</v>
      </c>
      <c r="B440" s="91">
        <v>2</v>
      </c>
      <c r="C440" s="121">
        <v>0</v>
      </c>
      <c r="D440" s="91" t="s">
        <v>1197</v>
      </c>
      <c r="E440" s="91" t="b">
        <v>0</v>
      </c>
      <c r="F440" s="91" t="b">
        <v>0</v>
      </c>
      <c r="G440" s="91" t="b">
        <v>0</v>
      </c>
    </row>
    <row r="441" spans="1:7" ht="15">
      <c r="A441" s="91" t="s">
        <v>1641</v>
      </c>
      <c r="B441" s="91">
        <v>2</v>
      </c>
      <c r="C441" s="121">
        <v>0</v>
      </c>
      <c r="D441" s="91" t="s">
        <v>1197</v>
      </c>
      <c r="E441" s="91" t="b">
        <v>0</v>
      </c>
      <c r="F441" s="91" t="b">
        <v>0</v>
      </c>
      <c r="G441" s="91" t="b">
        <v>0</v>
      </c>
    </row>
    <row r="442" spans="1:7" ht="15">
      <c r="A442" s="91" t="s">
        <v>1642</v>
      </c>
      <c r="B442" s="91">
        <v>2</v>
      </c>
      <c r="C442" s="121">
        <v>0</v>
      </c>
      <c r="D442" s="91" t="s">
        <v>1197</v>
      </c>
      <c r="E442" s="91" t="b">
        <v>0</v>
      </c>
      <c r="F442" s="91" t="b">
        <v>0</v>
      </c>
      <c r="G442" s="91" t="b">
        <v>0</v>
      </c>
    </row>
    <row r="443" spans="1:7" ht="15">
      <c r="A443" s="91" t="s">
        <v>1477</v>
      </c>
      <c r="B443" s="91">
        <v>2</v>
      </c>
      <c r="C443" s="121">
        <v>0</v>
      </c>
      <c r="D443" s="91" t="s">
        <v>1197</v>
      </c>
      <c r="E443" s="91" t="b">
        <v>0</v>
      </c>
      <c r="F443" s="91" t="b">
        <v>0</v>
      </c>
      <c r="G443" s="91" t="b">
        <v>0</v>
      </c>
    </row>
    <row r="444" spans="1:7" ht="15">
      <c r="A444" s="91" t="s">
        <v>1643</v>
      </c>
      <c r="B444" s="91">
        <v>2</v>
      </c>
      <c r="C444" s="121">
        <v>0</v>
      </c>
      <c r="D444" s="91" t="s">
        <v>1197</v>
      </c>
      <c r="E444" s="91" t="b">
        <v>0</v>
      </c>
      <c r="F444" s="91" t="b">
        <v>0</v>
      </c>
      <c r="G444" s="91" t="b">
        <v>0</v>
      </c>
    </row>
    <row r="445" spans="1:7" ht="15">
      <c r="A445" s="91" t="s">
        <v>1644</v>
      </c>
      <c r="B445" s="91">
        <v>2</v>
      </c>
      <c r="C445" s="121">
        <v>0</v>
      </c>
      <c r="D445" s="91" t="s">
        <v>1197</v>
      </c>
      <c r="E445" s="91" t="b">
        <v>0</v>
      </c>
      <c r="F445" s="91" t="b">
        <v>0</v>
      </c>
      <c r="G445" s="91" t="b">
        <v>0</v>
      </c>
    </row>
    <row r="446" spans="1:7" ht="15">
      <c r="A446" s="91" t="s">
        <v>1270</v>
      </c>
      <c r="B446" s="91">
        <v>2</v>
      </c>
      <c r="C446" s="121">
        <v>0</v>
      </c>
      <c r="D446" s="91" t="s">
        <v>1197</v>
      </c>
      <c r="E446" s="91" t="b">
        <v>0</v>
      </c>
      <c r="F446" s="91" t="b">
        <v>0</v>
      </c>
      <c r="G446" s="91" t="b">
        <v>0</v>
      </c>
    </row>
    <row r="447" spans="1:7" ht="15">
      <c r="A447" s="91" t="s">
        <v>1304</v>
      </c>
      <c r="B447" s="91">
        <v>2</v>
      </c>
      <c r="C447" s="121">
        <v>0</v>
      </c>
      <c r="D447" s="91" t="s">
        <v>1197</v>
      </c>
      <c r="E447" s="91" t="b">
        <v>0</v>
      </c>
      <c r="F447" s="91" t="b">
        <v>0</v>
      </c>
      <c r="G447" s="91" t="b">
        <v>0</v>
      </c>
    </row>
    <row r="448" spans="1:7" ht="15">
      <c r="A448" s="91" t="s">
        <v>1298</v>
      </c>
      <c r="B448" s="91">
        <v>10</v>
      </c>
      <c r="C448" s="121">
        <v>0.0031799697207881453</v>
      </c>
      <c r="D448" s="91" t="s">
        <v>1198</v>
      </c>
      <c r="E448" s="91" t="b">
        <v>0</v>
      </c>
      <c r="F448" s="91" t="b">
        <v>0</v>
      </c>
      <c r="G448" s="91" t="b">
        <v>0</v>
      </c>
    </row>
    <row r="449" spans="1:7" ht="15">
      <c r="A449" s="91" t="s">
        <v>1299</v>
      </c>
      <c r="B449" s="91">
        <v>10</v>
      </c>
      <c r="C449" s="121">
        <v>0.0031799697207881453</v>
      </c>
      <c r="D449" s="91" t="s">
        <v>1198</v>
      </c>
      <c r="E449" s="91" t="b">
        <v>0</v>
      </c>
      <c r="F449" s="91" t="b">
        <v>0</v>
      </c>
      <c r="G449" s="91" t="b">
        <v>0</v>
      </c>
    </row>
    <row r="450" spans="1:7" ht="15">
      <c r="A450" s="91" t="s">
        <v>353</v>
      </c>
      <c r="B450" s="91">
        <v>6</v>
      </c>
      <c r="C450" s="121">
        <v>0</v>
      </c>
      <c r="D450" s="91" t="s">
        <v>1198</v>
      </c>
      <c r="E450" s="91" t="b">
        <v>0</v>
      </c>
      <c r="F450" s="91" t="b">
        <v>0</v>
      </c>
      <c r="G450" s="91" t="b">
        <v>0</v>
      </c>
    </row>
    <row r="451" spans="1:7" ht="15">
      <c r="A451" s="91" t="s">
        <v>314</v>
      </c>
      <c r="B451" s="91">
        <v>5</v>
      </c>
      <c r="C451" s="121">
        <v>0.0015899848603940726</v>
      </c>
      <c r="D451" s="91" t="s">
        <v>1198</v>
      </c>
      <c r="E451" s="91" t="b">
        <v>0</v>
      </c>
      <c r="F451" s="91" t="b">
        <v>0</v>
      </c>
      <c r="G451" s="91" t="b">
        <v>0</v>
      </c>
    </row>
    <row r="452" spans="1:7" ht="15">
      <c r="A452" s="91" t="s">
        <v>1526</v>
      </c>
      <c r="B452" s="91">
        <v>5</v>
      </c>
      <c r="C452" s="121">
        <v>0.0015899848603940726</v>
      </c>
      <c r="D452" s="91" t="s">
        <v>1198</v>
      </c>
      <c r="E452" s="91" t="b">
        <v>0</v>
      </c>
      <c r="F452" s="91" t="b">
        <v>0</v>
      </c>
      <c r="G452" s="91" t="b">
        <v>0</v>
      </c>
    </row>
    <row r="453" spans="1:7" ht="15">
      <c r="A453" s="91" t="s">
        <v>1527</v>
      </c>
      <c r="B453" s="91">
        <v>5</v>
      </c>
      <c r="C453" s="121">
        <v>0.0015899848603940726</v>
      </c>
      <c r="D453" s="91" t="s">
        <v>1198</v>
      </c>
      <c r="E453" s="91" t="b">
        <v>0</v>
      </c>
      <c r="F453" s="91" t="b">
        <v>0</v>
      </c>
      <c r="G453" s="91" t="b">
        <v>0</v>
      </c>
    </row>
    <row r="454" spans="1:7" ht="15">
      <c r="A454" s="91" t="s">
        <v>1528</v>
      </c>
      <c r="B454" s="91">
        <v>5</v>
      </c>
      <c r="C454" s="121">
        <v>0.0015899848603940726</v>
      </c>
      <c r="D454" s="91" t="s">
        <v>1198</v>
      </c>
      <c r="E454" s="91" t="b">
        <v>0</v>
      </c>
      <c r="F454" s="91" t="b">
        <v>0</v>
      </c>
      <c r="G454" s="91" t="b">
        <v>0</v>
      </c>
    </row>
    <row r="455" spans="1:7" ht="15">
      <c r="A455" s="91" t="s">
        <v>1334</v>
      </c>
      <c r="B455" s="91">
        <v>5</v>
      </c>
      <c r="C455" s="121">
        <v>0.0015899848603940726</v>
      </c>
      <c r="D455" s="91" t="s">
        <v>1198</v>
      </c>
      <c r="E455" s="91" t="b">
        <v>0</v>
      </c>
      <c r="F455" s="91" t="b">
        <v>0</v>
      </c>
      <c r="G455" s="91" t="b">
        <v>0</v>
      </c>
    </row>
    <row r="456" spans="1:7" ht="15">
      <c r="A456" s="91" t="s">
        <v>1522</v>
      </c>
      <c r="B456" s="91">
        <v>5</v>
      </c>
      <c r="C456" s="121">
        <v>0.0015899848603940726</v>
      </c>
      <c r="D456" s="91" t="s">
        <v>1198</v>
      </c>
      <c r="E456" s="91" t="b">
        <v>0</v>
      </c>
      <c r="F456" s="91" t="b">
        <v>0</v>
      </c>
      <c r="G456" s="91" t="b">
        <v>0</v>
      </c>
    </row>
    <row r="457" spans="1:7" ht="15">
      <c r="A457" s="91" t="s">
        <v>1529</v>
      </c>
      <c r="B457" s="91">
        <v>5</v>
      </c>
      <c r="C457" s="121">
        <v>0.0015899848603940726</v>
      </c>
      <c r="D457" s="91" t="s">
        <v>1198</v>
      </c>
      <c r="E457" s="91" t="b">
        <v>0</v>
      </c>
      <c r="F457" s="91" t="b">
        <v>0</v>
      </c>
      <c r="G457" s="91" t="b">
        <v>0</v>
      </c>
    </row>
    <row r="458" spans="1:7" ht="15">
      <c r="A458" s="91" t="s">
        <v>1530</v>
      </c>
      <c r="B458" s="91">
        <v>5</v>
      </c>
      <c r="C458" s="121">
        <v>0.0015899848603940726</v>
      </c>
      <c r="D458" s="91" t="s">
        <v>1198</v>
      </c>
      <c r="E458" s="91" t="b">
        <v>0</v>
      </c>
      <c r="F458" s="91" t="b">
        <v>0</v>
      </c>
      <c r="G458" s="91" t="b">
        <v>0</v>
      </c>
    </row>
    <row r="459" spans="1:7" ht="15">
      <c r="A459" s="91" t="s">
        <v>1531</v>
      </c>
      <c r="B459" s="91">
        <v>5</v>
      </c>
      <c r="C459" s="121">
        <v>0.0015899848603940726</v>
      </c>
      <c r="D459" s="91" t="s">
        <v>1198</v>
      </c>
      <c r="E459" s="91" t="b">
        <v>0</v>
      </c>
      <c r="F459" s="91" t="b">
        <v>0</v>
      </c>
      <c r="G459" s="91" t="b">
        <v>0</v>
      </c>
    </row>
    <row r="460" spans="1:7" ht="15">
      <c r="A460" s="91" t="s">
        <v>1283</v>
      </c>
      <c r="B460" s="91">
        <v>5</v>
      </c>
      <c r="C460" s="121">
        <v>0.0015899848603940726</v>
      </c>
      <c r="D460" s="91" t="s">
        <v>1198</v>
      </c>
      <c r="E460" s="91" t="b">
        <v>0</v>
      </c>
      <c r="F460" s="91" t="b">
        <v>0</v>
      </c>
      <c r="G460" s="91" t="b">
        <v>0</v>
      </c>
    </row>
    <row r="461" spans="1:7" ht="15">
      <c r="A461" s="91" t="s">
        <v>1300</v>
      </c>
      <c r="B461" s="91">
        <v>5</v>
      </c>
      <c r="C461" s="121">
        <v>0.0015899848603940726</v>
      </c>
      <c r="D461" s="91" t="s">
        <v>1198</v>
      </c>
      <c r="E461" s="91" t="b">
        <v>0</v>
      </c>
      <c r="F461" s="91" t="b">
        <v>0</v>
      </c>
      <c r="G461" s="91" t="b">
        <v>0</v>
      </c>
    </row>
    <row r="462" spans="1:7" ht="15">
      <c r="A462" s="91" t="s">
        <v>1532</v>
      </c>
      <c r="B462" s="91">
        <v>5</v>
      </c>
      <c r="C462" s="121">
        <v>0.0015899848603940726</v>
      </c>
      <c r="D462" s="91" t="s">
        <v>1198</v>
      </c>
      <c r="E462" s="91" t="b">
        <v>0</v>
      </c>
      <c r="F462" s="91" t="b">
        <v>0</v>
      </c>
      <c r="G462" s="91" t="b">
        <v>0</v>
      </c>
    </row>
    <row r="463" spans="1:7" ht="15">
      <c r="A463" s="91" t="s">
        <v>1533</v>
      </c>
      <c r="B463" s="91">
        <v>5</v>
      </c>
      <c r="C463" s="121">
        <v>0.0015899848603940726</v>
      </c>
      <c r="D463" s="91" t="s">
        <v>1198</v>
      </c>
      <c r="E463" s="91" t="b">
        <v>0</v>
      </c>
      <c r="F463" s="91" t="b">
        <v>0</v>
      </c>
      <c r="G463" s="91" t="b">
        <v>0</v>
      </c>
    </row>
    <row r="464" spans="1:7" ht="15">
      <c r="A464" s="91" t="s">
        <v>1534</v>
      </c>
      <c r="B464" s="91">
        <v>5</v>
      </c>
      <c r="C464" s="121">
        <v>0.0015899848603940726</v>
      </c>
      <c r="D464" s="91" t="s">
        <v>1198</v>
      </c>
      <c r="E464" s="91" t="b">
        <v>0</v>
      </c>
      <c r="F464" s="91" t="b">
        <v>0</v>
      </c>
      <c r="G464" s="91" t="b">
        <v>0</v>
      </c>
    </row>
    <row r="465" spans="1:7" ht="15">
      <c r="A465" s="91" t="s">
        <v>1535</v>
      </c>
      <c r="B465" s="91">
        <v>5</v>
      </c>
      <c r="C465" s="121">
        <v>0.0015899848603940726</v>
      </c>
      <c r="D465" s="91" t="s">
        <v>1198</v>
      </c>
      <c r="E465" s="91" t="b">
        <v>0</v>
      </c>
      <c r="F465" s="91" t="b">
        <v>0</v>
      </c>
      <c r="G465" s="91" t="b">
        <v>0</v>
      </c>
    </row>
    <row r="466" spans="1:7" ht="15">
      <c r="A466" s="91" t="s">
        <v>1536</v>
      </c>
      <c r="B466" s="91">
        <v>5</v>
      </c>
      <c r="C466" s="121">
        <v>0.0015899848603940726</v>
      </c>
      <c r="D466" s="91" t="s">
        <v>1198</v>
      </c>
      <c r="E466" s="91" t="b">
        <v>0</v>
      </c>
      <c r="F466" s="91" t="b">
        <v>0</v>
      </c>
      <c r="G466" s="91" t="b">
        <v>0</v>
      </c>
    </row>
    <row r="467" spans="1:7" ht="15">
      <c r="A467" s="91" t="s">
        <v>1311</v>
      </c>
      <c r="B467" s="91">
        <v>5</v>
      </c>
      <c r="C467" s="121">
        <v>0.0015899848603940726</v>
      </c>
      <c r="D467" s="91" t="s">
        <v>1198</v>
      </c>
      <c r="E467" s="91" t="b">
        <v>0</v>
      </c>
      <c r="F467" s="91" t="b">
        <v>0</v>
      </c>
      <c r="G467" s="91" t="b">
        <v>0</v>
      </c>
    </row>
    <row r="468" spans="1:7" ht="15">
      <c r="A468" s="91" t="s">
        <v>1523</v>
      </c>
      <c r="B468" s="91">
        <v>5</v>
      </c>
      <c r="C468" s="121">
        <v>0.0015899848603940726</v>
      </c>
      <c r="D468" s="91" t="s">
        <v>1198</v>
      </c>
      <c r="E468" s="91" t="b">
        <v>0</v>
      </c>
      <c r="F468" s="91" t="b">
        <v>0</v>
      </c>
      <c r="G468" s="91" t="b">
        <v>0</v>
      </c>
    </row>
    <row r="469" spans="1:7" ht="15">
      <c r="A469" s="91" t="s">
        <v>1301</v>
      </c>
      <c r="B469" s="91">
        <v>5</v>
      </c>
      <c r="C469" s="121">
        <v>0.0015899848603940726</v>
      </c>
      <c r="D469" s="91" t="s">
        <v>1198</v>
      </c>
      <c r="E469" s="91" t="b">
        <v>0</v>
      </c>
      <c r="F469" s="91" t="b">
        <v>0</v>
      </c>
      <c r="G469" s="91" t="b">
        <v>0</v>
      </c>
    </row>
    <row r="470" spans="1:7" ht="15">
      <c r="A470" s="91" t="s">
        <v>1537</v>
      </c>
      <c r="B470" s="91">
        <v>5</v>
      </c>
      <c r="C470" s="121">
        <v>0.0015899848603940726</v>
      </c>
      <c r="D470" s="91" t="s">
        <v>1198</v>
      </c>
      <c r="E470" s="91" t="b">
        <v>0</v>
      </c>
      <c r="F470" s="91" t="b">
        <v>0</v>
      </c>
      <c r="G470" s="91" t="b">
        <v>0</v>
      </c>
    </row>
    <row r="471" spans="1:7" ht="15">
      <c r="A471" s="91" t="s">
        <v>1538</v>
      </c>
      <c r="B471" s="91">
        <v>5</v>
      </c>
      <c r="C471" s="121">
        <v>0.0015899848603940726</v>
      </c>
      <c r="D471" s="91" t="s">
        <v>1198</v>
      </c>
      <c r="E471" s="91" t="b">
        <v>0</v>
      </c>
      <c r="F471" s="91" t="b">
        <v>0</v>
      </c>
      <c r="G471" s="91" t="b">
        <v>0</v>
      </c>
    </row>
    <row r="472" spans="1:7" ht="15">
      <c r="A472" s="91" t="s">
        <v>1521</v>
      </c>
      <c r="B472" s="91">
        <v>5</v>
      </c>
      <c r="C472" s="121">
        <v>0.0015899848603940726</v>
      </c>
      <c r="D472" s="91" t="s">
        <v>1198</v>
      </c>
      <c r="E472" s="91" t="b">
        <v>0</v>
      </c>
      <c r="F472" s="91" t="b">
        <v>0</v>
      </c>
      <c r="G472" s="91" t="b">
        <v>0</v>
      </c>
    </row>
    <row r="473" spans="1:7" ht="15">
      <c r="A473" s="91" t="s">
        <v>1539</v>
      </c>
      <c r="B473" s="91">
        <v>5</v>
      </c>
      <c r="C473" s="121">
        <v>0.0015899848603940726</v>
      </c>
      <c r="D473" s="91" t="s">
        <v>1198</v>
      </c>
      <c r="E473" s="91" t="b">
        <v>0</v>
      </c>
      <c r="F473" s="91" t="b">
        <v>0</v>
      </c>
      <c r="G473" s="91" t="b">
        <v>0</v>
      </c>
    </row>
    <row r="474" spans="1:7" ht="15">
      <c r="A474" s="91" t="s">
        <v>1540</v>
      </c>
      <c r="B474" s="91">
        <v>5</v>
      </c>
      <c r="C474" s="121">
        <v>0.0015899848603940726</v>
      </c>
      <c r="D474" s="91" t="s">
        <v>1198</v>
      </c>
      <c r="E474" s="91" t="b">
        <v>0</v>
      </c>
      <c r="F474" s="91" t="b">
        <v>0</v>
      </c>
      <c r="G474" s="91" t="b">
        <v>0</v>
      </c>
    </row>
    <row r="475" spans="1:7" ht="15">
      <c r="A475" s="91" t="s">
        <v>1541</v>
      </c>
      <c r="B475" s="91">
        <v>5</v>
      </c>
      <c r="C475" s="121">
        <v>0.0015899848603940726</v>
      </c>
      <c r="D475" s="91" t="s">
        <v>1198</v>
      </c>
      <c r="E475" s="91" t="b">
        <v>0</v>
      </c>
      <c r="F475" s="91" t="b">
        <v>0</v>
      </c>
      <c r="G475" s="91" t="b">
        <v>0</v>
      </c>
    </row>
    <row r="476" spans="1:7" ht="15">
      <c r="A476" s="91" t="s">
        <v>1542</v>
      </c>
      <c r="B476" s="91">
        <v>5</v>
      </c>
      <c r="C476" s="121">
        <v>0.0015899848603940726</v>
      </c>
      <c r="D476" s="91" t="s">
        <v>1198</v>
      </c>
      <c r="E476" s="91" t="b">
        <v>0</v>
      </c>
      <c r="F476" s="91" t="b">
        <v>0</v>
      </c>
      <c r="G476" s="91" t="b">
        <v>0</v>
      </c>
    </row>
    <row r="477" spans="1:7" ht="15">
      <c r="A477" s="91" t="s">
        <v>1543</v>
      </c>
      <c r="B477" s="91">
        <v>5</v>
      </c>
      <c r="C477" s="121">
        <v>0.0015899848603940726</v>
      </c>
      <c r="D477" s="91" t="s">
        <v>1198</v>
      </c>
      <c r="E477" s="91" t="b">
        <v>0</v>
      </c>
      <c r="F477" s="91" t="b">
        <v>0</v>
      </c>
      <c r="G477" s="91" t="b">
        <v>0</v>
      </c>
    </row>
    <row r="478" spans="1:7" ht="15">
      <c r="A478" s="91" t="s">
        <v>1544</v>
      </c>
      <c r="B478" s="91">
        <v>5</v>
      </c>
      <c r="C478" s="121">
        <v>0.0015899848603940726</v>
      </c>
      <c r="D478" s="91" t="s">
        <v>1198</v>
      </c>
      <c r="E478" s="91" t="b">
        <v>0</v>
      </c>
      <c r="F478" s="91" t="b">
        <v>0</v>
      </c>
      <c r="G478" s="91" t="b">
        <v>0</v>
      </c>
    </row>
    <row r="479" spans="1:7" ht="15">
      <c r="A479" s="91" t="s">
        <v>1545</v>
      </c>
      <c r="B479" s="91">
        <v>5</v>
      </c>
      <c r="C479" s="121">
        <v>0.0015899848603940726</v>
      </c>
      <c r="D479" s="91" t="s">
        <v>1198</v>
      </c>
      <c r="E479" s="91" t="b">
        <v>0</v>
      </c>
      <c r="F479" s="91" t="b">
        <v>0</v>
      </c>
      <c r="G479" s="91" t="b">
        <v>0</v>
      </c>
    </row>
    <row r="480" spans="1:7" ht="15">
      <c r="A480" s="91" t="s">
        <v>1546</v>
      </c>
      <c r="B480" s="91">
        <v>5</v>
      </c>
      <c r="C480" s="121">
        <v>0.0015899848603940726</v>
      </c>
      <c r="D480" s="91" t="s">
        <v>1198</v>
      </c>
      <c r="E480" s="91" t="b">
        <v>0</v>
      </c>
      <c r="F480" s="91" t="b">
        <v>0</v>
      </c>
      <c r="G480" s="91" t="b">
        <v>0</v>
      </c>
    </row>
    <row r="481" spans="1:7" ht="15">
      <c r="A481" s="91" t="s">
        <v>1524</v>
      </c>
      <c r="B481" s="91">
        <v>5</v>
      </c>
      <c r="C481" s="121">
        <v>0.0015899848603940726</v>
      </c>
      <c r="D481" s="91" t="s">
        <v>1198</v>
      </c>
      <c r="E481" s="91" t="b">
        <v>0</v>
      </c>
      <c r="F481" s="91" t="b">
        <v>0</v>
      </c>
      <c r="G481" s="91" t="b">
        <v>0</v>
      </c>
    </row>
    <row r="482" spans="1:7" ht="15">
      <c r="A482" s="91" t="s">
        <v>1547</v>
      </c>
      <c r="B482" s="91">
        <v>5</v>
      </c>
      <c r="C482" s="121">
        <v>0.0015899848603940726</v>
      </c>
      <c r="D482" s="91" t="s">
        <v>1198</v>
      </c>
      <c r="E482" s="91" t="b">
        <v>0</v>
      </c>
      <c r="F482" s="91" t="b">
        <v>0</v>
      </c>
      <c r="G482" s="91" t="b">
        <v>0</v>
      </c>
    </row>
    <row r="483" spans="1:7" ht="15">
      <c r="A483" s="91" t="s">
        <v>1548</v>
      </c>
      <c r="B483" s="91">
        <v>5</v>
      </c>
      <c r="C483" s="121">
        <v>0.0015899848603940726</v>
      </c>
      <c r="D483" s="91" t="s">
        <v>1198</v>
      </c>
      <c r="E483" s="91" t="b">
        <v>0</v>
      </c>
      <c r="F483" s="91" t="b">
        <v>0</v>
      </c>
      <c r="G483" s="91" t="b">
        <v>0</v>
      </c>
    </row>
    <row r="484" spans="1:7" ht="15">
      <c r="A484" s="91" t="s">
        <v>1549</v>
      </c>
      <c r="B484" s="91">
        <v>5</v>
      </c>
      <c r="C484" s="121">
        <v>0.0015899848603940726</v>
      </c>
      <c r="D484" s="91" t="s">
        <v>1198</v>
      </c>
      <c r="E484" s="91" t="b">
        <v>0</v>
      </c>
      <c r="F484" s="91" t="b">
        <v>0</v>
      </c>
      <c r="G484" s="91" t="b">
        <v>0</v>
      </c>
    </row>
    <row r="485" spans="1:7" ht="15">
      <c r="A485" s="91" t="s">
        <v>1302</v>
      </c>
      <c r="B485" s="91">
        <v>5</v>
      </c>
      <c r="C485" s="121">
        <v>0.0015899848603940726</v>
      </c>
      <c r="D485" s="91" t="s">
        <v>1198</v>
      </c>
      <c r="E485" s="91" t="b">
        <v>0</v>
      </c>
      <c r="F485" s="91" t="b">
        <v>0</v>
      </c>
      <c r="G485" s="91" t="b">
        <v>0</v>
      </c>
    </row>
    <row r="486" spans="1:7" ht="15">
      <c r="A486" s="91" t="s">
        <v>1550</v>
      </c>
      <c r="B486" s="91">
        <v>5</v>
      </c>
      <c r="C486" s="121">
        <v>0.0015899848603940726</v>
      </c>
      <c r="D486" s="91" t="s">
        <v>1198</v>
      </c>
      <c r="E486" s="91" t="b">
        <v>0</v>
      </c>
      <c r="F486" s="91" t="b">
        <v>0</v>
      </c>
      <c r="G486" s="91" t="b">
        <v>0</v>
      </c>
    </row>
    <row r="487" spans="1:7" ht="15">
      <c r="A487" s="91" t="s">
        <v>1551</v>
      </c>
      <c r="B487" s="91">
        <v>5</v>
      </c>
      <c r="C487" s="121">
        <v>0.0015899848603940726</v>
      </c>
      <c r="D487" s="91" t="s">
        <v>1198</v>
      </c>
      <c r="E487" s="91" t="b">
        <v>0</v>
      </c>
      <c r="F487" s="91" t="b">
        <v>0</v>
      </c>
      <c r="G487" s="91" t="b">
        <v>0</v>
      </c>
    </row>
    <row r="488" spans="1:7" ht="15">
      <c r="A488" s="91" t="s">
        <v>1552</v>
      </c>
      <c r="B488" s="91">
        <v>5</v>
      </c>
      <c r="C488" s="121">
        <v>0.0015899848603940726</v>
      </c>
      <c r="D488" s="91" t="s">
        <v>1198</v>
      </c>
      <c r="E488" s="91" t="b">
        <v>0</v>
      </c>
      <c r="F488" s="91" t="b">
        <v>0</v>
      </c>
      <c r="G488" s="91" t="b">
        <v>0</v>
      </c>
    </row>
    <row r="489" spans="1:7" ht="15">
      <c r="A489" s="91" t="s">
        <v>1553</v>
      </c>
      <c r="B489" s="91">
        <v>5</v>
      </c>
      <c r="C489" s="121">
        <v>0.0015899848603940726</v>
      </c>
      <c r="D489" s="91" t="s">
        <v>1198</v>
      </c>
      <c r="E489" s="91" t="b">
        <v>0</v>
      </c>
      <c r="F489" s="91" t="b">
        <v>0</v>
      </c>
      <c r="G489" s="91" t="b">
        <v>0</v>
      </c>
    </row>
    <row r="490" spans="1:7" ht="15">
      <c r="A490" s="91" t="s">
        <v>1554</v>
      </c>
      <c r="B490" s="91">
        <v>5</v>
      </c>
      <c r="C490" s="121">
        <v>0.0015899848603940726</v>
      </c>
      <c r="D490" s="91" t="s">
        <v>1198</v>
      </c>
      <c r="E490" s="91" t="b">
        <v>0</v>
      </c>
      <c r="F490" s="91" t="b">
        <v>0</v>
      </c>
      <c r="G490" s="91" t="b">
        <v>0</v>
      </c>
    </row>
    <row r="491" spans="1:7" ht="15">
      <c r="A491" s="91" t="s">
        <v>1555</v>
      </c>
      <c r="B491" s="91">
        <v>5</v>
      </c>
      <c r="C491" s="121">
        <v>0.0015899848603940726</v>
      </c>
      <c r="D491" s="91" t="s">
        <v>1198</v>
      </c>
      <c r="E491" s="91" t="b">
        <v>0</v>
      </c>
      <c r="F491" s="91" t="b">
        <v>0</v>
      </c>
      <c r="G491" s="91" t="b">
        <v>0</v>
      </c>
    </row>
    <row r="492" spans="1:7" ht="15">
      <c r="A492" s="91" t="s">
        <v>1556</v>
      </c>
      <c r="B492" s="91">
        <v>5</v>
      </c>
      <c r="C492" s="121">
        <v>0.0015899848603940726</v>
      </c>
      <c r="D492" s="91" t="s">
        <v>1198</v>
      </c>
      <c r="E492" s="91" t="b">
        <v>0</v>
      </c>
      <c r="F492" s="91" t="b">
        <v>0</v>
      </c>
      <c r="G492" s="91" t="b">
        <v>0</v>
      </c>
    </row>
    <row r="493" spans="1:7" ht="15">
      <c r="A493" s="91" t="s">
        <v>1557</v>
      </c>
      <c r="B493" s="91">
        <v>5</v>
      </c>
      <c r="C493" s="121">
        <v>0.0015899848603940726</v>
      </c>
      <c r="D493" s="91" t="s">
        <v>1198</v>
      </c>
      <c r="E493" s="91" t="b">
        <v>0</v>
      </c>
      <c r="F493" s="91" t="b">
        <v>0</v>
      </c>
      <c r="G493" s="91" t="b">
        <v>0</v>
      </c>
    </row>
    <row r="494" spans="1:7" ht="15">
      <c r="A494" s="91" t="s">
        <v>1558</v>
      </c>
      <c r="B494" s="91">
        <v>5</v>
      </c>
      <c r="C494" s="121">
        <v>0.0015899848603940726</v>
      </c>
      <c r="D494" s="91" t="s">
        <v>1198</v>
      </c>
      <c r="E494" s="91" t="b">
        <v>0</v>
      </c>
      <c r="F494" s="91" t="b">
        <v>0</v>
      </c>
      <c r="G494" s="91" t="b">
        <v>0</v>
      </c>
    </row>
    <row r="495" spans="1:7" ht="15">
      <c r="A495" s="91" t="s">
        <v>1305</v>
      </c>
      <c r="B495" s="91">
        <v>6</v>
      </c>
      <c r="C495" s="121">
        <v>0.0071133087420378865</v>
      </c>
      <c r="D495" s="91" t="s">
        <v>1199</v>
      </c>
      <c r="E495" s="91" t="b">
        <v>0</v>
      </c>
      <c r="F495" s="91" t="b">
        <v>0</v>
      </c>
      <c r="G495" s="91" t="b">
        <v>0</v>
      </c>
    </row>
    <row r="496" spans="1:7" ht="15">
      <c r="A496" s="91" t="s">
        <v>1332</v>
      </c>
      <c r="B496" s="91">
        <v>4</v>
      </c>
      <c r="C496" s="121">
        <v>0.010615961840980988</v>
      </c>
      <c r="D496" s="91" t="s">
        <v>1199</v>
      </c>
      <c r="E496" s="91" t="b">
        <v>0</v>
      </c>
      <c r="F496" s="91" t="b">
        <v>0</v>
      </c>
      <c r="G496" s="91" t="b">
        <v>0</v>
      </c>
    </row>
    <row r="497" spans="1:7" ht="15">
      <c r="A497" s="91" t="s">
        <v>353</v>
      </c>
      <c r="B497" s="91">
        <v>4</v>
      </c>
      <c r="C497" s="121">
        <v>0.004742205828025257</v>
      </c>
      <c r="D497" s="91" t="s">
        <v>1199</v>
      </c>
      <c r="E497" s="91" t="b">
        <v>0</v>
      </c>
      <c r="F497" s="91" t="b">
        <v>0</v>
      </c>
      <c r="G497" s="91" t="b">
        <v>0</v>
      </c>
    </row>
    <row r="498" spans="1:7" ht="15">
      <c r="A498" s="91" t="s">
        <v>1306</v>
      </c>
      <c r="B498" s="91">
        <v>4</v>
      </c>
      <c r="C498" s="121">
        <v>0.010615961840980988</v>
      </c>
      <c r="D498" s="91" t="s">
        <v>1199</v>
      </c>
      <c r="E498" s="91" t="b">
        <v>0</v>
      </c>
      <c r="F498" s="91" t="b">
        <v>0</v>
      </c>
      <c r="G498" s="91" t="b">
        <v>0</v>
      </c>
    </row>
    <row r="499" spans="1:7" ht="15">
      <c r="A499" s="91" t="s">
        <v>1307</v>
      </c>
      <c r="B499" s="91">
        <v>4</v>
      </c>
      <c r="C499" s="121">
        <v>0.010615961840980988</v>
      </c>
      <c r="D499" s="91" t="s">
        <v>1199</v>
      </c>
      <c r="E499" s="91" t="b">
        <v>0</v>
      </c>
      <c r="F499" s="91" t="b">
        <v>0</v>
      </c>
      <c r="G499" s="91" t="b">
        <v>0</v>
      </c>
    </row>
    <row r="500" spans="1:7" ht="15">
      <c r="A500" s="91" t="s">
        <v>1328</v>
      </c>
      <c r="B500" s="91">
        <v>4</v>
      </c>
      <c r="C500" s="121">
        <v>0.010615961840980988</v>
      </c>
      <c r="D500" s="91" t="s">
        <v>1199</v>
      </c>
      <c r="E500" s="91" t="b">
        <v>0</v>
      </c>
      <c r="F500" s="91" t="b">
        <v>0</v>
      </c>
      <c r="G500" s="91" t="b">
        <v>0</v>
      </c>
    </row>
    <row r="501" spans="1:7" ht="15">
      <c r="A501" s="91" t="s">
        <v>1329</v>
      </c>
      <c r="B501" s="91">
        <v>4</v>
      </c>
      <c r="C501" s="121">
        <v>0.010615961840980988</v>
      </c>
      <c r="D501" s="91" t="s">
        <v>1199</v>
      </c>
      <c r="E501" s="91" t="b">
        <v>0</v>
      </c>
      <c r="F501" s="91" t="b">
        <v>0</v>
      </c>
      <c r="G501" s="91" t="b">
        <v>0</v>
      </c>
    </row>
    <row r="502" spans="1:7" ht="15">
      <c r="A502" s="91" t="s">
        <v>1330</v>
      </c>
      <c r="B502" s="91">
        <v>4</v>
      </c>
      <c r="C502" s="121">
        <v>0.010615961840980988</v>
      </c>
      <c r="D502" s="91" t="s">
        <v>1199</v>
      </c>
      <c r="E502" s="91" t="b">
        <v>0</v>
      </c>
      <c r="F502" s="91" t="b">
        <v>0</v>
      </c>
      <c r="G502" s="91" t="b">
        <v>0</v>
      </c>
    </row>
    <row r="503" spans="1:7" ht="15">
      <c r="A503" s="91" t="s">
        <v>1559</v>
      </c>
      <c r="B503" s="91">
        <v>3</v>
      </c>
      <c r="C503" s="121">
        <v>0.007961971380735742</v>
      </c>
      <c r="D503" s="91" t="s">
        <v>1199</v>
      </c>
      <c r="E503" s="91" t="b">
        <v>0</v>
      </c>
      <c r="F503" s="91" t="b">
        <v>0</v>
      </c>
      <c r="G503" s="91" t="b">
        <v>0</v>
      </c>
    </row>
    <row r="504" spans="1:7" ht="15">
      <c r="A504" s="91" t="s">
        <v>1304</v>
      </c>
      <c r="B504" s="91">
        <v>3</v>
      </c>
      <c r="C504" s="121">
        <v>0.0053850261262623576</v>
      </c>
      <c r="D504" s="91" t="s">
        <v>1199</v>
      </c>
      <c r="E504" s="91" t="b">
        <v>0</v>
      </c>
      <c r="F504" s="91" t="b">
        <v>0</v>
      </c>
      <c r="G504" s="91" t="b">
        <v>0</v>
      </c>
    </row>
    <row r="505" spans="1:7" ht="15">
      <c r="A505" s="91" t="s">
        <v>1309</v>
      </c>
      <c r="B505" s="91">
        <v>3</v>
      </c>
      <c r="C505" s="121">
        <v>0.0053850261262623576</v>
      </c>
      <c r="D505" s="91" t="s">
        <v>1199</v>
      </c>
      <c r="E505" s="91" t="b">
        <v>0</v>
      </c>
      <c r="F505" s="91" t="b">
        <v>0</v>
      </c>
      <c r="G505" s="91" t="b">
        <v>0</v>
      </c>
    </row>
    <row r="506" spans="1:7" ht="15">
      <c r="A506" s="91" t="s">
        <v>1302</v>
      </c>
      <c r="B506" s="91">
        <v>3</v>
      </c>
      <c r="C506" s="121">
        <v>0.0053850261262623576</v>
      </c>
      <c r="D506" s="91" t="s">
        <v>1199</v>
      </c>
      <c r="E506" s="91" t="b">
        <v>0</v>
      </c>
      <c r="F506" s="91" t="b">
        <v>0</v>
      </c>
      <c r="G506" s="91" t="b">
        <v>0</v>
      </c>
    </row>
    <row r="507" spans="1:7" ht="15">
      <c r="A507" s="91" t="s">
        <v>354</v>
      </c>
      <c r="B507" s="91">
        <v>3</v>
      </c>
      <c r="C507" s="121">
        <v>0.0053850261262623576</v>
      </c>
      <c r="D507" s="91" t="s">
        <v>1199</v>
      </c>
      <c r="E507" s="91" t="b">
        <v>0</v>
      </c>
      <c r="F507" s="91" t="b">
        <v>0</v>
      </c>
      <c r="G507" s="91" t="b">
        <v>0</v>
      </c>
    </row>
    <row r="508" spans="1:7" ht="15">
      <c r="A508" s="91" t="s">
        <v>1331</v>
      </c>
      <c r="B508" s="91">
        <v>3</v>
      </c>
      <c r="C508" s="121">
        <v>0.0053850261262623576</v>
      </c>
      <c r="D508" s="91" t="s">
        <v>1199</v>
      </c>
      <c r="E508" s="91" t="b">
        <v>0</v>
      </c>
      <c r="F508" s="91" t="b">
        <v>0</v>
      </c>
      <c r="G508" s="91" t="b">
        <v>0</v>
      </c>
    </row>
    <row r="509" spans="1:7" ht="15">
      <c r="A509" s="91" t="s">
        <v>1299</v>
      </c>
      <c r="B509" s="91">
        <v>2</v>
      </c>
      <c r="C509" s="121">
        <v>0.005307980920490494</v>
      </c>
      <c r="D509" s="91" t="s">
        <v>1199</v>
      </c>
      <c r="E509" s="91" t="b">
        <v>0</v>
      </c>
      <c r="F509" s="91" t="b">
        <v>0</v>
      </c>
      <c r="G509" s="91" t="b">
        <v>0</v>
      </c>
    </row>
    <row r="510" spans="1:7" ht="15">
      <c r="A510" s="91" t="s">
        <v>1560</v>
      </c>
      <c r="B510" s="91">
        <v>2</v>
      </c>
      <c r="C510" s="121">
        <v>0.005307980920490494</v>
      </c>
      <c r="D510" s="91" t="s">
        <v>1199</v>
      </c>
      <c r="E510" s="91" t="b">
        <v>0</v>
      </c>
      <c r="F510" s="91" t="b">
        <v>0</v>
      </c>
      <c r="G510" s="91" t="b">
        <v>0</v>
      </c>
    </row>
    <row r="511" spans="1:7" ht="15">
      <c r="A511" s="91" t="s">
        <v>1561</v>
      </c>
      <c r="B511" s="91">
        <v>2</v>
      </c>
      <c r="C511" s="121">
        <v>0.005307980920490494</v>
      </c>
      <c r="D511" s="91" t="s">
        <v>1199</v>
      </c>
      <c r="E511" s="91" t="b">
        <v>0</v>
      </c>
      <c r="F511" s="91" t="b">
        <v>0</v>
      </c>
      <c r="G511" s="91" t="b">
        <v>0</v>
      </c>
    </row>
    <row r="512" spans="1:7" ht="15">
      <c r="A512" s="91" t="s">
        <v>1562</v>
      </c>
      <c r="B512" s="91">
        <v>2</v>
      </c>
      <c r="C512" s="121">
        <v>0.008244858926968359</v>
      </c>
      <c r="D512" s="91" t="s">
        <v>1199</v>
      </c>
      <c r="E512" s="91" t="b">
        <v>0</v>
      </c>
      <c r="F512" s="91" t="b">
        <v>0</v>
      </c>
      <c r="G512" s="91" t="b">
        <v>0</v>
      </c>
    </row>
    <row r="513" spans="1:7" ht="15">
      <c r="A513" s="91" t="s">
        <v>1574</v>
      </c>
      <c r="B513" s="91">
        <v>2</v>
      </c>
      <c r="C513" s="121">
        <v>0.005307980920490494</v>
      </c>
      <c r="D513" s="91" t="s">
        <v>1199</v>
      </c>
      <c r="E513" s="91" t="b">
        <v>0</v>
      </c>
      <c r="F513" s="91" t="b">
        <v>0</v>
      </c>
      <c r="G513" s="91" t="b">
        <v>0</v>
      </c>
    </row>
    <row r="514" spans="1:7" ht="15">
      <c r="A514" s="91" t="s">
        <v>1575</v>
      </c>
      <c r="B514" s="91">
        <v>2</v>
      </c>
      <c r="C514" s="121">
        <v>0.005307980920490494</v>
      </c>
      <c r="D514" s="91" t="s">
        <v>1199</v>
      </c>
      <c r="E514" s="91" t="b">
        <v>0</v>
      </c>
      <c r="F514" s="91" t="b">
        <v>0</v>
      </c>
      <c r="G514" s="91" t="b">
        <v>0</v>
      </c>
    </row>
    <row r="515" spans="1:7" ht="15">
      <c r="A515" s="91" t="s">
        <v>1576</v>
      </c>
      <c r="B515" s="91">
        <v>2</v>
      </c>
      <c r="C515" s="121">
        <v>0.005307980920490494</v>
      </c>
      <c r="D515" s="91" t="s">
        <v>1199</v>
      </c>
      <c r="E515" s="91" t="b">
        <v>0</v>
      </c>
      <c r="F515" s="91" t="b">
        <v>0</v>
      </c>
      <c r="G515" s="91" t="b">
        <v>0</v>
      </c>
    </row>
    <row r="516" spans="1:7" ht="15">
      <c r="A516" s="91" t="s">
        <v>1577</v>
      </c>
      <c r="B516" s="91">
        <v>2</v>
      </c>
      <c r="C516" s="121">
        <v>0.005307980920490494</v>
      </c>
      <c r="D516" s="91" t="s">
        <v>1199</v>
      </c>
      <c r="E516" s="91" t="b">
        <v>0</v>
      </c>
      <c r="F516" s="91" t="b">
        <v>0</v>
      </c>
      <c r="G516" s="91" t="b">
        <v>0</v>
      </c>
    </row>
    <row r="517" spans="1:7" ht="15">
      <c r="A517" s="91" t="s">
        <v>1270</v>
      </c>
      <c r="B517" s="91">
        <v>2</v>
      </c>
      <c r="C517" s="121">
        <v>0.005307980920490494</v>
      </c>
      <c r="D517" s="91" t="s">
        <v>1199</v>
      </c>
      <c r="E517" s="91" t="b">
        <v>0</v>
      </c>
      <c r="F517" s="91" t="b">
        <v>0</v>
      </c>
      <c r="G517" s="91" t="b">
        <v>0</v>
      </c>
    </row>
    <row r="518" spans="1:7" ht="15">
      <c r="A518" s="91" t="s">
        <v>1300</v>
      </c>
      <c r="B518" s="91">
        <v>2</v>
      </c>
      <c r="C518" s="121">
        <v>0.005307980920490494</v>
      </c>
      <c r="D518" s="91" t="s">
        <v>1199</v>
      </c>
      <c r="E518" s="91" t="b">
        <v>0</v>
      </c>
      <c r="F518" s="91" t="b">
        <v>0</v>
      </c>
      <c r="G518" s="91" t="b">
        <v>0</v>
      </c>
    </row>
    <row r="519" spans="1:7" ht="15">
      <c r="A519" s="91" t="s">
        <v>1578</v>
      </c>
      <c r="B519" s="91">
        <v>2</v>
      </c>
      <c r="C519" s="121">
        <v>0.005307980920490494</v>
      </c>
      <c r="D519" s="91" t="s">
        <v>1199</v>
      </c>
      <c r="E519" s="91" t="b">
        <v>0</v>
      </c>
      <c r="F519" s="91" t="b">
        <v>0</v>
      </c>
      <c r="G519" s="91" t="b">
        <v>0</v>
      </c>
    </row>
    <row r="520" spans="1:7" ht="15">
      <c r="A520" s="91" t="s">
        <v>1260</v>
      </c>
      <c r="B520" s="91">
        <v>2</v>
      </c>
      <c r="C520" s="121">
        <v>0.005307980920490494</v>
      </c>
      <c r="D520" s="91" t="s">
        <v>1199</v>
      </c>
      <c r="E520" s="91" t="b">
        <v>0</v>
      </c>
      <c r="F520" s="91" t="b">
        <v>0</v>
      </c>
      <c r="G520" s="91" t="b">
        <v>0</v>
      </c>
    </row>
    <row r="521" spans="1:7" ht="15">
      <c r="A521" s="91" t="s">
        <v>1579</v>
      </c>
      <c r="B521" s="91">
        <v>2</v>
      </c>
      <c r="C521" s="121">
        <v>0.005307980920490494</v>
      </c>
      <c r="D521" s="91" t="s">
        <v>1199</v>
      </c>
      <c r="E521" s="91" t="b">
        <v>0</v>
      </c>
      <c r="F521" s="91" t="b">
        <v>0</v>
      </c>
      <c r="G521" s="91" t="b">
        <v>0</v>
      </c>
    </row>
    <row r="522" spans="1:7" ht="15">
      <c r="A522" s="91" t="s">
        <v>1580</v>
      </c>
      <c r="B522" s="91">
        <v>2</v>
      </c>
      <c r="C522" s="121">
        <v>0.005307980920490494</v>
      </c>
      <c r="D522" s="91" t="s">
        <v>1199</v>
      </c>
      <c r="E522" s="91" t="b">
        <v>0</v>
      </c>
      <c r="F522" s="91" t="b">
        <v>0</v>
      </c>
      <c r="G522" s="91" t="b">
        <v>0</v>
      </c>
    </row>
    <row r="523" spans="1:7" ht="15">
      <c r="A523" s="91" t="s">
        <v>1581</v>
      </c>
      <c r="B523" s="91">
        <v>2</v>
      </c>
      <c r="C523" s="121">
        <v>0.005307980920490494</v>
      </c>
      <c r="D523" s="91" t="s">
        <v>1199</v>
      </c>
      <c r="E523" s="91" t="b">
        <v>0</v>
      </c>
      <c r="F523" s="91" t="b">
        <v>0</v>
      </c>
      <c r="G523" s="91" t="b">
        <v>0</v>
      </c>
    </row>
    <row r="524" spans="1:7" ht="15">
      <c r="A524" s="91" t="s">
        <v>1582</v>
      </c>
      <c r="B524" s="91">
        <v>2</v>
      </c>
      <c r="C524" s="121">
        <v>0.005307980920490494</v>
      </c>
      <c r="D524" s="91" t="s">
        <v>1199</v>
      </c>
      <c r="E524" s="91" t="b">
        <v>0</v>
      </c>
      <c r="F524" s="91" t="b">
        <v>0</v>
      </c>
      <c r="G524" s="91" t="b">
        <v>0</v>
      </c>
    </row>
    <row r="525" spans="1:7" ht="15">
      <c r="A525" s="91" t="s">
        <v>1583</v>
      </c>
      <c r="B525" s="91">
        <v>2</v>
      </c>
      <c r="C525" s="121">
        <v>0.005307980920490494</v>
      </c>
      <c r="D525" s="91" t="s">
        <v>1199</v>
      </c>
      <c r="E525" s="91" t="b">
        <v>0</v>
      </c>
      <c r="F525" s="91" t="b">
        <v>0</v>
      </c>
      <c r="G525" s="91" t="b">
        <v>0</v>
      </c>
    </row>
    <row r="526" spans="1:7" ht="15">
      <c r="A526" s="91" t="s">
        <v>1584</v>
      </c>
      <c r="B526" s="91">
        <v>2</v>
      </c>
      <c r="C526" s="121">
        <v>0.005307980920490494</v>
      </c>
      <c r="D526" s="91" t="s">
        <v>1199</v>
      </c>
      <c r="E526" s="91" t="b">
        <v>0</v>
      </c>
      <c r="F526" s="91" t="b">
        <v>0</v>
      </c>
      <c r="G526" s="91" t="b">
        <v>0</v>
      </c>
    </row>
    <row r="527" spans="1:7" ht="15">
      <c r="A527" s="91" t="s">
        <v>1585</v>
      </c>
      <c r="B527" s="91">
        <v>2</v>
      </c>
      <c r="C527" s="121">
        <v>0.005307980920490494</v>
      </c>
      <c r="D527" s="91" t="s">
        <v>1199</v>
      </c>
      <c r="E527" s="91" t="b">
        <v>0</v>
      </c>
      <c r="F527" s="91" t="b">
        <v>0</v>
      </c>
      <c r="G527" s="91" t="b">
        <v>0</v>
      </c>
    </row>
    <row r="528" spans="1:7" ht="15">
      <c r="A528" s="91" t="s">
        <v>1586</v>
      </c>
      <c r="B528" s="91">
        <v>2</v>
      </c>
      <c r="C528" s="121">
        <v>0.005307980920490494</v>
      </c>
      <c r="D528" s="91" t="s">
        <v>1199</v>
      </c>
      <c r="E528" s="91" t="b">
        <v>0</v>
      </c>
      <c r="F528" s="91" t="b">
        <v>0</v>
      </c>
      <c r="G528" s="91" t="b">
        <v>0</v>
      </c>
    </row>
    <row r="529" spans="1:7" ht="15">
      <c r="A529" s="91" t="s">
        <v>1587</v>
      </c>
      <c r="B529" s="91">
        <v>2</v>
      </c>
      <c r="C529" s="121">
        <v>0.005307980920490494</v>
      </c>
      <c r="D529" s="91" t="s">
        <v>1199</v>
      </c>
      <c r="E529" s="91" t="b">
        <v>0</v>
      </c>
      <c r="F529" s="91" t="b">
        <v>0</v>
      </c>
      <c r="G529" s="91" t="b">
        <v>0</v>
      </c>
    </row>
    <row r="530" spans="1:7" ht="15">
      <c r="A530" s="91" t="s">
        <v>1588</v>
      </c>
      <c r="B530" s="91">
        <v>2</v>
      </c>
      <c r="C530" s="121">
        <v>0.005307980920490494</v>
      </c>
      <c r="D530" s="91" t="s">
        <v>1199</v>
      </c>
      <c r="E530" s="91" t="b">
        <v>0</v>
      </c>
      <c r="F530" s="91" t="b">
        <v>0</v>
      </c>
      <c r="G530" s="91" t="b">
        <v>0</v>
      </c>
    </row>
    <row r="531" spans="1:7" ht="15">
      <c r="A531" s="91" t="s">
        <v>1589</v>
      </c>
      <c r="B531" s="91">
        <v>2</v>
      </c>
      <c r="C531" s="121">
        <v>0.005307980920490494</v>
      </c>
      <c r="D531" s="91" t="s">
        <v>1199</v>
      </c>
      <c r="E531" s="91" t="b">
        <v>0</v>
      </c>
      <c r="F531" s="91" t="b">
        <v>0</v>
      </c>
      <c r="G531" s="91" t="b">
        <v>0</v>
      </c>
    </row>
    <row r="532" spans="1:7" ht="15">
      <c r="A532" s="91" t="s">
        <v>1590</v>
      </c>
      <c r="B532" s="91">
        <v>2</v>
      </c>
      <c r="C532" s="121">
        <v>0.005307980920490494</v>
      </c>
      <c r="D532" s="91" t="s">
        <v>1199</v>
      </c>
      <c r="E532" s="91" t="b">
        <v>0</v>
      </c>
      <c r="F532" s="91" t="b">
        <v>0</v>
      </c>
      <c r="G532" s="91" t="b">
        <v>0</v>
      </c>
    </row>
    <row r="533" spans="1:7" ht="15">
      <c r="A533" s="91" t="s">
        <v>1591</v>
      </c>
      <c r="B533" s="91">
        <v>2</v>
      </c>
      <c r="C533" s="121">
        <v>0.005307980920490494</v>
      </c>
      <c r="D533" s="91" t="s">
        <v>1199</v>
      </c>
      <c r="E533" s="91" t="b">
        <v>0</v>
      </c>
      <c r="F533" s="91" t="b">
        <v>0</v>
      </c>
      <c r="G533" s="91" t="b">
        <v>0</v>
      </c>
    </row>
    <row r="534" spans="1:7" ht="15">
      <c r="A534" s="91" t="s">
        <v>1592</v>
      </c>
      <c r="B534" s="91">
        <v>2</v>
      </c>
      <c r="C534" s="121">
        <v>0.005307980920490494</v>
      </c>
      <c r="D534" s="91" t="s">
        <v>1199</v>
      </c>
      <c r="E534" s="91" t="b">
        <v>0</v>
      </c>
      <c r="F534" s="91" t="b">
        <v>0</v>
      </c>
      <c r="G534" s="91" t="b">
        <v>0</v>
      </c>
    </row>
    <row r="535" spans="1:7" ht="15">
      <c r="A535" s="91" t="s">
        <v>1593</v>
      </c>
      <c r="B535" s="91">
        <v>2</v>
      </c>
      <c r="C535" s="121">
        <v>0.005307980920490494</v>
      </c>
      <c r="D535" s="91" t="s">
        <v>1199</v>
      </c>
      <c r="E535" s="91" t="b">
        <v>0</v>
      </c>
      <c r="F535" s="91" t="b">
        <v>0</v>
      </c>
      <c r="G535" s="91" t="b">
        <v>0</v>
      </c>
    </row>
    <row r="536" spans="1:7" ht="15">
      <c r="A536" s="91" t="s">
        <v>1333</v>
      </c>
      <c r="B536" s="91">
        <v>2</v>
      </c>
      <c r="C536" s="121">
        <v>0.008244858926968359</v>
      </c>
      <c r="D536" s="91" t="s">
        <v>1199</v>
      </c>
      <c r="E536" s="91" t="b">
        <v>0</v>
      </c>
      <c r="F536" s="91" t="b">
        <v>0</v>
      </c>
      <c r="G536" s="91" t="b">
        <v>0</v>
      </c>
    </row>
    <row r="537" spans="1:7" ht="15">
      <c r="A537" s="91" t="s">
        <v>1334</v>
      </c>
      <c r="B537" s="91">
        <v>2</v>
      </c>
      <c r="C537" s="121">
        <v>0.005307980920490494</v>
      </c>
      <c r="D537" s="91" t="s">
        <v>1199</v>
      </c>
      <c r="E537" s="91" t="b">
        <v>0</v>
      </c>
      <c r="F537" s="91" t="b">
        <v>0</v>
      </c>
      <c r="G537" s="91" t="b">
        <v>0</v>
      </c>
    </row>
    <row r="538" spans="1:7" ht="15">
      <c r="A538" s="91" t="s">
        <v>1335</v>
      </c>
      <c r="B538" s="91">
        <v>2</v>
      </c>
      <c r="C538" s="121">
        <v>0.005307980920490494</v>
      </c>
      <c r="D538" s="91" t="s">
        <v>1199</v>
      </c>
      <c r="E538" s="91" t="b">
        <v>0</v>
      </c>
      <c r="F538" s="91" t="b">
        <v>0</v>
      </c>
      <c r="G538" s="91" t="b">
        <v>0</v>
      </c>
    </row>
    <row r="539" spans="1:7" ht="15">
      <c r="A539" s="91" t="s">
        <v>1336</v>
      </c>
      <c r="B539" s="91">
        <v>2</v>
      </c>
      <c r="C539" s="121">
        <v>0.005307980920490494</v>
      </c>
      <c r="D539" s="91" t="s">
        <v>1199</v>
      </c>
      <c r="E539" s="91" t="b">
        <v>0</v>
      </c>
      <c r="F539" s="91" t="b">
        <v>0</v>
      </c>
      <c r="G539" s="91" t="b">
        <v>0</v>
      </c>
    </row>
    <row r="540" spans="1:7" ht="15">
      <c r="A540" s="91" t="s">
        <v>1636</v>
      </c>
      <c r="B540" s="91">
        <v>2</v>
      </c>
      <c r="C540" s="121">
        <v>0.005307980920490494</v>
      </c>
      <c r="D540" s="91" t="s">
        <v>1199</v>
      </c>
      <c r="E540" s="91" t="b">
        <v>0</v>
      </c>
      <c r="F540" s="91" t="b">
        <v>0</v>
      </c>
      <c r="G540" s="91" t="b">
        <v>0</v>
      </c>
    </row>
    <row r="541" spans="1:7" ht="15">
      <c r="A541" s="91" t="s">
        <v>1637</v>
      </c>
      <c r="B541" s="91">
        <v>2</v>
      </c>
      <c r="C541" s="121">
        <v>0.005307980920490494</v>
      </c>
      <c r="D541" s="91" t="s">
        <v>1199</v>
      </c>
      <c r="E541" s="91" t="b">
        <v>0</v>
      </c>
      <c r="F541" s="91" t="b">
        <v>0</v>
      </c>
      <c r="G541" s="91" t="b">
        <v>0</v>
      </c>
    </row>
    <row r="542" spans="1:7" ht="15">
      <c r="A542" s="91" t="s">
        <v>1638</v>
      </c>
      <c r="B542" s="91">
        <v>2</v>
      </c>
      <c r="C542" s="121">
        <v>0.005307980920490494</v>
      </c>
      <c r="D542" s="91" t="s">
        <v>1199</v>
      </c>
      <c r="E542" s="91" t="b">
        <v>0</v>
      </c>
      <c r="F542" s="91" t="b">
        <v>0</v>
      </c>
      <c r="G542" s="91" t="b">
        <v>0</v>
      </c>
    </row>
    <row r="543" spans="1:7" ht="15">
      <c r="A543" s="91" t="s">
        <v>1639</v>
      </c>
      <c r="B543" s="91">
        <v>2</v>
      </c>
      <c r="C543" s="121">
        <v>0.005307980920490494</v>
      </c>
      <c r="D543" s="91" t="s">
        <v>1199</v>
      </c>
      <c r="E543" s="91" t="b">
        <v>0</v>
      </c>
      <c r="F543" s="91" t="b">
        <v>0</v>
      </c>
      <c r="G543" s="91" t="b">
        <v>0</v>
      </c>
    </row>
    <row r="544" spans="1:7" ht="15">
      <c r="A544" s="91" t="s">
        <v>1640</v>
      </c>
      <c r="B544" s="91">
        <v>2</v>
      </c>
      <c r="C544" s="121">
        <v>0.005307980920490494</v>
      </c>
      <c r="D544" s="91" t="s">
        <v>1199</v>
      </c>
      <c r="E544" s="91" t="b">
        <v>0</v>
      </c>
      <c r="F544" s="91" t="b">
        <v>0</v>
      </c>
      <c r="G544" s="91" t="b">
        <v>0</v>
      </c>
    </row>
    <row r="545" spans="1:7" ht="15">
      <c r="A545" s="91" t="s">
        <v>1635</v>
      </c>
      <c r="B545" s="91">
        <v>2</v>
      </c>
      <c r="C545" s="121">
        <v>0.008244858926968359</v>
      </c>
      <c r="D545" s="91" t="s">
        <v>1199</v>
      </c>
      <c r="E545" s="91" t="b">
        <v>0</v>
      </c>
      <c r="F545" s="91" t="b">
        <v>0</v>
      </c>
      <c r="G545" s="91" t="b">
        <v>0</v>
      </c>
    </row>
    <row r="546" spans="1:7" ht="15">
      <c r="A546" s="91" t="s">
        <v>1285</v>
      </c>
      <c r="B546" s="91">
        <v>2</v>
      </c>
      <c r="C546" s="121">
        <v>0.008244858926968359</v>
      </c>
      <c r="D546" s="91" t="s">
        <v>1199</v>
      </c>
      <c r="E546" s="91" t="b">
        <v>0</v>
      </c>
      <c r="F546" s="91" t="b">
        <v>0</v>
      </c>
      <c r="G546" s="91" t="b">
        <v>0</v>
      </c>
    </row>
    <row r="547" spans="1:7" ht="15">
      <c r="A547" s="91" t="s">
        <v>354</v>
      </c>
      <c r="B547" s="91">
        <v>3</v>
      </c>
      <c r="C547" s="121">
        <v>0</v>
      </c>
      <c r="D547" s="91" t="s">
        <v>1732</v>
      </c>
      <c r="E547" s="91" t="b">
        <v>0</v>
      </c>
      <c r="F547" s="91" t="b">
        <v>0</v>
      </c>
      <c r="G547" s="91" t="b">
        <v>0</v>
      </c>
    </row>
    <row r="548" spans="1:7" ht="15">
      <c r="A548" s="91" t="s">
        <v>1319</v>
      </c>
      <c r="B548" s="91">
        <v>3</v>
      </c>
      <c r="C548" s="121">
        <v>0</v>
      </c>
      <c r="D548" s="91" t="s">
        <v>1732</v>
      </c>
      <c r="E548" s="91" t="b">
        <v>0</v>
      </c>
      <c r="F548" s="91" t="b">
        <v>0</v>
      </c>
      <c r="G548" s="91" t="b">
        <v>0</v>
      </c>
    </row>
    <row r="549" spans="1:7" ht="15">
      <c r="A549" s="91" t="s">
        <v>1300</v>
      </c>
      <c r="B549" s="91">
        <v>3</v>
      </c>
      <c r="C549" s="121">
        <v>0</v>
      </c>
      <c r="D549" s="91" t="s">
        <v>1732</v>
      </c>
      <c r="E549" s="91" t="b">
        <v>0</v>
      </c>
      <c r="F549" s="91" t="b">
        <v>0</v>
      </c>
      <c r="G549" s="91" t="b">
        <v>0</v>
      </c>
    </row>
    <row r="550" spans="1:7" ht="15">
      <c r="A550" s="91" t="s">
        <v>1320</v>
      </c>
      <c r="B550" s="91">
        <v>3</v>
      </c>
      <c r="C550" s="121">
        <v>0</v>
      </c>
      <c r="D550" s="91" t="s">
        <v>1732</v>
      </c>
      <c r="E550" s="91" t="b">
        <v>0</v>
      </c>
      <c r="F550" s="91" t="b">
        <v>0</v>
      </c>
      <c r="G550" s="91" t="b">
        <v>0</v>
      </c>
    </row>
    <row r="551" spans="1:7" ht="15">
      <c r="A551" s="91" t="s">
        <v>1321</v>
      </c>
      <c r="B551" s="91">
        <v>3</v>
      </c>
      <c r="C551" s="121">
        <v>0</v>
      </c>
      <c r="D551" s="91" t="s">
        <v>1732</v>
      </c>
      <c r="E551" s="91" t="b">
        <v>0</v>
      </c>
      <c r="F551" s="91" t="b">
        <v>0</v>
      </c>
      <c r="G551" s="91" t="b">
        <v>0</v>
      </c>
    </row>
    <row r="552" spans="1:7" ht="15">
      <c r="A552" s="91" t="s">
        <v>1322</v>
      </c>
      <c r="B552" s="91">
        <v>3</v>
      </c>
      <c r="C552" s="121">
        <v>0</v>
      </c>
      <c r="D552" s="91" t="s">
        <v>1732</v>
      </c>
      <c r="E552" s="91" t="b">
        <v>0</v>
      </c>
      <c r="F552" s="91" t="b">
        <v>0</v>
      </c>
      <c r="G552" s="91" t="b">
        <v>0</v>
      </c>
    </row>
    <row r="553" spans="1:7" ht="15">
      <c r="A553" s="91" t="s">
        <v>1323</v>
      </c>
      <c r="B553" s="91">
        <v>3</v>
      </c>
      <c r="C553" s="121">
        <v>0</v>
      </c>
      <c r="D553" s="91" t="s">
        <v>1732</v>
      </c>
      <c r="E553" s="91" t="b">
        <v>0</v>
      </c>
      <c r="F553" s="91" t="b">
        <v>0</v>
      </c>
      <c r="G553" s="91" t="b">
        <v>0</v>
      </c>
    </row>
    <row r="554" spans="1:7" ht="15">
      <c r="A554" s="91" t="s">
        <v>1324</v>
      </c>
      <c r="B554" s="91">
        <v>3</v>
      </c>
      <c r="C554" s="121">
        <v>0</v>
      </c>
      <c r="D554" s="91" t="s">
        <v>1732</v>
      </c>
      <c r="E554" s="91" t="b">
        <v>0</v>
      </c>
      <c r="F554" s="91" t="b">
        <v>0</v>
      </c>
      <c r="G554" s="91" t="b">
        <v>0</v>
      </c>
    </row>
    <row r="555" spans="1:7" ht="15">
      <c r="A555" s="91" t="s">
        <v>1325</v>
      </c>
      <c r="B555" s="91">
        <v>3</v>
      </c>
      <c r="C555" s="121">
        <v>0</v>
      </c>
      <c r="D555" s="91" t="s">
        <v>1732</v>
      </c>
      <c r="E555" s="91" t="b">
        <v>0</v>
      </c>
      <c r="F555" s="91" t="b">
        <v>0</v>
      </c>
      <c r="G555" s="91" t="b">
        <v>0</v>
      </c>
    </row>
    <row r="556" spans="1:7" ht="15">
      <c r="A556" s="91" t="s">
        <v>1326</v>
      </c>
      <c r="B556" s="91">
        <v>3</v>
      </c>
      <c r="C556" s="121">
        <v>0</v>
      </c>
      <c r="D556" s="91" t="s">
        <v>1732</v>
      </c>
      <c r="E556" s="91" t="b">
        <v>0</v>
      </c>
      <c r="F556" s="91" t="b">
        <v>0</v>
      </c>
      <c r="G556" s="91" t="b">
        <v>0</v>
      </c>
    </row>
    <row r="557" spans="1:7" ht="15">
      <c r="A557" s="91" t="s">
        <v>354</v>
      </c>
      <c r="B557" s="91">
        <v>2</v>
      </c>
      <c r="C557" s="121">
        <v>0</v>
      </c>
      <c r="D557" s="91" t="s">
        <v>1733</v>
      </c>
      <c r="E557" s="91" t="b">
        <v>0</v>
      </c>
      <c r="F557" s="91" t="b">
        <v>0</v>
      </c>
      <c r="G557" s="91" t="b">
        <v>0</v>
      </c>
    </row>
    <row r="558" spans="1:7" ht="15">
      <c r="A558" s="91" t="s">
        <v>1594</v>
      </c>
      <c r="B558" s="91">
        <v>2</v>
      </c>
      <c r="C558" s="121">
        <v>0</v>
      </c>
      <c r="D558" s="91" t="s">
        <v>1733</v>
      </c>
      <c r="E558" s="91" t="b">
        <v>0</v>
      </c>
      <c r="F558" s="91" t="b">
        <v>0</v>
      </c>
      <c r="G558" s="91" t="b">
        <v>0</v>
      </c>
    </row>
    <row r="559" spans="1:7" ht="15">
      <c r="A559" s="91" t="s">
        <v>1595</v>
      </c>
      <c r="B559" s="91">
        <v>2</v>
      </c>
      <c r="C559" s="121">
        <v>0</v>
      </c>
      <c r="D559" s="91" t="s">
        <v>1733</v>
      </c>
      <c r="E559" s="91" t="b">
        <v>0</v>
      </c>
      <c r="F559" s="91" t="b">
        <v>0</v>
      </c>
      <c r="G559" s="91" t="b">
        <v>0</v>
      </c>
    </row>
    <row r="560" spans="1:7" ht="15">
      <c r="A560" s="91" t="s">
        <v>1596</v>
      </c>
      <c r="B560" s="91">
        <v>2</v>
      </c>
      <c r="C560" s="121">
        <v>0</v>
      </c>
      <c r="D560" s="91" t="s">
        <v>1733</v>
      </c>
      <c r="E560" s="91" t="b">
        <v>0</v>
      </c>
      <c r="F560" s="91" t="b">
        <v>0</v>
      </c>
      <c r="G560" s="91" t="b">
        <v>0</v>
      </c>
    </row>
    <row r="561" spans="1:7" ht="15">
      <c r="A561" s="91" t="s">
        <v>1597</v>
      </c>
      <c r="B561" s="91">
        <v>2</v>
      </c>
      <c r="C561" s="121">
        <v>0</v>
      </c>
      <c r="D561" s="91" t="s">
        <v>1733</v>
      </c>
      <c r="E561" s="91" t="b">
        <v>0</v>
      </c>
      <c r="F561" s="91" t="b">
        <v>0</v>
      </c>
      <c r="G561" s="91" t="b">
        <v>0</v>
      </c>
    </row>
    <row r="562" spans="1:7" ht="15">
      <c r="A562" s="91" t="s">
        <v>1306</v>
      </c>
      <c r="B562" s="91">
        <v>2</v>
      </c>
      <c r="C562" s="121">
        <v>0</v>
      </c>
      <c r="D562" s="91" t="s">
        <v>1733</v>
      </c>
      <c r="E562" s="91" t="b">
        <v>0</v>
      </c>
      <c r="F562" s="91" t="b">
        <v>0</v>
      </c>
      <c r="G562" s="91" t="b">
        <v>0</v>
      </c>
    </row>
    <row r="563" spans="1:7" ht="15">
      <c r="A563" s="91" t="s">
        <v>1598</v>
      </c>
      <c r="B563" s="91">
        <v>2</v>
      </c>
      <c r="C563" s="121">
        <v>0</v>
      </c>
      <c r="D563" s="91" t="s">
        <v>1733</v>
      </c>
      <c r="E563" s="91" t="b">
        <v>0</v>
      </c>
      <c r="F563" s="91" t="b">
        <v>0</v>
      </c>
      <c r="G563" s="91" t="b">
        <v>0</v>
      </c>
    </row>
    <row r="564" spans="1:7" ht="15">
      <c r="A564" s="91" t="s">
        <v>1599</v>
      </c>
      <c r="B564" s="91">
        <v>2</v>
      </c>
      <c r="C564" s="121">
        <v>0</v>
      </c>
      <c r="D564" s="91" t="s">
        <v>1733</v>
      </c>
      <c r="E564" s="91" t="b">
        <v>0</v>
      </c>
      <c r="F564" s="91" t="b">
        <v>0</v>
      </c>
      <c r="G564" s="91" t="b">
        <v>0</v>
      </c>
    </row>
    <row r="565" spans="1:7" ht="15">
      <c r="A565" s="91" t="s">
        <v>1600</v>
      </c>
      <c r="B565" s="91">
        <v>2</v>
      </c>
      <c r="C565" s="121">
        <v>0</v>
      </c>
      <c r="D565" s="91" t="s">
        <v>1733</v>
      </c>
      <c r="E565" s="91" t="b">
        <v>0</v>
      </c>
      <c r="F565" s="91" t="b">
        <v>0</v>
      </c>
      <c r="G565" s="91" t="b">
        <v>0</v>
      </c>
    </row>
    <row r="566" spans="1:7" ht="15">
      <c r="A566" s="91" t="s">
        <v>1601</v>
      </c>
      <c r="B566" s="91">
        <v>2</v>
      </c>
      <c r="C566" s="121">
        <v>0</v>
      </c>
      <c r="D566" s="91" t="s">
        <v>1733</v>
      </c>
      <c r="E566" s="91" t="b">
        <v>0</v>
      </c>
      <c r="F566" s="91" t="b">
        <v>0</v>
      </c>
      <c r="G566" s="91" t="b">
        <v>0</v>
      </c>
    </row>
    <row r="567" spans="1:7" ht="15">
      <c r="A567" s="91" t="s">
        <v>1602</v>
      </c>
      <c r="B567" s="91">
        <v>2</v>
      </c>
      <c r="C567" s="121">
        <v>0</v>
      </c>
      <c r="D567" s="91" t="s">
        <v>1733</v>
      </c>
      <c r="E567" s="91" t="b">
        <v>0</v>
      </c>
      <c r="F567" s="91" t="b">
        <v>0</v>
      </c>
      <c r="G567" s="91" t="b">
        <v>0</v>
      </c>
    </row>
    <row r="568" spans="1:7" ht="15">
      <c r="A568" s="91" t="s">
        <v>1603</v>
      </c>
      <c r="B568" s="91">
        <v>2</v>
      </c>
      <c r="C568" s="121">
        <v>0</v>
      </c>
      <c r="D568" s="91" t="s">
        <v>1733</v>
      </c>
      <c r="E568" s="91" t="b">
        <v>0</v>
      </c>
      <c r="F568" s="91" t="b">
        <v>0</v>
      </c>
      <c r="G568" s="91" t="b">
        <v>0</v>
      </c>
    </row>
    <row r="569" spans="1:7" ht="15">
      <c r="A569" s="91" t="s">
        <v>1604</v>
      </c>
      <c r="B569" s="91">
        <v>2</v>
      </c>
      <c r="C569" s="121">
        <v>0</v>
      </c>
      <c r="D569" s="91" t="s">
        <v>1733</v>
      </c>
      <c r="E569" s="91" t="b">
        <v>0</v>
      </c>
      <c r="F569" s="91" t="b">
        <v>0</v>
      </c>
      <c r="G569"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17DBE-A0D8-4AF9-B32D-36E9D8685936}">
  <dimension ref="A1:L58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7" t="s">
        <v>1651</v>
      </c>
      <c r="B1" s="7" t="s">
        <v>1652</v>
      </c>
      <c r="C1" s="7" t="s">
        <v>1645</v>
      </c>
      <c r="D1" s="7" t="s">
        <v>1646</v>
      </c>
      <c r="E1" s="7" t="s">
        <v>1653</v>
      </c>
      <c r="F1" s="7" t="s">
        <v>144</v>
      </c>
      <c r="G1" s="7" t="s">
        <v>1654</v>
      </c>
      <c r="H1" s="7" t="s">
        <v>1655</v>
      </c>
      <c r="I1" s="7" t="s">
        <v>1656</v>
      </c>
      <c r="J1" s="7" t="s">
        <v>1657</v>
      </c>
      <c r="K1" s="7" t="s">
        <v>1658</v>
      </c>
      <c r="L1" s="7" t="s">
        <v>1659</v>
      </c>
    </row>
    <row r="2" spans="1:12" ht="15">
      <c r="A2" s="91" t="s">
        <v>1287</v>
      </c>
      <c r="B2" s="91" t="s">
        <v>1283</v>
      </c>
      <c r="C2" s="91">
        <v>44</v>
      </c>
      <c r="D2" s="121">
        <v>0.005237837559137711</v>
      </c>
      <c r="E2" s="121">
        <v>1.7044306842436954</v>
      </c>
      <c r="F2" s="91" t="s">
        <v>1647</v>
      </c>
      <c r="G2" s="91" t="b">
        <v>0</v>
      </c>
      <c r="H2" s="91" t="b">
        <v>0</v>
      </c>
      <c r="I2" s="91" t="b">
        <v>0</v>
      </c>
      <c r="J2" s="91" t="b">
        <v>0</v>
      </c>
      <c r="K2" s="91" t="b">
        <v>0</v>
      </c>
      <c r="L2" s="91" t="b">
        <v>0</v>
      </c>
    </row>
    <row r="3" spans="1:12" ht="15">
      <c r="A3" s="91" t="s">
        <v>1283</v>
      </c>
      <c r="B3" s="91" t="s">
        <v>1288</v>
      </c>
      <c r="C3" s="91">
        <v>44</v>
      </c>
      <c r="D3" s="121">
        <v>0.005237837559137711</v>
      </c>
      <c r="E3" s="121">
        <v>1.7044306842436954</v>
      </c>
      <c r="F3" s="91" t="s">
        <v>1647</v>
      </c>
      <c r="G3" s="91" t="b">
        <v>0</v>
      </c>
      <c r="H3" s="91" t="b">
        <v>0</v>
      </c>
      <c r="I3" s="91" t="b">
        <v>0</v>
      </c>
      <c r="J3" s="91" t="b">
        <v>0</v>
      </c>
      <c r="K3" s="91" t="b">
        <v>0</v>
      </c>
      <c r="L3" s="91" t="b">
        <v>0</v>
      </c>
    </row>
    <row r="4" spans="1:12" ht="15">
      <c r="A4" s="91" t="s">
        <v>1288</v>
      </c>
      <c r="B4" s="91" t="s">
        <v>1289</v>
      </c>
      <c r="C4" s="91">
        <v>44</v>
      </c>
      <c r="D4" s="121">
        <v>0.005237837559137711</v>
      </c>
      <c r="E4" s="121">
        <v>1.7511740877860216</v>
      </c>
      <c r="F4" s="91" t="s">
        <v>1647</v>
      </c>
      <c r="G4" s="91" t="b">
        <v>0</v>
      </c>
      <c r="H4" s="91" t="b">
        <v>0</v>
      </c>
      <c r="I4" s="91" t="b">
        <v>0</v>
      </c>
      <c r="J4" s="91" t="b">
        <v>0</v>
      </c>
      <c r="K4" s="91" t="b">
        <v>0</v>
      </c>
      <c r="L4" s="91" t="b">
        <v>0</v>
      </c>
    </row>
    <row r="5" spans="1:12" ht="15">
      <c r="A5" s="91" t="s">
        <v>1289</v>
      </c>
      <c r="B5" s="91" t="s">
        <v>1290</v>
      </c>
      <c r="C5" s="91">
        <v>44</v>
      </c>
      <c r="D5" s="121">
        <v>0.005237837559137711</v>
      </c>
      <c r="E5" s="121">
        <v>1.7511740877860216</v>
      </c>
      <c r="F5" s="91" t="s">
        <v>1647</v>
      </c>
      <c r="G5" s="91" t="b">
        <v>0</v>
      </c>
      <c r="H5" s="91" t="b">
        <v>0</v>
      </c>
      <c r="I5" s="91" t="b">
        <v>0</v>
      </c>
      <c r="J5" s="91" t="b">
        <v>0</v>
      </c>
      <c r="K5" s="91" t="b">
        <v>0</v>
      </c>
      <c r="L5" s="91" t="b">
        <v>0</v>
      </c>
    </row>
    <row r="6" spans="1:12" ht="15">
      <c r="A6" s="91" t="s">
        <v>1290</v>
      </c>
      <c r="B6" s="91" t="s">
        <v>1291</v>
      </c>
      <c r="C6" s="91">
        <v>44</v>
      </c>
      <c r="D6" s="121">
        <v>0.005237837559137711</v>
      </c>
      <c r="E6" s="121">
        <v>1.7511740877860216</v>
      </c>
      <c r="F6" s="91" t="s">
        <v>1647</v>
      </c>
      <c r="G6" s="91" t="b">
        <v>0</v>
      </c>
      <c r="H6" s="91" t="b">
        <v>0</v>
      </c>
      <c r="I6" s="91" t="b">
        <v>0</v>
      </c>
      <c r="J6" s="91" t="b">
        <v>0</v>
      </c>
      <c r="K6" s="91" t="b">
        <v>0</v>
      </c>
      <c r="L6" s="91" t="b">
        <v>0</v>
      </c>
    </row>
    <row r="7" spans="1:12" ht="15">
      <c r="A7" s="91" t="s">
        <v>1291</v>
      </c>
      <c r="B7" s="91" t="s">
        <v>1292</v>
      </c>
      <c r="C7" s="91">
        <v>44</v>
      </c>
      <c r="D7" s="121">
        <v>0.005237837559137711</v>
      </c>
      <c r="E7" s="121">
        <v>1.7511740877860216</v>
      </c>
      <c r="F7" s="91" t="s">
        <v>1647</v>
      </c>
      <c r="G7" s="91" t="b">
        <v>0</v>
      </c>
      <c r="H7" s="91" t="b">
        <v>0</v>
      </c>
      <c r="I7" s="91" t="b">
        <v>0</v>
      </c>
      <c r="J7" s="91" t="b">
        <v>0</v>
      </c>
      <c r="K7" s="91" t="b">
        <v>0</v>
      </c>
      <c r="L7" s="91" t="b">
        <v>0</v>
      </c>
    </row>
    <row r="8" spans="1:12" ht="15">
      <c r="A8" s="91" t="s">
        <v>1292</v>
      </c>
      <c r="B8" s="91" t="s">
        <v>1293</v>
      </c>
      <c r="C8" s="91">
        <v>44</v>
      </c>
      <c r="D8" s="121">
        <v>0.005237837559137711</v>
      </c>
      <c r="E8" s="121">
        <v>1.7511740877860216</v>
      </c>
      <c r="F8" s="91" t="s">
        <v>1647</v>
      </c>
      <c r="G8" s="91" t="b">
        <v>0</v>
      </c>
      <c r="H8" s="91" t="b">
        <v>0</v>
      </c>
      <c r="I8" s="91" t="b">
        <v>0</v>
      </c>
      <c r="J8" s="91" t="b">
        <v>0</v>
      </c>
      <c r="K8" s="91" t="b">
        <v>0</v>
      </c>
      <c r="L8" s="91" t="b">
        <v>0</v>
      </c>
    </row>
    <row r="9" spans="1:12" ht="15">
      <c r="A9" s="91" t="s">
        <v>1293</v>
      </c>
      <c r="B9" s="91" t="s">
        <v>1262</v>
      </c>
      <c r="C9" s="91">
        <v>44</v>
      </c>
      <c r="D9" s="121">
        <v>0.005237837559137711</v>
      </c>
      <c r="E9" s="121">
        <v>1.3775934249734287</v>
      </c>
      <c r="F9" s="91" t="s">
        <v>1647</v>
      </c>
      <c r="G9" s="91" t="b">
        <v>0</v>
      </c>
      <c r="H9" s="91" t="b">
        <v>0</v>
      </c>
      <c r="I9" s="91" t="b">
        <v>0</v>
      </c>
      <c r="J9" s="91" t="b">
        <v>0</v>
      </c>
      <c r="K9" s="91" t="b">
        <v>0</v>
      </c>
      <c r="L9" s="91" t="b">
        <v>0</v>
      </c>
    </row>
    <row r="10" spans="1:12" ht="15">
      <c r="A10" s="91" t="s">
        <v>1262</v>
      </c>
      <c r="B10" s="91" t="s">
        <v>1466</v>
      </c>
      <c r="C10" s="91">
        <v>44</v>
      </c>
      <c r="D10" s="121">
        <v>0.005237837559137711</v>
      </c>
      <c r="E10" s="121">
        <v>1.3775934249734287</v>
      </c>
      <c r="F10" s="91" t="s">
        <v>1647</v>
      </c>
      <c r="G10" s="91" t="b">
        <v>0</v>
      </c>
      <c r="H10" s="91" t="b">
        <v>0</v>
      </c>
      <c r="I10" s="91" t="b">
        <v>0</v>
      </c>
      <c r="J10" s="91" t="b">
        <v>0</v>
      </c>
      <c r="K10" s="91" t="b">
        <v>0</v>
      </c>
      <c r="L10" s="91" t="b">
        <v>0</v>
      </c>
    </row>
    <row r="11" spans="1:12" ht="15">
      <c r="A11" s="91" t="s">
        <v>1466</v>
      </c>
      <c r="B11" s="91" t="s">
        <v>1467</v>
      </c>
      <c r="C11" s="91">
        <v>44</v>
      </c>
      <c r="D11" s="121">
        <v>0.005237837559137711</v>
      </c>
      <c r="E11" s="121">
        <v>1.7511740877860216</v>
      </c>
      <c r="F11" s="91" t="s">
        <v>1647</v>
      </c>
      <c r="G11" s="91" t="b">
        <v>0</v>
      </c>
      <c r="H11" s="91" t="b">
        <v>0</v>
      </c>
      <c r="I11" s="91" t="b">
        <v>0</v>
      </c>
      <c r="J11" s="91" t="b">
        <v>0</v>
      </c>
      <c r="K11" s="91" t="b">
        <v>0</v>
      </c>
      <c r="L11" s="91" t="b">
        <v>0</v>
      </c>
    </row>
    <row r="12" spans="1:12" ht="15">
      <c r="A12" s="91" t="s">
        <v>1467</v>
      </c>
      <c r="B12" s="91" t="s">
        <v>1468</v>
      </c>
      <c r="C12" s="91">
        <v>44</v>
      </c>
      <c r="D12" s="121">
        <v>0.005237837559137711</v>
      </c>
      <c r="E12" s="121">
        <v>1.7511740877860216</v>
      </c>
      <c r="F12" s="91" t="s">
        <v>1647</v>
      </c>
      <c r="G12" s="91" t="b">
        <v>0</v>
      </c>
      <c r="H12" s="91" t="b">
        <v>0</v>
      </c>
      <c r="I12" s="91" t="b">
        <v>0</v>
      </c>
      <c r="J12" s="91" t="b">
        <v>0</v>
      </c>
      <c r="K12" s="91" t="b">
        <v>0</v>
      </c>
      <c r="L12" s="91" t="b">
        <v>0</v>
      </c>
    </row>
    <row r="13" spans="1:12" ht="15">
      <c r="A13" s="91" t="s">
        <v>1468</v>
      </c>
      <c r="B13" s="91" t="s">
        <v>1285</v>
      </c>
      <c r="C13" s="91">
        <v>44</v>
      </c>
      <c r="D13" s="121">
        <v>0.005237837559137711</v>
      </c>
      <c r="E13" s="121">
        <v>1.7318689325906351</v>
      </c>
      <c r="F13" s="91" t="s">
        <v>1647</v>
      </c>
      <c r="G13" s="91" t="b">
        <v>0</v>
      </c>
      <c r="H13" s="91" t="b">
        <v>0</v>
      </c>
      <c r="I13" s="91" t="b">
        <v>0</v>
      </c>
      <c r="J13" s="91" t="b">
        <v>0</v>
      </c>
      <c r="K13" s="91" t="b">
        <v>0</v>
      </c>
      <c r="L13" s="91" t="b">
        <v>0</v>
      </c>
    </row>
    <row r="14" spans="1:12" ht="15">
      <c r="A14" s="91" t="s">
        <v>1285</v>
      </c>
      <c r="B14" s="91" t="s">
        <v>1262</v>
      </c>
      <c r="C14" s="91">
        <v>44</v>
      </c>
      <c r="D14" s="121">
        <v>0.005237837559137711</v>
      </c>
      <c r="E14" s="121">
        <v>1.358288269778042</v>
      </c>
      <c r="F14" s="91" t="s">
        <v>1647</v>
      </c>
      <c r="G14" s="91" t="b">
        <v>0</v>
      </c>
      <c r="H14" s="91" t="b">
        <v>0</v>
      </c>
      <c r="I14" s="91" t="b">
        <v>0</v>
      </c>
      <c r="J14" s="91" t="b">
        <v>0</v>
      </c>
      <c r="K14" s="91" t="b">
        <v>0</v>
      </c>
      <c r="L14" s="91" t="b">
        <v>0</v>
      </c>
    </row>
    <row r="15" spans="1:12" ht="15">
      <c r="A15" s="91" t="s">
        <v>1262</v>
      </c>
      <c r="B15" s="91" t="s">
        <v>1469</v>
      </c>
      <c r="C15" s="91">
        <v>44</v>
      </c>
      <c r="D15" s="121">
        <v>0.005237837559137711</v>
      </c>
      <c r="E15" s="121">
        <v>1.3775934249734287</v>
      </c>
      <c r="F15" s="91" t="s">
        <v>1647</v>
      </c>
      <c r="G15" s="91" t="b">
        <v>0</v>
      </c>
      <c r="H15" s="91" t="b">
        <v>0</v>
      </c>
      <c r="I15" s="91" t="b">
        <v>0</v>
      </c>
      <c r="J15" s="91" t="b">
        <v>0</v>
      </c>
      <c r="K15" s="91" t="b">
        <v>0</v>
      </c>
      <c r="L15" s="91" t="b">
        <v>0</v>
      </c>
    </row>
    <row r="16" spans="1:12" ht="15">
      <c r="A16" s="91" t="s">
        <v>1469</v>
      </c>
      <c r="B16" s="91" t="s">
        <v>1295</v>
      </c>
      <c r="C16" s="91">
        <v>44</v>
      </c>
      <c r="D16" s="121">
        <v>0.005237837559137711</v>
      </c>
      <c r="E16" s="121">
        <v>1.7318689325906351</v>
      </c>
      <c r="F16" s="91" t="s">
        <v>1647</v>
      </c>
      <c r="G16" s="91" t="b">
        <v>0</v>
      </c>
      <c r="H16" s="91" t="b">
        <v>0</v>
      </c>
      <c r="I16" s="91" t="b">
        <v>0</v>
      </c>
      <c r="J16" s="91" t="b">
        <v>0</v>
      </c>
      <c r="K16" s="91" t="b">
        <v>0</v>
      </c>
      <c r="L16" s="91" t="b">
        <v>0</v>
      </c>
    </row>
    <row r="17" spans="1:12" ht="15">
      <c r="A17" s="91" t="s">
        <v>1295</v>
      </c>
      <c r="B17" s="91" t="s">
        <v>1470</v>
      </c>
      <c r="C17" s="91">
        <v>44</v>
      </c>
      <c r="D17" s="121">
        <v>0.005237837559137711</v>
      </c>
      <c r="E17" s="121">
        <v>1.7318689325906351</v>
      </c>
      <c r="F17" s="91" t="s">
        <v>1647</v>
      </c>
      <c r="G17" s="91" t="b">
        <v>0</v>
      </c>
      <c r="H17" s="91" t="b">
        <v>0</v>
      </c>
      <c r="I17" s="91" t="b">
        <v>0</v>
      </c>
      <c r="J17" s="91" t="b">
        <v>0</v>
      </c>
      <c r="K17" s="91" t="b">
        <v>0</v>
      </c>
      <c r="L17" s="91" t="b">
        <v>0</v>
      </c>
    </row>
    <row r="18" spans="1:12" ht="15">
      <c r="A18" s="91" t="s">
        <v>1470</v>
      </c>
      <c r="B18" s="91" t="s">
        <v>1471</v>
      </c>
      <c r="C18" s="91">
        <v>44</v>
      </c>
      <c r="D18" s="121">
        <v>0.005237837559137711</v>
      </c>
      <c r="E18" s="121">
        <v>1.7511740877860216</v>
      </c>
      <c r="F18" s="91" t="s">
        <v>1647</v>
      </c>
      <c r="G18" s="91" t="b">
        <v>0</v>
      </c>
      <c r="H18" s="91" t="b">
        <v>0</v>
      </c>
      <c r="I18" s="91" t="b">
        <v>0</v>
      </c>
      <c r="J18" s="91" t="b">
        <v>0</v>
      </c>
      <c r="K18" s="91" t="b">
        <v>0</v>
      </c>
      <c r="L18" s="91" t="b">
        <v>0</v>
      </c>
    </row>
    <row r="19" spans="1:12" ht="15">
      <c r="A19" s="91" t="s">
        <v>1471</v>
      </c>
      <c r="B19" s="91" t="s">
        <v>1472</v>
      </c>
      <c r="C19" s="91">
        <v>44</v>
      </c>
      <c r="D19" s="121">
        <v>0.005237837559137711</v>
      </c>
      <c r="E19" s="121">
        <v>1.7511740877860216</v>
      </c>
      <c r="F19" s="91" t="s">
        <v>1647</v>
      </c>
      <c r="G19" s="91" t="b">
        <v>0</v>
      </c>
      <c r="H19" s="91" t="b">
        <v>0</v>
      </c>
      <c r="I19" s="91" t="b">
        <v>0</v>
      </c>
      <c r="J19" s="91" t="b">
        <v>0</v>
      </c>
      <c r="K19" s="91" t="b">
        <v>0</v>
      </c>
      <c r="L19" s="91" t="b">
        <v>0</v>
      </c>
    </row>
    <row r="20" spans="1:12" ht="15">
      <c r="A20" s="91" t="s">
        <v>1472</v>
      </c>
      <c r="B20" s="91" t="s">
        <v>1296</v>
      </c>
      <c r="C20" s="91">
        <v>44</v>
      </c>
      <c r="D20" s="121">
        <v>0.005237837559137711</v>
      </c>
      <c r="E20" s="121">
        <v>1.7318689325906351</v>
      </c>
      <c r="F20" s="91" t="s">
        <v>1647</v>
      </c>
      <c r="G20" s="91" t="b">
        <v>0</v>
      </c>
      <c r="H20" s="91" t="b">
        <v>0</v>
      </c>
      <c r="I20" s="91" t="b">
        <v>0</v>
      </c>
      <c r="J20" s="91" t="b">
        <v>0</v>
      </c>
      <c r="K20" s="91" t="b">
        <v>0</v>
      </c>
      <c r="L20" s="91" t="b">
        <v>0</v>
      </c>
    </row>
    <row r="21" spans="1:12" ht="15">
      <c r="A21" s="91" t="s">
        <v>1296</v>
      </c>
      <c r="B21" s="91" t="s">
        <v>1473</v>
      </c>
      <c r="C21" s="91">
        <v>44</v>
      </c>
      <c r="D21" s="121">
        <v>0.005237837559137711</v>
      </c>
      <c r="E21" s="121">
        <v>1.7318689325906351</v>
      </c>
      <c r="F21" s="91" t="s">
        <v>1647</v>
      </c>
      <c r="G21" s="91" t="b">
        <v>0</v>
      </c>
      <c r="H21" s="91" t="b">
        <v>0</v>
      </c>
      <c r="I21" s="91" t="b">
        <v>0</v>
      </c>
      <c r="J21" s="91" t="b">
        <v>0</v>
      </c>
      <c r="K21" s="91" t="b">
        <v>0</v>
      </c>
      <c r="L21" s="91" t="b">
        <v>0</v>
      </c>
    </row>
    <row r="22" spans="1:12" ht="15">
      <c r="A22" s="91" t="s">
        <v>1473</v>
      </c>
      <c r="B22" s="91" t="s">
        <v>1284</v>
      </c>
      <c r="C22" s="91">
        <v>44</v>
      </c>
      <c r="D22" s="121">
        <v>0.005237837559137711</v>
      </c>
      <c r="E22" s="121">
        <v>1.7225289063364917</v>
      </c>
      <c r="F22" s="91" t="s">
        <v>1647</v>
      </c>
      <c r="G22" s="91" t="b">
        <v>0</v>
      </c>
      <c r="H22" s="91" t="b">
        <v>0</v>
      </c>
      <c r="I22" s="91" t="b">
        <v>0</v>
      </c>
      <c r="J22" s="91" t="b">
        <v>0</v>
      </c>
      <c r="K22" s="91" t="b">
        <v>0</v>
      </c>
      <c r="L22" s="91" t="b">
        <v>0</v>
      </c>
    </row>
    <row r="23" spans="1:12" ht="15">
      <c r="A23" s="91" t="s">
        <v>1284</v>
      </c>
      <c r="B23" s="91" t="s">
        <v>1474</v>
      </c>
      <c r="C23" s="91">
        <v>44</v>
      </c>
      <c r="D23" s="121">
        <v>0.005237837559137711</v>
      </c>
      <c r="E23" s="121">
        <v>1.7225289063364917</v>
      </c>
      <c r="F23" s="91" t="s">
        <v>1647</v>
      </c>
      <c r="G23" s="91" t="b">
        <v>0</v>
      </c>
      <c r="H23" s="91" t="b">
        <v>0</v>
      </c>
      <c r="I23" s="91" t="b">
        <v>0</v>
      </c>
      <c r="J23" s="91" t="b">
        <v>0</v>
      </c>
      <c r="K23" s="91" t="b">
        <v>0</v>
      </c>
      <c r="L23" s="91" t="b">
        <v>0</v>
      </c>
    </row>
    <row r="24" spans="1:12" ht="15">
      <c r="A24" s="91" t="s">
        <v>1474</v>
      </c>
      <c r="B24" s="91" t="s">
        <v>1475</v>
      </c>
      <c r="C24" s="91">
        <v>44</v>
      </c>
      <c r="D24" s="121">
        <v>0.005237837559137711</v>
      </c>
      <c r="E24" s="121">
        <v>1.7511740877860216</v>
      </c>
      <c r="F24" s="91" t="s">
        <v>1647</v>
      </c>
      <c r="G24" s="91" t="b">
        <v>0</v>
      </c>
      <c r="H24" s="91" t="b">
        <v>0</v>
      </c>
      <c r="I24" s="91" t="b">
        <v>0</v>
      </c>
      <c r="J24" s="91" t="b">
        <v>0</v>
      </c>
      <c r="K24" s="91" t="b">
        <v>0</v>
      </c>
      <c r="L24" s="91" t="b">
        <v>0</v>
      </c>
    </row>
    <row r="25" spans="1:12" ht="15">
      <c r="A25" s="91" t="s">
        <v>1475</v>
      </c>
      <c r="B25" s="91" t="s">
        <v>1476</v>
      </c>
      <c r="C25" s="91">
        <v>44</v>
      </c>
      <c r="D25" s="121">
        <v>0.005237837559137711</v>
      </c>
      <c r="E25" s="121">
        <v>1.7511740877860216</v>
      </c>
      <c r="F25" s="91" t="s">
        <v>1647</v>
      </c>
      <c r="G25" s="91" t="b">
        <v>0</v>
      </c>
      <c r="H25" s="91" t="b">
        <v>0</v>
      </c>
      <c r="I25" s="91" t="b">
        <v>0</v>
      </c>
      <c r="J25" s="91" t="b">
        <v>0</v>
      </c>
      <c r="K25" s="91" t="b">
        <v>0</v>
      </c>
      <c r="L25" s="91" t="b">
        <v>0</v>
      </c>
    </row>
    <row r="26" spans="1:12" ht="15">
      <c r="A26" s="91" t="s">
        <v>1476</v>
      </c>
      <c r="B26" s="91" t="s">
        <v>323</v>
      </c>
      <c r="C26" s="91">
        <v>44</v>
      </c>
      <c r="D26" s="121">
        <v>0.005237837559137711</v>
      </c>
      <c r="E26" s="121">
        <v>1.7511740877860216</v>
      </c>
      <c r="F26" s="91" t="s">
        <v>1647</v>
      </c>
      <c r="G26" s="91" t="b">
        <v>0</v>
      </c>
      <c r="H26" s="91" t="b">
        <v>0</v>
      </c>
      <c r="I26" s="91" t="b">
        <v>0</v>
      </c>
      <c r="J26" s="91" t="b">
        <v>0</v>
      </c>
      <c r="K26" s="91" t="b">
        <v>0</v>
      </c>
      <c r="L26" s="91" t="b">
        <v>0</v>
      </c>
    </row>
    <row r="27" spans="1:12" ht="15">
      <c r="A27" s="91" t="s">
        <v>323</v>
      </c>
      <c r="B27" s="91" t="s">
        <v>353</v>
      </c>
      <c r="C27" s="91">
        <v>44</v>
      </c>
      <c r="D27" s="121">
        <v>0.005237837559137711</v>
      </c>
      <c r="E27" s="121">
        <v>1.5557776735349538</v>
      </c>
      <c r="F27" s="91" t="s">
        <v>1647</v>
      </c>
      <c r="G27" s="91" t="b">
        <v>0</v>
      </c>
      <c r="H27" s="91" t="b">
        <v>0</v>
      </c>
      <c r="I27" s="91" t="b">
        <v>0</v>
      </c>
      <c r="J27" s="91" t="b">
        <v>0</v>
      </c>
      <c r="K27" s="91" t="b">
        <v>0</v>
      </c>
      <c r="L27" s="91" t="b">
        <v>0</v>
      </c>
    </row>
    <row r="28" spans="1:12" ht="15">
      <c r="A28" s="91" t="s">
        <v>1270</v>
      </c>
      <c r="B28" s="91" t="s">
        <v>1304</v>
      </c>
      <c r="C28" s="91">
        <v>17</v>
      </c>
      <c r="D28" s="121">
        <v>0.004755641420051697</v>
      </c>
      <c r="E28" s="121">
        <v>2.114530675443871</v>
      </c>
      <c r="F28" s="91" t="s">
        <v>1647</v>
      </c>
      <c r="G28" s="91" t="b">
        <v>0</v>
      </c>
      <c r="H28" s="91" t="b">
        <v>0</v>
      </c>
      <c r="I28" s="91" t="b">
        <v>0</v>
      </c>
      <c r="J28" s="91" t="b">
        <v>0</v>
      </c>
      <c r="K28" s="91" t="b">
        <v>0</v>
      </c>
      <c r="L28" s="91" t="b">
        <v>0</v>
      </c>
    </row>
    <row r="29" spans="1:12" ht="15">
      <c r="A29" s="91" t="s">
        <v>1477</v>
      </c>
      <c r="B29" s="91" t="s">
        <v>1479</v>
      </c>
      <c r="C29" s="91">
        <v>13</v>
      </c>
      <c r="D29" s="121">
        <v>0.004225994749570034</v>
      </c>
      <c r="E29" s="121">
        <v>2.218535505216528</v>
      </c>
      <c r="F29" s="91" t="s">
        <v>1647</v>
      </c>
      <c r="G29" s="91" t="b">
        <v>0</v>
      </c>
      <c r="H29" s="91" t="b">
        <v>0</v>
      </c>
      <c r="I29" s="91" t="b">
        <v>0</v>
      </c>
      <c r="J29" s="91" t="b">
        <v>0</v>
      </c>
      <c r="K29" s="91" t="b">
        <v>0</v>
      </c>
      <c r="L29" s="91" t="b">
        <v>0</v>
      </c>
    </row>
    <row r="30" spans="1:12" ht="15">
      <c r="A30" s="91" t="s">
        <v>1479</v>
      </c>
      <c r="B30" s="91" t="s">
        <v>1300</v>
      </c>
      <c r="C30" s="91">
        <v>13</v>
      </c>
      <c r="D30" s="121">
        <v>0.004225994749570034</v>
      </c>
      <c r="E30" s="121">
        <v>2.032898928254616</v>
      </c>
      <c r="F30" s="91" t="s">
        <v>1647</v>
      </c>
      <c r="G30" s="91" t="b">
        <v>0</v>
      </c>
      <c r="H30" s="91" t="b">
        <v>0</v>
      </c>
      <c r="I30" s="91" t="b">
        <v>0</v>
      </c>
      <c r="J30" s="91" t="b">
        <v>0</v>
      </c>
      <c r="K30" s="91" t="b">
        <v>0</v>
      </c>
      <c r="L30" s="91" t="b">
        <v>0</v>
      </c>
    </row>
    <row r="31" spans="1:12" ht="15">
      <c r="A31" s="91" t="s">
        <v>1300</v>
      </c>
      <c r="B31" s="91" t="s">
        <v>1480</v>
      </c>
      <c r="C31" s="91">
        <v>13</v>
      </c>
      <c r="D31" s="121">
        <v>0.004225994749570034</v>
      </c>
      <c r="E31" s="121">
        <v>2.032898928254616</v>
      </c>
      <c r="F31" s="91" t="s">
        <v>1647</v>
      </c>
      <c r="G31" s="91" t="b">
        <v>0</v>
      </c>
      <c r="H31" s="91" t="b">
        <v>0</v>
      </c>
      <c r="I31" s="91" t="b">
        <v>0</v>
      </c>
      <c r="J31" s="91" t="b">
        <v>0</v>
      </c>
      <c r="K31" s="91" t="b">
        <v>0</v>
      </c>
      <c r="L31" s="91" t="b">
        <v>0</v>
      </c>
    </row>
    <row r="32" spans="1:12" ht="15">
      <c r="A32" s="91" t="s">
        <v>1480</v>
      </c>
      <c r="B32" s="91" t="s">
        <v>1262</v>
      </c>
      <c r="C32" s="91">
        <v>13</v>
      </c>
      <c r="D32" s="121">
        <v>0.004225994749570034</v>
      </c>
      <c r="E32" s="121">
        <v>1.3775934249734287</v>
      </c>
      <c r="F32" s="91" t="s">
        <v>1647</v>
      </c>
      <c r="G32" s="91" t="b">
        <v>0</v>
      </c>
      <c r="H32" s="91" t="b">
        <v>0</v>
      </c>
      <c r="I32" s="91" t="b">
        <v>0</v>
      </c>
      <c r="J32" s="91" t="b">
        <v>0</v>
      </c>
      <c r="K32" s="91" t="b">
        <v>0</v>
      </c>
      <c r="L32" s="91" t="b">
        <v>0</v>
      </c>
    </row>
    <row r="33" spans="1:12" ht="15">
      <c r="A33" s="91" t="s">
        <v>1262</v>
      </c>
      <c r="B33" s="91" t="s">
        <v>1481</v>
      </c>
      <c r="C33" s="91">
        <v>13</v>
      </c>
      <c r="D33" s="121">
        <v>0.004225994749570034</v>
      </c>
      <c r="E33" s="121">
        <v>1.3775934249734287</v>
      </c>
      <c r="F33" s="91" t="s">
        <v>1647</v>
      </c>
      <c r="G33" s="91" t="b">
        <v>0</v>
      </c>
      <c r="H33" s="91" t="b">
        <v>0</v>
      </c>
      <c r="I33" s="91" t="b">
        <v>0</v>
      </c>
      <c r="J33" s="91" t="b">
        <v>0</v>
      </c>
      <c r="K33" s="91" t="b">
        <v>0</v>
      </c>
      <c r="L33" s="91" t="b">
        <v>0</v>
      </c>
    </row>
    <row r="34" spans="1:12" ht="15">
      <c r="A34" s="91" t="s">
        <v>1481</v>
      </c>
      <c r="B34" s="91" t="s">
        <v>1482</v>
      </c>
      <c r="C34" s="91">
        <v>13</v>
      </c>
      <c r="D34" s="121">
        <v>0.004225994749570034</v>
      </c>
      <c r="E34" s="121">
        <v>2.2806834119653723</v>
      </c>
      <c r="F34" s="91" t="s">
        <v>1647</v>
      </c>
      <c r="G34" s="91" t="b">
        <v>0</v>
      </c>
      <c r="H34" s="91" t="b">
        <v>0</v>
      </c>
      <c r="I34" s="91" t="b">
        <v>0</v>
      </c>
      <c r="J34" s="91" t="b">
        <v>0</v>
      </c>
      <c r="K34" s="91" t="b">
        <v>0</v>
      </c>
      <c r="L34" s="91" t="b">
        <v>0</v>
      </c>
    </row>
    <row r="35" spans="1:12" ht="15">
      <c r="A35" s="91" t="s">
        <v>1482</v>
      </c>
      <c r="B35" s="91" t="s">
        <v>1483</v>
      </c>
      <c r="C35" s="91">
        <v>13</v>
      </c>
      <c r="D35" s="121">
        <v>0.004225994749570034</v>
      </c>
      <c r="E35" s="121">
        <v>2.2806834119653723</v>
      </c>
      <c r="F35" s="91" t="s">
        <v>1647</v>
      </c>
      <c r="G35" s="91" t="b">
        <v>0</v>
      </c>
      <c r="H35" s="91" t="b">
        <v>0</v>
      </c>
      <c r="I35" s="91" t="b">
        <v>0</v>
      </c>
      <c r="J35" s="91" t="b">
        <v>0</v>
      </c>
      <c r="K35" s="91" t="b">
        <v>0</v>
      </c>
      <c r="L35" s="91" t="b">
        <v>0</v>
      </c>
    </row>
    <row r="36" spans="1:12" ht="15">
      <c r="A36" s="91" t="s">
        <v>1483</v>
      </c>
      <c r="B36" s="91" t="s">
        <v>1484</v>
      </c>
      <c r="C36" s="91">
        <v>13</v>
      </c>
      <c r="D36" s="121">
        <v>0.004225994749570034</v>
      </c>
      <c r="E36" s="121">
        <v>2.2806834119653723</v>
      </c>
      <c r="F36" s="91" t="s">
        <v>1647</v>
      </c>
      <c r="G36" s="91" t="b">
        <v>0</v>
      </c>
      <c r="H36" s="91" t="b">
        <v>0</v>
      </c>
      <c r="I36" s="91" t="b">
        <v>0</v>
      </c>
      <c r="J36" s="91" t="b">
        <v>0</v>
      </c>
      <c r="K36" s="91" t="b">
        <v>0</v>
      </c>
      <c r="L36" s="91" t="b">
        <v>0</v>
      </c>
    </row>
    <row r="37" spans="1:12" ht="15">
      <c r="A37" s="91" t="s">
        <v>1484</v>
      </c>
      <c r="B37" s="91" t="s">
        <v>1485</v>
      </c>
      <c r="C37" s="91">
        <v>13</v>
      </c>
      <c r="D37" s="121">
        <v>0.004225994749570034</v>
      </c>
      <c r="E37" s="121">
        <v>2.2806834119653723</v>
      </c>
      <c r="F37" s="91" t="s">
        <v>1647</v>
      </c>
      <c r="G37" s="91" t="b">
        <v>0</v>
      </c>
      <c r="H37" s="91" t="b">
        <v>0</v>
      </c>
      <c r="I37" s="91" t="b">
        <v>0</v>
      </c>
      <c r="J37" s="91" t="b">
        <v>0</v>
      </c>
      <c r="K37" s="91" t="b">
        <v>0</v>
      </c>
      <c r="L37" s="91" t="b">
        <v>0</v>
      </c>
    </row>
    <row r="38" spans="1:12" ht="15">
      <c r="A38" s="91" t="s">
        <v>1485</v>
      </c>
      <c r="B38" s="91" t="s">
        <v>1270</v>
      </c>
      <c r="C38" s="91">
        <v>13</v>
      </c>
      <c r="D38" s="121">
        <v>0.004225994749570034</v>
      </c>
      <c r="E38" s="121">
        <v>2.1393542591689028</v>
      </c>
      <c r="F38" s="91" t="s">
        <v>1647</v>
      </c>
      <c r="G38" s="91" t="b">
        <v>0</v>
      </c>
      <c r="H38" s="91" t="b">
        <v>0</v>
      </c>
      <c r="I38" s="91" t="b">
        <v>0</v>
      </c>
      <c r="J38" s="91" t="b">
        <v>0</v>
      </c>
      <c r="K38" s="91" t="b">
        <v>0</v>
      </c>
      <c r="L38" s="91" t="b">
        <v>0</v>
      </c>
    </row>
    <row r="39" spans="1:12" ht="15">
      <c r="A39" s="91" t="s">
        <v>1304</v>
      </c>
      <c r="B39" s="91" t="s">
        <v>1486</v>
      </c>
      <c r="C39" s="91">
        <v>13</v>
      </c>
      <c r="D39" s="121">
        <v>0.004225994749570034</v>
      </c>
      <c r="E39" s="121">
        <v>2.190506781616284</v>
      </c>
      <c r="F39" s="91" t="s">
        <v>1647</v>
      </c>
      <c r="G39" s="91" t="b">
        <v>0</v>
      </c>
      <c r="H39" s="91" t="b">
        <v>0</v>
      </c>
      <c r="I39" s="91" t="b">
        <v>0</v>
      </c>
      <c r="J39" s="91" t="b">
        <v>0</v>
      </c>
      <c r="K39" s="91" t="b">
        <v>0</v>
      </c>
      <c r="L39" s="91" t="b">
        <v>0</v>
      </c>
    </row>
    <row r="40" spans="1:12" ht="15">
      <c r="A40" s="91" t="s">
        <v>1486</v>
      </c>
      <c r="B40" s="91" t="s">
        <v>1487</v>
      </c>
      <c r="C40" s="91">
        <v>13</v>
      </c>
      <c r="D40" s="121">
        <v>0.004225994749570034</v>
      </c>
      <c r="E40" s="121">
        <v>2.2806834119653723</v>
      </c>
      <c r="F40" s="91" t="s">
        <v>1647</v>
      </c>
      <c r="G40" s="91" t="b">
        <v>0</v>
      </c>
      <c r="H40" s="91" t="b">
        <v>0</v>
      </c>
      <c r="I40" s="91" t="b">
        <v>0</v>
      </c>
      <c r="J40" s="91" t="b">
        <v>0</v>
      </c>
      <c r="K40" s="91" t="b">
        <v>0</v>
      </c>
      <c r="L40" s="91" t="b">
        <v>0</v>
      </c>
    </row>
    <row r="41" spans="1:12" ht="15">
      <c r="A41" s="91" t="s">
        <v>1487</v>
      </c>
      <c r="B41" s="91" t="s">
        <v>1488</v>
      </c>
      <c r="C41" s="91">
        <v>13</v>
      </c>
      <c r="D41" s="121">
        <v>0.004225994749570034</v>
      </c>
      <c r="E41" s="121">
        <v>2.2806834119653723</v>
      </c>
      <c r="F41" s="91" t="s">
        <v>1647</v>
      </c>
      <c r="G41" s="91" t="b">
        <v>0</v>
      </c>
      <c r="H41" s="91" t="b">
        <v>0</v>
      </c>
      <c r="I41" s="91" t="b">
        <v>0</v>
      </c>
      <c r="J41" s="91" t="b">
        <v>0</v>
      </c>
      <c r="K41" s="91" t="b">
        <v>0</v>
      </c>
      <c r="L41" s="91" t="b">
        <v>0</v>
      </c>
    </row>
    <row r="42" spans="1:12" ht="15">
      <c r="A42" s="91" t="s">
        <v>1488</v>
      </c>
      <c r="B42" s="91" t="s">
        <v>1478</v>
      </c>
      <c r="C42" s="91">
        <v>13</v>
      </c>
      <c r="D42" s="121">
        <v>0.004225994749570034</v>
      </c>
      <c r="E42" s="121">
        <v>2.248498728593971</v>
      </c>
      <c r="F42" s="91" t="s">
        <v>1647</v>
      </c>
      <c r="G42" s="91" t="b">
        <v>0</v>
      </c>
      <c r="H42" s="91" t="b">
        <v>0</v>
      </c>
      <c r="I42" s="91" t="b">
        <v>0</v>
      </c>
      <c r="J42" s="91" t="b">
        <v>0</v>
      </c>
      <c r="K42" s="91" t="b">
        <v>0</v>
      </c>
      <c r="L42" s="91" t="b">
        <v>0</v>
      </c>
    </row>
    <row r="43" spans="1:12" ht="15">
      <c r="A43" s="91" t="s">
        <v>1478</v>
      </c>
      <c r="B43" s="91" t="s">
        <v>1489</v>
      </c>
      <c r="C43" s="91">
        <v>13</v>
      </c>
      <c r="D43" s="121">
        <v>0.004225994749570034</v>
      </c>
      <c r="E43" s="121">
        <v>2.248498728593971</v>
      </c>
      <c r="F43" s="91" t="s">
        <v>1647</v>
      </c>
      <c r="G43" s="91" t="b">
        <v>0</v>
      </c>
      <c r="H43" s="91" t="b">
        <v>0</v>
      </c>
      <c r="I43" s="91" t="b">
        <v>0</v>
      </c>
      <c r="J43" s="91" t="b">
        <v>0</v>
      </c>
      <c r="K43" s="91" t="b">
        <v>0</v>
      </c>
      <c r="L43" s="91" t="b">
        <v>0</v>
      </c>
    </row>
    <row r="44" spans="1:12" ht="15">
      <c r="A44" s="91" t="s">
        <v>1489</v>
      </c>
      <c r="B44" s="91" t="s">
        <v>1490</v>
      </c>
      <c r="C44" s="91">
        <v>13</v>
      </c>
      <c r="D44" s="121">
        <v>0.004225994749570034</v>
      </c>
      <c r="E44" s="121">
        <v>2.2806834119653723</v>
      </c>
      <c r="F44" s="91" t="s">
        <v>1647</v>
      </c>
      <c r="G44" s="91" t="b">
        <v>0</v>
      </c>
      <c r="H44" s="91" t="b">
        <v>0</v>
      </c>
      <c r="I44" s="91" t="b">
        <v>0</v>
      </c>
      <c r="J44" s="91" t="b">
        <v>0</v>
      </c>
      <c r="K44" s="91" t="b">
        <v>0</v>
      </c>
      <c r="L44" s="91" t="b">
        <v>0</v>
      </c>
    </row>
    <row r="45" spans="1:12" ht="15">
      <c r="A45" s="91" t="s">
        <v>1490</v>
      </c>
      <c r="B45" s="91" t="s">
        <v>1491</v>
      </c>
      <c r="C45" s="91">
        <v>13</v>
      </c>
      <c r="D45" s="121">
        <v>0.004225994749570034</v>
      </c>
      <c r="E45" s="121">
        <v>2.2806834119653723</v>
      </c>
      <c r="F45" s="91" t="s">
        <v>1647</v>
      </c>
      <c r="G45" s="91" t="b">
        <v>0</v>
      </c>
      <c r="H45" s="91" t="b">
        <v>0</v>
      </c>
      <c r="I45" s="91" t="b">
        <v>0</v>
      </c>
      <c r="J45" s="91" t="b">
        <v>0</v>
      </c>
      <c r="K45" s="91" t="b">
        <v>0</v>
      </c>
      <c r="L45" s="91" t="b">
        <v>0</v>
      </c>
    </row>
    <row r="46" spans="1:12" ht="15">
      <c r="A46" s="91" t="s">
        <v>1491</v>
      </c>
      <c r="B46" s="91" t="s">
        <v>1492</v>
      </c>
      <c r="C46" s="91">
        <v>13</v>
      </c>
      <c r="D46" s="121">
        <v>0.004225994749570034</v>
      </c>
      <c r="E46" s="121">
        <v>2.2806834119653723</v>
      </c>
      <c r="F46" s="91" t="s">
        <v>1647</v>
      </c>
      <c r="G46" s="91" t="b">
        <v>0</v>
      </c>
      <c r="H46" s="91" t="b">
        <v>0</v>
      </c>
      <c r="I46" s="91" t="b">
        <v>0</v>
      </c>
      <c r="J46" s="91" t="b">
        <v>0</v>
      </c>
      <c r="K46" s="91" t="b">
        <v>0</v>
      </c>
      <c r="L46" s="91" t="b">
        <v>0</v>
      </c>
    </row>
    <row r="47" spans="1:12" ht="15">
      <c r="A47" s="91" t="s">
        <v>1492</v>
      </c>
      <c r="B47" s="91" t="s">
        <v>1493</v>
      </c>
      <c r="C47" s="91">
        <v>13</v>
      </c>
      <c r="D47" s="121">
        <v>0.004225994749570034</v>
      </c>
      <c r="E47" s="121">
        <v>2.2806834119653723</v>
      </c>
      <c r="F47" s="91" t="s">
        <v>1647</v>
      </c>
      <c r="G47" s="91" t="b">
        <v>0</v>
      </c>
      <c r="H47" s="91" t="b">
        <v>0</v>
      </c>
      <c r="I47" s="91" t="b">
        <v>0</v>
      </c>
      <c r="J47" s="91" t="b">
        <v>0</v>
      </c>
      <c r="K47" s="91" t="b">
        <v>0</v>
      </c>
      <c r="L47" s="91" t="b">
        <v>0</v>
      </c>
    </row>
    <row r="48" spans="1:12" ht="15">
      <c r="A48" s="91" t="s">
        <v>1493</v>
      </c>
      <c r="B48" s="91" t="s">
        <v>1494</v>
      </c>
      <c r="C48" s="91">
        <v>13</v>
      </c>
      <c r="D48" s="121">
        <v>0.004225994749570034</v>
      </c>
      <c r="E48" s="121">
        <v>2.2806834119653723</v>
      </c>
      <c r="F48" s="91" t="s">
        <v>1647</v>
      </c>
      <c r="G48" s="91" t="b">
        <v>0</v>
      </c>
      <c r="H48" s="91" t="b">
        <v>0</v>
      </c>
      <c r="I48" s="91" t="b">
        <v>0</v>
      </c>
      <c r="J48" s="91" t="b">
        <v>0</v>
      </c>
      <c r="K48" s="91" t="b">
        <v>0</v>
      </c>
      <c r="L48" s="91" t="b">
        <v>0</v>
      </c>
    </row>
    <row r="49" spans="1:12" ht="15">
      <c r="A49" s="91" t="s">
        <v>1494</v>
      </c>
      <c r="B49" s="91" t="s">
        <v>1301</v>
      </c>
      <c r="C49" s="91">
        <v>13</v>
      </c>
      <c r="D49" s="121">
        <v>0.004225994749570034</v>
      </c>
      <c r="E49" s="121">
        <v>2.1393542591689028</v>
      </c>
      <c r="F49" s="91" t="s">
        <v>1647</v>
      </c>
      <c r="G49" s="91" t="b">
        <v>0</v>
      </c>
      <c r="H49" s="91" t="b">
        <v>0</v>
      </c>
      <c r="I49" s="91" t="b">
        <v>0</v>
      </c>
      <c r="J49" s="91" t="b">
        <v>0</v>
      </c>
      <c r="K49" s="91" t="b">
        <v>0</v>
      </c>
      <c r="L49" s="91" t="b">
        <v>0</v>
      </c>
    </row>
    <row r="50" spans="1:12" ht="15">
      <c r="A50" s="91" t="s">
        <v>1301</v>
      </c>
      <c r="B50" s="91" t="s">
        <v>1495</v>
      </c>
      <c r="C50" s="91">
        <v>13</v>
      </c>
      <c r="D50" s="121">
        <v>0.004225994749570034</v>
      </c>
      <c r="E50" s="121">
        <v>2.1393542591689028</v>
      </c>
      <c r="F50" s="91" t="s">
        <v>1647</v>
      </c>
      <c r="G50" s="91" t="b">
        <v>0</v>
      </c>
      <c r="H50" s="91" t="b">
        <v>0</v>
      </c>
      <c r="I50" s="91" t="b">
        <v>0</v>
      </c>
      <c r="J50" s="91" t="b">
        <v>0</v>
      </c>
      <c r="K50" s="91" t="b">
        <v>0</v>
      </c>
      <c r="L50" s="91" t="b">
        <v>0</v>
      </c>
    </row>
    <row r="51" spans="1:12" ht="15">
      <c r="A51" s="91" t="s">
        <v>1495</v>
      </c>
      <c r="B51" s="91" t="s">
        <v>1496</v>
      </c>
      <c r="C51" s="91">
        <v>13</v>
      </c>
      <c r="D51" s="121">
        <v>0.004225994749570034</v>
      </c>
      <c r="E51" s="121">
        <v>2.2806834119653723</v>
      </c>
      <c r="F51" s="91" t="s">
        <v>1647</v>
      </c>
      <c r="G51" s="91" t="b">
        <v>0</v>
      </c>
      <c r="H51" s="91" t="b">
        <v>0</v>
      </c>
      <c r="I51" s="91" t="b">
        <v>0</v>
      </c>
      <c r="J51" s="91" t="b">
        <v>0</v>
      </c>
      <c r="K51" s="91" t="b">
        <v>0</v>
      </c>
      <c r="L51" s="91" t="b">
        <v>0</v>
      </c>
    </row>
    <row r="52" spans="1:12" ht="15">
      <c r="A52" s="91" t="s">
        <v>1496</v>
      </c>
      <c r="B52" s="91" t="s">
        <v>1497</v>
      </c>
      <c r="C52" s="91">
        <v>13</v>
      </c>
      <c r="D52" s="121">
        <v>0.004225994749570034</v>
      </c>
      <c r="E52" s="121">
        <v>2.2806834119653723</v>
      </c>
      <c r="F52" s="91" t="s">
        <v>1647</v>
      </c>
      <c r="G52" s="91" t="b">
        <v>0</v>
      </c>
      <c r="H52" s="91" t="b">
        <v>0</v>
      </c>
      <c r="I52" s="91" t="b">
        <v>0</v>
      </c>
      <c r="J52" s="91" t="b">
        <v>0</v>
      </c>
      <c r="K52" s="91" t="b">
        <v>0</v>
      </c>
      <c r="L52" s="91" t="b">
        <v>0</v>
      </c>
    </row>
    <row r="53" spans="1:12" ht="15">
      <c r="A53" s="91" t="s">
        <v>1497</v>
      </c>
      <c r="B53" s="91" t="s">
        <v>1498</v>
      </c>
      <c r="C53" s="91">
        <v>13</v>
      </c>
      <c r="D53" s="121">
        <v>0.004225994749570034</v>
      </c>
      <c r="E53" s="121">
        <v>2.2806834119653723</v>
      </c>
      <c r="F53" s="91" t="s">
        <v>1647</v>
      </c>
      <c r="G53" s="91" t="b">
        <v>0</v>
      </c>
      <c r="H53" s="91" t="b">
        <v>0</v>
      </c>
      <c r="I53" s="91" t="b">
        <v>0</v>
      </c>
      <c r="J53" s="91" t="b">
        <v>0</v>
      </c>
      <c r="K53" s="91" t="b">
        <v>0</v>
      </c>
      <c r="L53" s="91" t="b">
        <v>0</v>
      </c>
    </row>
    <row r="54" spans="1:12" ht="15">
      <c r="A54" s="91" t="s">
        <v>1498</v>
      </c>
      <c r="B54" s="91" t="s">
        <v>1499</v>
      </c>
      <c r="C54" s="91">
        <v>13</v>
      </c>
      <c r="D54" s="121">
        <v>0.004225994749570034</v>
      </c>
      <c r="E54" s="121">
        <v>2.2806834119653723</v>
      </c>
      <c r="F54" s="91" t="s">
        <v>1647</v>
      </c>
      <c r="G54" s="91" t="b">
        <v>0</v>
      </c>
      <c r="H54" s="91" t="b">
        <v>0</v>
      </c>
      <c r="I54" s="91" t="b">
        <v>0</v>
      </c>
      <c r="J54" s="91" t="b">
        <v>0</v>
      </c>
      <c r="K54" s="91" t="b">
        <v>0</v>
      </c>
      <c r="L54" s="91" t="b">
        <v>0</v>
      </c>
    </row>
    <row r="55" spans="1:12" ht="15">
      <c r="A55" s="91" t="s">
        <v>1499</v>
      </c>
      <c r="B55" s="91" t="s">
        <v>1500</v>
      </c>
      <c r="C55" s="91">
        <v>13</v>
      </c>
      <c r="D55" s="121">
        <v>0.004225994749570034</v>
      </c>
      <c r="E55" s="121">
        <v>2.2806834119653723</v>
      </c>
      <c r="F55" s="91" t="s">
        <v>1647</v>
      </c>
      <c r="G55" s="91" t="b">
        <v>0</v>
      </c>
      <c r="H55" s="91" t="b">
        <v>0</v>
      </c>
      <c r="I55" s="91" t="b">
        <v>0</v>
      </c>
      <c r="J55" s="91" t="b">
        <v>0</v>
      </c>
      <c r="K55" s="91" t="b">
        <v>0</v>
      </c>
      <c r="L55" s="91" t="b">
        <v>0</v>
      </c>
    </row>
    <row r="56" spans="1:12" ht="15">
      <c r="A56" s="91" t="s">
        <v>1500</v>
      </c>
      <c r="B56" s="91" t="s">
        <v>1501</v>
      </c>
      <c r="C56" s="91">
        <v>13</v>
      </c>
      <c r="D56" s="121">
        <v>0.004225994749570034</v>
      </c>
      <c r="E56" s="121">
        <v>2.2806834119653723</v>
      </c>
      <c r="F56" s="91" t="s">
        <v>1647</v>
      </c>
      <c r="G56" s="91" t="b">
        <v>0</v>
      </c>
      <c r="H56" s="91" t="b">
        <v>0</v>
      </c>
      <c r="I56" s="91" t="b">
        <v>0</v>
      </c>
      <c r="J56" s="91" t="b">
        <v>0</v>
      </c>
      <c r="K56" s="91" t="b">
        <v>0</v>
      </c>
      <c r="L56" s="91" t="b">
        <v>0</v>
      </c>
    </row>
    <row r="57" spans="1:12" ht="15">
      <c r="A57" s="91" t="s">
        <v>1501</v>
      </c>
      <c r="B57" s="91" t="s">
        <v>1302</v>
      </c>
      <c r="C57" s="91">
        <v>13</v>
      </c>
      <c r="D57" s="121">
        <v>0.004225994749570034</v>
      </c>
      <c r="E57" s="121">
        <v>2.032898928254616</v>
      </c>
      <c r="F57" s="91" t="s">
        <v>1647</v>
      </c>
      <c r="G57" s="91" t="b">
        <v>0</v>
      </c>
      <c r="H57" s="91" t="b">
        <v>0</v>
      </c>
      <c r="I57" s="91" t="b">
        <v>0</v>
      </c>
      <c r="J57" s="91" t="b">
        <v>0</v>
      </c>
      <c r="K57" s="91" t="b">
        <v>0</v>
      </c>
      <c r="L57" s="91" t="b">
        <v>0</v>
      </c>
    </row>
    <row r="58" spans="1:12" ht="15">
      <c r="A58" s="91" t="s">
        <v>1302</v>
      </c>
      <c r="B58" s="91" t="s">
        <v>1502</v>
      </c>
      <c r="C58" s="91">
        <v>13</v>
      </c>
      <c r="D58" s="121">
        <v>0.004225994749570034</v>
      </c>
      <c r="E58" s="121">
        <v>2.032898928254616</v>
      </c>
      <c r="F58" s="91" t="s">
        <v>1647</v>
      </c>
      <c r="G58" s="91" t="b">
        <v>0</v>
      </c>
      <c r="H58" s="91" t="b">
        <v>0</v>
      </c>
      <c r="I58" s="91" t="b">
        <v>0</v>
      </c>
      <c r="J58" s="91" t="b">
        <v>0</v>
      </c>
      <c r="K58" s="91" t="b">
        <v>0</v>
      </c>
      <c r="L58" s="91" t="b">
        <v>0</v>
      </c>
    </row>
    <row r="59" spans="1:12" ht="15">
      <c r="A59" s="91" t="s">
        <v>1502</v>
      </c>
      <c r="B59" s="91" t="s">
        <v>1503</v>
      </c>
      <c r="C59" s="91">
        <v>13</v>
      </c>
      <c r="D59" s="121">
        <v>0.004225994749570034</v>
      </c>
      <c r="E59" s="121">
        <v>2.2806834119653723</v>
      </c>
      <c r="F59" s="91" t="s">
        <v>1647</v>
      </c>
      <c r="G59" s="91" t="b">
        <v>0</v>
      </c>
      <c r="H59" s="91" t="b">
        <v>0</v>
      </c>
      <c r="I59" s="91" t="b">
        <v>0</v>
      </c>
      <c r="J59" s="91" t="b">
        <v>0</v>
      </c>
      <c r="K59" s="91" t="b">
        <v>0</v>
      </c>
      <c r="L59" s="91" t="b">
        <v>0</v>
      </c>
    </row>
    <row r="60" spans="1:12" ht="15">
      <c r="A60" s="91" t="s">
        <v>1503</v>
      </c>
      <c r="B60" s="91" t="s">
        <v>1504</v>
      </c>
      <c r="C60" s="91">
        <v>13</v>
      </c>
      <c r="D60" s="121">
        <v>0.004225994749570034</v>
      </c>
      <c r="E60" s="121">
        <v>2.2806834119653723</v>
      </c>
      <c r="F60" s="91" t="s">
        <v>1647</v>
      </c>
      <c r="G60" s="91" t="b">
        <v>0</v>
      </c>
      <c r="H60" s="91" t="b">
        <v>0</v>
      </c>
      <c r="I60" s="91" t="b">
        <v>0</v>
      </c>
      <c r="J60" s="91" t="b">
        <v>0</v>
      </c>
      <c r="K60" s="91" t="b">
        <v>0</v>
      </c>
      <c r="L60" s="91" t="b">
        <v>0</v>
      </c>
    </row>
    <row r="61" spans="1:12" ht="15">
      <c r="A61" s="91" t="s">
        <v>1504</v>
      </c>
      <c r="B61" s="91" t="s">
        <v>1505</v>
      </c>
      <c r="C61" s="91">
        <v>13</v>
      </c>
      <c r="D61" s="121">
        <v>0.004225994749570034</v>
      </c>
      <c r="E61" s="121">
        <v>2.2806834119653723</v>
      </c>
      <c r="F61" s="91" t="s">
        <v>1647</v>
      </c>
      <c r="G61" s="91" t="b">
        <v>0</v>
      </c>
      <c r="H61" s="91" t="b">
        <v>0</v>
      </c>
      <c r="I61" s="91" t="b">
        <v>0</v>
      </c>
      <c r="J61" s="91" t="b">
        <v>0</v>
      </c>
      <c r="K61" s="91" t="b">
        <v>0</v>
      </c>
      <c r="L61" s="91" t="b">
        <v>0</v>
      </c>
    </row>
    <row r="62" spans="1:12" ht="15">
      <c r="A62" s="91" t="s">
        <v>1505</v>
      </c>
      <c r="B62" s="91" t="s">
        <v>1506</v>
      </c>
      <c r="C62" s="91">
        <v>13</v>
      </c>
      <c r="D62" s="121">
        <v>0.004225994749570034</v>
      </c>
      <c r="E62" s="121">
        <v>2.2806834119653723</v>
      </c>
      <c r="F62" s="91" t="s">
        <v>1647</v>
      </c>
      <c r="G62" s="91" t="b">
        <v>0</v>
      </c>
      <c r="H62" s="91" t="b">
        <v>0</v>
      </c>
      <c r="I62" s="91" t="b">
        <v>0</v>
      </c>
      <c r="J62" s="91" t="b">
        <v>0</v>
      </c>
      <c r="K62" s="91" t="b">
        <v>0</v>
      </c>
      <c r="L62" s="91" t="b">
        <v>0</v>
      </c>
    </row>
    <row r="63" spans="1:12" ht="15">
      <c r="A63" s="91" t="s">
        <v>1506</v>
      </c>
      <c r="B63" s="91" t="s">
        <v>1507</v>
      </c>
      <c r="C63" s="91">
        <v>13</v>
      </c>
      <c r="D63" s="121">
        <v>0.004225994749570034</v>
      </c>
      <c r="E63" s="121">
        <v>2.2806834119653723</v>
      </c>
      <c r="F63" s="91" t="s">
        <v>1647</v>
      </c>
      <c r="G63" s="91" t="b">
        <v>0</v>
      </c>
      <c r="H63" s="91" t="b">
        <v>0</v>
      </c>
      <c r="I63" s="91" t="b">
        <v>0</v>
      </c>
      <c r="J63" s="91" t="b">
        <v>0</v>
      </c>
      <c r="K63" s="91" t="b">
        <v>0</v>
      </c>
      <c r="L63" s="91" t="b">
        <v>0</v>
      </c>
    </row>
    <row r="64" spans="1:12" ht="15">
      <c r="A64" s="91" t="s">
        <v>1507</v>
      </c>
      <c r="B64" s="91" t="s">
        <v>1508</v>
      </c>
      <c r="C64" s="91">
        <v>13</v>
      </c>
      <c r="D64" s="121">
        <v>0.004225994749570034</v>
      </c>
      <c r="E64" s="121">
        <v>2.2806834119653723</v>
      </c>
      <c r="F64" s="91" t="s">
        <v>1647</v>
      </c>
      <c r="G64" s="91" t="b">
        <v>0</v>
      </c>
      <c r="H64" s="91" t="b">
        <v>0</v>
      </c>
      <c r="I64" s="91" t="b">
        <v>0</v>
      </c>
      <c r="J64" s="91" t="b">
        <v>0</v>
      </c>
      <c r="K64" s="91" t="b">
        <v>0</v>
      </c>
      <c r="L64" s="91" t="b">
        <v>0</v>
      </c>
    </row>
    <row r="65" spans="1:12" ht="15">
      <c r="A65" s="91" t="s">
        <v>1508</v>
      </c>
      <c r="B65" s="91" t="s">
        <v>1509</v>
      </c>
      <c r="C65" s="91">
        <v>13</v>
      </c>
      <c r="D65" s="121">
        <v>0.004225994749570034</v>
      </c>
      <c r="E65" s="121">
        <v>2.2806834119653723</v>
      </c>
      <c r="F65" s="91" t="s">
        <v>1647</v>
      </c>
      <c r="G65" s="91" t="b">
        <v>0</v>
      </c>
      <c r="H65" s="91" t="b">
        <v>0</v>
      </c>
      <c r="I65" s="91" t="b">
        <v>0</v>
      </c>
      <c r="J65" s="91" t="b">
        <v>0</v>
      </c>
      <c r="K65" s="91" t="b">
        <v>0</v>
      </c>
      <c r="L65" s="91" t="b">
        <v>0</v>
      </c>
    </row>
    <row r="66" spans="1:12" ht="15">
      <c r="A66" s="91" t="s">
        <v>1509</v>
      </c>
      <c r="B66" s="91" t="s">
        <v>1510</v>
      </c>
      <c r="C66" s="91">
        <v>13</v>
      </c>
      <c r="D66" s="121">
        <v>0.004225994749570034</v>
      </c>
      <c r="E66" s="121">
        <v>2.2806834119653723</v>
      </c>
      <c r="F66" s="91" t="s">
        <v>1647</v>
      </c>
      <c r="G66" s="91" t="b">
        <v>0</v>
      </c>
      <c r="H66" s="91" t="b">
        <v>0</v>
      </c>
      <c r="I66" s="91" t="b">
        <v>0</v>
      </c>
      <c r="J66" s="91" t="b">
        <v>0</v>
      </c>
      <c r="K66" s="91" t="b">
        <v>0</v>
      </c>
      <c r="L66" s="91" t="b">
        <v>0</v>
      </c>
    </row>
    <row r="67" spans="1:12" ht="15">
      <c r="A67" s="91" t="s">
        <v>1510</v>
      </c>
      <c r="B67" s="91" t="s">
        <v>1511</v>
      </c>
      <c r="C67" s="91">
        <v>13</v>
      </c>
      <c r="D67" s="121">
        <v>0.004225994749570034</v>
      </c>
      <c r="E67" s="121">
        <v>2.2806834119653723</v>
      </c>
      <c r="F67" s="91" t="s">
        <v>1647</v>
      </c>
      <c r="G67" s="91" t="b">
        <v>0</v>
      </c>
      <c r="H67" s="91" t="b">
        <v>0</v>
      </c>
      <c r="I67" s="91" t="b">
        <v>0</v>
      </c>
      <c r="J67" s="91" t="b">
        <v>0</v>
      </c>
      <c r="K67" s="91" t="b">
        <v>0</v>
      </c>
      <c r="L67" s="91" t="b">
        <v>0</v>
      </c>
    </row>
    <row r="68" spans="1:12" ht="15">
      <c r="A68" s="91" t="s">
        <v>1511</v>
      </c>
      <c r="B68" s="91" t="s">
        <v>353</v>
      </c>
      <c r="C68" s="91">
        <v>13</v>
      </c>
      <c r="D68" s="121">
        <v>0.004225994749570034</v>
      </c>
      <c r="E68" s="121">
        <v>1.5557776735349538</v>
      </c>
      <c r="F68" s="91" t="s">
        <v>1647</v>
      </c>
      <c r="G68" s="91" t="b">
        <v>0</v>
      </c>
      <c r="H68" s="91" t="b">
        <v>0</v>
      </c>
      <c r="I68" s="91" t="b">
        <v>0</v>
      </c>
      <c r="J68" s="91" t="b">
        <v>0</v>
      </c>
      <c r="K68" s="91" t="b">
        <v>0</v>
      </c>
      <c r="L68" s="91" t="b">
        <v>0</v>
      </c>
    </row>
    <row r="69" spans="1:12" ht="15">
      <c r="A69" s="91" t="s">
        <v>354</v>
      </c>
      <c r="B69" s="91" t="s">
        <v>1311</v>
      </c>
      <c r="C69" s="91">
        <v>8</v>
      </c>
      <c r="D69" s="121">
        <v>0.0032569650417213054</v>
      </c>
      <c r="E69" s="121">
        <v>1.979653416301391</v>
      </c>
      <c r="F69" s="91" t="s">
        <v>1647</v>
      </c>
      <c r="G69" s="91" t="b">
        <v>0</v>
      </c>
      <c r="H69" s="91" t="b">
        <v>0</v>
      </c>
      <c r="I69" s="91" t="b">
        <v>0</v>
      </c>
      <c r="J69" s="91" t="b">
        <v>0</v>
      </c>
      <c r="K69" s="91" t="b">
        <v>0</v>
      </c>
      <c r="L69" s="91" t="b">
        <v>0</v>
      </c>
    </row>
    <row r="70" spans="1:12" ht="15">
      <c r="A70" s="91" t="s">
        <v>1311</v>
      </c>
      <c r="B70" s="91" t="s">
        <v>1312</v>
      </c>
      <c r="C70" s="91">
        <v>8</v>
      </c>
      <c r="D70" s="121">
        <v>0.0032569650417213054</v>
      </c>
      <c r="E70" s="121">
        <v>2.2806834119653723</v>
      </c>
      <c r="F70" s="91" t="s">
        <v>1647</v>
      </c>
      <c r="G70" s="91" t="b">
        <v>0</v>
      </c>
      <c r="H70" s="91" t="b">
        <v>0</v>
      </c>
      <c r="I70" s="91" t="b">
        <v>0</v>
      </c>
      <c r="J70" s="91" t="b">
        <v>0</v>
      </c>
      <c r="K70" s="91" t="b">
        <v>0</v>
      </c>
      <c r="L70" s="91" t="b">
        <v>0</v>
      </c>
    </row>
    <row r="71" spans="1:12" ht="15">
      <c r="A71" s="91" t="s">
        <v>1312</v>
      </c>
      <c r="B71" s="91" t="s">
        <v>1313</v>
      </c>
      <c r="C71" s="91">
        <v>8</v>
      </c>
      <c r="D71" s="121">
        <v>0.0032569650417213054</v>
      </c>
      <c r="E71" s="121">
        <v>2.4915367772802655</v>
      </c>
      <c r="F71" s="91" t="s">
        <v>1647</v>
      </c>
      <c r="G71" s="91" t="b">
        <v>0</v>
      </c>
      <c r="H71" s="91" t="b">
        <v>0</v>
      </c>
      <c r="I71" s="91" t="b">
        <v>0</v>
      </c>
      <c r="J71" s="91" t="b">
        <v>0</v>
      </c>
      <c r="K71" s="91" t="b">
        <v>0</v>
      </c>
      <c r="L71" s="91" t="b">
        <v>0</v>
      </c>
    </row>
    <row r="72" spans="1:12" ht="15">
      <c r="A72" s="91" t="s">
        <v>1313</v>
      </c>
      <c r="B72" s="91" t="s">
        <v>1314</v>
      </c>
      <c r="C72" s="91">
        <v>8</v>
      </c>
      <c r="D72" s="121">
        <v>0.0032569650417213054</v>
      </c>
      <c r="E72" s="121">
        <v>2.4915367772802655</v>
      </c>
      <c r="F72" s="91" t="s">
        <v>1647</v>
      </c>
      <c r="G72" s="91" t="b">
        <v>0</v>
      </c>
      <c r="H72" s="91" t="b">
        <v>0</v>
      </c>
      <c r="I72" s="91" t="b">
        <v>0</v>
      </c>
      <c r="J72" s="91" t="b">
        <v>0</v>
      </c>
      <c r="K72" s="91" t="b">
        <v>0</v>
      </c>
      <c r="L72" s="91" t="b">
        <v>0</v>
      </c>
    </row>
    <row r="73" spans="1:12" ht="15">
      <c r="A73" s="91" t="s">
        <v>1314</v>
      </c>
      <c r="B73" s="91" t="s">
        <v>1315</v>
      </c>
      <c r="C73" s="91">
        <v>8</v>
      </c>
      <c r="D73" s="121">
        <v>0.0032569650417213054</v>
      </c>
      <c r="E73" s="121">
        <v>2.4915367772802655</v>
      </c>
      <c r="F73" s="91" t="s">
        <v>1647</v>
      </c>
      <c r="G73" s="91" t="b">
        <v>0</v>
      </c>
      <c r="H73" s="91" t="b">
        <v>0</v>
      </c>
      <c r="I73" s="91" t="b">
        <v>0</v>
      </c>
      <c r="J73" s="91" t="b">
        <v>0</v>
      </c>
      <c r="K73" s="91" t="b">
        <v>0</v>
      </c>
      <c r="L73" s="91" t="b">
        <v>0</v>
      </c>
    </row>
    <row r="74" spans="1:12" ht="15">
      <c r="A74" s="91" t="s">
        <v>1315</v>
      </c>
      <c r="B74" s="91" t="s">
        <v>1316</v>
      </c>
      <c r="C74" s="91">
        <v>8</v>
      </c>
      <c r="D74" s="121">
        <v>0.0032569650417213054</v>
      </c>
      <c r="E74" s="121">
        <v>2.4915367772802655</v>
      </c>
      <c r="F74" s="91" t="s">
        <v>1647</v>
      </c>
      <c r="G74" s="91" t="b">
        <v>0</v>
      </c>
      <c r="H74" s="91" t="b">
        <v>0</v>
      </c>
      <c r="I74" s="91" t="b">
        <v>0</v>
      </c>
      <c r="J74" s="91" t="b">
        <v>0</v>
      </c>
      <c r="K74" s="91" t="b">
        <v>0</v>
      </c>
      <c r="L74" s="91" t="b">
        <v>0</v>
      </c>
    </row>
    <row r="75" spans="1:12" ht="15">
      <c r="A75" s="91" t="s">
        <v>1316</v>
      </c>
      <c r="B75" s="91" t="s">
        <v>1317</v>
      </c>
      <c r="C75" s="91">
        <v>8</v>
      </c>
      <c r="D75" s="121">
        <v>0.0032569650417213054</v>
      </c>
      <c r="E75" s="121">
        <v>2.4915367772802655</v>
      </c>
      <c r="F75" s="91" t="s">
        <v>1647</v>
      </c>
      <c r="G75" s="91" t="b">
        <v>0</v>
      </c>
      <c r="H75" s="91" t="b">
        <v>0</v>
      </c>
      <c r="I75" s="91" t="b">
        <v>0</v>
      </c>
      <c r="J75" s="91" t="b">
        <v>0</v>
      </c>
      <c r="K75" s="91" t="b">
        <v>0</v>
      </c>
      <c r="L75" s="91" t="b">
        <v>0</v>
      </c>
    </row>
    <row r="76" spans="1:12" ht="15">
      <c r="A76" s="91" t="s">
        <v>1317</v>
      </c>
      <c r="B76" s="91" t="s">
        <v>1512</v>
      </c>
      <c r="C76" s="91">
        <v>8</v>
      </c>
      <c r="D76" s="121">
        <v>0.0032569650417213054</v>
      </c>
      <c r="E76" s="121">
        <v>2.4915367772802655</v>
      </c>
      <c r="F76" s="91" t="s">
        <v>1647</v>
      </c>
      <c r="G76" s="91" t="b">
        <v>0</v>
      </c>
      <c r="H76" s="91" t="b">
        <v>0</v>
      </c>
      <c r="I76" s="91" t="b">
        <v>0</v>
      </c>
      <c r="J76" s="91" t="b">
        <v>0</v>
      </c>
      <c r="K76" s="91" t="b">
        <v>0</v>
      </c>
      <c r="L76" s="91" t="b">
        <v>0</v>
      </c>
    </row>
    <row r="77" spans="1:12" ht="15">
      <c r="A77" s="91" t="s">
        <v>1512</v>
      </c>
      <c r="B77" s="91" t="s">
        <v>1513</v>
      </c>
      <c r="C77" s="91">
        <v>8</v>
      </c>
      <c r="D77" s="121">
        <v>0.0032569650417213054</v>
      </c>
      <c r="E77" s="121">
        <v>2.4915367772802655</v>
      </c>
      <c r="F77" s="91" t="s">
        <v>1647</v>
      </c>
      <c r="G77" s="91" t="b">
        <v>0</v>
      </c>
      <c r="H77" s="91" t="b">
        <v>0</v>
      </c>
      <c r="I77" s="91" t="b">
        <v>0</v>
      </c>
      <c r="J77" s="91" t="b">
        <v>0</v>
      </c>
      <c r="K77" s="91" t="b">
        <v>0</v>
      </c>
      <c r="L77" s="91" t="b">
        <v>0</v>
      </c>
    </row>
    <row r="78" spans="1:12" ht="15">
      <c r="A78" s="91" t="s">
        <v>1513</v>
      </c>
      <c r="B78" s="91" t="s">
        <v>1514</v>
      </c>
      <c r="C78" s="91">
        <v>8</v>
      </c>
      <c r="D78" s="121">
        <v>0.0032569650417213054</v>
      </c>
      <c r="E78" s="121">
        <v>2.4915367772802655</v>
      </c>
      <c r="F78" s="91" t="s">
        <v>1647</v>
      </c>
      <c r="G78" s="91" t="b">
        <v>0</v>
      </c>
      <c r="H78" s="91" t="b">
        <v>0</v>
      </c>
      <c r="I78" s="91" t="b">
        <v>0</v>
      </c>
      <c r="J78" s="91" t="b">
        <v>0</v>
      </c>
      <c r="K78" s="91" t="b">
        <v>0</v>
      </c>
      <c r="L78" s="91" t="b">
        <v>0</v>
      </c>
    </row>
    <row r="79" spans="1:12" ht="15">
      <c r="A79" s="91" t="s">
        <v>1514</v>
      </c>
      <c r="B79" s="91" t="s">
        <v>1515</v>
      </c>
      <c r="C79" s="91">
        <v>8</v>
      </c>
      <c r="D79" s="121">
        <v>0.0032569650417213054</v>
      </c>
      <c r="E79" s="121">
        <v>2.4915367772802655</v>
      </c>
      <c r="F79" s="91" t="s">
        <v>1647</v>
      </c>
      <c r="G79" s="91" t="b">
        <v>0</v>
      </c>
      <c r="H79" s="91" t="b">
        <v>0</v>
      </c>
      <c r="I79" s="91" t="b">
        <v>0</v>
      </c>
      <c r="J79" s="91" t="b">
        <v>0</v>
      </c>
      <c r="K79" s="91" t="b">
        <v>0</v>
      </c>
      <c r="L79" s="91" t="b">
        <v>0</v>
      </c>
    </row>
    <row r="80" spans="1:12" ht="15">
      <c r="A80" s="91" t="s">
        <v>1515</v>
      </c>
      <c r="B80" s="91" t="s">
        <v>1308</v>
      </c>
      <c r="C80" s="91">
        <v>8</v>
      </c>
      <c r="D80" s="121">
        <v>0.0032569650417213054</v>
      </c>
      <c r="E80" s="121">
        <v>2.0144155225606033</v>
      </c>
      <c r="F80" s="91" t="s">
        <v>1647</v>
      </c>
      <c r="G80" s="91" t="b">
        <v>0</v>
      </c>
      <c r="H80" s="91" t="b">
        <v>0</v>
      </c>
      <c r="I80" s="91" t="b">
        <v>0</v>
      </c>
      <c r="J80" s="91" t="b">
        <v>0</v>
      </c>
      <c r="K80" s="91" t="b">
        <v>0</v>
      </c>
      <c r="L80" s="91" t="b">
        <v>0</v>
      </c>
    </row>
    <row r="81" spans="1:12" ht="15">
      <c r="A81" s="91" t="s">
        <v>1308</v>
      </c>
      <c r="B81" s="91" t="s">
        <v>1516</v>
      </c>
      <c r="C81" s="91">
        <v>8</v>
      </c>
      <c r="D81" s="121">
        <v>0.0032569650417213054</v>
      </c>
      <c r="E81" s="121">
        <v>2.190506781616284</v>
      </c>
      <c r="F81" s="91" t="s">
        <v>1647</v>
      </c>
      <c r="G81" s="91" t="b">
        <v>0</v>
      </c>
      <c r="H81" s="91" t="b">
        <v>0</v>
      </c>
      <c r="I81" s="91" t="b">
        <v>0</v>
      </c>
      <c r="J81" s="91" t="b">
        <v>0</v>
      </c>
      <c r="K81" s="91" t="b">
        <v>0</v>
      </c>
      <c r="L81" s="91" t="b">
        <v>0</v>
      </c>
    </row>
    <row r="82" spans="1:12" ht="15">
      <c r="A82" s="91" t="s">
        <v>1516</v>
      </c>
      <c r="B82" s="91" t="s">
        <v>1517</v>
      </c>
      <c r="C82" s="91">
        <v>8</v>
      </c>
      <c r="D82" s="121">
        <v>0.0032569650417213054</v>
      </c>
      <c r="E82" s="121">
        <v>2.4915367772802655</v>
      </c>
      <c r="F82" s="91" t="s">
        <v>1647</v>
      </c>
      <c r="G82" s="91" t="b">
        <v>0</v>
      </c>
      <c r="H82" s="91" t="b">
        <v>0</v>
      </c>
      <c r="I82" s="91" t="b">
        <v>0</v>
      </c>
      <c r="J82" s="91" t="b">
        <v>0</v>
      </c>
      <c r="K82" s="91" t="b">
        <v>0</v>
      </c>
      <c r="L82" s="91" t="b">
        <v>0</v>
      </c>
    </row>
    <row r="83" spans="1:12" ht="15">
      <c r="A83" s="91" t="s">
        <v>1517</v>
      </c>
      <c r="B83" s="91" t="s">
        <v>1518</v>
      </c>
      <c r="C83" s="91">
        <v>8</v>
      </c>
      <c r="D83" s="121">
        <v>0.0032569650417213054</v>
      </c>
      <c r="E83" s="121">
        <v>2.4915367772802655</v>
      </c>
      <c r="F83" s="91" t="s">
        <v>1647</v>
      </c>
      <c r="G83" s="91" t="b">
        <v>0</v>
      </c>
      <c r="H83" s="91" t="b">
        <v>0</v>
      </c>
      <c r="I83" s="91" t="b">
        <v>0</v>
      </c>
      <c r="J83" s="91" t="b">
        <v>0</v>
      </c>
      <c r="K83" s="91" t="b">
        <v>0</v>
      </c>
      <c r="L83" s="91" t="b">
        <v>0</v>
      </c>
    </row>
    <row r="84" spans="1:12" ht="15">
      <c r="A84" s="91" t="s">
        <v>1518</v>
      </c>
      <c r="B84" s="91" t="s">
        <v>1308</v>
      </c>
      <c r="C84" s="91">
        <v>8</v>
      </c>
      <c r="D84" s="121">
        <v>0.0032569650417213054</v>
      </c>
      <c r="E84" s="121">
        <v>2.0144155225606033</v>
      </c>
      <c r="F84" s="91" t="s">
        <v>1647</v>
      </c>
      <c r="G84" s="91" t="b">
        <v>0</v>
      </c>
      <c r="H84" s="91" t="b">
        <v>0</v>
      </c>
      <c r="I84" s="91" t="b">
        <v>0</v>
      </c>
      <c r="J84" s="91" t="b">
        <v>0</v>
      </c>
      <c r="K84" s="91" t="b">
        <v>0</v>
      </c>
      <c r="L84" s="91" t="b">
        <v>0</v>
      </c>
    </row>
    <row r="85" spans="1:12" ht="15">
      <c r="A85" s="91" t="s">
        <v>1308</v>
      </c>
      <c r="B85" s="91" t="s">
        <v>1519</v>
      </c>
      <c r="C85" s="91">
        <v>8</v>
      </c>
      <c r="D85" s="121">
        <v>0.0032569650417213054</v>
      </c>
      <c r="E85" s="121">
        <v>2.190506781616284</v>
      </c>
      <c r="F85" s="91" t="s">
        <v>1647</v>
      </c>
      <c r="G85" s="91" t="b">
        <v>0</v>
      </c>
      <c r="H85" s="91" t="b">
        <v>0</v>
      </c>
      <c r="I85" s="91" t="b">
        <v>0</v>
      </c>
      <c r="J85" s="91" t="b">
        <v>0</v>
      </c>
      <c r="K85" s="91" t="b">
        <v>0</v>
      </c>
      <c r="L85" s="91" t="b">
        <v>0</v>
      </c>
    </row>
    <row r="86" spans="1:12" ht="15">
      <c r="A86" s="91" t="s">
        <v>1519</v>
      </c>
      <c r="B86" s="91" t="s">
        <v>1520</v>
      </c>
      <c r="C86" s="91">
        <v>8</v>
      </c>
      <c r="D86" s="121">
        <v>0.0032569650417213054</v>
      </c>
      <c r="E86" s="121">
        <v>2.4915367772802655</v>
      </c>
      <c r="F86" s="91" t="s">
        <v>1647</v>
      </c>
      <c r="G86" s="91" t="b">
        <v>0</v>
      </c>
      <c r="H86" s="91" t="b">
        <v>0</v>
      </c>
      <c r="I86" s="91" t="b">
        <v>0</v>
      </c>
      <c r="J86" s="91" t="b">
        <v>0</v>
      </c>
      <c r="K86" s="91" t="b">
        <v>0</v>
      </c>
      <c r="L86" s="91" t="b">
        <v>0</v>
      </c>
    </row>
    <row r="87" spans="1:12" ht="15">
      <c r="A87" s="91" t="s">
        <v>1520</v>
      </c>
      <c r="B87" s="91" t="s">
        <v>1308</v>
      </c>
      <c r="C87" s="91">
        <v>8</v>
      </c>
      <c r="D87" s="121">
        <v>0.0032569650417213054</v>
      </c>
      <c r="E87" s="121">
        <v>2.0144155225606033</v>
      </c>
      <c r="F87" s="91" t="s">
        <v>1647</v>
      </c>
      <c r="G87" s="91" t="b">
        <v>0</v>
      </c>
      <c r="H87" s="91" t="b">
        <v>0</v>
      </c>
      <c r="I87" s="91" t="b">
        <v>0</v>
      </c>
      <c r="J87" s="91" t="b">
        <v>0</v>
      </c>
      <c r="K87" s="91" t="b">
        <v>0</v>
      </c>
      <c r="L87" s="91" t="b">
        <v>0</v>
      </c>
    </row>
    <row r="88" spans="1:12" ht="15">
      <c r="A88" s="91" t="s">
        <v>314</v>
      </c>
      <c r="B88" s="91" t="s">
        <v>1526</v>
      </c>
      <c r="C88" s="91">
        <v>5</v>
      </c>
      <c r="D88" s="121">
        <v>0.002432723739900572</v>
      </c>
      <c r="E88" s="121">
        <v>2.6956567599361905</v>
      </c>
      <c r="F88" s="91" t="s">
        <v>1647</v>
      </c>
      <c r="G88" s="91" t="b">
        <v>0</v>
      </c>
      <c r="H88" s="91" t="b">
        <v>0</v>
      </c>
      <c r="I88" s="91" t="b">
        <v>0</v>
      </c>
      <c r="J88" s="91" t="b">
        <v>0</v>
      </c>
      <c r="K88" s="91" t="b">
        <v>0</v>
      </c>
      <c r="L88" s="91" t="b">
        <v>0</v>
      </c>
    </row>
    <row r="89" spans="1:12" ht="15">
      <c r="A89" s="91" t="s">
        <v>1526</v>
      </c>
      <c r="B89" s="91" t="s">
        <v>1527</v>
      </c>
      <c r="C89" s="91">
        <v>5</v>
      </c>
      <c r="D89" s="121">
        <v>0.002432723739900572</v>
      </c>
      <c r="E89" s="121">
        <v>2.6956567599361905</v>
      </c>
      <c r="F89" s="91" t="s">
        <v>1647</v>
      </c>
      <c r="G89" s="91" t="b">
        <v>0</v>
      </c>
      <c r="H89" s="91" t="b">
        <v>0</v>
      </c>
      <c r="I89" s="91" t="b">
        <v>0</v>
      </c>
      <c r="J89" s="91" t="b">
        <v>0</v>
      </c>
      <c r="K89" s="91" t="b">
        <v>0</v>
      </c>
      <c r="L89" s="91" t="b">
        <v>0</v>
      </c>
    </row>
    <row r="90" spans="1:12" ht="15">
      <c r="A90" s="91" t="s">
        <v>1527</v>
      </c>
      <c r="B90" s="91" t="s">
        <v>1528</v>
      </c>
      <c r="C90" s="91">
        <v>5</v>
      </c>
      <c r="D90" s="121">
        <v>0.002432723739900572</v>
      </c>
      <c r="E90" s="121">
        <v>2.6956567599361905</v>
      </c>
      <c r="F90" s="91" t="s">
        <v>1647</v>
      </c>
      <c r="G90" s="91" t="b">
        <v>0</v>
      </c>
      <c r="H90" s="91" t="b">
        <v>0</v>
      </c>
      <c r="I90" s="91" t="b">
        <v>0</v>
      </c>
      <c r="J90" s="91" t="b">
        <v>0</v>
      </c>
      <c r="K90" s="91" t="b">
        <v>0</v>
      </c>
      <c r="L90" s="91" t="b">
        <v>0</v>
      </c>
    </row>
    <row r="91" spans="1:12" ht="15">
      <c r="A91" s="91" t="s">
        <v>1528</v>
      </c>
      <c r="B91" s="91" t="s">
        <v>1334</v>
      </c>
      <c r="C91" s="91">
        <v>5</v>
      </c>
      <c r="D91" s="121">
        <v>0.002432723739900572</v>
      </c>
      <c r="E91" s="121">
        <v>2.353234079113984</v>
      </c>
      <c r="F91" s="91" t="s">
        <v>1647</v>
      </c>
      <c r="G91" s="91" t="b">
        <v>0</v>
      </c>
      <c r="H91" s="91" t="b">
        <v>0</v>
      </c>
      <c r="I91" s="91" t="b">
        <v>0</v>
      </c>
      <c r="J91" s="91" t="b">
        <v>0</v>
      </c>
      <c r="K91" s="91" t="b">
        <v>0</v>
      </c>
      <c r="L91" s="91" t="b">
        <v>0</v>
      </c>
    </row>
    <row r="92" spans="1:12" ht="15">
      <c r="A92" s="91" t="s">
        <v>1334</v>
      </c>
      <c r="B92" s="91" t="s">
        <v>1522</v>
      </c>
      <c r="C92" s="91">
        <v>5</v>
      </c>
      <c r="D92" s="121">
        <v>0.002432723739900572</v>
      </c>
      <c r="E92" s="121">
        <v>2.274052833066359</v>
      </c>
      <c r="F92" s="91" t="s">
        <v>1647</v>
      </c>
      <c r="G92" s="91" t="b">
        <v>0</v>
      </c>
      <c r="H92" s="91" t="b">
        <v>0</v>
      </c>
      <c r="I92" s="91" t="b">
        <v>0</v>
      </c>
      <c r="J92" s="91" t="b">
        <v>0</v>
      </c>
      <c r="K92" s="91" t="b">
        <v>0</v>
      </c>
      <c r="L92" s="91" t="b">
        <v>0</v>
      </c>
    </row>
    <row r="93" spans="1:12" ht="15">
      <c r="A93" s="91" t="s">
        <v>1522</v>
      </c>
      <c r="B93" s="91" t="s">
        <v>1529</v>
      </c>
      <c r="C93" s="91">
        <v>5</v>
      </c>
      <c r="D93" s="121">
        <v>0.002432723739900572</v>
      </c>
      <c r="E93" s="121">
        <v>2.6164755138885654</v>
      </c>
      <c r="F93" s="91" t="s">
        <v>1647</v>
      </c>
      <c r="G93" s="91" t="b">
        <v>0</v>
      </c>
      <c r="H93" s="91" t="b">
        <v>0</v>
      </c>
      <c r="I93" s="91" t="b">
        <v>0</v>
      </c>
      <c r="J93" s="91" t="b">
        <v>0</v>
      </c>
      <c r="K93" s="91" t="b">
        <v>0</v>
      </c>
      <c r="L93" s="91" t="b">
        <v>0</v>
      </c>
    </row>
    <row r="94" spans="1:12" ht="15">
      <c r="A94" s="91" t="s">
        <v>1529</v>
      </c>
      <c r="B94" s="91" t="s">
        <v>1530</v>
      </c>
      <c r="C94" s="91">
        <v>5</v>
      </c>
      <c r="D94" s="121">
        <v>0.002432723739900572</v>
      </c>
      <c r="E94" s="121">
        <v>2.6956567599361905</v>
      </c>
      <c r="F94" s="91" t="s">
        <v>1647</v>
      </c>
      <c r="G94" s="91" t="b">
        <v>0</v>
      </c>
      <c r="H94" s="91" t="b">
        <v>0</v>
      </c>
      <c r="I94" s="91" t="b">
        <v>0</v>
      </c>
      <c r="J94" s="91" t="b">
        <v>0</v>
      </c>
      <c r="K94" s="91" t="b">
        <v>0</v>
      </c>
      <c r="L94" s="91" t="b">
        <v>0</v>
      </c>
    </row>
    <row r="95" spans="1:12" ht="15">
      <c r="A95" s="91" t="s">
        <v>1530</v>
      </c>
      <c r="B95" s="91" t="s">
        <v>1531</v>
      </c>
      <c r="C95" s="91">
        <v>5</v>
      </c>
      <c r="D95" s="121">
        <v>0.002432723739900572</v>
      </c>
      <c r="E95" s="121">
        <v>2.6956567599361905</v>
      </c>
      <c r="F95" s="91" t="s">
        <v>1647</v>
      </c>
      <c r="G95" s="91" t="b">
        <v>0</v>
      </c>
      <c r="H95" s="91" t="b">
        <v>0</v>
      </c>
      <c r="I95" s="91" t="b">
        <v>0</v>
      </c>
      <c r="J95" s="91" t="b">
        <v>0</v>
      </c>
      <c r="K95" s="91" t="b">
        <v>0</v>
      </c>
      <c r="L95" s="91" t="b">
        <v>0</v>
      </c>
    </row>
    <row r="96" spans="1:12" ht="15">
      <c r="A96" s="91" t="s">
        <v>1531</v>
      </c>
      <c r="B96" s="91" t="s">
        <v>1283</v>
      </c>
      <c r="C96" s="91">
        <v>5</v>
      </c>
      <c r="D96" s="121">
        <v>0.002432723739900572</v>
      </c>
      <c r="E96" s="121">
        <v>1.7044306842436956</v>
      </c>
      <c r="F96" s="91" t="s">
        <v>1647</v>
      </c>
      <c r="G96" s="91" t="b">
        <v>0</v>
      </c>
      <c r="H96" s="91" t="b">
        <v>0</v>
      </c>
      <c r="I96" s="91" t="b">
        <v>0</v>
      </c>
      <c r="J96" s="91" t="b">
        <v>0</v>
      </c>
      <c r="K96" s="91" t="b">
        <v>0</v>
      </c>
      <c r="L96" s="91" t="b">
        <v>0</v>
      </c>
    </row>
    <row r="97" spans="1:12" ht="15">
      <c r="A97" s="91" t="s">
        <v>1283</v>
      </c>
      <c r="B97" s="91" t="s">
        <v>1300</v>
      </c>
      <c r="C97" s="91">
        <v>5</v>
      </c>
      <c r="D97" s="121">
        <v>0.002432723739900572</v>
      </c>
      <c r="E97" s="121">
        <v>1.0416728525621215</v>
      </c>
      <c r="F97" s="91" t="s">
        <v>1647</v>
      </c>
      <c r="G97" s="91" t="b">
        <v>0</v>
      </c>
      <c r="H97" s="91" t="b">
        <v>0</v>
      </c>
      <c r="I97" s="91" t="b">
        <v>0</v>
      </c>
      <c r="J97" s="91" t="b">
        <v>0</v>
      </c>
      <c r="K97" s="91" t="b">
        <v>0</v>
      </c>
      <c r="L97" s="91" t="b">
        <v>0</v>
      </c>
    </row>
    <row r="98" spans="1:12" ht="15">
      <c r="A98" s="91" t="s">
        <v>1300</v>
      </c>
      <c r="B98" s="91" t="s">
        <v>1298</v>
      </c>
      <c r="C98" s="91">
        <v>5</v>
      </c>
      <c r="D98" s="121">
        <v>0.002432723739900572</v>
      </c>
      <c r="E98" s="121">
        <v>1.7318689325906351</v>
      </c>
      <c r="F98" s="91" t="s">
        <v>1647</v>
      </c>
      <c r="G98" s="91" t="b">
        <v>0</v>
      </c>
      <c r="H98" s="91" t="b">
        <v>0</v>
      </c>
      <c r="I98" s="91" t="b">
        <v>0</v>
      </c>
      <c r="J98" s="91" t="b">
        <v>0</v>
      </c>
      <c r="K98" s="91" t="b">
        <v>0</v>
      </c>
      <c r="L98" s="91" t="b">
        <v>0</v>
      </c>
    </row>
    <row r="99" spans="1:12" ht="15">
      <c r="A99" s="91" t="s">
        <v>1298</v>
      </c>
      <c r="B99" s="91" t="s">
        <v>1532</v>
      </c>
      <c r="C99" s="91">
        <v>5</v>
      </c>
      <c r="D99" s="121">
        <v>0.002432723739900572</v>
      </c>
      <c r="E99" s="121">
        <v>2.394626764272209</v>
      </c>
      <c r="F99" s="91" t="s">
        <v>1647</v>
      </c>
      <c r="G99" s="91" t="b">
        <v>0</v>
      </c>
      <c r="H99" s="91" t="b">
        <v>0</v>
      </c>
      <c r="I99" s="91" t="b">
        <v>0</v>
      </c>
      <c r="J99" s="91" t="b">
        <v>0</v>
      </c>
      <c r="K99" s="91" t="b">
        <v>0</v>
      </c>
      <c r="L99" s="91" t="b">
        <v>0</v>
      </c>
    </row>
    <row r="100" spans="1:12" ht="15">
      <c r="A100" s="91" t="s">
        <v>1532</v>
      </c>
      <c r="B100" s="91" t="s">
        <v>1533</v>
      </c>
      <c r="C100" s="91">
        <v>5</v>
      </c>
      <c r="D100" s="121">
        <v>0.002432723739900572</v>
      </c>
      <c r="E100" s="121">
        <v>2.6956567599361905</v>
      </c>
      <c r="F100" s="91" t="s">
        <v>1647</v>
      </c>
      <c r="G100" s="91" t="b">
        <v>0</v>
      </c>
      <c r="H100" s="91" t="b">
        <v>0</v>
      </c>
      <c r="I100" s="91" t="b">
        <v>0</v>
      </c>
      <c r="J100" s="91" t="b">
        <v>0</v>
      </c>
      <c r="K100" s="91" t="b">
        <v>0</v>
      </c>
      <c r="L100" s="91" t="b">
        <v>0</v>
      </c>
    </row>
    <row r="101" spans="1:12" ht="15">
      <c r="A101" s="91" t="s">
        <v>1533</v>
      </c>
      <c r="B101" s="91" t="s">
        <v>1534</v>
      </c>
      <c r="C101" s="91">
        <v>5</v>
      </c>
      <c r="D101" s="121">
        <v>0.002432723739900572</v>
      </c>
      <c r="E101" s="121">
        <v>2.6956567599361905</v>
      </c>
      <c r="F101" s="91" t="s">
        <v>1647</v>
      </c>
      <c r="G101" s="91" t="b">
        <v>0</v>
      </c>
      <c r="H101" s="91" t="b">
        <v>0</v>
      </c>
      <c r="I101" s="91" t="b">
        <v>0</v>
      </c>
      <c r="J101" s="91" t="b">
        <v>0</v>
      </c>
      <c r="K101" s="91" t="b">
        <v>0</v>
      </c>
      <c r="L101" s="91" t="b">
        <v>0</v>
      </c>
    </row>
    <row r="102" spans="1:12" ht="15">
      <c r="A102" s="91" t="s">
        <v>1534</v>
      </c>
      <c r="B102" s="91" t="s">
        <v>1535</v>
      </c>
      <c r="C102" s="91">
        <v>5</v>
      </c>
      <c r="D102" s="121">
        <v>0.002432723739900572</v>
      </c>
      <c r="E102" s="121">
        <v>2.6956567599361905</v>
      </c>
      <c r="F102" s="91" t="s">
        <v>1647</v>
      </c>
      <c r="G102" s="91" t="b">
        <v>0</v>
      </c>
      <c r="H102" s="91" t="b">
        <v>0</v>
      </c>
      <c r="I102" s="91" t="b">
        <v>0</v>
      </c>
      <c r="J102" s="91" t="b">
        <v>0</v>
      </c>
      <c r="K102" s="91" t="b">
        <v>0</v>
      </c>
      <c r="L102" s="91" t="b">
        <v>0</v>
      </c>
    </row>
    <row r="103" spans="1:12" ht="15">
      <c r="A103" s="91" t="s">
        <v>1535</v>
      </c>
      <c r="B103" s="91" t="s">
        <v>1536</v>
      </c>
      <c r="C103" s="91">
        <v>5</v>
      </c>
      <c r="D103" s="121">
        <v>0.002432723739900572</v>
      </c>
      <c r="E103" s="121">
        <v>2.6956567599361905</v>
      </c>
      <c r="F103" s="91" t="s">
        <v>1647</v>
      </c>
      <c r="G103" s="91" t="b">
        <v>0</v>
      </c>
      <c r="H103" s="91" t="b">
        <v>0</v>
      </c>
      <c r="I103" s="91" t="b">
        <v>0</v>
      </c>
      <c r="J103" s="91" t="b">
        <v>0</v>
      </c>
      <c r="K103" s="91" t="b">
        <v>0</v>
      </c>
      <c r="L103" s="91" t="b">
        <v>0</v>
      </c>
    </row>
    <row r="104" spans="1:12" ht="15">
      <c r="A104" s="91" t="s">
        <v>1536</v>
      </c>
      <c r="B104" s="91" t="s">
        <v>1311</v>
      </c>
      <c r="C104" s="91">
        <v>5</v>
      </c>
      <c r="D104" s="121">
        <v>0.002432723739900572</v>
      </c>
      <c r="E104" s="121">
        <v>2.2806834119653723</v>
      </c>
      <c r="F104" s="91" t="s">
        <v>1647</v>
      </c>
      <c r="G104" s="91" t="b">
        <v>0</v>
      </c>
      <c r="H104" s="91" t="b">
        <v>0</v>
      </c>
      <c r="I104" s="91" t="b">
        <v>0</v>
      </c>
      <c r="J104" s="91" t="b">
        <v>0</v>
      </c>
      <c r="K104" s="91" t="b">
        <v>0</v>
      </c>
      <c r="L104" s="91" t="b">
        <v>0</v>
      </c>
    </row>
    <row r="105" spans="1:12" ht="15">
      <c r="A105" s="91" t="s">
        <v>1311</v>
      </c>
      <c r="B105" s="91" t="s">
        <v>1523</v>
      </c>
      <c r="C105" s="91">
        <v>5</v>
      </c>
      <c r="D105" s="121">
        <v>0.002432723739900572</v>
      </c>
      <c r="E105" s="121">
        <v>2.2015021659177476</v>
      </c>
      <c r="F105" s="91" t="s">
        <v>1647</v>
      </c>
      <c r="G105" s="91" t="b">
        <v>0</v>
      </c>
      <c r="H105" s="91" t="b">
        <v>0</v>
      </c>
      <c r="I105" s="91" t="b">
        <v>0</v>
      </c>
      <c r="J105" s="91" t="b">
        <v>0</v>
      </c>
      <c r="K105" s="91" t="b">
        <v>0</v>
      </c>
      <c r="L105" s="91" t="b">
        <v>0</v>
      </c>
    </row>
    <row r="106" spans="1:12" ht="15">
      <c r="A106" s="91" t="s">
        <v>1523</v>
      </c>
      <c r="B106" s="91" t="s">
        <v>1301</v>
      </c>
      <c r="C106" s="91">
        <v>5</v>
      </c>
      <c r="D106" s="121">
        <v>0.002432723739900572</v>
      </c>
      <c r="E106" s="121">
        <v>2.060173013121278</v>
      </c>
      <c r="F106" s="91" t="s">
        <v>1647</v>
      </c>
      <c r="G106" s="91" t="b">
        <v>0</v>
      </c>
      <c r="H106" s="91" t="b">
        <v>0</v>
      </c>
      <c r="I106" s="91" t="b">
        <v>0</v>
      </c>
      <c r="J106" s="91" t="b">
        <v>0</v>
      </c>
      <c r="K106" s="91" t="b">
        <v>0</v>
      </c>
      <c r="L106" s="91" t="b">
        <v>0</v>
      </c>
    </row>
    <row r="107" spans="1:12" ht="15">
      <c r="A107" s="91" t="s">
        <v>1301</v>
      </c>
      <c r="B107" s="91" t="s">
        <v>1537</v>
      </c>
      <c r="C107" s="91">
        <v>5</v>
      </c>
      <c r="D107" s="121">
        <v>0.002432723739900572</v>
      </c>
      <c r="E107" s="121">
        <v>2.139354259168903</v>
      </c>
      <c r="F107" s="91" t="s">
        <v>1647</v>
      </c>
      <c r="G107" s="91" t="b">
        <v>0</v>
      </c>
      <c r="H107" s="91" t="b">
        <v>0</v>
      </c>
      <c r="I107" s="91" t="b">
        <v>0</v>
      </c>
      <c r="J107" s="91" t="b">
        <v>0</v>
      </c>
      <c r="K107" s="91" t="b">
        <v>0</v>
      </c>
      <c r="L107" s="91" t="b">
        <v>0</v>
      </c>
    </row>
    <row r="108" spans="1:12" ht="15">
      <c r="A108" s="91" t="s">
        <v>1537</v>
      </c>
      <c r="B108" s="91" t="s">
        <v>1298</v>
      </c>
      <c r="C108" s="91">
        <v>5</v>
      </c>
      <c r="D108" s="121">
        <v>0.002432723739900572</v>
      </c>
      <c r="E108" s="121">
        <v>2.394626764272209</v>
      </c>
      <c r="F108" s="91" t="s">
        <v>1647</v>
      </c>
      <c r="G108" s="91" t="b">
        <v>0</v>
      </c>
      <c r="H108" s="91" t="b">
        <v>0</v>
      </c>
      <c r="I108" s="91" t="b">
        <v>0</v>
      </c>
      <c r="J108" s="91" t="b">
        <v>0</v>
      </c>
      <c r="K108" s="91" t="b">
        <v>0</v>
      </c>
      <c r="L108" s="91" t="b">
        <v>0</v>
      </c>
    </row>
    <row r="109" spans="1:12" ht="15">
      <c r="A109" s="91" t="s">
        <v>1298</v>
      </c>
      <c r="B109" s="91" t="s">
        <v>1538</v>
      </c>
      <c r="C109" s="91">
        <v>5</v>
      </c>
      <c r="D109" s="121">
        <v>0.002432723739900572</v>
      </c>
      <c r="E109" s="121">
        <v>2.394626764272209</v>
      </c>
      <c r="F109" s="91" t="s">
        <v>1647</v>
      </c>
      <c r="G109" s="91" t="b">
        <v>0</v>
      </c>
      <c r="H109" s="91" t="b">
        <v>0</v>
      </c>
      <c r="I109" s="91" t="b">
        <v>0</v>
      </c>
      <c r="J109" s="91" t="b">
        <v>0</v>
      </c>
      <c r="K109" s="91" t="b">
        <v>0</v>
      </c>
      <c r="L109" s="91" t="b">
        <v>0</v>
      </c>
    </row>
    <row r="110" spans="1:12" ht="15">
      <c r="A110" s="91" t="s">
        <v>1538</v>
      </c>
      <c r="B110" s="91" t="s">
        <v>1521</v>
      </c>
      <c r="C110" s="91">
        <v>5</v>
      </c>
      <c r="D110" s="121">
        <v>0.002432723739900572</v>
      </c>
      <c r="E110" s="121">
        <v>2.5495287242579523</v>
      </c>
      <c r="F110" s="91" t="s">
        <v>1647</v>
      </c>
      <c r="G110" s="91" t="b">
        <v>0</v>
      </c>
      <c r="H110" s="91" t="b">
        <v>0</v>
      </c>
      <c r="I110" s="91" t="b">
        <v>0</v>
      </c>
      <c r="J110" s="91" t="b">
        <v>0</v>
      </c>
      <c r="K110" s="91" t="b">
        <v>0</v>
      </c>
      <c r="L110" s="91" t="b">
        <v>0</v>
      </c>
    </row>
    <row r="111" spans="1:12" ht="15">
      <c r="A111" s="91" t="s">
        <v>1521</v>
      </c>
      <c r="B111" s="91" t="s">
        <v>1539</v>
      </c>
      <c r="C111" s="91">
        <v>5</v>
      </c>
      <c r="D111" s="121">
        <v>0.002432723739900572</v>
      </c>
      <c r="E111" s="121">
        <v>2.5495287242579523</v>
      </c>
      <c r="F111" s="91" t="s">
        <v>1647</v>
      </c>
      <c r="G111" s="91" t="b">
        <v>0</v>
      </c>
      <c r="H111" s="91" t="b">
        <v>0</v>
      </c>
      <c r="I111" s="91" t="b">
        <v>0</v>
      </c>
      <c r="J111" s="91" t="b">
        <v>0</v>
      </c>
      <c r="K111" s="91" t="b">
        <v>0</v>
      </c>
      <c r="L111" s="91" t="b">
        <v>0</v>
      </c>
    </row>
    <row r="112" spans="1:12" ht="15">
      <c r="A112" s="91" t="s">
        <v>1539</v>
      </c>
      <c r="B112" s="91" t="s">
        <v>1540</v>
      </c>
      <c r="C112" s="91">
        <v>5</v>
      </c>
      <c r="D112" s="121">
        <v>0.002432723739900572</v>
      </c>
      <c r="E112" s="121">
        <v>2.6956567599361905</v>
      </c>
      <c r="F112" s="91" t="s">
        <v>1647</v>
      </c>
      <c r="G112" s="91" t="b">
        <v>0</v>
      </c>
      <c r="H112" s="91" t="b">
        <v>0</v>
      </c>
      <c r="I112" s="91" t="b">
        <v>0</v>
      </c>
      <c r="J112" s="91" t="b">
        <v>0</v>
      </c>
      <c r="K112" s="91" t="b">
        <v>0</v>
      </c>
      <c r="L112" s="91" t="b">
        <v>0</v>
      </c>
    </row>
    <row r="113" spans="1:12" ht="15">
      <c r="A113" s="91" t="s">
        <v>1540</v>
      </c>
      <c r="B113" s="91" t="s">
        <v>1541</v>
      </c>
      <c r="C113" s="91">
        <v>5</v>
      </c>
      <c r="D113" s="121">
        <v>0.002432723739900572</v>
      </c>
      <c r="E113" s="121">
        <v>2.6956567599361905</v>
      </c>
      <c r="F113" s="91" t="s">
        <v>1647</v>
      </c>
      <c r="G113" s="91" t="b">
        <v>0</v>
      </c>
      <c r="H113" s="91" t="b">
        <v>0</v>
      </c>
      <c r="I113" s="91" t="b">
        <v>0</v>
      </c>
      <c r="J113" s="91" t="b">
        <v>0</v>
      </c>
      <c r="K113" s="91" t="b">
        <v>0</v>
      </c>
      <c r="L113" s="91" t="b">
        <v>0</v>
      </c>
    </row>
    <row r="114" spans="1:12" ht="15">
      <c r="A114" s="91" t="s">
        <v>1541</v>
      </c>
      <c r="B114" s="91" t="s">
        <v>1542</v>
      </c>
      <c r="C114" s="91">
        <v>5</v>
      </c>
      <c r="D114" s="121">
        <v>0.002432723739900572</v>
      </c>
      <c r="E114" s="121">
        <v>2.6956567599361905</v>
      </c>
      <c r="F114" s="91" t="s">
        <v>1647</v>
      </c>
      <c r="G114" s="91" t="b">
        <v>0</v>
      </c>
      <c r="H114" s="91" t="b">
        <v>0</v>
      </c>
      <c r="I114" s="91" t="b">
        <v>0</v>
      </c>
      <c r="J114" s="91" t="b">
        <v>0</v>
      </c>
      <c r="K114" s="91" t="b">
        <v>0</v>
      </c>
      <c r="L114" s="91" t="b">
        <v>0</v>
      </c>
    </row>
    <row r="115" spans="1:12" ht="15">
      <c r="A115" s="91" t="s">
        <v>1542</v>
      </c>
      <c r="B115" s="91" t="s">
        <v>1543</v>
      </c>
      <c r="C115" s="91">
        <v>5</v>
      </c>
      <c r="D115" s="121">
        <v>0.002432723739900572</v>
      </c>
      <c r="E115" s="121">
        <v>2.6956567599361905</v>
      </c>
      <c r="F115" s="91" t="s">
        <v>1647</v>
      </c>
      <c r="G115" s="91" t="b">
        <v>0</v>
      </c>
      <c r="H115" s="91" t="b">
        <v>0</v>
      </c>
      <c r="I115" s="91" t="b">
        <v>0</v>
      </c>
      <c r="J115" s="91" t="b">
        <v>0</v>
      </c>
      <c r="K115" s="91" t="b">
        <v>0</v>
      </c>
      <c r="L115" s="91" t="b">
        <v>0</v>
      </c>
    </row>
    <row r="116" spans="1:12" ht="15">
      <c r="A116" s="91" t="s">
        <v>1543</v>
      </c>
      <c r="B116" s="91" t="s">
        <v>1544</v>
      </c>
      <c r="C116" s="91">
        <v>5</v>
      </c>
      <c r="D116" s="121">
        <v>0.002432723739900572</v>
      </c>
      <c r="E116" s="121">
        <v>2.6956567599361905</v>
      </c>
      <c r="F116" s="91" t="s">
        <v>1647</v>
      </c>
      <c r="G116" s="91" t="b">
        <v>0</v>
      </c>
      <c r="H116" s="91" t="b">
        <v>0</v>
      </c>
      <c r="I116" s="91" t="b">
        <v>0</v>
      </c>
      <c r="J116" s="91" t="b">
        <v>0</v>
      </c>
      <c r="K116" s="91" t="b">
        <v>0</v>
      </c>
      <c r="L116" s="91" t="b">
        <v>0</v>
      </c>
    </row>
    <row r="117" spans="1:12" ht="15">
      <c r="A117" s="91" t="s">
        <v>1544</v>
      </c>
      <c r="B117" s="91" t="s">
        <v>1545</v>
      </c>
      <c r="C117" s="91">
        <v>5</v>
      </c>
      <c r="D117" s="121">
        <v>0.002432723739900572</v>
      </c>
      <c r="E117" s="121">
        <v>2.6956567599361905</v>
      </c>
      <c r="F117" s="91" t="s">
        <v>1647</v>
      </c>
      <c r="G117" s="91" t="b">
        <v>0</v>
      </c>
      <c r="H117" s="91" t="b">
        <v>0</v>
      </c>
      <c r="I117" s="91" t="b">
        <v>0</v>
      </c>
      <c r="J117" s="91" t="b">
        <v>0</v>
      </c>
      <c r="K117" s="91" t="b">
        <v>0</v>
      </c>
      <c r="L117" s="91" t="b">
        <v>0</v>
      </c>
    </row>
    <row r="118" spans="1:12" ht="15">
      <c r="A118" s="91" t="s">
        <v>1545</v>
      </c>
      <c r="B118" s="91" t="s">
        <v>1546</v>
      </c>
      <c r="C118" s="91">
        <v>5</v>
      </c>
      <c r="D118" s="121">
        <v>0.002432723739900572</v>
      </c>
      <c r="E118" s="121">
        <v>2.6956567599361905</v>
      </c>
      <c r="F118" s="91" t="s">
        <v>1647</v>
      </c>
      <c r="G118" s="91" t="b">
        <v>0</v>
      </c>
      <c r="H118" s="91" t="b">
        <v>0</v>
      </c>
      <c r="I118" s="91" t="b">
        <v>0</v>
      </c>
      <c r="J118" s="91" t="b">
        <v>0</v>
      </c>
      <c r="K118" s="91" t="b">
        <v>0</v>
      </c>
      <c r="L118" s="91" t="b">
        <v>0</v>
      </c>
    </row>
    <row r="119" spans="1:12" ht="15">
      <c r="A119" s="91" t="s">
        <v>1546</v>
      </c>
      <c r="B119" s="91" t="s">
        <v>1524</v>
      </c>
      <c r="C119" s="91">
        <v>5</v>
      </c>
      <c r="D119" s="121">
        <v>0.002432723739900572</v>
      </c>
      <c r="E119" s="121">
        <v>2.6164755138885654</v>
      </c>
      <c r="F119" s="91" t="s">
        <v>1647</v>
      </c>
      <c r="G119" s="91" t="b">
        <v>0</v>
      </c>
      <c r="H119" s="91" t="b">
        <v>0</v>
      </c>
      <c r="I119" s="91" t="b">
        <v>0</v>
      </c>
      <c r="J119" s="91" t="b">
        <v>0</v>
      </c>
      <c r="K119" s="91" t="b">
        <v>0</v>
      </c>
      <c r="L119" s="91" t="b">
        <v>0</v>
      </c>
    </row>
    <row r="120" spans="1:12" ht="15">
      <c r="A120" s="91" t="s">
        <v>1524</v>
      </c>
      <c r="B120" s="91" t="s">
        <v>1547</v>
      </c>
      <c r="C120" s="91">
        <v>5</v>
      </c>
      <c r="D120" s="121">
        <v>0.002432723739900572</v>
      </c>
      <c r="E120" s="121">
        <v>2.6164755138885654</v>
      </c>
      <c r="F120" s="91" t="s">
        <v>1647</v>
      </c>
      <c r="G120" s="91" t="b">
        <v>0</v>
      </c>
      <c r="H120" s="91" t="b">
        <v>0</v>
      </c>
      <c r="I120" s="91" t="b">
        <v>0</v>
      </c>
      <c r="J120" s="91" t="b">
        <v>0</v>
      </c>
      <c r="K120" s="91" t="b">
        <v>0</v>
      </c>
      <c r="L120" s="91" t="b">
        <v>0</v>
      </c>
    </row>
    <row r="121" spans="1:12" ht="15">
      <c r="A121" s="91" t="s">
        <v>1547</v>
      </c>
      <c r="B121" s="91" t="s">
        <v>1548</v>
      </c>
      <c r="C121" s="91">
        <v>5</v>
      </c>
      <c r="D121" s="121">
        <v>0.002432723739900572</v>
      </c>
      <c r="E121" s="121">
        <v>2.6956567599361905</v>
      </c>
      <c r="F121" s="91" t="s">
        <v>1647</v>
      </c>
      <c r="G121" s="91" t="b">
        <v>0</v>
      </c>
      <c r="H121" s="91" t="b">
        <v>0</v>
      </c>
      <c r="I121" s="91" t="b">
        <v>0</v>
      </c>
      <c r="J121" s="91" t="b">
        <v>0</v>
      </c>
      <c r="K121" s="91" t="b">
        <v>0</v>
      </c>
      <c r="L121" s="91" t="b">
        <v>0</v>
      </c>
    </row>
    <row r="122" spans="1:12" ht="15">
      <c r="A122" s="91" t="s">
        <v>1548</v>
      </c>
      <c r="B122" s="91" t="s">
        <v>1549</v>
      </c>
      <c r="C122" s="91">
        <v>5</v>
      </c>
      <c r="D122" s="121">
        <v>0.002432723739900572</v>
      </c>
      <c r="E122" s="121">
        <v>2.6956567599361905</v>
      </c>
      <c r="F122" s="91" t="s">
        <v>1647</v>
      </c>
      <c r="G122" s="91" t="b">
        <v>0</v>
      </c>
      <c r="H122" s="91" t="b">
        <v>0</v>
      </c>
      <c r="I122" s="91" t="b">
        <v>0</v>
      </c>
      <c r="J122" s="91" t="b">
        <v>0</v>
      </c>
      <c r="K122" s="91" t="b">
        <v>0</v>
      </c>
      <c r="L122" s="91" t="b">
        <v>0</v>
      </c>
    </row>
    <row r="123" spans="1:12" ht="15">
      <c r="A123" s="91" t="s">
        <v>1549</v>
      </c>
      <c r="B123" s="91" t="s">
        <v>1302</v>
      </c>
      <c r="C123" s="91">
        <v>5</v>
      </c>
      <c r="D123" s="121">
        <v>0.002432723739900572</v>
      </c>
      <c r="E123" s="121">
        <v>2.032898928254616</v>
      </c>
      <c r="F123" s="91" t="s">
        <v>1647</v>
      </c>
      <c r="G123" s="91" t="b">
        <v>0</v>
      </c>
      <c r="H123" s="91" t="b">
        <v>0</v>
      </c>
      <c r="I123" s="91" t="b">
        <v>0</v>
      </c>
      <c r="J123" s="91" t="b">
        <v>0</v>
      </c>
      <c r="K123" s="91" t="b">
        <v>0</v>
      </c>
      <c r="L123" s="91" t="b">
        <v>0</v>
      </c>
    </row>
    <row r="124" spans="1:12" ht="15">
      <c r="A124" s="91" t="s">
        <v>1302</v>
      </c>
      <c r="B124" s="91" t="s">
        <v>1550</v>
      </c>
      <c r="C124" s="91">
        <v>5</v>
      </c>
      <c r="D124" s="121">
        <v>0.002432723739900572</v>
      </c>
      <c r="E124" s="121">
        <v>2.032898928254616</v>
      </c>
      <c r="F124" s="91" t="s">
        <v>1647</v>
      </c>
      <c r="G124" s="91" t="b">
        <v>0</v>
      </c>
      <c r="H124" s="91" t="b">
        <v>0</v>
      </c>
      <c r="I124" s="91" t="b">
        <v>0</v>
      </c>
      <c r="J124" s="91" t="b">
        <v>0</v>
      </c>
      <c r="K124" s="91" t="b">
        <v>0</v>
      </c>
      <c r="L124" s="91" t="b">
        <v>0</v>
      </c>
    </row>
    <row r="125" spans="1:12" ht="15">
      <c r="A125" s="91" t="s">
        <v>1550</v>
      </c>
      <c r="B125" s="91" t="s">
        <v>1551</v>
      </c>
      <c r="C125" s="91">
        <v>5</v>
      </c>
      <c r="D125" s="121">
        <v>0.002432723739900572</v>
      </c>
      <c r="E125" s="121">
        <v>2.6956567599361905</v>
      </c>
      <c r="F125" s="91" t="s">
        <v>1647</v>
      </c>
      <c r="G125" s="91" t="b">
        <v>0</v>
      </c>
      <c r="H125" s="91" t="b">
        <v>0</v>
      </c>
      <c r="I125" s="91" t="b">
        <v>0</v>
      </c>
      <c r="J125" s="91" t="b">
        <v>0</v>
      </c>
      <c r="K125" s="91" t="b">
        <v>0</v>
      </c>
      <c r="L125" s="91" t="b">
        <v>0</v>
      </c>
    </row>
    <row r="126" spans="1:12" ht="15">
      <c r="A126" s="91" t="s">
        <v>1551</v>
      </c>
      <c r="B126" s="91" t="s">
        <v>1299</v>
      </c>
      <c r="C126" s="91">
        <v>5</v>
      </c>
      <c r="D126" s="121">
        <v>0.002432723739900572</v>
      </c>
      <c r="E126" s="121">
        <v>2.3154455182245846</v>
      </c>
      <c r="F126" s="91" t="s">
        <v>1647</v>
      </c>
      <c r="G126" s="91" t="b">
        <v>0</v>
      </c>
      <c r="H126" s="91" t="b">
        <v>0</v>
      </c>
      <c r="I126" s="91" t="b">
        <v>0</v>
      </c>
      <c r="J126" s="91" t="b">
        <v>0</v>
      </c>
      <c r="K126" s="91" t="b">
        <v>0</v>
      </c>
      <c r="L126" s="91" t="b">
        <v>0</v>
      </c>
    </row>
    <row r="127" spans="1:12" ht="15">
      <c r="A127" s="91" t="s">
        <v>1299</v>
      </c>
      <c r="B127" s="91" t="s">
        <v>1552</v>
      </c>
      <c r="C127" s="91">
        <v>5</v>
      </c>
      <c r="D127" s="121">
        <v>0.002432723739900572</v>
      </c>
      <c r="E127" s="121">
        <v>2.3154455182245846</v>
      </c>
      <c r="F127" s="91" t="s">
        <v>1647</v>
      </c>
      <c r="G127" s="91" t="b">
        <v>0</v>
      </c>
      <c r="H127" s="91" t="b">
        <v>0</v>
      </c>
      <c r="I127" s="91" t="b">
        <v>0</v>
      </c>
      <c r="J127" s="91" t="b">
        <v>0</v>
      </c>
      <c r="K127" s="91" t="b">
        <v>0</v>
      </c>
      <c r="L127" s="91" t="b">
        <v>0</v>
      </c>
    </row>
    <row r="128" spans="1:12" ht="15">
      <c r="A128" s="91" t="s">
        <v>1552</v>
      </c>
      <c r="B128" s="91" t="s">
        <v>1553</v>
      </c>
      <c r="C128" s="91">
        <v>5</v>
      </c>
      <c r="D128" s="121">
        <v>0.002432723739900572</v>
      </c>
      <c r="E128" s="121">
        <v>2.6956567599361905</v>
      </c>
      <c r="F128" s="91" t="s">
        <v>1647</v>
      </c>
      <c r="G128" s="91" t="b">
        <v>0</v>
      </c>
      <c r="H128" s="91" t="b">
        <v>0</v>
      </c>
      <c r="I128" s="91" t="b">
        <v>0</v>
      </c>
      <c r="J128" s="91" t="b">
        <v>0</v>
      </c>
      <c r="K128" s="91" t="b">
        <v>0</v>
      </c>
      <c r="L128" s="91" t="b">
        <v>0</v>
      </c>
    </row>
    <row r="129" spans="1:12" ht="15">
      <c r="A129" s="91" t="s">
        <v>1553</v>
      </c>
      <c r="B129" s="91" t="s">
        <v>1554</v>
      </c>
      <c r="C129" s="91">
        <v>5</v>
      </c>
      <c r="D129" s="121">
        <v>0.002432723739900572</v>
      </c>
      <c r="E129" s="121">
        <v>2.6956567599361905</v>
      </c>
      <c r="F129" s="91" t="s">
        <v>1647</v>
      </c>
      <c r="G129" s="91" t="b">
        <v>0</v>
      </c>
      <c r="H129" s="91" t="b">
        <v>0</v>
      </c>
      <c r="I129" s="91" t="b">
        <v>0</v>
      </c>
      <c r="J129" s="91" t="b">
        <v>0</v>
      </c>
      <c r="K129" s="91" t="b">
        <v>0</v>
      </c>
      <c r="L129" s="91" t="b">
        <v>0</v>
      </c>
    </row>
    <row r="130" spans="1:12" ht="15">
      <c r="A130" s="91" t="s">
        <v>1554</v>
      </c>
      <c r="B130" s="91" t="s">
        <v>1555</v>
      </c>
      <c r="C130" s="91">
        <v>5</v>
      </c>
      <c r="D130" s="121">
        <v>0.002432723739900572</v>
      </c>
      <c r="E130" s="121">
        <v>2.6956567599361905</v>
      </c>
      <c r="F130" s="91" t="s">
        <v>1647</v>
      </c>
      <c r="G130" s="91" t="b">
        <v>0</v>
      </c>
      <c r="H130" s="91" t="b">
        <v>0</v>
      </c>
      <c r="I130" s="91" t="b">
        <v>0</v>
      </c>
      <c r="J130" s="91" t="b">
        <v>0</v>
      </c>
      <c r="K130" s="91" t="b">
        <v>0</v>
      </c>
      <c r="L130" s="91" t="b">
        <v>0</v>
      </c>
    </row>
    <row r="131" spans="1:12" ht="15">
      <c r="A131" s="91" t="s">
        <v>1555</v>
      </c>
      <c r="B131" s="91" t="s">
        <v>1556</v>
      </c>
      <c r="C131" s="91">
        <v>5</v>
      </c>
      <c r="D131" s="121">
        <v>0.002432723739900572</v>
      </c>
      <c r="E131" s="121">
        <v>2.6956567599361905</v>
      </c>
      <c r="F131" s="91" t="s">
        <v>1647</v>
      </c>
      <c r="G131" s="91" t="b">
        <v>0</v>
      </c>
      <c r="H131" s="91" t="b">
        <v>0</v>
      </c>
      <c r="I131" s="91" t="b">
        <v>0</v>
      </c>
      <c r="J131" s="91" t="b">
        <v>0</v>
      </c>
      <c r="K131" s="91" t="b">
        <v>0</v>
      </c>
      <c r="L131" s="91" t="b">
        <v>0</v>
      </c>
    </row>
    <row r="132" spans="1:12" ht="15">
      <c r="A132" s="91" t="s">
        <v>1556</v>
      </c>
      <c r="B132" s="91" t="s">
        <v>1557</v>
      </c>
      <c r="C132" s="91">
        <v>5</v>
      </c>
      <c r="D132" s="121">
        <v>0.002432723739900572</v>
      </c>
      <c r="E132" s="121">
        <v>2.6956567599361905</v>
      </c>
      <c r="F132" s="91" t="s">
        <v>1647</v>
      </c>
      <c r="G132" s="91" t="b">
        <v>0</v>
      </c>
      <c r="H132" s="91" t="b">
        <v>0</v>
      </c>
      <c r="I132" s="91" t="b">
        <v>0</v>
      </c>
      <c r="J132" s="91" t="b">
        <v>0</v>
      </c>
      <c r="K132" s="91" t="b">
        <v>0</v>
      </c>
      <c r="L132" s="91" t="b">
        <v>0</v>
      </c>
    </row>
    <row r="133" spans="1:12" ht="15">
      <c r="A133" s="91" t="s">
        <v>1557</v>
      </c>
      <c r="B133" s="91" t="s">
        <v>1558</v>
      </c>
      <c r="C133" s="91">
        <v>5</v>
      </c>
      <c r="D133" s="121">
        <v>0.002432723739900572</v>
      </c>
      <c r="E133" s="121">
        <v>2.6956567599361905</v>
      </c>
      <c r="F133" s="91" t="s">
        <v>1647</v>
      </c>
      <c r="G133" s="91" t="b">
        <v>0</v>
      </c>
      <c r="H133" s="91" t="b">
        <v>0</v>
      </c>
      <c r="I133" s="91" t="b">
        <v>0</v>
      </c>
      <c r="J133" s="91" t="b">
        <v>0</v>
      </c>
      <c r="K133" s="91" t="b">
        <v>0</v>
      </c>
      <c r="L133" s="91" t="b">
        <v>0</v>
      </c>
    </row>
    <row r="134" spans="1:12" ht="15">
      <c r="A134" s="91" t="s">
        <v>1558</v>
      </c>
      <c r="B134" s="91" t="s">
        <v>1299</v>
      </c>
      <c r="C134" s="91">
        <v>5</v>
      </c>
      <c r="D134" s="121">
        <v>0.002432723739900572</v>
      </c>
      <c r="E134" s="121">
        <v>2.3154455182245846</v>
      </c>
      <c r="F134" s="91" t="s">
        <v>1647</v>
      </c>
      <c r="G134" s="91" t="b">
        <v>0</v>
      </c>
      <c r="H134" s="91" t="b">
        <v>0</v>
      </c>
      <c r="I134" s="91" t="b">
        <v>0</v>
      </c>
      <c r="J134" s="91" t="b">
        <v>0</v>
      </c>
      <c r="K134" s="91" t="b">
        <v>0</v>
      </c>
      <c r="L134" s="91" t="b">
        <v>0</v>
      </c>
    </row>
    <row r="135" spans="1:12" ht="15">
      <c r="A135" s="91" t="s">
        <v>1299</v>
      </c>
      <c r="B135" s="91" t="s">
        <v>353</v>
      </c>
      <c r="C135" s="91">
        <v>5</v>
      </c>
      <c r="D135" s="121">
        <v>0.002432723739900572</v>
      </c>
      <c r="E135" s="121">
        <v>1.1755664318233479</v>
      </c>
      <c r="F135" s="91" t="s">
        <v>1647</v>
      </c>
      <c r="G135" s="91" t="b">
        <v>0</v>
      </c>
      <c r="H135" s="91" t="b">
        <v>0</v>
      </c>
      <c r="I135" s="91" t="b">
        <v>0</v>
      </c>
      <c r="J135" s="91" t="b">
        <v>0</v>
      </c>
      <c r="K135" s="91" t="b">
        <v>0</v>
      </c>
      <c r="L135" s="91" t="b">
        <v>0</v>
      </c>
    </row>
    <row r="136" spans="1:12" ht="15">
      <c r="A136" s="91" t="s">
        <v>1329</v>
      </c>
      <c r="B136" s="91" t="s">
        <v>1330</v>
      </c>
      <c r="C136" s="91">
        <v>4</v>
      </c>
      <c r="D136" s="121">
        <v>0.0025655408731220727</v>
      </c>
      <c r="E136" s="121">
        <v>2.6164755138885654</v>
      </c>
      <c r="F136" s="91" t="s">
        <v>1647</v>
      </c>
      <c r="G136" s="91" t="b">
        <v>0</v>
      </c>
      <c r="H136" s="91" t="b">
        <v>0</v>
      </c>
      <c r="I136" s="91" t="b">
        <v>0</v>
      </c>
      <c r="J136" s="91" t="b">
        <v>0</v>
      </c>
      <c r="K136" s="91" t="b">
        <v>0</v>
      </c>
      <c r="L136" s="91" t="b">
        <v>0</v>
      </c>
    </row>
    <row r="137" spans="1:12" ht="15">
      <c r="A137" s="91" t="s">
        <v>354</v>
      </c>
      <c r="B137" s="91" t="s">
        <v>1319</v>
      </c>
      <c r="C137" s="91">
        <v>3</v>
      </c>
      <c r="D137" s="121">
        <v>0.001718601655943872</v>
      </c>
      <c r="E137" s="121">
        <v>2.0655680450079843</v>
      </c>
      <c r="F137" s="91" t="s">
        <v>1647</v>
      </c>
      <c r="G137" s="91" t="b">
        <v>0</v>
      </c>
      <c r="H137" s="91" t="b">
        <v>0</v>
      </c>
      <c r="I137" s="91" t="b">
        <v>0</v>
      </c>
      <c r="J137" s="91" t="b">
        <v>0</v>
      </c>
      <c r="K137" s="91" t="b">
        <v>0</v>
      </c>
      <c r="L137" s="91" t="b">
        <v>0</v>
      </c>
    </row>
    <row r="138" spans="1:12" ht="15">
      <c r="A138" s="91" t="s">
        <v>1319</v>
      </c>
      <c r="B138" s="91" t="s">
        <v>1300</v>
      </c>
      <c r="C138" s="91">
        <v>3</v>
      </c>
      <c r="D138" s="121">
        <v>0.001718601655943872</v>
      </c>
      <c r="E138" s="121">
        <v>1.9079601916463163</v>
      </c>
      <c r="F138" s="91" t="s">
        <v>1647</v>
      </c>
      <c r="G138" s="91" t="b">
        <v>0</v>
      </c>
      <c r="H138" s="91" t="b">
        <v>0</v>
      </c>
      <c r="I138" s="91" t="b">
        <v>0</v>
      </c>
      <c r="J138" s="91" t="b">
        <v>0</v>
      </c>
      <c r="K138" s="91" t="b">
        <v>0</v>
      </c>
      <c r="L138" s="91" t="b">
        <v>0</v>
      </c>
    </row>
    <row r="139" spans="1:12" ht="15">
      <c r="A139" s="91" t="s">
        <v>1300</v>
      </c>
      <c r="B139" s="91" t="s">
        <v>1320</v>
      </c>
      <c r="C139" s="91">
        <v>3</v>
      </c>
      <c r="D139" s="121">
        <v>0.001718601655943872</v>
      </c>
      <c r="E139" s="121">
        <v>1.9079601916463163</v>
      </c>
      <c r="F139" s="91" t="s">
        <v>1647</v>
      </c>
      <c r="G139" s="91" t="b">
        <v>0</v>
      </c>
      <c r="H139" s="91" t="b">
        <v>0</v>
      </c>
      <c r="I139" s="91" t="b">
        <v>0</v>
      </c>
      <c r="J139" s="91" t="b">
        <v>0</v>
      </c>
      <c r="K139" s="91" t="b">
        <v>0</v>
      </c>
      <c r="L139" s="91" t="b">
        <v>0</v>
      </c>
    </row>
    <row r="140" spans="1:12" ht="15">
      <c r="A140" s="91" t="s">
        <v>1320</v>
      </c>
      <c r="B140" s="91" t="s">
        <v>1321</v>
      </c>
      <c r="C140" s="91">
        <v>3</v>
      </c>
      <c r="D140" s="121">
        <v>0.001718601655943872</v>
      </c>
      <c r="E140" s="121">
        <v>2.7925667729442467</v>
      </c>
      <c r="F140" s="91" t="s">
        <v>1647</v>
      </c>
      <c r="G140" s="91" t="b">
        <v>0</v>
      </c>
      <c r="H140" s="91" t="b">
        <v>0</v>
      </c>
      <c r="I140" s="91" t="b">
        <v>0</v>
      </c>
      <c r="J140" s="91" t="b">
        <v>0</v>
      </c>
      <c r="K140" s="91" t="b">
        <v>0</v>
      </c>
      <c r="L140" s="91" t="b">
        <v>0</v>
      </c>
    </row>
    <row r="141" spans="1:12" ht="15">
      <c r="A141" s="91" t="s">
        <v>1321</v>
      </c>
      <c r="B141" s="91" t="s">
        <v>1322</v>
      </c>
      <c r="C141" s="91">
        <v>3</v>
      </c>
      <c r="D141" s="121">
        <v>0.001718601655943872</v>
      </c>
      <c r="E141" s="121">
        <v>2.9175055095525466</v>
      </c>
      <c r="F141" s="91" t="s">
        <v>1647</v>
      </c>
      <c r="G141" s="91" t="b">
        <v>0</v>
      </c>
      <c r="H141" s="91" t="b">
        <v>0</v>
      </c>
      <c r="I141" s="91" t="b">
        <v>0</v>
      </c>
      <c r="J141" s="91" t="b">
        <v>0</v>
      </c>
      <c r="K141" s="91" t="b">
        <v>0</v>
      </c>
      <c r="L141" s="91" t="b">
        <v>0</v>
      </c>
    </row>
    <row r="142" spans="1:12" ht="15">
      <c r="A142" s="91" t="s">
        <v>1322</v>
      </c>
      <c r="B142" s="91" t="s">
        <v>1323</v>
      </c>
      <c r="C142" s="91">
        <v>3</v>
      </c>
      <c r="D142" s="121">
        <v>0.001718601655943872</v>
      </c>
      <c r="E142" s="121">
        <v>2.9175055095525466</v>
      </c>
      <c r="F142" s="91" t="s">
        <v>1647</v>
      </c>
      <c r="G142" s="91" t="b">
        <v>0</v>
      </c>
      <c r="H142" s="91" t="b">
        <v>0</v>
      </c>
      <c r="I142" s="91" t="b">
        <v>0</v>
      </c>
      <c r="J142" s="91" t="b">
        <v>0</v>
      </c>
      <c r="K142" s="91" t="b">
        <v>0</v>
      </c>
      <c r="L142" s="91" t="b">
        <v>0</v>
      </c>
    </row>
    <row r="143" spans="1:12" ht="15">
      <c r="A143" s="91" t="s">
        <v>1323</v>
      </c>
      <c r="B143" s="91" t="s">
        <v>1324</v>
      </c>
      <c r="C143" s="91">
        <v>3</v>
      </c>
      <c r="D143" s="121">
        <v>0.001718601655943872</v>
      </c>
      <c r="E143" s="121">
        <v>2.9175055095525466</v>
      </c>
      <c r="F143" s="91" t="s">
        <v>1647</v>
      </c>
      <c r="G143" s="91" t="b">
        <v>0</v>
      </c>
      <c r="H143" s="91" t="b">
        <v>0</v>
      </c>
      <c r="I143" s="91" t="b">
        <v>0</v>
      </c>
      <c r="J143" s="91" t="b">
        <v>0</v>
      </c>
      <c r="K143" s="91" t="b">
        <v>0</v>
      </c>
      <c r="L143" s="91" t="b">
        <v>0</v>
      </c>
    </row>
    <row r="144" spans="1:12" ht="15">
      <c r="A144" s="91" t="s">
        <v>1324</v>
      </c>
      <c r="B144" s="91" t="s">
        <v>1325</v>
      </c>
      <c r="C144" s="91">
        <v>3</v>
      </c>
      <c r="D144" s="121">
        <v>0.001718601655943872</v>
      </c>
      <c r="E144" s="121">
        <v>2.9175055095525466</v>
      </c>
      <c r="F144" s="91" t="s">
        <v>1647</v>
      </c>
      <c r="G144" s="91" t="b">
        <v>0</v>
      </c>
      <c r="H144" s="91" t="b">
        <v>0</v>
      </c>
      <c r="I144" s="91" t="b">
        <v>0</v>
      </c>
      <c r="J144" s="91" t="b">
        <v>0</v>
      </c>
      <c r="K144" s="91" t="b">
        <v>0</v>
      </c>
      <c r="L144" s="91" t="b">
        <v>0</v>
      </c>
    </row>
    <row r="145" spans="1:12" ht="15">
      <c r="A145" s="91" t="s">
        <v>1325</v>
      </c>
      <c r="B145" s="91" t="s">
        <v>1326</v>
      </c>
      <c r="C145" s="91">
        <v>3</v>
      </c>
      <c r="D145" s="121">
        <v>0.001718601655943872</v>
      </c>
      <c r="E145" s="121">
        <v>2.9175055095525466</v>
      </c>
      <c r="F145" s="91" t="s">
        <v>1647</v>
      </c>
      <c r="G145" s="91" t="b">
        <v>0</v>
      </c>
      <c r="H145" s="91" t="b">
        <v>0</v>
      </c>
      <c r="I145" s="91" t="b">
        <v>0</v>
      </c>
      <c r="J145" s="91" t="b">
        <v>0</v>
      </c>
      <c r="K145" s="91" t="b">
        <v>0</v>
      </c>
      <c r="L145" s="91" t="b">
        <v>0</v>
      </c>
    </row>
    <row r="146" spans="1:12" ht="15">
      <c r="A146" s="91" t="s">
        <v>1635</v>
      </c>
      <c r="B146" s="91" t="s">
        <v>1285</v>
      </c>
      <c r="C146" s="91">
        <v>2</v>
      </c>
      <c r="D146" s="121">
        <v>0.0015170350246263913</v>
      </c>
      <c r="E146" s="121">
        <v>1.7318689325906351</v>
      </c>
      <c r="F146" s="91" t="s">
        <v>1647</v>
      </c>
      <c r="G146" s="91" t="b">
        <v>0</v>
      </c>
      <c r="H146" s="91" t="b">
        <v>0</v>
      </c>
      <c r="I146" s="91" t="b">
        <v>0</v>
      </c>
      <c r="J146" s="91" t="b">
        <v>0</v>
      </c>
      <c r="K146" s="91" t="b">
        <v>0</v>
      </c>
      <c r="L146" s="91" t="b">
        <v>0</v>
      </c>
    </row>
    <row r="147" spans="1:12" ht="15">
      <c r="A147" s="91" t="s">
        <v>1560</v>
      </c>
      <c r="B147" s="91" t="s">
        <v>1332</v>
      </c>
      <c r="C147" s="91">
        <v>2</v>
      </c>
      <c r="D147" s="121">
        <v>0.0012827704365610364</v>
      </c>
      <c r="E147" s="121">
        <v>2.6164755138885654</v>
      </c>
      <c r="F147" s="91" t="s">
        <v>1647</v>
      </c>
      <c r="G147" s="91" t="b">
        <v>0</v>
      </c>
      <c r="H147" s="91" t="b">
        <v>0</v>
      </c>
      <c r="I147" s="91" t="b">
        <v>0</v>
      </c>
      <c r="J147" s="91" t="b">
        <v>0</v>
      </c>
      <c r="K147" s="91" t="b">
        <v>0</v>
      </c>
      <c r="L147" s="91" t="b">
        <v>0</v>
      </c>
    </row>
    <row r="148" spans="1:12" ht="15">
      <c r="A148" s="91" t="s">
        <v>1332</v>
      </c>
      <c r="B148" s="91" t="s">
        <v>1561</v>
      </c>
      <c r="C148" s="91">
        <v>2</v>
      </c>
      <c r="D148" s="121">
        <v>0.0012827704365610364</v>
      </c>
      <c r="E148" s="121">
        <v>2.6164755138885654</v>
      </c>
      <c r="F148" s="91" t="s">
        <v>1647</v>
      </c>
      <c r="G148" s="91" t="b">
        <v>0</v>
      </c>
      <c r="H148" s="91" t="b">
        <v>0</v>
      </c>
      <c r="I148" s="91" t="b">
        <v>0</v>
      </c>
      <c r="J148" s="91" t="b">
        <v>0</v>
      </c>
      <c r="K148" s="91" t="b">
        <v>0</v>
      </c>
      <c r="L148" s="91" t="b">
        <v>0</v>
      </c>
    </row>
    <row r="149" spans="1:12" ht="15">
      <c r="A149" s="91" t="s">
        <v>354</v>
      </c>
      <c r="B149" s="91" t="s">
        <v>1335</v>
      </c>
      <c r="C149" s="91">
        <v>2</v>
      </c>
      <c r="D149" s="121">
        <v>0.0012827704365610364</v>
      </c>
      <c r="E149" s="121">
        <v>2.190506781616284</v>
      </c>
      <c r="F149" s="91" t="s">
        <v>1647</v>
      </c>
      <c r="G149" s="91" t="b">
        <v>0</v>
      </c>
      <c r="H149" s="91" t="b">
        <v>0</v>
      </c>
      <c r="I149" s="91" t="b">
        <v>0</v>
      </c>
      <c r="J149" s="91" t="b">
        <v>0</v>
      </c>
      <c r="K149" s="91" t="b">
        <v>0</v>
      </c>
      <c r="L149" s="91" t="b">
        <v>0</v>
      </c>
    </row>
    <row r="150" spans="1:12" ht="15">
      <c r="A150" s="91" t="s">
        <v>1335</v>
      </c>
      <c r="B150" s="91" t="s">
        <v>1331</v>
      </c>
      <c r="C150" s="91">
        <v>2</v>
      </c>
      <c r="D150" s="121">
        <v>0.0012827704365610364</v>
      </c>
      <c r="E150" s="121">
        <v>2.9175055095525466</v>
      </c>
      <c r="F150" s="91" t="s">
        <v>1647</v>
      </c>
      <c r="G150" s="91" t="b">
        <v>0</v>
      </c>
      <c r="H150" s="91" t="b">
        <v>0</v>
      </c>
      <c r="I150" s="91" t="b">
        <v>0</v>
      </c>
      <c r="J150" s="91" t="b">
        <v>0</v>
      </c>
      <c r="K150" s="91" t="b">
        <v>0</v>
      </c>
      <c r="L150" s="91" t="b">
        <v>0</v>
      </c>
    </row>
    <row r="151" spans="1:12" ht="15">
      <c r="A151" s="91" t="s">
        <v>1331</v>
      </c>
      <c r="B151" s="91" t="s">
        <v>1328</v>
      </c>
      <c r="C151" s="91">
        <v>2</v>
      </c>
      <c r="D151" s="121">
        <v>0.0012827704365610364</v>
      </c>
      <c r="E151" s="121">
        <v>2.6164755138885654</v>
      </c>
      <c r="F151" s="91" t="s">
        <v>1647</v>
      </c>
      <c r="G151" s="91" t="b">
        <v>0</v>
      </c>
      <c r="H151" s="91" t="b">
        <v>0</v>
      </c>
      <c r="I151" s="91" t="b">
        <v>0</v>
      </c>
      <c r="J151" s="91" t="b">
        <v>0</v>
      </c>
      <c r="K151" s="91" t="b">
        <v>0</v>
      </c>
      <c r="L151" s="91" t="b">
        <v>0</v>
      </c>
    </row>
    <row r="152" spans="1:12" ht="15">
      <c r="A152" s="91" t="s">
        <v>1328</v>
      </c>
      <c r="B152" s="91" t="s">
        <v>1336</v>
      </c>
      <c r="C152" s="91">
        <v>2</v>
      </c>
      <c r="D152" s="121">
        <v>0.0012827704365610364</v>
      </c>
      <c r="E152" s="121">
        <v>2.7925667729442467</v>
      </c>
      <c r="F152" s="91" t="s">
        <v>1647</v>
      </c>
      <c r="G152" s="91" t="b">
        <v>0</v>
      </c>
      <c r="H152" s="91" t="b">
        <v>0</v>
      </c>
      <c r="I152" s="91" t="b">
        <v>0</v>
      </c>
      <c r="J152" s="91" t="b">
        <v>0</v>
      </c>
      <c r="K152" s="91" t="b">
        <v>0</v>
      </c>
      <c r="L152" s="91" t="b">
        <v>0</v>
      </c>
    </row>
    <row r="153" spans="1:12" ht="15">
      <c r="A153" s="91" t="s">
        <v>1336</v>
      </c>
      <c r="B153" s="91" t="s">
        <v>1329</v>
      </c>
      <c r="C153" s="91">
        <v>2</v>
      </c>
      <c r="D153" s="121">
        <v>0.0012827704365610364</v>
      </c>
      <c r="E153" s="121">
        <v>2.6164755138885654</v>
      </c>
      <c r="F153" s="91" t="s">
        <v>1647</v>
      </c>
      <c r="G153" s="91" t="b">
        <v>0</v>
      </c>
      <c r="H153" s="91" t="b">
        <v>0</v>
      </c>
      <c r="I153" s="91" t="b">
        <v>0</v>
      </c>
      <c r="J153" s="91" t="b">
        <v>0</v>
      </c>
      <c r="K153" s="91" t="b">
        <v>0</v>
      </c>
      <c r="L153" s="91" t="b">
        <v>0</v>
      </c>
    </row>
    <row r="154" spans="1:12" ht="15">
      <c r="A154" s="91" t="s">
        <v>1330</v>
      </c>
      <c r="B154" s="91" t="s">
        <v>1636</v>
      </c>
      <c r="C154" s="91">
        <v>2</v>
      </c>
      <c r="D154" s="121">
        <v>0.0012827704365610364</v>
      </c>
      <c r="E154" s="121">
        <v>2.7925667729442467</v>
      </c>
      <c r="F154" s="91" t="s">
        <v>1647</v>
      </c>
      <c r="G154" s="91" t="b">
        <v>0</v>
      </c>
      <c r="H154" s="91" t="b">
        <v>0</v>
      </c>
      <c r="I154" s="91" t="b">
        <v>0</v>
      </c>
      <c r="J154" s="91" t="b">
        <v>0</v>
      </c>
      <c r="K154" s="91" t="b">
        <v>0</v>
      </c>
      <c r="L154" s="91" t="b">
        <v>0</v>
      </c>
    </row>
    <row r="155" spans="1:12" ht="15">
      <c r="A155" s="91" t="s">
        <v>1636</v>
      </c>
      <c r="B155" s="91" t="s">
        <v>1328</v>
      </c>
      <c r="C155" s="91">
        <v>2</v>
      </c>
      <c r="D155" s="121">
        <v>0.0012827704365610364</v>
      </c>
      <c r="E155" s="121">
        <v>2.7925667729442467</v>
      </c>
      <c r="F155" s="91" t="s">
        <v>1647</v>
      </c>
      <c r="G155" s="91" t="b">
        <v>0</v>
      </c>
      <c r="H155" s="91" t="b">
        <v>0</v>
      </c>
      <c r="I155" s="91" t="b">
        <v>0</v>
      </c>
      <c r="J155" s="91" t="b">
        <v>0</v>
      </c>
      <c r="K155" s="91" t="b">
        <v>0</v>
      </c>
      <c r="L155" s="91" t="b">
        <v>0</v>
      </c>
    </row>
    <row r="156" spans="1:12" ht="15">
      <c r="A156" s="91" t="s">
        <v>1328</v>
      </c>
      <c r="B156" s="91" t="s">
        <v>1637</v>
      </c>
      <c r="C156" s="91">
        <v>2</v>
      </c>
      <c r="D156" s="121">
        <v>0.0012827704365610364</v>
      </c>
      <c r="E156" s="121">
        <v>2.7925667729442467</v>
      </c>
      <c r="F156" s="91" t="s">
        <v>1647</v>
      </c>
      <c r="G156" s="91" t="b">
        <v>0</v>
      </c>
      <c r="H156" s="91" t="b">
        <v>0</v>
      </c>
      <c r="I156" s="91" t="b">
        <v>0</v>
      </c>
      <c r="J156" s="91" t="b">
        <v>0</v>
      </c>
      <c r="K156" s="91" t="b">
        <v>0</v>
      </c>
      <c r="L156" s="91" t="b">
        <v>0</v>
      </c>
    </row>
    <row r="157" spans="1:12" ht="15">
      <c r="A157" s="91" t="s">
        <v>1637</v>
      </c>
      <c r="B157" s="91" t="s">
        <v>1329</v>
      </c>
      <c r="C157" s="91">
        <v>2</v>
      </c>
      <c r="D157" s="121">
        <v>0.0012827704365610364</v>
      </c>
      <c r="E157" s="121">
        <v>2.6164755138885654</v>
      </c>
      <c r="F157" s="91" t="s">
        <v>1647</v>
      </c>
      <c r="G157" s="91" t="b">
        <v>0</v>
      </c>
      <c r="H157" s="91" t="b">
        <v>0</v>
      </c>
      <c r="I157" s="91" t="b">
        <v>0</v>
      </c>
      <c r="J157" s="91" t="b">
        <v>0</v>
      </c>
      <c r="K157" s="91" t="b">
        <v>0</v>
      </c>
      <c r="L157" s="91" t="b">
        <v>0</v>
      </c>
    </row>
    <row r="158" spans="1:12" ht="15">
      <c r="A158" s="91" t="s">
        <v>1330</v>
      </c>
      <c r="B158" s="91" t="s">
        <v>1638</v>
      </c>
      <c r="C158" s="91">
        <v>2</v>
      </c>
      <c r="D158" s="121">
        <v>0.0012827704365610364</v>
      </c>
      <c r="E158" s="121">
        <v>2.7925667729442467</v>
      </c>
      <c r="F158" s="91" t="s">
        <v>1647</v>
      </c>
      <c r="G158" s="91" t="b">
        <v>0</v>
      </c>
      <c r="H158" s="91" t="b">
        <v>0</v>
      </c>
      <c r="I158" s="91" t="b">
        <v>0</v>
      </c>
      <c r="J158" s="91" t="b">
        <v>0</v>
      </c>
      <c r="K158" s="91" t="b">
        <v>0</v>
      </c>
      <c r="L158" s="91" t="b">
        <v>0</v>
      </c>
    </row>
    <row r="159" spans="1:12" ht="15">
      <c r="A159" s="91" t="s">
        <v>1638</v>
      </c>
      <c r="B159" s="91" t="s">
        <v>1639</v>
      </c>
      <c r="C159" s="91">
        <v>2</v>
      </c>
      <c r="D159" s="121">
        <v>0.0012827704365610364</v>
      </c>
      <c r="E159" s="121">
        <v>3.093596768608228</v>
      </c>
      <c r="F159" s="91" t="s">
        <v>1647</v>
      </c>
      <c r="G159" s="91" t="b">
        <v>0</v>
      </c>
      <c r="H159" s="91" t="b">
        <v>0</v>
      </c>
      <c r="I159" s="91" t="b">
        <v>0</v>
      </c>
      <c r="J159" s="91" t="b">
        <v>0</v>
      </c>
      <c r="K159" s="91" t="b">
        <v>0</v>
      </c>
      <c r="L159" s="91" t="b">
        <v>0</v>
      </c>
    </row>
    <row r="160" spans="1:12" ht="15">
      <c r="A160" s="91" t="s">
        <v>1639</v>
      </c>
      <c r="B160" s="91" t="s">
        <v>1640</v>
      </c>
      <c r="C160" s="91">
        <v>2</v>
      </c>
      <c r="D160" s="121">
        <v>0.0012827704365610364</v>
      </c>
      <c r="E160" s="121">
        <v>3.093596768608228</v>
      </c>
      <c r="F160" s="91" t="s">
        <v>1647</v>
      </c>
      <c r="G160" s="91" t="b">
        <v>0</v>
      </c>
      <c r="H160" s="91" t="b">
        <v>0</v>
      </c>
      <c r="I160" s="91" t="b">
        <v>0</v>
      </c>
      <c r="J160" s="91" t="b">
        <v>0</v>
      </c>
      <c r="K160" s="91" t="b">
        <v>0</v>
      </c>
      <c r="L160" s="91" t="b">
        <v>0</v>
      </c>
    </row>
    <row r="161" spans="1:12" ht="15">
      <c r="A161" s="91" t="s">
        <v>312</v>
      </c>
      <c r="B161" s="91" t="s">
        <v>1395</v>
      </c>
      <c r="C161" s="91">
        <v>2</v>
      </c>
      <c r="D161" s="121">
        <v>0.0012827704365610364</v>
      </c>
      <c r="E161" s="121">
        <v>3.093596768608228</v>
      </c>
      <c r="F161" s="91" t="s">
        <v>1647</v>
      </c>
      <c r="G161" s="91" t="b">
        <v>0</v>
      </c>
      <c r="H161" s="91" t="b">
        <v>0</v>
      </c>
      <c r="I161" s="91" t="b">
        <v>0</v>
      </c>
      <c r="J161" s="91" t="b">
        <v>0</v>
      </c>
      <c r="K161" s="91" t="b">
        <v>0</v>
      </c>
      <c r="L161" s="91" t="b">
        <v>0</v>
      </c>
    </row>
    <row r="162" spans="1:12" ht="15">
      <c r="A162" s="91" t="s">
        <v>1395</v>
      </c>
      <c r="B162" s="91" t="s">
        <v>242</v>
      </c>
      <c r="C162" s="91">
        <v>2</v>
      </c>
      <c r="D162" s="121">
        <v>0.0012827704365610364</v>
      </c>
      <c r="E162" s="121">
        <v>3.093596768608228</v>
      </c>
      <c r="F162" s="91" t="s">
        <v>1647</v>
      </c>
      <c r="G162" s="91" t="b">
        <v>0</v>
      </c>
      <c r="H162" s="91" t="b">
        <v>0</v>
      </c>
      <c r="I162" s="91" t="b">
        <v>0</v>
      </c>
      <c r="J162" s="91" t="b">
        <v>0</v>
      </c>
      <c r="K162" s="91" t="b">
        <v>0</v>
      </c>
      <c r="L162" s="91" t="b">
        <v>0</v>
      </c>
    </row>
    <row r="163" spans="1:12" ht="15">
      <c r="A163" s="91" t="s">
        <v>242</v>
      </c>
      <c r="B163" s="91" t="s">
        <v>276</v>
      </c>
      <c r="C163" s="91">
        <v>2</v>
      </c>
      <c r="D163" s="121">
        <v>0.0012827704365610364</v>
      </c>
      <c r="E163" s="121">
        <v>3.093596768608228</v>
      </c>
      <c r="F163" s="91" t="s">
        <v>1647</v>
      </c>
      <c r="G163" s="91" t="b">
        <v>0</v>
      </c>
      <c r="H163" s="91" t="b">
        <v>0</v>
      </c>
      <c r="I163" s="91" t="b">
        <v>0</v>
      </c>
      <c r="J163" s="91" t="b">
        <v>0</v>
      </c>
      <c r="K163" s="91" t="b">
        <v>0</v>
      </c>
      <c r="L163" s="91" t="b">
        <v>0</v>
      </c>
    </row>
    <row r="164" spans="1:12" ht="15">
      <c r="A164" s="91" t="s">
        <v>276</v>
      </c>
      <c r="B164" s="91" t="s">
        <v>261</v>
      </c>
      <c r="C164" s="91">
        <v>2</v>
      </c>
      <c r="D164" s="121">
        <v>0.0012827704365610364</v>
      </c>
      <c r="E164" s="121">
        <v>3.093596768608228</v>
      </c>
      <c r="F164" s="91" t="s">
        <v>1647</v>
      </c>
      <c r="G164" s="91" t="b">
        <v>0</v>
      </c>
      <c r="H164" s="91" t="b">
        <v>0</v>
      </c>
      <c r="I164" s="91" t="b">
        <v>0</v>
      </c>
      <c r="J164" s="91" t="b">
        <v>0</v>
      </c>
      <c r="K164" s="91" t="b">
        <v>0</v>
      </c>
      <c r="L164" s="91" t="b">
        <v>0</v>
      </c>
    </row>
    <row r="165" spans="1:12" ht="15">
      <c r="A165" s="91" t="s">
        <v>261</v>
      </c>
      <c r="B165" s="91" t="s">
        <v>306</v>
      </c>
      <c r="C165" s="91">
        <v>2</v>
      </c>
      <c r="D165" s="121">
        <v>0.0012827704365610364</v>
      </c>
      <c r="E165" s="121">
        <v>3.093596768608228</v>
      </c>
      <c r="F165" s="91" t="s">
        <v>1647</v>
      </c>
      <c r="G165" s="91" t="b">
        <v>0</v>
      </c>
      <c r="H165" s="91" t="b">
        <v>0</v>
      </c>
      <c r="I165" s="91" t="b">
        <v>0</v>
      </c>
      <c r="J165" s="91" t="b">
        <v>0</v>
      </c>
      <c r="K165" s="91" t="b">
        <v>0</v>
      </c>
      <c r="L165" s="91" t="b">
        <v>0</v>
      </c>
    </row>
    <row r="166" spans="1:12" ht="15">
      <c r="A166" s="91" t="s">
        <v>306</v>
      </c>
      <c r="B166" s="91" t="s">
        <v>275</v>
      </c>
      <c r="C166" s="91">
        <v>2</v>
      </c>
      <c r="D166" s="121">
        <v>0.0012827704365610364</v>
      </c>
      <c r="E166" s="121">
        <v>3.093596768608228</v>
      </c>
      <c r="F166" s="91" t="s">
        <v>1647</v>
      </c>
      <c r="G166" s="91" t="b">
        <v>0</v>
      </c>
      <c r="H166" s="91" t="b">
        <v>0</v>
      </c>
      <c r="I166" s="91" t="b">
        <v>0</v>
      </c>
      <c r="J166" s="91" t="b">
        <v>0</v>
      </c>
      <c r="K166" s="91" t="b">
        <v>0</v>
      </c>
      <c r="L166" s="91" t="b">
        <v>0</v>
      </c>
    </row>
    <row r="167" spans="1:12" ht="15">
      <c r="A167" s="91" t="s">
        <v>275</v>
      </c>
      <c r="B167" s="91" t="s">
        <v>243</v>
      </c>
      <c r="C167" s="91">
        <v>2</v>
      </c>
      <c r="D167" s="121">
        <v>0.0012827704365610364</v>
      </c>
      <c r="E167" s="121">
        <v>3.093596768608228</v>
      </c>
      <c r="F167" s="91" t="s">
        <v>1647</v>
      </c>
      <c r="G167" s="91" t="b">
        <v>0</v>
      </c>
      <c r="H167" s="91" t="b">
        <v>0</v>
      </c>
      <c r="I167" s="91" t="b">
        <v>0</v>
      </c>
      <c r="J167" s="91" t="b">
        <v>0</v>
      </c>
      <c r="K167" s="91" t="b">
        <v>0</v>
      </c>
      <c r="L167" s="91" t="b">
        <v>0</v>
      </c>
    </row>
    <row r="168" spans="1:12" ht="15">
      <c r="A168" s="91" t="s">
        <v>243</v>
      </c>
      <c r="B168" s="91" t="s">
        <v>326</v>
      </c>
      <c r="C168" s="91">
        <v>2</v>
      </c>
      <c r="D168" s="121">
        <v>0.0012827704365610364</v>
      </c>
      <c r="E168" s="121">
        <v>3.093596768608228</v>
      </c>
      <c r="F168" s="91" t="s">
        <v>1647</v>
      </c>
      <c r="G168" s="91" t="b">
        <v>0</v>
      </c>
      <c r="H168" s="91" t="b">
        <v>0</v>
      </c>
      <c r="I168" s="91" t="b">
        <v>0</v>
      </c>
      <c r="J168" s="91" t="b">
        <v>0</v>
      </c>
      <c r="K168" s="91" t="b">
        <v>0</v>
      </c>
      <c r="L168" s="91" t="b">
        <v>0</v>
      </c>
    </row>
    <row r="169" spans="1:12" ht="15">
      <c r="A169" s="91" t="s">
        <v>326</v>
      </c>
      <c r="B169" s="91" t="s">
        <v>274</v>
      </c>
      <c r="C169" s="91">
        <v>2</v>
      </c>
      <c r="D169" s="121">
        <v>0.0012827704365610364</v>
      </c>
      <c r="E169" s="121">
        <v>3.093596768608228</v>
      </c>
      <c r="F169" s="91" t="s">
        <v>1647</v>
      </c>
      <c r="G169" s="91" t="b">
        <v>0</v>
      </c>
      <c r="H169" s="91" t="b">
        <v>0</v>
      </c>
      <c r="I169" s="91" t="b">
        <v>0</v>
      </c>
      <c r="J169" s="91" t="b">
        <v>0</v>
      </c>
      <c r="K169" s="91" t="b">
        <v>0</v>
      </c>
      <c r="L169" s="91" t="b">
        <v>0</v>
      </c>
    </row>
    <row r="170" spans="1:12" ht="15">
      <c r="A170" s="91" t="s">
        <v>274</v>
      </c>
      <c r="B170" s="91" t="s">
        <v>260</v>
      </c>
      <c r="C170" s="91">
        <v>2</v>
      </c>
      <c r="D170" s="121">
        <v>0.0012827704365610364</v>
      </c>
      <c r="E170" s="121">
        <v>3.093596768608228</v>
      </c>
      <c r="F170" s="91" t="s">
        <v>1647</v>
      </c>
      <c r="G170" s="91" t="b">
        <v>0</v>
      </c>
      <c r="H170" s="91" t="b">
        <v>0</v>
      </c>
      <c r="I170" s="91" t="b">
        <v>0</v>
      </c>
      <c r="J170" s="91" t="b">
        <v>0</v>
      </c>
      <c r="K170" s="91" t="b">
        <v>0</v>
      </c>
      <c r="L170" s="91" t="b">
        <v>0</v>
      </c>
    </row>
    <row r="171" spans="1:12" ht="15">
      <c r="A171" s="91" t="s">
        <v>260</v>
      </c>
      <c r="B171" s="91" t="s">
        <v>1563</v>
      </c>
      <c r="C171" s="91">
        <v>2</v>
      </c>
      <c r="D171" s="121">
        <v>0.0012827704365610364</v>
      </c>
      <c r="E171" s="121">
        <v>3.093596768608228</v>
      </c>
      <c r="F171" s="91" t="s">
        <v>1647</v>
      </c>
      <c r="G171" s="91" t="b">
        <v>0</v>
      </c>
      <c r="H171" s="91" t="b">
        <v>0</v>
      </c>
      <c r="I171" s="91" t="b">
        <v>0</v>
      </c>
      <c r="J171" s="91" t="b">
        <v>0</v>
      </c>
      <c r="K171" s="91" t="b">
        <v>0</v>
      </c>
      <c r="L171" s="91" t="b">
        <v>0</v>
      </c>
    </row>
    <row r="172" spans="1:12" ht="15">
      <c r="A172" s="91" t="s">
        <v>1563</v>
      </c>
      <c r="B172" s="91" t="s">
        <v>1564</v>
      </c>
      <c r="C172" s="91">
        <v>2</v>
      </c>
      <c r="D172" s="121">
        <v>0.0012827704365610364</v>
      </c>
      <c r="E172" s="121">
        <v>3.093596768608228</v>
      </c>
      <c r="F172" s="91" t="s">
        <v>1647</v>
      </c>
      <c r="G172" s="91" t="b">
        <v>0</v>
      </c>
      <c r="H172" s="91" t="b">
        <v>0</v>
      </c>
      <c r="I172" s="91" t="b">
        <v>0</v>
      </c>
      <c r="J172" s="91" t="b">
        <v>0</v>
      </c>
      <c r="K172" s="91" t="b">
        <v>0</v>
      </c>
      <c r="L172" s="91" t="b">
        <v>0</v>
      </c>
    </row>
    <row r="173" spans="1:12" ht="15">
      <c r="A173" s="91" t="s">
        <v>1564</v>
      </c>
      <c r="B173" s="91" t="s">
        <v>1334</v>
      </c>
      <c r="C173" s="91">
        <v>2</v>
      </c>
      <c r="D173" s="121">
        <v>0.0012827704365610364</v>
      </c>
      <c r="E173" s="121">
        <v>2.353234079113984</v>
      </c>
      <c r="F173" s="91" t="s">
        <v>1647</v>
      </c>
      <c r="G173" s="91" t="b">
        <v>0</v>
      </c>
      <c r="H173" s="91" t="b">
        <v>0</v>
      </c>
      <c r="I173" s="91" t="b">
        <v>0</v>
      </c>
      <c r="J173" s="91" t="b">
        <v>0</v>
      </c>
      <c r="K173" s="91" t="b">
        <v>0</v>
      </c>
      <c r="L173" s="91" t="b">
        <v>0</v>
      </c>
    </row>
    <row r="174" spans="1:12" ht="15">
      <c r="A174" s="91" t="s">
        <v>1334</v>
      </c>
      <c r="B174" s="91" t="s">
        <v>1565</v>
      </c>
      <c r="C174" s="91">
        <v>2</v>
      </c>
      <c r="D174" s="121">
        <v>0.0012827704365610364</v>
      </c>
      <c r="E174" s="121">
        <v>2.353234079113984</v>
      </c>
      <c r="F174" s="91" t="s">
        <v>1647</v>
      </c>
      <c r="G174" s="91" t="b">
        <v>0</v>
      </c>
      <c r="H174" s="91" t="b">
        <v>0</v>
      </c>
      <c r="I174" s="91" t="b">
        <v>0</v>
      </c>
      <c r="J174" s="91" t="b">
        <v>0</v>
      </c>
      <c r="K174" s="91" t="b">
        <v>0</v>
      </c>
      <c r="L174" s="91" t="b">
        <v>0</v>
      </c>
    </row>
    <row r="175" spans="1:12" ht="15">
      <c r="A175" s="91" t="s">
        <v>1565</v>
      </c>
      <c r="B175" s="91" t="s">
        <v>1566</v>
      </c>
      <c r="C175" s="91">
        <v>2</v>
      </c>
      <c r="D175" s="121">
        <v>0.0012827704365610364</v>
      </c>
      <c r="E175" s="121">
        <v>3.093596768608228</v>
      </c>
      <c r="F175" s="91" t="s">
        <v>1647</v>
      </c>
      <c r="G175" s="91" t="b">
        <v>0</v>
      </c>
      <c r="H175" s="91" t="b">
        <v>0</v>
      </c>
      <c r="I175" s="91" t="b">
        <v>0</v>
      </c>
      <c r="J175" s="91" t="b">
        <v>0</v>
      </c>
      <c r="K175" s="91" t="b">
        <v>0</v>
      </c>
      <c r="L175" s="91" t="b">
        <v>0</v>
      </c>
    </row>
    <row r="176" spans="1:12" ht="15">
      <c r="A176" s="91" t="s">
        <v>1566</v>
      </c>
      <c r="B176" s="91" t="s">
        <v>1567</v>
      </c>
      <c r="C176" s="91">
        <v>2</v>
      </c>
      <c r="D176" s="121">
        <v>0.0012827704365610364</v>
      </c>
      <c r="E176" s="121">
        <v>3.093596768608228</v>
      </c>
      <c r="F176" s="91" t="s">
        <v>1647</v>
      </c>
      <c r="G176" s="91" t="b">
        <v>0</v>
      </c>
      <c r="H176" s="91" t="b">
        <v>0</v>
      </c>
      <c r="I176" s="91" t="b">
        <v>0</v>
      </c>
      <c r="J176" s="91" t="b">
        <v>0</v>
      </c>
      <c r="K176" s="91" t="b">
        <v>0</v>
      </c>
      <c r="L176" s="91" t="b">
        <v>0</v>
      </c>
    </row>
    <row r="177" spans="1:12" ht="15">
      <c r="A177" s="91" t="s">
        <v>1567</v>
      </c>
      <c r="B177" s="91" t="s">
        <v>1302</v>
      </c>
      <c r="C177" s="91">
        <v>2</v>
      </c>
      <c r="D177" s="121">
        <v>0.0012827704365610364</v>
      </c>
      <c r="E177" s="121">
        <v>2.032898928254616</v>
      </c>
      <c r="F177" s="91" t="s">
        <v>1647</v>
      </c>
      <c r="G177" s="91" t="b">
        <v>0</v>
      </c>
      <c r="H177" s="91" t="b">
        <v>0</v>
      </c>
      <c r="I177" s="91" t="b">
        <v>0</v>
      </c>
      <c r="J177" s="91" t="b">
        <v>0</v>
      </c>
      <c r="K177" s="91" t="b">
        <v>0</v>
      </c>
      <c r="L177" s="91" t="b">
        <v>0</v>
      </c>
    </row>
    <row r="178" spans="1:12" ht="15">
      <c r="A178" s="91" t="s">
        <v>1302</v>
      </c>
      <c r="B178" s="91" t="s">
        <v>1568</v>
      </c>
      <c r="C178" s="91">
        <v>2</v>
      </c>
      <c r="D178" s="121">
        <v>0.0012827704365610364</v>
      </c>
      <c r="E178" s="121">
        <v>2.032898928254616</v>
      </c>
      <c r="F178" s="91" t="s">
        <v>1647</v>
      </c>
      <c r="G178" s="91" t="b">
        <v>0</v>
      </c>
      <c r="H178" s="91" t="b">
        <v>0</v>
      </c>
      <c r="I178" s="91" t="b">
        <v>0</v>
      </c>
      <c r="J178" s="91" t="b">
        <v>0</v>
      </c>
      <c r="K178" s="91" t="b">
        <v>0</v>
      </c>
      <c r="L178" s="91" t="b">
        <v>0</v>
      </c>
    </row>
    <row r="179" spans="1:12" ht="15">
      <c r="A179" s="91" t="s">
        <v>1568</v>
      </c>
      <c r="B179" s="91" t="s">
        <v>1525</v>
      </c>
      <c r="C179" s="91">
        <v>2</v>
      </c>
      <c r="D179" s="121">
        <v>0.0012827704365610364</v>
      </c>
      <c r="E179" s="121">
        <v>2.6956567599361905</v>
      </c>
      <c r="F179" s="91" t="s">
        <v>1647</v>
      </c>
      <c r="G179" s="91" t="b">
        <v>0</v>
      </c>
      <c r="H179" s="91" t="b">
        <v>0</v>
      </c>
      <c r="I179" s="91" t="b">
        <v>0</v>
      </c>
      <c r="J179" s="91" t="b">
        <v>0</v>
      </c>
      <c r="K179" s="91" t="b">
        <v>0</v>
      </c>
      <c r="L179" s="91" t="b">
        <v>0</v>
      </c>
    </row>
    <row r="180" spans="1:12" ht="15">
      <c r="A180" s="91" t="s">
        <v>1525</v>
      </c>
      <c r="B180" s="91" t="s">
        <v>1259</v>
      </c>
      <c r="C180" s="91">
        <v>2</v>
      </c>
      <c r="D180" s="121">
        <v>0.0012827704365610364</v>
      </c>
      <c r="E180" s="121">
        <v>2.394626764272209</v>
      </c>
      <c r="F180" s="91" t="s">
        <v>1647</v>
      </c>
      <c r="G180" s="91" t="b">
        <v>0</v>
      </c>
      <c r="H180" s="91" t="b">
        <v>0</v>
      </c>
      <c r="I180" s="91" t="b">
        <v>0</v>
      </c>
      <c r="J180" s="91" t="b">
        <v>0</v>
      </c>
      <c r="K180" s="91" t="b">
        <v>0</v>
      </c>
      <c r="L180" s="91" t="b">
        <v>0</v>
      </c>
    </row>
    <row r="181" spans="1:12" ht="15">
      <c r="A181" s="91" t="s">
        <v>1259</v>
      </c>
      <c r="B181" s="91" t="s">
        <v>1569</v>
      </c>
      <c r="C181" s="91">
        <v>2</v>
      </c>
      <c r="D181" s="121">
        <v>0.0012827704365610364</v>
      </c>
      <c r="E181" s="121">
        <v>2.7925667729442467</v>
      </c>
      <c r="F181" s="91" t="s">
        <v>1647</v>
      </c>
      <c r="G181" s="91" t="b">
        <v>0</v>
      </c>
      <c r="H181" s="91" t="b">
        <v>0</v>
      </c>
      <c r="I181" s="91" t="b">
        <v>0</v>
      </c>
      <c r="J181" s="91" t="b">
        <v>0</v>
      </c>
      <c r="K181" s="91" t="b">
        <v>0</v>
      </c>
      <c r="L181" s="91" t="b">
        <v>0</v>
      </c>
    </row>
    <row r="182" spans="1:12" ht="15">
      <c r="A182" s="91" t="s">
        <v>1569</v>
      </c>
      <c r="B182" s="91" t="s">
        <v>1332</v>
      </c>
      <c r="C182" s="91">
        <v>2</v>
      </c>
      <c r="D182" s="121">
        <v>0.0012827704365610364</v>
      </c>
      <c r="E182" s="121">
        <v>2.6164755138885654</v>
      </c>
      <c r="F182" s="91" t="s">
        <v>1647</v>
      </c>
      <c r="G182" s="91" t="b">
        <v>0</v>
      </c>
      <c r="H182" s="91" t="b">
        <v>0</v>
      </c>
      <c r="I182" s="91" t="b">
        <v>0</v>
      </c>
      <c r="J182" s="91" t="b">
        <v>0</v>
      </c>
      <c r="K182" s="91" t="b">
        <v>0</v>
      </c>
      <c r="L182" s="91" t="b">
        <v>0</v>
      </c>
    </row>
    <row r="183" spans="1:12" ht="15">
      <c r="A183" s="91" t="s">
        <v>1332</v>
      </c>
      <c r="B183" s="91" t="s">
        <v>1570</v>
      </c>
      <c r="C183" s="91">
        <v>2</v>
      </c>
      <c r="D183" s="121">
        <v>0.0012827704365610364</v>
      </c>
      <c r="E183" s="121">
        <v>2.6164755138885654</v>
      </c>
      <c r="F183" s="91" t="s">
        <v>1647</v>
      </c>
      <c r="G183" s="91" t="b">
        <v>0</v>
      </c>
      <c r="H183" s="91" t="b">
        <v>0</v>
      </c>
      <c r="I183" s="91" t="b">
        <v>0</v>
      </c>
      <c r="J183" s="91" t="b">
        <v>0</v>
      </c>
      <c r="K183" s="91" t="b">
        <v>0</v>
      </c>
      <c r="L183" s="91" t="b">
        <v>0</v>
      </c>
    </row>
    <row r="184" spans="1:12" ht="15">
      <c r="A184" s="91" t="s">
        <v>1570</v>
      </c>
      <c r="B184" s="91" t="s">
        <v>1571</v>
      </c>
      <c r="C184" s="91">
        <v>2</v>
      </c>
      <c r="D184" s="121">
        <v>0.0012827704365610364</v>
      </c>
      <c r="E184" s="121">
        <v>3.093596768608228</v>
      </c>
      <c r="F184" s="91" t="s">
        <v>1647</v>
      </c>
      <c r="G184" s="91" t="b">
        <v>0</v>
      </c>
      <c r="H184" s="91" t="b">
        <v>0</v>
      </c>
      <c r="I184" s="91" t="b">
        <v>0</v>
      </c>
      <c r="J184" s="91" t="b">
        <v>0</v>
      </c>
      <c r="K184" s="91" t="b">
        <v>0</v>
      </c>
      <c r="L184" s="91" t="b">
        <v>0</v>
      </c>
    </row>
    <row r="185" spans="1:12" ht="15">
      <c r="A185" s="91" t="s">
        <v>1571</v>
      </c>
      <c r="B185" s="91" t="s">
        <v>1572</v>
      </c>
      <c r="C185" s="91">
        <v>2</v>
      </c>
      <c r="D185" s="121">
        <v>0.0012827704365610364</v>
      </c>
      <c r="E185" s="121">
        <v>3.093596768608228</v>
      </c>
      <c r="F185" s="91" t="s">
        <v>1647</v>
      </c>
      <c r="G185" s="91" t="b">
        <v>0</v>
      </c>
      <c r="H185" s="91" t="b">
        <v>0</v>
      </c>
      <c r="I185" s="91" t="b">
        <v>0</v>
      </c>
      <c r="J185" s="91" t="b">
        <v>0</v>
      </c>
      <c r="K185" s="91" t="b">
        <v>0</v>
      </c>
      <c r="L185" s="91" t="b">
        <v>0</v>
      </c>
    </row>
    <row r="186" spans="1:12" ht="15">
      <c r="A186" s="91" t="s">
        <v>1572</v>
      </c>
      <c r="B186" s="91" t="s">
        <v>1573</v>
      </c>
      <c r="C186" s="91">
        <v>2</v>
      </c>
      <c r="D186" s="121">
        <v>0.0012827704365610364</v>
      </c>
      <c r="E186" s="121">
        <v>3.093596768608228</v>
      </c>
      <c r="F186" s="91" t="s">
        <v>1647</v>
      </c>
      <c r="G186" s="91" t="b">
        <v>0</v>
      </c>
      <c r="H186" s="91" t="b">
        <v>0</v>
      </c>
      <c r="I186" s="91" t="b">
        <v>0</v>
      </c>
      <c r="J186" s="91" t="b">
        <v>0</v>
      </c>
      <c r="K186" s="91" t="b">
        <v>0</v>
      </c>
      <c r="L186" s="91" t="b">
        <v>0</v>
      </c>
    </row>
    <row r="187" spans="1:12" ht="15">
      <c r="A187" s="91" t="s">
        <v>1573</v>
      </c>
      <c r="B187" s="91" t="s">
        <v>1263</v>
      </c>
      <c r="C187" s="91">
        <v>2</v>
      </c>
      <c r="D187" s="121">
        <v>0.0012827704365610364</v>
      </c>
      <c r="E187" s="121">
        <v>3.093596768608228</v>
      </c>
      <c r="F187" s="91" t="s">
        <v>1647</v>
      </c>
      <c r="G187" s="91" t="b">
        <v>0</v>
      </c>
      <c r="H187" s="91" t="b">
        <v>0</v>
      </c>
      <c r="I187" s="91" t="b">
        <v>0</v>
      </c>
      <c r="J187" s="91" t="b">
        <v>0</v>
      </c>
      <c r="K187" s="91" t="b">
        <v>0</v>
      </c>
      <c r="L187" s="91" t="b">
        <v>0</v>
      </c>
    </row>
    <row r="188" spans="1:12" ht="15">
      <c r="A188" s="91" t="s">
        <v>1605</v>
      </c>
      <c r="B188" s="91" t="s">
        <v>1261</v>
      </c>
      <c r="C188" s="91">
        <v>2</v>
      </c>
      <c r="D188" s="121">
        <v>0.0012827704365610364</v>
      </c>
      <c r="E188" s="121">
        <v>3.093596768608228</v>
      </c>
      <c r="F188" s="91" t="s">
        <v>1647</v>
      </c>
      <c r="G188" s="91" t="b">
        <v>0</v>
      </c>
      <c r="H188" s="91" t="b">
        <v>0</v>
      </c>
      <c r="I188" s="91" t="b">
        <v>0</v>
      </c>
      <c r="J188" s="91" t="b">
        <v>0</v>
      </c>
      <c r="K188" s="91" t="b">
        <v>0</v>
      </c>
      <c r="L188" s="91" t="b">
        <v>0</v>
      </c>
    </row>
    <row r="189" spans="1:12" ht="15">
      <c r="A189" s="91" t="s">
        <v>1261</v>
      </c>
      <c r="B189" s="91" t="s">
        <v>1606</v>
      </c>
      <c r="C189" s="91">
        <v>2</v>
      </c>
      <c r="D189" s="121">
        <v>0.0012827704365610364</v>
      </c>
      <c r="E189" s="121">
        <v>3.093596768608228</v>
      </c>
      <c r="F189" s="91" t="s">
        <v>1647</v>
      </c>
      <c r="G189" s="91" t="b">
        <v>0</v>
      </c>
      <c r="H189" s="91" t="b">
        <v>0</v>
      </c>
      <c r="I189" s="91" t="b">
        <v>0</v>
      </c>
      <c r="J189" s="91" t="b">
        <v>0</v>
      </c>
      <c r="K189" s="91" t="b">
        <v>0</v>
      </c>
      <c r="L189" s="91" t="b">
        <v>0</v>
      </c>
    </row>
    <row r="190" spans="1:12" ht="15">
      <c r="A190" s="91" t="s">
        <v>1606</v>
      </c>
      <c r="B190" s="91" t="s">
        <v>1305</v>
      </c>
      <c r="C190" s="91">
        <v>2</v>
      </c>
      <c r="D190" s="121">
        <v>0.0012827704365610364</v>
      </c>
      <c r="E190" s="121">
        <v>2.4915367772802655</v>
      </c>
      <c r="F190" s="91" t="s">
        <v>1647</v>
      </c>
      <c r="G190" s="91" t="b">
        <v>0</v>
      </c>
      <c r="H190" s="91" t="b">
        <v>0</v>
      </c>
      <c r="I190" s="91" t="b">
        <v>0</v>
      </c>
      <c r="J190" s="91" t="b">
        <v>0</v>
      </c>
      <c r="K190" s="91" t="b">
        <v>0</v>
      </c>
      <c r="L190" s="91" t="b">
        <v>0</v>
      </c>
    </row>
    <row r="191" spans="1:12" ht="15">
      <c r="A191" s="91" t="s">
        <v>1305</v>
      </c>
      <c r="B191" s="91" t="s">
        <v>1295</v>
      </c>
      <c r="C191" s="91">
        <v>2</v>
      </c>
      <c r="D191" s="121">
        <v>0.0012827704365610364</v>
      </c>
      <c r="E191" s="121">
        <v>1.1298089412626726</v>
      </c>
      <c r="F191" s="91" t="s">
        <v>1647</v>
      </c>
      <c r="G191" s="91" t="b">
        <v>0</v>
      </c>
      <c r="H191" s="91" t="b">
        <v>0</v>
      </c>
      <c r="I191" s="91" t="b">
        <v>0</v>
      </c>
      <c r="J191" s="91" t="b">
        <v>0</v>
      </c>
      <c r="K191" s="91" t="b">
        <v>0</v>
      </c>
      <c r="L191" s="91" t="b">
        <v>0</v>
      </c>
    </row>
    <row r="192" spans="1:12" ht="15">
      <c r="A192" s="91" t="s">
        <v>1295</v>
      </c>
      <c r="B192" s="91" t="s">
        <v>1607</v>
      </c>
      <c r="C192" s="91">
        <v>2</v>
      </c>
      <c r="D192" s="121">
        <v>0.0012827704365610364</v>
      </c>
      <c r="E192" s="121">
        <v>1.7318689325906351</v>
      </c>
      <c r="F192" s="91" t="s">
        <v>1647</v>
      </c>
      <c r="G192" s="91" t="b">
        <v>0</v>
      </c>
      <c r="H192" s="91" t="b">
        <v>0</v>
      </c>
      <c r="I192" s="91" t="b">
        <v>0</v>
      </c>
      <c r="J192" s="91" t="b">
        <v>0</v>
      </c>
      <c r="K192" s="91" t="b">
        <v>0</v>
      </c>
      <c r="L192" s="91" t="b">
        <v>0</v>
      </c>
    </row>
    <row r="193" spans="1:12" ht="15">
      <c r="A193" s="91" t="s">
        <v>1607</v>
      </c>
      <c r="B193" s="91" t="s">
        <v>1608</v>
      </c>
      <c r="C193" s="91">
        <v>2</v>
      </c>
      <c r="D193" s="121">
        <v>0.0012827704365610364</v>
      </c>
      <c r="E193" s="121">
        <v>3.093596768608228</v>
      </c>
      <c r="F193" s="91" t="s">
        <v>1647</v>
      </c>
      <c r="G193" s="91" t="b">
        <v>0</v>
      </c>
      <c r="H193" s="91" t="b">
        <v>0</v>
      </c>
      <c r="I193" s="91" t="b">
        <v>0</v>
      </c>
      <c r="J193" s="91" t="b">
        <v>0</v>
      </c>
      <c r="K193" s="91" t="b">
        <v>0</v>
      </c>
      <c r="L193" s="91" t="b">
        <v>0</v>
      </c>
    </row>
    <row r="194" spans="1:12" ht="15">
      <c r="A194" s="91" t="s">
        <v>1608</v>
      </c>
      <c r="B194" s="91" t="s">
        <v>1609</v>
      </c>
      <c r="C194" s="91">
        <v>2</v>
      </c>
      <c r="D194" s="121">
        <v>0.0012827704365610364</v>
      </c>
      <c r="E194" s="121">
        <v>3.093596768608228</v>
      </c>
      <c r="F194" s="91" t="s">
        <v>1647</v>
      </c>
      <c r="G194" s="91" t="b">
        <v>0</v>
      </c>
      <c r="H194" s="91" t="b">
        <v>0</v>
      </c>
      <c r="I194" s="91" t="b">
        <v>0</v>
      </c>
      <c r="J194" s="91" t="b">
        <v>0</v>
      </c>
      <c r="K194" s="91" t="b">
        <v>0</v>
      </c>
      <c r="L194" s="91" t="b">
        <v>0</v>
      </c>
    </row>
    <row r="195" spans="1:12" ht="15">
      <c r="A195" s="91" t="s">
        <v>1609</v>
      </c>
      <c r="B195" s="91" t="s">
        <v>1262</v>
      </c>
      <c r="C195" s="91">
        <v>2</v>
      </c>
      <c r="D195" s="121">
        <v>0.0012827704365610364</v>
      </c>
      <c r="E195" s="121">
        <v>1.3775934249734287</v>
      </c>
      <c r="F195" s="91" t="s">
        <v>1647</v>
      </c>
      <c r="G195" s="91" t="b">
        <v>0</v>
      </c>
      <c r="H195" s="91" t="b">
        <v>0</v>
      </c>
      <c r="I195" s="91" t="b">
        <v>0</v>
      </c>
      <c r="J195" s="91" t="b">
        <v>0</v>
      </c>
      <c r="K195" s="91" t="b">
        <v>0</v>
      </c>
      <c r="L195" s="91" t="b">
        <v>0</v>
      </c>
    </row>
    <row r="196" spans="1:12" ht="15">
      <c r="A196" s="91" t="s">
        <v>1262</v>
      </c>
      <c r="B196" s="91" t="s">
        <v>1610</v>
      </c>
      <c r="C196" s="91">
        <v>2</v>
      </c>
      <c r="D196" s="121">
        <v>0.0012827704365610364</v>
      </c>
      <c r="E196" s="121">
        <v>1.3775934249734287</v>
      </c>
      <c r="F196" s="91" t="s">
        <v>1647</v>
      </c>
      <c r="G196" s="91" t="b">
        <v>0</v>
      </c>
      <c r="H196" s="91" t="b">
        <v>0</v>
      </c>
      <c r="I196" s="91" t="b">
        <v>0</v>
      </c>
      <c r="J196" s="91" t="b">
        <v>0</v>
      </c>
      <c r="K196" s="91" t="b">
        <v>0</v>
      </c>
      <c r="L196" s="91" t="b">
        <v>0</v>
      </c>
    </row>
    <row r="197" spans="1:12" ht="15">
      <c r="A197" s="91" t="s">
        <v>1610</v>
      </c>
      <c r="B197" s="91" t="s">
        <v>1611</v>
      </c>
      <c r="C197" s="91">
        <v>2</v>
      </c>
      <c r="D197" s="121">
        <v>0.0012827704365610364</v>
      </c>
      <c r="E197" s="121">
        <v>3.093596768608228</v>
      </c>
      <c r="F197" s="91" t="s">
        <v>1647</v>
      </c>
      <c r="G197" s="91" t="b">
        <v>0</v>
      </c>
      <c r="H197" s="91" t="b">
        <v>0</v>
      </c>
      <c r="I197" s="91" t="b">
        <v>0</v>
      </c>
      <c r="J197" s="91" t="b">
        <v>0</v>
      </c>
      <c r="K197" s="91" t="b">
        <v>0</v>
      </c>
      <c r="L197" s="91" t="b">
        <v>0</v>
      </c>
    </row>
    <row r="198" spans="1:12" ht="15">
      <c r="A198" s="91" t="s">
        <v>1611</v>
      </c>
      <c r="B198" s="91" t="s">
        <v>1612</v>
      </c>
      <c r="C198" s="91">
        <v>2</v>
      </c>
      <c r="D198" s="121">
        <v>0.0012827704365610364</v>
      </c>
      <c r="E198" s="121">
        <v>3.093596768608228</v>
      </c>
      <c r="F198" s="91" t="s">
        <v>1647</v>
      </c>
      <c r="G198" s="91" t="b">
        <v>0</v>
      </c>
      <c r="H198" s="91" t="b">
        <v>0</v>
      </c>
      <c r="I198" s="91" t="b">
        <v>0</v>
      </c>
      <c r="J198" s="91" t="b">
        <v>0</v>
      </c>
      <c r="K198" s="91" t="b">
        <v>0</v>
      </c>
      <c r="L198" s="91" t="b">
        <v>0</v>
      </c>
    </row>
    <row r="199" spans="1:12" ht="15">
      <c r="A199" s="91" t="s">
        <v>1612</v>
      </c>
      <c r="B199" s="91" t="s">
        <v>1613</v>
      </c>
      <c r="C199" s="91">
        <v>2</v>
      </c>
      <c r="D199" s="121">
        <v>0.0012827704365610364</v>
      </c>
      <c r="E199" s="121">
        <v>3.093596768608228</v>
      </c>
      <c r="F199" s="91" t="s">
        <v>1647</v>
      </c>
      <c r="G199" s="91" t="b">
        <v>0</v>
      </c>
      <c r="H199" s="91" t="b">
        <v>0</v>
      </c>
      <c r="I199" s="91" t="b">
        <v>0</v>
      </c>
      <c r="J199" s="91" t="b">
        <v>0</v>
      </c>
      <c r="K199" s="91" t="b">
        <v>0</v>
      </c>
      <c r="L199" s="91" t="b">
        <v>0</v>
      </c>
    </row>
    <row r="200" spans="1:12" ht="15">
      <c r="A200" s="91" t="s">
        <v>1613</v>
      </c>
      <c r="B200" s="91" t="s">
        <v>1259</v>
      </c>
      <c r="C200" s="91">
        <v>2</v>
      </c>
      <c r="D200" s="121">
        <v>0.0012827704365610364</v>
      </c>
      <c r="E200" s="121">
        <v>2.7925667729442467</v>
      </c>
      <c r="F200" s="91" t="s">
        <v>1647</v>
      </c>
      <c r="G200" s="91" t="b">
        <v>0</v>
      </c>
      <c r="H200" s="91" t="b">
        <v>0</v>
      </c>
      <c r="I200" s="91" t="b">
        <v>0</v>
      </c>
      <c r="J200" s="91" t="b">
        <v>0</v>
      </c>
      <c r="K200" s="91" t="b">
        <v>0</v>
      </c>
      <c r="L200" s="91" t="b">
        <v>0</v>
      </c>
    </row>
    <row r="201" spans="1:12" ht="15">
      <c r="A201" s="91" t="s">
        <v>1259</v>
      </c>
      <c r="B201" s="91" t="s">
        <v>1614</v>
      </c>
      <c r="C201" s="91">
        <v>2</v>
      </c>
      <c r="D201" s="121">
        <v>0.0012827704365610364</v>
      </c>
      <c r="E201" s="121">
        <v>2.7925667729442467</v>
      </c>
      <c r="F201" s="91" t="s">
        <v>1647</v>
      </c>
      <c r="G201" s="91" t="b">
        <v>0</v>
      </c>
      <c r="H201" s="91" t="b">
        <v>0</v>
      </c>
      <c r="I201" s="91" t="b">
        <v>0</v>
      </c>
      <c r="J201" s="91" t="b">
        <v>0</v>
      </c>
      <c r="K201" s="91" t="b">
        <v>0</v>
      </c>
      <c r="L201" s="91" t="b">
        <v>0</v>
      </c>
    </row>
    <row r="202" spans="1:12" ht="15">
      <c r="A202" s="91" t="s">
        <v>1614</v>
      </c>
      <c r="B202" s="91" t="s">
        <v>1615</v>
      </c>
      <c r="C202" s="91">
        <v>2</v>
      </c>
      <c r="D202" s="121">
        <v>0.0012827704365610364</v>
      </c>
      <c r="E202" s="121">
        <v>3.093596768608228</v>
      </c>
      <c r="F202" s="91" t="s">
        <v>1647</v>
      </c>
      <c r="G202" s="91" t="b">
        <v>0</v>
      </c>
      <c r="H202" s="91" t="b">
        <v>0</v>
      </c>
      <c r="I202" s="91" t="b">
        <v>0</v>
      </c>
      <c r="J202" s="91" t="b">
        <v>0</v>
      </c>
      <c r="K202" s="91" t="b">
        <v>0</v>
      </c>
      <c r="L202" s="91" t="b">
        <v>0</v>
      </c>
    </row>
    <row r="203" spans="1:12" ht="15">
      <c r="A203" s="91" t="s">
        <v>1615</v>
      </c>
      <c r="B203" s="91" t="s">
        <v>1616</v>
      </c>
      <c r="C203" s="91">
        <v>2</v>
      </c>
      <c r="D203" s="121">
        <v>0.0012827704365610364</v>
      </c>
      <c r="E203" s="121">
        <v>3.093596768608228</v>
      </c>
      <c r="F203" s="91" t="s">
        <v>1647</v>
      </c>
      <c r="G203" s="91" t="b">
        <v>0</v>
      </c>
      <c r="H203" s="91" t="b">
        <v>0</v>
      </c>
      <c r="I203" s="91" t="b">
        <v>0</v>
      </c>
      <c r="J203" s="91" t="b">
        <v>0</v>
      </c>
      <c r="K203" s="91" t="b">
        <v>0</v>
      </c>
      <c r="L203" s="91" t="b">
        <v>0</v>
      </c>
    </row>
    <row r="204" spans="1:12" ht="15">
      <c r="A204" s="91" t="s">
        <v>1616</v>
      </c>
      <c r="B204" s="91" t="s">
        <v>1617</v>
      </c>
      <c r="C204" s="91">
        <v>2</v>
      </c>
      <c r="D204" s="121">
        <v>0.0012827704365610364</v>
      </c>
      <c r="E204" s="121">
        <v>3.093596768608228</v>
      </c>
      <c r="F204" s="91" t="s">
        <v>1647</v>
      </c>
      <c r="G204" s="91" t="b">
        <v>0</v>
      </c>
      <c r="H204" s="91" t="b">
        <v>0</v>
      </c>
      <c r="I204" s="91" t="b">
        <v>0</v>
      </c>
      <c r="J204" s="91" t="b">
        <v>0</v>
      </c>
      <c r="K204" s="91" t="b">
        <v>0</v>
      </c>
      <c r="L204" s="91" t="b">
        <v>0</v>
      </c>
    </row>
    <row r="205" spans="1:12" ht="15">
      <c r="A205" s="91" t="s">
        <v>1617</v>
      </c>
      <c r="B205" s="91" t="s">
        <v>1525</v>
      </c>
      <c r="C205" s="91">
        <v>2</v>
      </c>
      <c r="D205" s="121">
        <v>0.0012827704365610364</v>
      </c>
      <c r="E205" s="121">
        <v>2.6956567599361905</v>
      </c>
      <c r="F205" s="91" t="s">
        <v>1647</v>
      </c>
      <c r="G205" s="91" t="b">
        <v>0</v>
      </c>
      <c r="H205" s="91" t="b">
        <v>0</v>
      </c>
      <c r="I205" s="91" t="b">
        <v>0</v>
      </c>
      <c r="J205" s="91" t="b">
        <v>0</v>
      </c>
      <c r="K205" s="91" t="b">
        <v>0</v>
      </c>
      <c r="L205" s="91" t="b">
        <v>0</v>
      </c>
    </row>
    <row r="206" spans="1:12" ht="15">
      <c r="A206" s="91" t="s">
        <v>1525</v>
      </c>
      <c r="B206" s="91" t="s">
        <v>1618</v>
      </c>
      <c r="C206" s="91">
        <v>2</v>
      </c>
      <c r="D206" s="121">
        <v>0.0012827704365610364</v>
      </c>
      <c r="E206" s="121">
        <v>2.6956567599361905</v>
      </c>
      <c r="F206" s="91" t="s">
        <v>1647</v>
      </c>
      <c r="G206" s="91" t="b">
        <v>0</v>
      </c>
      <c r="H206" s="91" t="b">
        <v>0</v>
      </c>
      <c r="I206" s="91" t="b">
        <v>0</v>
      </c>
      <c r="J206" s="91" t="b">
        <v>0</v>
      </c>
      <c r="K206" s="91" t="b">
        <v>0</v>
      </c>
      <c r="L206" s="91" t="b">
        <v>0</v>
      </c>
    </row>
    <row r="207" spans="1:12" ht="15">
      <c r="A207" s="91" t="s">
        <v>1618</v>
      </c>
      <c r="B207" s="91" t="s">
        <v>1619</v>
      </c>
      <c r="C207" s="91">
        <v>2</v>
      </c>
      <c r="D207" s="121">
        <v>0.0012827704365610364</v>
      </c>
      <c r="E207" s="121">
        <v>3.093596768608228</v>
      </c>
      <c r="F207" s="91" t="s">
        <v>1647</v>
      </c>
      <c r="G207" s="91" t="b">
        <v>0</v>
      </c>
      <c r="H207" s="91" t="b">
        <v>0</v>
      </c>
      <c r="I207" s="91" t="b">
        <v>0</v>
      </c>
      <c r="J207" s="91" t="b">
        <v>0</v>
      </c>
      <c r="K207" s="91" t="b">
        <v>0</v>
      </c>
      <c r="L207" s="91" t="b">
        <v>0</v>
      </c>
    </row>
    <row r="208" spans="1:12" ht="15">
      <c r="A208" s="91" t="s">
        <v>1619</v>
      </c>
      <c r="B208" s="91" t="s">
        <v>1284</v>
      </c>
      <c r="C208" s="91">
        <v>2</v>
      </c>
      <c r="D208" s="121">
        <v>0.0012827704365610364</v>
      </c>
      <c r="E208" s="121">
        <v>1.7225289063364917</v>
      </c>
      <c r="F208" s="91" t="s">
        <v>1647</v>
      </c>
      <c r="G208" s="91" t="b">
        <v>0</v>
      </c>
      <c r="H208" s="91" t="b">
        <v>0</v>
      </c>
      <c r="I208" s="91" t="b">
        <v>0</v>
      </c>
      <c r="J208" s="91" t="b">
        <v>0</v>
      </c>
      <c r="K208" s="91" t="b">
        <v>0</v>
      </c>
      <c r="L208" s="91" t="b">
        <v>0</v>
      </c>
    </row>
    <row r="209" spans="1:12" ht="15">
      <c r="A209" s="91" t="s">
        <v>1284</v>
      </c>
      <c r="B209" s="91" t="s">
        <v>1620</v>
      </c>
      <c r="C209" s="91">
        <v>2</v>
      </c>
      <c r="D209" s="121">
        <v>0.0012827704365610364</v>
      </c>
      <c r="E209" s="121">
        <v>1.7225289063364917</v>
      </c>
      <c r="F209" s="91" t="s">
        <v>1647</v>
      </c>
      <c r="G209" s="91" t="b">
        <v>0</v>
      </c>
      <c r="H209" s="91" t="b">
        <v>0</v>
      </c>
      <c r="I209" s="91" t="b">
        <v>0</v>
      </c>
      <c r="J209" s="91" t="b">
        <v>0</v>
      </c>
      <c r="K209" s="91" t="b">
        <v>0</v>
      </c>
      <c r="L209" s="91" t="b">
        <v>0</v>
      </c>
    </row>
    <row r="210" spans="1:12" ht="15">
      <c r="A210" s="91" t="s">
        <v>1620</v>
      </c>
      <c r="B210" s="91" t="s">
        <v>1621</v>
      </c>
      <c r="C210" s="91">
        <v>2</v>
      </c>
      <c r="D210" s="121">
        <v>0.0012827704365610364</v>
      </c>
      <c r="E210" s="121">
        <v>3.093596768608228</v>
      </c>
      <c r="F210" s="91" t="s">
        <v>1647</v>
      </c>
      <c r="G210" s="91" t="b">
        <v>0</v>
      </c>
      <c r="H210" s="91" t="b">
        <v>0</v>
      </c>
      <c r="I210" s="91" t="b">
        <v>0</v>
      </c>
      <c r="J210" s="91" t="b">
        <v>0</v>
      </c>
      <c r="K210" s="91" t="b">
        <v>0</v>
      </c>
      <c r="L210" s="91" t="b">
        <v>0</v>
      </c>
    </row>
    <row r="211" spans="1:12" ht="15">
      <c r="A211" s="91" t="s">
        <v>1621</v>
      </c>
      <c r="B211" s="91" t="s">
        <v>1329</v>
      </c>
      <c r="C211" s="91">
        <v>2</v>
      </c>
      <c r="D211" s="121">
        <v>0.0012827704365610364</v>
      </c>
      <c r="E211" s="121">
        <v>2.6164755138885654</v>
      </c>
      <c r="F211" s="91" t="s">
        <v>1647</v>
      </c>
      <c r="G211" s="91" t="b">
        <v>0</v>
      </c>
      <c r="H211" s="91" t="b">
        <v>0</v>
      </c>
      <c r="I211" s="91" t="b">
        <v>0</v>
      </c>
      <c r="J211" s="91" t="b">
        <v>0</v>
      </c>
      <c r="K211" s="91" t="b">
        <v>0</v>
      </c>
      <c r="L211" s="91" t="b">
        <v>0</v>
      </c>
    </row>
    <row r="212" spans="1:12" ht="15">
      <c r="A212" s="91" t="s">
        <v>1329</v>
      </c>
      <c r="B212" s="91" t="s">
        <v>1334</v>
      </c>
      <c r="C212" s="91">
        <v>2</v>
      </c>
      <c r="D212" s="121">
        <v>0.0012827704365610364</v>
      </c>
      <c r="E212" s="121">
        <v>1.8761128243943217</v>
      </c>
      <c r="F212" s="91" t="s">
        <v>1647</v>
      </c>
      <c r="G212" s="91" t="b">
        <v>0</v>
      </c>
      <c r="H212" s="91" t="b">
        <v>0</v>
      </c>
      <c r="I212" s="91" t="b">
        <v>0</v>
      </c>
      <c r="J212" s="91" t="b">
        <v>0</v>
      </c>
      <c r="K212" s="91" t="b">
        <v>0</v>
      </c>
      <c r="L212" s="91" t="b">
        <v>0</v>
      </c>
    </row>
    <row r="213" spans="1:12" ht="15">
      <c r="A213" s="91" t="s">
        <v>1334</v>
      </c>
      <c r="B213" s="91" t="s">
        <v>1622</v>
      </c>
      <c r="C213" s="91">
        <v>2</v>
      </c>
      <c r="D213" s="121">
        <v>0.0012827704365610364</v>
      </c>
      <c r="E213" s="121">
        <v>2.353234079113984</v>
      </c>
      <c r="F213" s="91" t="s">
        <v>1647</v>
      </c>
      <c r="G213" s="91" t="b">
        <v>0</v>
      </c>
      <c r="H213" s="91" t="b">
        <v>0</v>
      </c>
      <c r="I213" s="91" t="b">
        <v>0</v>
      </c>
      <c r="J213" s="91" t="b">
        <v>0</v>
      </c>
      <c r="K213" s="91" t="b">
        <v>0</v>
      </c>
      <c r="L213" s="91" t="b">
        <v>0</v>
      </c>
    </row>
    <row r="214" spans="1:12" ht="15">
      <c r="A214" s="91" t="s">
        <v>1622</v>
      </c>
      <c r="B214" s="91" t="s">
        <v>1296</v>
      </c>
      <c r="C214" s="91">
        <v>2</v>
      </c>
      <c r="D214" s="121">
        <v>0.0012827704365610364</v>
      </c>
      <c r="E214" s="121">
        <v>1.7318689325906351</v>
      </c>
      <c r="F214" s="91" t="s">
        <v>1647</v>
      </c>
      <c r="G214" s="91" t="b">
        <v>0</v>
      </c>
      <c r="H214" s="91" t="b">
        <v>0</v>
      </c>
      <c r="I214" s="91" t="b">
        <v>0</v>
      </c>
      <c r="J214" s="91" t="b">
        <v>0</v>
      </c>
      <c r="K214" s="91" t="b">
        <v>0</v>
      </c>
      <c r="L214" s="91" t="b">
        <v>0</v>
      </c>
    </row>
    <row r="215" spans="1:12" ht="15">
      <c r="A215" s="91" t="s">
        <v>1296</v>
      </c>
      <c r="B215" s="91" t="s">
        <v>1521</v>
      </c>
      <c r="C215" s="91">
        <v>2</v>
      </c>
      <c r="D215" s="121">
        <v>0.0012827704365610364</v>
      </c>
      <c r="E215" s="121">
        <v>1.1878008882403595</v>
      </c>
      <c r="F215" s="91" t="s">
        <v>1647</v>
      </c>
      <c r="G215" s="91" t="b">
        <v>0</v>
      </c>
      <c r="H215" s="91" t="b">
        <v>0</v>
      </c>
      <c r="I215" s="91" t="b">
        <v>0</v>
      </c>
      <c r="J215" s="91" t="b">
        <v>0</v>
      </c>
      <c r="K215" s="91" t="b">
        <v>0</v>
      </c>
      <c r="L215" s="91" t="b">
        <v>0</v>
      </c>
    </row>
    <row r="216" spans="1:12" ht="15">
      <c r="A216" s="91" t="s">
        <v>1521</v>
      </c>
      <c r="B216" s="91" t="s">
        <v>1623</v>
      </c>
      <c r="C216" s="91">
        <v>2</v>
      </c>
      <c r="D216" s="121">
        <v>0.0012827704365610364</v>
      </c>
      <c r="E216" s="121">
        <v>2.5495287242579523</v>
      </c>
      <c r="F216" s="91" t="s">
        <v>1647</v>
      </c>
      <c r="G216" s="91" t="b">
        <v>0</v>
      </c>
      <c r="H216" s="91" t="b">
        <v>0</v>
      </c>
      <c r="I216" s="91" t="b">
        <v>0</v>
      </c>
      <c r="J216" s="91" t="b">
        <v>0</v>
      </c>
      <c r="K216" s="91" t="b">
        <v>0</v>
      </c>
      <c r="L216" s="91" t="b">
        <v>0</v>
      </c>
    </row>
    <row r="217" spans="1:12" ht="15">
      <c r="A217" s="91" t="s">
        <v>1623</v>
      </c>
      <c r="B217" s="91" t="s">
        <v>1624</v>
      </c>
      <c r="C217" s="91">
        <v>2</v>
      </c>
      <c r="D217" s="121">
        <v>0.0012827704365610364</v>
      </c>
      <c r="E217" s="121">
        <v>3.093596768608228</v>
      </c>
      <c r="F217" s="91" t="s">
        <v>1647</v>
      </c>
      <c r="G217" s="91" t="b">
        <v>0</v>
      </c>
      <c r="H217" s="91" t="b">
        <v>0</v>
      </c>
      <c r="I217" s="91" t="b">
        <v>0</v>
      </c>
      <c r="J217" s="91" t="b">
        <v>0</v>
      </c>
      <c r="K217" s="91" t="b">
        <v>0</v>
      </c>
      <c r="L217" s="91" t="b">
        <v>0</v>
      </c>
    </row>
    <row r="218" spans="1:12" ht="15">
      <c r="A218" s="91" t="s">
        <v>1624</v>
      </c>
      <c r="B218" s="91" t="s">
        <v>1625</v>
      </c>
      <c r="C218" s="91">
        <v>2</v>
      </c>
      <c r="D218" s="121">
        <v>0.0012827704365610364</v>
      </c>
      <c r="E218" s="121">
        <v>3.093596768608228</v>
      </c>
      <c r="F218" s="91" t="s">
        <v>1647</v>
      </c>
      <c r="G218" s="91" t="b">
        <v>0</v>
      </c>
      <c r="H218" s="91" t="b">
        <v>0</v>
      </c>
      <c r="I218" s="91" t="b">
        <v>0</v>
      </c>
      <c r="J218" s="91" t="b">
        <v>0</v>
      </c>
      <c r="K218" s="91" t="b">
        <v>0</v>
      </c>
      <c r="L218" s="91" t="b">
        <v>0</v>
      </c>
    </row>
    <row r="219" spans="1:12" ht="15">
      <c r="A219" s="91" t="s">
        <v>1625</v>
      </c>
      <c r="B219" s="91" t="s">
        <v>1626</v>
      </c>
      <c r="C219" s="91">
        <v>2</v>
      </c>
      <c r="D219" s="121">
        <v>0.0012827704365610364</v>
      </c>
      <c r="E219" s="121">
        <v>3.093596768608228</v>
      </c>
      <c r="F219" s="91" t="s">
        <v>1647</v>
      </c>
      <c r="G219" s="91" t="b">
        <v>0</v>
      </c>
      <c r="H219" s="91" t="b">
        <v>0</v>
      </c>
      <c r="I219" s="91" t="b">
        <v>0</v>
      </c>
      <c r="J219" s="91" t="b">
        <v>0</v>
      </c>
      <c r="K219" s="91" t="b">
        <v>0</v>
      </c>
      <c r="L219" s="91" t="b">
        <v>0</v>
      </c>
    </row>
    <row r="220" spans="1:12" ht="15">
      <c r="A220" s="91" t="s">
        <v>1626</v>
      </c>
      <c r="B220" s="91" t="s">
        <v>353</v>
      </c>
      <c r="C220" s="91">
        <v>2</v>
      </c>
      <c r="D220" s="121">
        <v>0.0012827704365610364</v>
      </c>
      <c r="E220" s="121">
        <v>1.5557776735349538</v>
      </c>
      <c r="F220" s="91" t="s">
        <v>1647</v>
      </c>
      <c r="G220" s="91" t="b">
        <v>0</v>
      </c>
      <c r="H220" s="91" t="b">
        <v>0</v>
      </c>
      <c r="I220" s="91" t="b">
        <v>0</v>
      </c>
      <c r="J220" s="91" t="b">
        <v>0</v>
      </c>
      <c r="K220" s="91" t="b">
        <v>0</v>
      </c>
      <c r="L220" s="91" t="b">
        <v>0</v>
      </c>
    </row>
    <row r="221" spans="1:12" ht="15">
      <c r="A221" s="91" t="s">
        <v>353</v>
      </c>
      <c r="B221" s="91" t="s">
        <v>1627</v>
      </c>
      <c r="C221" s="91">
        <v>2</v>
      </c>
      <c r="D221" s="121">
        <v>0.0012827704365610364</v>
      </c>
      <c r="E221" s="121">
        <v>2.4915367772802655</v>
      </c>
      <c r="F221" s="91" t="s">
        <v>1647</v>
      </c>
      <c r="G221" s="91" t="b">
        <v>0</v>
      </c>
      <c r="H221" s="91" t="b">
        <v>0</v>
      </c>
      <c r="I221" s="91" t="b">
        <v>0</v>
      </c>
      <c r="J221" s="91" t="b">
        <v>0</v>
      </c>
      <c r="K221" s="91" t="b">
        <v>0</v>
      </c>
      <c r="L221" s="91" t="b">
        <v>0</v>
      </c>
    </row>
    <row r="222" spans="1:12" ht="15">
      <c r="A222" s="91" t="s">
        <v>1627</v>
      </c>
      <c r="B222" s="91" t="s">
        <v>1628</v>
      </c>
      <c r="C222" s="91">
        <v>2</v>
      </c>
      <c r="D222" s="121">
        <v>0.0012827704365610364</v>
      </c>
      <c r="E222" s="121">
        <v>3.093596768608228</v>
      </c>
      <c r="F222" s="91" t="s">
        <v>1647</v>
      </c>
      <c r="G222" s="91" t="b">
        <v>0</v>
      </c>
      <c r="H222" s="91" t="b">
        <v>0</v>
      </c>
      <c r="I222" s="91" t="b">
        <v>0</v>
      </c>
      <c r="J222" s="91" t="b">
        <v>0</v>
      </c>
      <c r="K222" s="91" t="b">
        <v>0</v>
      </c>
      <c r="L222" s="91" t="b">
        <v>0</v>
      </c>
    </row>
    <row r="223" spans="1:12" ht="15">
      <c r="A223" s="91" t="s">
        <v>1628</v>
      </c>
      <c r="B223" s="91" t="s">
        <v>1629</v>
      </c>
      <c r="C223" s="91">
        <v>2</v>
      </c>
      <c r="D223" s="121">
        <v>0.0012827704365610364</v>
      </c>
      <c r="E223" s="121">
        <v>3.093596768608228</v>
      </c>
      <c r="F223" s="91" t="s">
        <v>1647</v>
      </c>
      <c r="G223" s="91" t="b">
        <v>0</v>
      </c>
      <c r="H223" s="91" t="b">
        <v>0</v>
      </c>
      <c r="I223" s="91" t="b">
        <v>0</v>
      </c>
      <c r="J223" s="91" t="b">
        <v>0</v>
      </c>
      <c r="K223" s="91" t="b">
        <v>0</v>
      </c>
      <c r="L223" s="91" t="b">
        <v>0</v>
      </c>
    </row>
    <row r="224" spans="1:12" ht="15">
      <c r="A224" s="91" t="s">
        <v>1629</v>
      </c>
      <c r="B224" s="91" t="s">
        <v>1309</v>
      </c>
      <c r="C224" s="91">
        <v>2</v>
      </c>
      <c r="D224" s="121">
        <v>0.0012827704365610364</v>
      </c>
      <c r="E224" s="121">
        <v>2.6956567599361905</v>
      </c>
      <c r="F224" s="91" t="s">
        <v>1647</v>
      </c>
      <c r="G224" s="91" t="b">
        <v>0</v>
      </c>
      <c r="H224" s="91" t="b">
        <v>0</v>
      </c>
      <c r="I224" s="91" t="b">
        <v>0</v>
      </c>
      <c r="J224" s="91" t="b">
        <v>0</v>
      </c>
      <c r="K224" s="91" t="b">
        <v>0</v>
      </c>
      <c r="L224" s="91" t="b">
        <v>0</v>
      </c>
    </row>
    <row r="225" spans="1:12" ht="15">
      <c r="A225" s="91" t="s">
        <v>1309</v>
      </c>
      <c r="B225" s="91" t="s">
        <v>1630</v>
      </c>
      <c r="C225" s="91">
        <v>2</v>
      </c>
      <c r="D225" s="121">
        <v>0.0012827704365610364</v>
      </c>
      <c r="E225" s="121">
        <v>2.6956567599361905</v>
      </c>
      <c r="F225" s="91" t="s">
        <v>1647</v>
      </c>
      <c r="G225" s="91" t="b">
        <v>0</v>
      </c>
      <c r="H225" s="91" t="b">
        <v>0</v>
      </c>
      <c r="I225" s="91" t="b">
        <v>0</v>
      </c>
      <c r="J225" s="91" t="b">
        <v>0</v>
      </c>
      <c r="K225" s="91" t="b">
        <v>0</v>
      </c>
      <c r="L225" s="91" t="b">
        <v>0</v>
      </c>
    </row>
    <row r="226" spans="1:12" ht="15">
      <c r="A226" s="91" t="s">
        <v>1630</v>
      </c>
      <c r="B226" s="91" t="s">
        <v>1631</v>
      </c>
      <c r="C226" s="91">
        <v>2</v>
      </c>
      <c r="D226" s="121">
        <v>0.0012827704365610364</v>
      </c>
      <c r="E226" s="121">
        <v>3.093596768608228</v>
      </c>
      <c r="F226" s="91" t="s">
        <v>1647</v>
      </c>
      <c r="G226" s="91" t="b">
        <v>0</v>
      </c>
      <c r="H226" s="91" t="b">
        <v>0</v>
      </c>
      <c r="I226" s="91" t="b">
        <v>0</v>
      </c>
      <c r="J226" s="91" t="b">
        <v>0</v>
      </c>
      <c r="K226" s="91" t="b">
        <v>0</v>
      </c>
      <c r="L226" s="91" t="b">
        <v>0</v>
      </c>
    </row>
    <row r="227" spans="1:12" ht="15">
      <c r="A227" s="91" t="s">
        <v>1631</v>
      </c>
      <c r="B227" s="91" t="s">
        <v>1632</v>
      </c>
      <c r="C227" s="91">
        <v>2</v>
      </c>
      <c r="D227" s="121">
        <v>0.0012827704365610364</v>
      </c>
      <c r="E227" s="121">
        <v>3.093596768608228</v>
      </c>
      <c r="F227" s="91" t="s">
        <v>1647</v>
      </c>
      <c r="G227" s="91" t="b">
        <v>0</v>
      </c>
      <c r="H227" s="91" t="b">
        <v>0</v>
      </c>
      <c r="I227" s="91" t="b">
        <v>0</v>
      </c>
      <c r="J227" s="91" t="b">
        <v>0</v>
      </c>
      <c r="K227" s="91" t="b">
        <v>0</v>
      </c>
      <c r="L227" s="91" t="b">
        <v>0</v>
      </c>
    </row>
    <row r="228" spans="1:12" ht="15">
      <c r="A228" s="91" t="s">
        <v>1632</v>
      </c>
      <c r="B228" s="91" t="s">
        <v>1633</v>
      </c>
      <c r="C228" s="91">
        <v>2</v>
      </c>
      <c r="D228" s="121">
        <v>0.0012827704365610364</v>
      </c>
      <c r="E228" s="121">
        <v>3.093596768608228</v>
      </c>
      <c r="F228" s="91" t="s">
        <v>1647</v>
      </c>
      <c r="G228" s="91" t="b">
        <v>0</v>
      </c>
      <c r="H228" s="91" t="b">
        <v>0</v>
      </c>
      <c r="I228" s="91" t="b">
        <v>0</v>
      </c>
      <c r="J228" s="91" t="b">
        <v>0</v>
      </c>
      <c r="K228" s="91" t="b">
        <v>0</v>
      </c>
      <c r="L228" s="91" t="b">
        <v>0</v>
      </c>
    </row>
    <row r="229" spans="1:12" ht="15">
      <c r="A229" s="91" t="s">
        <v>1633</v>
      </c>
      <c r="B229" s="91" t="s">
        <v>1634</v>
      </c>
      <c r="C229" s="91">
        <v>2</v>
      </c>
      <c r="D229" s="121">
        <v>0.0012827704365610364</v>
      </c>
      <c r="E229" s="121">
        <v>3.093596768608228</v>
      </c>
      <c r="F229" s="91" t="s">
        <v>1647</v>
      </c>
      <c r="G229" s="91" t="b">
        <v>0</v>
      </c>
      <c r="H229" s="91" t="b">
        <v>0</v>
      </c>
      <c r="I229" s="91" t="b">
        <v>0</v>
      </c>
      <c r="J229" s="91" t="b">
        <v>0</v>
      </c>
      <c r="K229" s="91" t="b">
        <v>0</v>
      </c>
      <c r="L229" s="91" t="b">
        <v>0</v>
      </c>
    </row>
    <row r="230" spans="1:12" ht="15">
      <c r="A230" s="91" t="s">
        <v>259</v>
      </c>
      <c r="B230" s="91" t="s">
        <v>325</v>
      </c>
      <c r="C230" s="91">
        <v>2</v>
      </c>
      <c r="D230" s="121">
        <v>0.0012827704365610364</v>
      </c>
      <c r="E230" s="121">
        <v>3.093596768608228</v>
      </c>
      <c r="F230" s="91" t="s">
        <v>1647</v>
      </c>
      <c r="G230" s="91" t="b">
        <v>0</v>
      </c>
      <c r="H230" s="91" t="b">
        <v>0</v>
      </c>
      <c r="I230" s="91" t="b">
        <v>0</v>
      </c>
      <c r="J230" s="91" t="b">
        <v>0</v>
      </c>
      <c r="K230" s="91" t="b">
        <v>0</v>
      </c>
      <c r="L230" s="91" t="b">
        <v>0</v>
      </c>
    </row>
    <row r="231" spans="1:12" ht="15">
      <c r="A231" s="91" t="s">
        <v>325</v>
      </c>
      <c r="B231" s="91" t="s">
        <v>324</v>
      </c>
      <c r="C231" s="91">
        <v>2</v>
      </c>
      <c r="D231" s="121">
        <v>0.0012827704365610364</v>
      </c>
      <c r="E231" s="121">
        <v>3.093596768608228</v>
      </c>
      <c r="F231" s="91" t="s">
        <v>1647</v>
      </c>
      <c r="G231" s="91" t="b">
        <v>0</v>
      </c>
      <c r="H231" s="91" t="b">
        <v>0</v>
      </c>
      <c r="I231" s="91" t="b">
        <v>0</v>
      </c>
      <c r="J231" s="91" t="b">
        <v>0</v>
      </c>
      <c r="K231" s="91" t="b">
        <v>0</v>
      </c>
      <c r="L231" s="91" t="b">
        <v>0</v>
      </c>
    </row>
    <row r="232" spans="1:12" ht="15">
      <c r="A232" s="91" t="s">
        <v>324</v>
      </c>
      <c r="B232" s="91" t="s">
        <v>253</v>
      </c>
      <c r="C232" s="91">
        <v>2</v>
      </c>
      <c r="D232" s="121">
        <v>0.0012827704365610364</v>
      </c>
      <c r="E232" s="121">
        <v>3.093596768608228</v>
      </c>
      <c r="F232" s="91" t="s">
        <v>1647</v>
      </c>
      <c r="G232" s="91" t="b">
        <v>0</v>
      </c>
      <c r="H232" s="91" t="b">
        <v>0</v>
      </c>
      <c r="I232" s="91" t="b">
        <v>0</v>
      </c>
      <c r="J232" s="91" t="b">
        <v>0</v>
      </c>
      <c r="K232" s="91" t="b">
        <v>0</v>
      </c>
      <c r="L232" s="91" t="b">
        <v>0</v>
      </c>
    </row>
    <row r="233" spans="1:12" ht="15">
      <c r="A233" s="91" t="s">
        <v>253</v>
      </c>
      <c r="B233" s="91" t="s">
        <v>353</v>
      </c>
      <c r="C233" s="91">
        <v>2</v>
      </c>
      <c r="D233" s="121">
        <v>0.0012827704365610364</v>
      </c>
      <c r="E233" s="121">
        <v>1.5557776735349538</v>
      </c>
      <c r="F233" s="91" t="s">
        <v>1647</v>
      </c>
      <c r="G233" s="91" t="b">
        <v>0</v>
      </c>
      <c r="H233" s="91" t="b">
        <v>0</v>
      </c>
      <c r="I233" s="91" t="b">
        <v>0</v>
      </c>
      <c r="J233" s="91" t="b">
        <v>0</v>
      </c>
      <c r="K233" s="91" t="b">
        <v>0</v>
      </c>
      <c r="L233" s="91" t="b">
        <v>0</v>
      </c>
    </row>
    <row r="234" spans="1:12" ht="15">
      <c r="A234" s="91" t="s">
        <v>353</v>
      </c>
      <c r="B234" s="91" t="s">
        <v>1641</v>
      </c>
      <c r="C234" s="91">
        <v>2</v>
      </c>
      <c r="D234" s="121">
        <v>0.0012827704365610364</v>
      </c>
      <c r="E234" s="121">
        <v>2.4915367772802655</v>
      </c>
      <c r="F234" s="91" t="s">
        <v>1647</v>
      </c>
      <c r="G234" s="91" t="b">
        <v>0</v>
      </c>
      <c r="H234" s="91" t="b">
        <v>0</v>
      </c>
      <c r="I234" s="91" t="b">
        <v>0</v>
      </c>
      <c r="J234" s="91" t="b">
        <v>0</v>
      </c>
      <c r="K234" s="91" t="b">
        <v>0</v>
      </c>
      <c r="L234" s="91" t="b">
        <v>0</v>
      </c>
    </row>
    <row r="235" spans="1:12" ht="15">
      <c r="A235" s="91" t="s">
        <v>1641</v>
      </c>
      <c r="B235" s="91" t="s">
        <v>1642</v>
      </c>
      <c r="C235" s="91">
        <v>2</v>
      </c>
      <c r="D235" s="121">
        <v>0.0012827704365610364</v>
      </c>
      <c r="E235" s="121">
        <v>3.093596768608228</v>
      </c>
      <c r="F235" s="91" t="s">
        <v>1647</v>
      </c>
      <c r="G235" s="91" t="b">
        <v>0</v>
      </c>
      <c r="H235" s="91" t="b">
        <v>0</v>
      </c>
      <c r="I235" s="91" t="b">
        <v>0</v>
      </c>
      <c r="J235" s="91" t="b">
        <v>0</v>
      </c>
      <c r="K235" s="91" t="b">
        <v>0</v>
      </c>
      <c r="L235" s="91" t="b">
        <v>0</v>
      </c>
    </row>
    <row r="236" spans="1:12" ht="15">
      <c r="A236" s="91" t="s">
        <v>1642</v>
      </c>
      <c r="B236" s="91" t="s">
        <v>1477</v>
      </c>
      <c r="C236" s="91">
        <v>2</v>
      </c>
      <c r="D236" s="121">
        <v>0.0012827704365610364</v>
      </c>
      <c r="E236" s="121">
        <v>3.093596768608228</v>
      </c>
      <c r="F236" s="91" t="s">
        <v>1647</v>
      </c>
      <c r="G236" s="91" t="b">
        <v>0</v>
      </c>
      <c r="H236" s="91" t="b">
        <v>0</v>
      </c>
      <c r="I236" s="91" t="b">
        <v>0</v>
      </c>
      <c r="J236" s="91" t="b">
        <v>0</v>
      </c>
      <c r="K236" s="91" t="b">
        <v>0</v>
      </c>
      <c r="L236" s="91" t="b">
        <v>0</v>
      </c>
    </row>
    <row r="237" spans="1:12" ht="15">
      <c r="A237" s="91" t="s">
        <v>1477</v>
      </c>
      <c r="B237" s="91" t="s">
        <v>1643</v>
      </c>
      <c r="C237" s="91">
        <v>2</v>
      </c>
      <c r="D237" s="121">
        <v>0.0012827704365610364</v>
      </c>
      <c r="E237" s="121">
        <v>2.218535505216528</v>
      </c>
      <c r="F237" s="91" t="s">
        <v>1647</v>
      </c>
      <c r="G237" s="91" t="b">
        <v>0</v>
      </c>
      <c r="H237" s="91" t="b">
        <v>0</v>
      </c>
      <c r="I237" s="91" t="b">
        <v>0</v>
      </c>
      <c r="J237" s="91" t="b">
        <v>0</v>
      </c>
      <c r="K237" s="91" t="b">
        <v>0</v>
      </c>
      <c r="L237" s="91" t="b">
        <v>0</v>
      </c>
    </row>
    <row r="238" spans="1:12" ht="15">
      <c r="A238" s="91" t="s">
        <v>1643</v>
      </c>
      <c r="B238" s="91" t="s">
        <v>1644</v>
      </c>
      <c r="C238" s="91">
        <v>2</v>
      </c>
      <c r="D238" s="121">
        <v>0.0012827704365610364</v>
      </c>
      <c r="E238" s="121">
        <v>3.093596768608228</v>
      </c>
      <c r="F238" s="91" t="s">
        <v>1647</v>
      </c>
      <c r="G238" s="91" t="b">
        <v>0</v>
      </c>
      <c r="H238" s="91" t="b">
        <v>0</v>
      </c>
      <c r="I238" s="91" t="b">
        <v>0</v>
      </c>
      <c r="J238" s="91" t="b">
        <v>0</v>
      </c>
      <c r="K238" s="91" t="b">
        <v>0</v>
      </c>
      <c r="L238" s="91" t="b">
        <v>0</v>
      </c>
    </row>
    <row r="239" spans="1:12" ht="15">
      <c r="A239" s="91" t="s">
        <v>1644</v>
      </c>
      <c r="B239" s="91" t="s">
        <v>1270</v>
      </c>
      <c r="C239" s="91">
        <v>2</v>
      </c>
      <c r="D239" s="121">
        <v>0.0012827704365610364</v>
      </c>
      <c r="E239" s="121">
        <v>2.1393542591689028</v>
      </c>
      <c r="F239" s="91" t="s">
        <v>1647</v>
      </c>
      <c r="G239" s="91" t="b">
        <v>0</v>
      </c>
      <c r="H239" s="91" t="b">
        <v>0</v>
      </c>
      <c r="I239" s="91" t="b">
        <v>0</v>
      </c>
      <c r="J239" s="91" t="b">
        <v>0</v>
      </c>
      <c r="K239" s="91" t="b">
        <v>0</v>
      </c>
      <c r="L239" s="91" t="b">
        <v>0</v>
      </c>
    </row>
    <row r="240" spans="1:12" ht="15">
      <c r="A240" s="91" t="s">
        <v>353</v>
      </c>
      <c r="B240" s="91" t="s">
        <v>1306</v>
      </c>
      <c r="C240" s="91">
        <v>2</v>
      </c>
      <c r="D240" s="121">
        <v>0.0012827704365610364</v>
      </c>
      <c r="E240" s="121">
        <v>2.0144155225606033</v>
      </c>
      <c r="F240" s="91" t="s">
        <v>1647</v>
      </c>
      <c r="G240" s="91" t="b">
        <v>0</v>
      </c>
      <c r="H240" s="91" t="b">
        <v>0</v>
      </c>
      <c r="I240" s="91" t="b">
        <v>0</v>
      </c>
      <c r="J240" s="91" t="b">
        <v>0</v>
      </c>
      <c r="K240" s="91" t="b">
        <v>0</v>
      </c>
      <c r="L240" s="91" t="b">
        <v>0</v>
      </c>
    </row>
    <row r="241" spans="1:12" ht="15">
      <c r="A241" s="91" t="s">
        <v>1306</v>
      </c>
      <c r="B241" s="91" t="s">
        <v>1574</v>
      </c>
      <c r="C241" s="91">
        <v>2</v>
      </c>
      <c r="D241" s="121">
        <v>0.0012827704365610364</v>
      </c>
      <c r="E241" s="121">
        <v>2.6164755138885654</v>
      </c>
      <c r="F241" s="91" t="s">
        <v>1647</v>
      </c>
      <c r="G241" s="91" t="b">
        <v>0</v>
      </c>
      <c r="H241" s="91" t="b">
        <v>0</v>
      </c>
      <c r="I241" s="91" t="b">
        <v>0</v>
      </c>
      <c r="J241" s="91" t="b">
        <v>0</v>
      </c>
      <c r="K241" s="91" t="b">
        <v>0</v>
      </c>
      <c r="L241" s="91" t="b">
        <v>0</v>
      </c>
    </row>
    <row r="242" spans="1:12" ht="15">
      <c r="A242" s="91" t="s">
        <v>1574</v>
      </c>
      <c r="B242" s="91" t="s">
        <v>1306</v>
      </c>
      <c r="C242" s="91">
        <v>2</v>
      </c>
      <c r="D242" s="121">
        <v>0.0012827704365610364</v>
      </c>
      <c r="E242" s="121">
        <v>2.6164755138885654</v>
      </c>
      <c r="F242" s="91" t="s">
        <v>1647</v>
      </c>
      <c r="G242" s="91" t="b">
        <v>0</v>
      </c>
      <c r="H242" s="91" t="b">
        <v>0</v>
      </c>
      <c r="I242" s="91" t="b">
        <v>0</v>
      </c>
      <c r="J242" s="91" t="b">
        <v>0</v>
      </c>
      <c r="K242" s="91" t="b">
        <v>0</v>
      </c>
      <c r="L242" s="91" t="b">
        <v>0</v>
      </c>
    </row>
    <row r="243" spans="1:12" ht="15">
      <c r="A243" s="91" t="s">
        <v>1306</v>
      </c>
      <c r="B243" s="91" t="s">
        <v>1575</v>
      </c>
      <c r="C243" s="91">
        <v>2</v>
      </c>
      <c r="D243" s="121">
        <v>0.0012827704365610364</v>
      </c>
      <c r="E243" s="121">
        <v>2.6164755138885654</v>
      </c>
      <c r="F243" s="91" t="s">
        <v>1647</v>
      </c>
      <c r="G243" s="91" t="b">
        <v>0</v>
      </c>
      <c r="H243" s="91" t="b">
        <v>0</v>
      </c>
      <c r="I243" s="91" t="b">
        <v>0</v>
      </c>
      <c r="J243" s="91" t="b">
        <v>0</v>
      </c>
      <c r="K243" s="91" t="b">
        <v>0</v>
      </c>
      <c r="L243" s="91" t="b">
        <v>0</v>
      </c>
    </row>
    <row r="244" spans="1:12" ht="15">
      <c r="A244" s="91" t="s">
        <v>1575</v>
      </c>
      <c r="B244" s="91" t="s">
        <v>1576</v>
      </c>
      <c r="C244" s="91">
        <v>2</v>
      </c>
      <c r="D244" s="121">
        <v>0.0012827704365610364</v>
      </c>
      <c r="E244" s="121">
        <v>3.093596768608228</v>
      </c>
      <c r="F244" s="91" t="s">
        <v>1647</v>
      </c>
      <c r="G244" s="91" t="b">
        <v>0</v>
      </c>
      <c r="H244" s="91" t="b">
        <v>0</v>
      </c>
      <c r="I244" s="91" t="b">
        <v>0</v>
      </c>
      <c r="J244" s="91" t="b">
        <v>0</v>
      </c>
      <c r="K244" s="91" t="b">
        <v>0</v>
      </c>
      <c r="L244" s="91" t="b">
        <v>0</v>
      </c>
    </row>
    <row r="245" spans="1:12" ht="15">
      <c r="A245" s="91" t="s">
        <v>1576</v>
      </c>
      <c r="B245" s="91" t="s">
        <v>1577</v>
      </c>
      <c r="C245" s="91">
        <v>2</v>
      </c>
      <c r="D245" s="121">
        <v>0.0012827704365610364</v>
      </c>
      <c r="E245" s="121">
        <v>3.093596768608228</v>
      </c>
      <c r="F245" s="91" t="s">
        <v>1647</v>
      </c>
      <c r="G245" s="91" t="b">
        <v>0</v>
      </c>
      <c r="H245" s="91" t="b">
        <v>0</v>
      </c>
      <c r="I245" s="91" t="b">
        <v>0</v>
      </c>
      <c r="J245" s="91" t="b">
        <v>0</v>
      </c>
      <c r="K245" s="91" t="b">
        <v>0</v>
      </c>
      <c r="L245" s="91" t="b">
        <v>0</v>
      </c>
    </row>
    <row r="246" spans="1:12" ht="15">
      <c r="A246" s="91" t="s">
        <v>1577</v>
      </c>
      <c r="B246" s="91" t="s">
        <v>1270</v>
      </c>
      <c r="C246" s="91">
        <v>2</v>
      </c>
      <c r="D246" s="121">
        <v>0.0012827704365610364</v>
      </c>
      <c r="E246" s="121">
        <v>2.1393542591689028</v>
      </c>
      <c r="F246" s="91" t="s">
        <v>1647</v>
      </c>
      <c r="G246" s="91" t="b">
        <v>0</v>
      </c>
      <c r="H246" s="91" t="b">
        <v>0</v>
      </c>
      <c r="I246" s="91" t="b">
        <v>0</v>
      </c>
      <c r="J246" s="91" t="b">
        <v>0</v>
      </c>
      <c r="K246" s="91" t="b">
        <v>0</v>
      </c>
      <c r="L246" s="91" t="b">
        <v>0</v>
      </c>
    </row>
    <row r="247" spans="1:12" ht="15">
      <c r="A247" s="91" t="s">
        <v>1304</v>
      </c>
      <c r="B247" s="91" t="s">
        <v>1300</v>
      </c>
      <c r="C247" s="91">
        <v>2</v>
      </c>
      <c r="D247" s="121">
        <v>0.0012827704365610364</v>
      </c>
      <c r="E247" s="121">
        <v>1.1298089412626726</v>
      </c>
      <c r="F247" s="91" t="s">
        <v>1647</v>
      </c>
      <c r="G247" s="91" t="b">
        <v>0</v>
      </c>
      <c r="H247" s="91" t="b">
        <v>0</v>
      </c>
      <c r="I247" s="91" t="b">
        <v>0</v>
      </c>
      <c r="J247" s="91" t="b">
        <v>0</v>
      </c>
      <c r="K247" s="91" t="b">
        <v>0</v>
      </c>
      <c r="L247" s="91" t="b">
        <v>0</v>
      </c>
    </row>
    <row r="248" spans="1:12" ht="15">
      <c r="A248" s="91" t="s">
        <v>1300</v>
      </c>
      <c r="B248" s="91" t="s">
        <v>1578</v>
      </c>
      <c r="C248" s="91">
        <v>2</v>
      </c>
      <c r="D248" s="121">
        <v>0.0012827704365610364</v>
      </c>
      <c r="E248" s="121">
        <v>2.032898928254616</v>
      </c>
      <c r="F248" s="91" t="s">
        <v>1647</v>
      </c>
      <c r="G248" s="91" t="b">
        <v>0</v>
      </c>
      <c r="H248" s="91" t="b">
        <v>0</v>
      </c>
      <c r="I248" s="91" t="b">
        <v>0</v>
      </c>
      <c r="J248" s="91" t="b">
        <v>0</v>
      </c>
      <c r="K248" s="91" t="b">
        <v>0</v>
      </c>
      <c r="L248" s="91" t="b">
        <v>0</v>
      </c>
    </row>
    <row r="249" spans="1:12" ht="15">
      <c r="A249" s="91" t="s">
        <v>1578</v>
      </c>
      <c r="B249" s="91" t="s">
        <v>1302</v>
      </c>
      <c r="C249" s="91">
        <v>2</v>
      </c>
      <c r="D249" s="121">
        <v>0.0012827704365610364</v>
      </c>
      <c r="E249" s="121">
        <v>2.032898928254616</v>
      </c>
      <c r="F249" s="91" t="s">
        <v>1647</v>
      </c>
      <c r="G249" s="91" t="b">
        <v>0</v>
      </c>
      <c r="H249" s="91" t="b">
        <v>0</v>
      </c>
      <c r="I249" s="91" t="b">
        <v>0</v>
      </c>
      <c r="J249" s="91" t="b">
        <v>0</v>
      </c>
      <c r="K249" s="91" t="b">
        <v>0</v>
      </c>
      <c r="L249" s="91" t="b">
        <v>0</v>
      </c>
    </row>
    <row r="250" spans="1:12" ht="15">
      <c r="A250" s="91" t="s">
        <v>1302</v>
      </c>
      <c r="B250" s="91" t="s">
        <v>1260</v>
      </c>
      <c r="C250" s="91">
        <v>2</v>
      </c>
      <c r="D250" s="121">
        <v>0.0012827704365610364</v>
      </c>
      <c r="E250" s="121">
        <v>2.032898928254616</v>
      </c>
      <c r="F250" s="91" t="s">
        <v>1647</v>
      </c>
      <c r="G250" s="91" t="b">
        <v>0</v>
      </c>
      <c r="H250" s="91" t="b">
        <v>0</v>
      </c>
      <c r="I250" s="91" t="b">
        <v>0</v>
      </c>
      <c r="J250" s="91" t="b">
        <v>0</v>
      </c>
      <c r="K250" s="91" t="b">
        <v>0</v>
      </c>
      <c r="L250" s="91" t="b">
        <v>0</v>
      </c>
    </row>
    <row r="251" spans="1:12" ht="15">
      <c r="A251" s="91" t="s">
        <v>1260</v>
      </c>
      <c r="B251" s="91" t="s">
        <v>1579</v>
      </c>
      <c r="C251" s="91">
        <v>2</v>
      </c>
      <c r="D251" s="121">
        <v>0.0012827704365610364</v>
      </c>
      <c r="E251" s="121">
        <v>3.093596768608228</v>
      </c>
      <c r="F251" s="91" t="s">
        <v>1647</v>
      </c>
      <c r="G251" s="91" t="b">
        <v>0</v>
      </c>
      <c r="H251" s="91" t="b">
        <v>0</v>
      </c>
      <c r="I251" s="91" t="b">
        <v>0</v>
      </c>
      <c r="J251" s="91" t="b">
        <v>0</v>
      </c>
      <c r="K251" s="91" t="b">
        <v>0</v>
      </c>
      <c r="L251" s="91" t="b">
        <v>0</v>
      </c>
    </row>
    <row r="252" spans="1:12" ht="15">
      <c r="A252" s="91" t="s">
        <v>1579</v>
      </c>
      <c r="B252" s="91" t="s">
        <v>1580</v>
      </c>
      <c r="C252" s="91">
        <v>2</v>
      </c>
      <c r="D252" s="121">
        <v>0.0012827704365610364</v>
      </c>
      <c r="E252" s="121">
        <v>3.093596768608228</v>
      </c>
      <c r="F252" s="91" t="s">
        <v>1647</v>
      </c>
      <c r="G252" s="91" t="b">
        <v>0</v>
      </c>
      <c r="H252" s="91" t="b">
        <v>0</v>
      </c>
      <c r="I252" s="91" t="b">
        <v>0</v>
      </c>
      <c r="J252" s="91" t="b">
        <v>0</v>
      </c>
      <c r="K252" s="91" t="b">
        <v>0</v>
      </c>
      <c r="L252" s="91" t="b">
        <v>0</v>
      </c>
    </row>
    <row r="253" spans="1:12" ht="15">
      <c r="A253" s="91" t="s">
        <v>1580</v>
      </c>
      <c r="B253" s="91" t="s">
        <v>1581</v>
      </c>
      <c r="C253" s="91">
        <v>2</v>
      </c>
      <c r="D253" s="121">
        <v>0.0012827704365610364</v>
      </c>
      <c r="E253" s="121">
        <v>3.093596768608228</v>
      </c>
      <c r="F253" s="91" t="s">
        <v>1647</v>
      </c>
      <c r="G253" s="91" t="b">
        <v>0</v>
      </c>
      <c r="H253" s="91" t="b">
        <v>0</v>
      </c>
      <c r="I253" s="91" t="b">
        <v>0</v>
      </c>
      <c r="J253" s="91" t="b">
        <v>0</v>
      </c>
      <c r="K253" s="91" t="b">
        <v>0</v>
      </c>
      <c r="L253" s="91" t="b">
        <v>0</v>
      </c>
    </row>
    <row r="254" spans="1:12" ht="15">
      <c r="A254" s="91" t="s">
        <v>1581</v>
      </c>
      <c r="B254" s="91" t="s">
        <v>1582</v>
      </c>
      <c r="C254" s="91">
        <v>2</v>
      </c>
      <c r="D254" s="121">
        <v>0.0012827704365610364</v>
      </c>
      <c r="E254" s="121">
        <v>3.093596768608228</v>
      </c>
      <c r="F254" s="91" t="s">
        <v>1647</v>
      </c>
      <c r="G254" s="91" t="b">
        <v>0</v>
      </c>
      <c r="H254" s="91" t="b">
        <v>0</v>
      </c>
      <c r="I254" s="91" t="b">
        <v>0</v>
      </c>
      <c r="J254" s="91" t="b">
        <v>0</v>
      </c>
      <c r="K254" s="91" t="b">
        <v>0</v>
      </c>
      <c r="L254" s="91" t="b">
        <v>0</v>
      </c>
    </row>
    <row r="255" spans="1:12" ht="15">
      <c r="A255" s="91" t="s">
        <v>1582</v>
      </c>
      <c r="B255" s="91" t="s">
        <v>1583</v>
      </c>
      <c r="C255" s="91">
        <v>2</v>
      </c>
      <c r="D255" s="121">
        <v>0.0012827704365610364</v>
      </c>
      <c r="E255" s="121">
        <v>3.093596768608228</v>
      </c>
      <c r="F255" s="91" t="s">
        <v>1647</v>
      </c>
      <c r="G255" s="91" t="b">
        <v>0</v>
      </c>
      <c r="H255" s="91" t="b">
        <v>0</v>
      </c>
      <c r="I255" s="91" t="b">
        <v>0</v>
      </c>
      <c r="J255" s="91" t="b">
        <v>0</v>
      </c>
      <c r="K255" s="91" t="b">
        <v>0</v>
      </c>
      <c r="L255" s="91" t="b">
        <v>0</v>
      </c>
    </row>
    <row r="256" spans="1:12" ht="15">
      <c r="A256" s="91" t="s">
        <v>1583</v>
      </c>
      <c r="B256" s="91" t="s">
        <v>1584</v>
      </c>
      <c r="C256" s="91">
        <v>2</v>
      </c>
      <c r="D256" s="121">
        <v>0.0012827704365610364</v>
      </c>
      <c r="E256" s="121">
        <v>3.093596768608228</v>
      </c>
      <c r="F256" s="91" t="s">
        <v>1647</v>
      </c>
      <c r="G256" s="91" t="b">
        <v>0</v>
      </c>
      <c r="H256" s="91" t="b">
        <v>0</v>
      </c>
      <c r="I256" s="91" t="b">
        <v>0</v>
      </c>
      <c r="J256" s="91" t="b">
        <v>0</v>
      </c>
      <c r="K256" s="91" t="b">
        <v>0</v>
      </c>
      <c r="L256" s="91" t="b">
        <v>0</v>
      </c>
    </row>
    <row r="257" spans="1:12" ht="15">
      <c r="A257" s="91" t="s">
        <v>1584</v>
      </c>
      <c r="B257" s="91" t="s">
        <v>1585</v>
      </c>
      <c r="C257" s="91">
        <v>2</v>
      </c>
      <c r="D257" s="121">
        <v>0.0012827704365610364</v>
      </c>
      <c r="E257" s="121">
        <v>3.093596768608228</v>
      </c>
      <c r="F257" s="91" t="s">
        <v>1647</v>
      </c>
      <c r="G257" s="91" t="b">
        <v>0</v>
      </c>
      <c r="H257" s="91" t="b">
        <v>0</v>
      </c>
      <c r="I257" s="91" t="b">
        <v>0</v>
      </c>
      <c r="J257" s="91" t="b">
        <v>0</v>
      </c>
      <c r="K257" s="91" t="b">
        <v>0</v>
      </c>
      <c r="L257" s="91" t="b">
        <v>0</v>
      </c>
    </row>
    <row r="258" spans="1:12" ht="15">
      <c r="A258" s="91" t="s">
        <v>1585</v>
      </c>
      <c r="B258" s="91" t="s">
        <v>1586</v>
      </c>
      <c r="C258" s="91">
        <v>2</v>
      </c>
      <c r="D258" s="121">
        <v>0.0012827704365610364</v>
      </c>
      <c r="E258" s="121">
        <v>3.093596768608228</v>
      </c>
      <c r="F258" s="91" t="s">
        <v>1647</v>
      </c>
      <c r="G258" s="91" t="b">
        <v>0</v>
      </c>
      <c r="H258" s="91" t="b">
        <v>0</v>
      </c>
      <c r="I258" s="91" t="b">
        <v>0</v>
      </c>
      <c r="J258" s="91" t="b">
        <v>0</v>
      </c>
      <c r="K258" s="91" t="b">
        <v>0</v>
      </c>
      <c r="L258" s="91" t="b">
        <v>0</v>
      </c>
    </row>
    <row r="259" spans="1:12" ht="15">
      <c r="A259" s="91" t="s">
        <v>1586</v>
      </c>
      <c r="B259" s="91" t="s">
        <v>1587</v>
      </c>
      <c r="C259" s="91">
        <v>2</v>
      </c>
      <c r="D259" s="121">
        <v>0.0012827704365610364</v>
      </c>
      <c r="E259" s="121">
        <v>3.093596768608228</v>
      </c>
      <c r="F259" s="91" t="s">
        <v>1647</v>
      </c>
      <c r="G259" s="91" t="b">
        <v>0</v>
      </c>
      <c r="H259" s="91" t="b">
        <v>0</v>
      </c>
      <c r="I259" s="91" t="b">
        <v>0</v>
      </c>
      <c r="J259" s="91" t="b">
        <v>0</v>
      </c>
      <c r="K259" s="91" t="b">
        <v>0</v>
      </c>
      <c r="L259" s="91" t="b">
        <v>0</v>
      </c>
    </row>
    <row r="260" spans="1:12" ht="15">
      <c r="A260" s="91" t="s">
        <v>1587</v>
      </c>
      <c r="B260" s="91" t="s">
        <v>1309</v>
      </c>
      <c r="C260" s="91">
        <v>2</v>
      </c>
      <c r="D260" s="121">
        <v>0.0012827704365610364</v>
      </c>
      <c r="E260" s="121">
        <v>2.6956567599361905</v>
      </c>
      <c r="F260" s="91" t="s">
        <v>1647</v>
      </c>
      <c r="G260" s="91" t="b">
        <v>0</v>
      </c>
      <c r="H260" s="91" t="b">
        <v>0</v>
      </c>
      <c r="I260" s="91" t="b">
        <v>0</v>
      </c>
      <c r="J260" s="91" t="b">
        <v>0</v>
      </c>
      <c r="K260" s="91" t="b">
        <v>0</v>
      </c>
      <c r="L260" s="91" t="b">
        <v>0</v>
      </c>
    </row>
    <row r="261" spans="1:12" ht="15">
      <c r="A261" s="91" t="s">
        <v>1309</v>
      </c>
      <c r="B261" s="91" t="s">
        <v>1588</v>
      </c>
      <c r="C261" s="91">
        <v>2</v>
      </c>
      <c r="D261" s="121">
        <v>0.0012827704365610364</v>
      </c>
      <c r="E261" s="121">
        <v>2.6956567599361905</v>
      </c>
      <c r="F261" s="91" t="s">
        <v>1647</v>
      </c>
      <c r="G261" s="91" t="b">
        <v>0</v>
      </c>
      <c r="H261" s="91" t="b">
        <v>0</v>
      </c>
      <c r="I261" s="91" t="b">
        <v>0</v>
      </c>
      <c r="J261" s="91" t="b">
        <v>0</v>
      </c>
      <c r="K261" s="91" t="b">
        <v>0</v>
      </c>
      <c r="L261" s="91" t="b">
        <v>0</v>
      </c>
    </row>
    <row r="262" spans="1:12" ht="15">
      <c r="A262" s="91" t="s">
        <v>1588</v>
      </c>
      <c r="B262" s="91" t="s">
        <v>1589</v>
      </c>
      <c r="C262" s="91">
        <v>2</v>
      </c>
      <c r="D262" s="121">
        <v>0.0012827704365610364</v>
      </c>
      <c r="E262" s="121">
        <v>3.093596768608228</v>
      </c>
      <c r="F262" s="91" t="s">
        <v>1647</v>
      </c>
      <c r="G262" s="91" t="b">
        <v>0</v>
      </c>
      <c r="H262" s="91" t="b">
        <v>0</v>
      </c>
      <c r="I262" s="91" t="b">
        <v>0</v>
      </c>
      <c r="J262" s="91" t="b">
        <v>0</v>
      </c>
      <c r="K262" s="91" t="b">
        <v>0</v>
      </c>
      <c r="L262" s="91" t="b">
        <v>0</v>
      </c>
    </row>
    <row r="263" spans="1:12" ht="15">
      <c r="A263" s="91" t="s">
        <v>1589</v>
      </c>
      <c r="B263" s="91" t="s">
        <v>1590</v>
      </c>
      <c r="C263" s="91">
        <v>2</v>
      </c>
      <c r="D263" s="121">
        <v>0.0012827704365610364</v>
      </c>
      <c r="E263" s="121">
        <v>3.093596768608228</v>
      </c>
      <c r="F263" s="91" t="s">
        <v>1647</v>
      </c>
      <c r="G263" s="91" t="b">
        <v>0</v>
      </c>
      <c r="H263" s="91" t="b">
        <v>0</v>
      </c>
      <c r="I263" s="91" t="b">
        <v>0</v>
      </c>
      <c r="J263" s="91" t="b">
        <v>0</v>
      </c>
      <c r="K263" s="91" t="b">
        <v>0</v>
      </c>
      <c r="L263" s="91" t="b">
        <v>0</v>
      </c>
    </row>
    <row r="264" spans="1:12" ht="15">
      <c r="A264" s="91" t="s">
        <v>1590</v>
      </c>
      <c r="B264" s="91" t="s">
        <v>1305</v>
      </c>
      <c r="C264" s="91">
        <v>2</v>
      </c>
      <c r="D264" s="121">
        <v>0.0012827704365610364</v>
      </c>
      <c r="E264" s="121">
        <v>2.4915367772802655</v>
      </c>
      <c r="F264" s="91" t="s">
        <v>1647</v>
      </c>
      <c r="G264" s="91" t="b">
        <v>0</v>
      </c>
      <c r="H264" s="91" t="b">
        <v>0</v>
      </c>
      <c r="I264" s="91" t="b">
        <v>0</v>
      </c>
      <c r="J264" s="91" t="b">
        <v>0</v>
      </c>
      <c r="K264" s="91" t="b">
        <v>0</v>
      </c>
      <c r="L264" s="91" t="b">
        <v>0</v>
      </c>
    </row>
    <row r="265" spans="1:12" ht="15">
      <c r="A265" s="91" t="s">
        <v>1305</v>
      </c>
      <c r="B265" s="91" t="s">
        <v>1591</v>
      </c>
      <c r="C265" s="91">
        <v>2</v>
      </c>
      <c r="D265" s="121">
        <v>0.0012827704365610364</v>
      </c>
      <c r="E265" s="121">
        <v>2.4915367772802655</v>
      </c>
      <c r="F265" s="91" t="s">
        <v>1647</v>
      </c>
      <c r="G265" s="91" t="b">
        <v>0</v>
      </c>
      <c r="H265" s="91" t="b">
        <v>0</v>
      </c>
      <c r="I265" s="91" t="b">
        <v>0</v>
      </c>
      <c r="J265" s="91" t="b">
        <v>0</v>
      </c>
      <c r="K265" s="91" t="b">
        <v>0</v>
      </c>
      <c r="L265" s="91" t="b">
        <v>0</v>
      </c>
    </row>
    <row r="266" spans="1:12" ht="15">
      <c r="A266" s="91" t="s">
        <v>1591</v>
      </c>
      <c r="B266" s="91" t="s">
        <v>1592</v>
      </c>
      <c r="C266" s="91">
        <v>2</v>
      </c>
      <c r="D266" s="121">
        <v>0.0012827704365610364</v>
      </c>
      <c r="E266" s="121">
        <v>3.093596768608228</v>
      </c>
      <c r="F266" s="91" t="s">
        <v>1647</v>
      </c>
      <c r="G266" s="91" t="b">
        <v>0</v>
      </c>
      <c r="H266" s="91" t="b">
        <v>0</v>
      </c>
      <c r="I266" s="91" t="b">
        <v>0</v>
      </c>
      <c r="J266" s="91" t="b">
        <v>0</v>
      </c>
      <c r="K266" s="91" t="b">
        <v>0</v>
      </c>
      <c r="L266" s="91" t="b">
        <v>0</v>
      </c>
    </row>
    <row r="267" spans="1:12" ht="15">
      <c r="A267" s="91" t="s">
        <v>1592</v>
      </c>
      <c r="B267" s="91" t="s">
        <v>1593</v>
      </c>
      <c r="C267" s="91">
        <v>2</v>
      </c>
      <c r="D267" s="121">
        <v>0.0012827704365610364</v>
      </c>
      <c r="E267" s="121">
        <v>3.093596768608228</v>
      </c>
      <c r="F267" s="91" t="s">
        <v>1647</v>
      </c>
      <c r="G267" s="91" t="b">
        <v>0</v>
      </c>
      <c r="H267" s="91" t="b">
        <v>0</v>
      </c>
      <c r="I267" s="91" t="b">
        <v>0</v>
      </c>
      <c r="J267" s="91" t="b">
        <v>0</v>
      </c>
      <c r="K267" s="91" t="b">
        <v>0</v>
      </c>
      <c r="L267" s="91" t="b">
        <v>0</v>
      </c>
    </row>
    <row r="268" spans="1:12" ht="15">
      <c r="A268" s="91" t="s">
        <v>1593</v>
      </c>
      <c r="B268" s="91" t="s">
        <v>1307</v>
      </c>
      <c r="C268" s="91">
        <v>2</v>
      </c>
      <c r="D268" s="121">
        <v>0.0012827704365610364</v>
      </c>
      <c r="E268" s="121">
        <v>2.7925667729442467</v>
      </c>
      <c r="F268" s="91" t="s">
        <v>1647</v>
      </c>
      <c r="G268" s="91" t="b">
        <v>0</v>
      </c>
      <c r="H268" s="91" t="b">
        <v>0</v>
      </c>
      <c r="I268" s="91" t="b">
        <v>0</v>
      </c>
      <c r="J268" s="91" t="b">
        <v>0</v>
      </c>
      <c r="K268" s="91" t="b">
        <v>0</v>
      </c>
      <c r="L268" s="91" t="b">
        <v>0</v>
      </c>
    </row>
    <row r="269" spans="1:12" ht="15">
      <c r="A269" s="91" t="s">
        <v>1307</v>
      </c>
      <c r="B269" s="91" t="s">
        <v>1307</v>
      </c>
      <c r="C269" s="91">
        <v>2</v>
      </c>
      <c r="D269" s="121">
        <v>0.0012827704365610364</v>
      </c>
      <c r="E269" s="121">
        <v>2.7925667729442467</v>
      </c>
      <c r="F269" s="91" t="s">
        <v>1647</v>
      </c>
      <c r="G269" s="91" t="b">
        <v>0</v>
      </c>
      <c r="H269" s="91" t="b">
        <v>0</v>
      </c>
      <c r="I269" s="91" t="b">
        <v>0</v>
      </c>
      <c r="J269" s="91" t="b">
        <v>0</v>
      </c>
      <c r="K269" s="91" t="b">
        <v>0</v>
      </c>
      <c r="L269" s="91" t="b">
        <v>0</v>
      </c>
    </row>
    <row r="270" spans="1:12" ht="15">
      <c r="A270" s="91" t="s">
        <v>354</v>
      </c>
      <c r="B270" s="91" t="s">
        <v>1594</v>
      </c>
      <c r="C270" s="91">
        <v>2</v>
      </c>
      <c r="D270" s="121">
        <v>0.0012827704365610364</v>
      </c>
      <c r="E270" s="121">
        <v>2.190506781616284</v>
      </c>
      <c r="F270" s="91" t="s">
        <v>1647</v>
      </c>
      <c r="G270" s="91" t="b">
        <v>0</v>
      </c>
      <c r="H270" s="91" t="b">
        <v>0</v>
      </c>
      <c r="I270" s="91" t="b">
        <v>0</v>
      </c>
      <c r="J270" s="91" t="b">
        <v>0</v>
      </c>
      <c r="K270" s="91" t="b">
        <v>0</v>
      </c>
      <c r="L270" s="91" t="b">
        <v>0</v>
      </c>
    </row>
    <row r="271" spans="1:12" ht="15">
      <c r="A271" s="91" t="s">
        <v>1594</v>
      </c>
      <c r="B271" s="91" t="s">
        <v>1595</v>
      </c>
      <c r="C271" s="91">
        <v>2</v>
      </c>
      <c r="D271" s="121">
        <v>0.0012827704365610364</v>
      </c>
      <c r="E271" s="121">
        <v>3.093596768608228</v>
      </c>
      <c r="F271" s="91" t="s">
        <v>1647</v>
      </c>
      <c r="G271" s="91" t="b">
        <v>0</v>
      </c>
      <c r="H271" s="91" t="b">
        <v>0</v>
      </c>
      <c r="I271" s="91" t="b">
        <v>0</v>
      </c>
      <c r="J271" s="91" t="b">
        <v>0</v>
      </c>
      <c r="K271" s="91" t="b">
        <v>0</v>
      </c>
      <c r="L271" s="91" t="b">
        <v>0</v>
      </c>
    </row>
    <row r="272" spans="1:12" ht="15">
      <c r="A272" s="91" t="s">
        <v>1595</v>
      </c>
      <c r="B272" s="91" t="s">
        <v>1596</v>
      </c>
      <c r="C272" s="91">
        <v>2</v>
      </c>
      <c r="D272" s="121">
        <v>0.0012827704365610364</v>
      </c>
      <c r="E272" s="121">
        <v>3.093596768608228</v>
      </c>
      <c r="F272" s="91" t="s">
        <v>1647</v>
      </c>
      <c r="G272" s="91" t="b">
        <v>0</v>
      </c>
      <c r="H272" s="91" t="b">
        <v>0</v>
      </c>
      <c r="I272" s="91" t="b">
        <v>0</v>
      </c>
      <c r="J272" s="91" t="b">
        <v>0</v>
      </c>
      <c r="K272" s="91" t="b">
        <v>0</v>
      </c>
      <c r="L272" s="91" t="b">
        <v>0</v>
      </c>
    </row>
    <row r="273" spans="1:12" ht="15">
      <c r="A273" s="91" t="s">
        <v>1596</v>
      </c>
      <c r="B273" s="91" t="s">
        <v>1597</v>
      </c>
      <c r="C273" s="91">
        <v>2</v>
      </c>
      <c r="D273" s="121">
        <v>0.0012827704365610364</v>
      </c>
      <c r="E273" s="121">
        <v>3.093596768608228</v>
      </c>
      <c r="F273" s="91" t="s">
        <v>1647</v>
      </c>
      <c r="G273" s="91" t="b">
        <v>0</v>
      </c>
      <c r="H273" s="91" t="b">
        <v>0</v>
      </c>
      <c r="I273" s="91" t="b">
        <v>0</v>
      </c>
      <c r="J273" s="91" t="b">
        <v>0</v>
      </c>
      <c r="K273" s="91" t="b">
        <v>0</v>
      </c>
      <c r="L273" s="91" t="b">
        <v>0</v>
      </c>
    </row>
    <row r="274" spans="1:12" ht="15">
      <c r="A274" s="91" t="s">
        <v>1597</v>
      </c>
      <c r="B274" s="91" t="s">
        <v>1306</v>
      </c>
      <c r="C274" s="91">
        <v>2</v>
      </c>
      <c r="D274" s="121">
        <v>0.0012827704365610364</v>
      </c>
      <c r="E274" s="121">
        <v>2.6164755138885654</v>
      </c>
      <c r="F274" s="91" t="s">
        <v>1647</v>
      </c>
      <c r="G274" s="91" t="b">
        <v>0</v>
      </c>
      <c r="H274" s="91" t="b">
        <v>0</v>
      </c>
      <c r="I274" s="91" t="b">
        <v>0</v>
      </c>
      <c r="J274" s="91" t="b">
        <v>0</v>
      </c>
      <c r="K274" s="91" t="b">
        <v>0</v>
      </c>
      <c r="L274" s="91" t="b">
        <v>0</v>
      </c>
    </row>
    <row r="275" spans="1:12" ht="15">
      <c r="A275" s="91" t="s">
        <v>1306</v>
      </c>
      <c r="B275" s="91" t="s">
        <v>1598</v>
      </c>
      <c r="C275" s="91">
        <v>2</v>
      </c>
      <c r="D275" s="121">
        <v>0.0012827704365610364</v>
      </c>
      <c r="E275" s="121">
        <v>2.6164755138885654</v>
      </c>
      <c r="F275" s="91" t="s">
        <v>1647</v>
      </c>
      <c r="G275" s="91" t="b">
        <v>0</v>
      </c>
      <c r="H275" s="91" t="b">
        <v>0</v>
      </c>
      <c r="I275" s="91" t="b">
        <v>0</v>
      </c>
      <c r="J275" s="91" t="b">
        <v>0</v>
      </c>
      <c r="K275" s="91" t="b">
        <v>0</v>
      </c>
      <c r="L275" s="91" t="b">
        <v>0</v>
      </c>
    </row>
    <row r="276" spans="1:12" ht="15">
      <c r="A276" s="91" t="s">
        <v>1598</v>
      </c>
      <c r="B276" s="91" t="s">
        <v>1599</v>
      </c>
      <c r="C276" s="91">
        <v>2</v>
      </c>
      <c r="D276" s="121">
        <v>0.0012827704365610364</v>
      </c>
      <c r="E276" s="121">
        <v>3.093596768608228</v>
      </c>
      <c r="F276" s="91" t="s">
        <v>1647</v>
      </c>
      <c r="G276" s="91" t="b">
        <v>0</v>
      </c>
      <c r="H276" s="91" t="b">
        <v>0</v>
      </c>
      <c r="I276" s="91" t="b">
        <v>0</v>
      </c>
      <c r="J276" s="91" t="b">
        <v>0</v>
      </c>
      <c r="K276" s="91" t="b">
        <v>0</v>
      </c>
      <c r="L276" s="91" t="b">
        <v>0</v>
      </c>
    </row>
    <row r="277" spans="1:12" ht="15">
      <c r="A277" s="91" t="s">
        <v>1599</v>
      </c>
      <c r="B277" s="91" t="s">
        <v>1600</v>
      </c>
      <c r="C277" s="91">
        <v>2</v>
      </c>
      <c r="D277" s="121">
        <v>0.0012827704365610364</v>
      </c>
      <c r="E277" s="121">
        <v>3.093596768608228</v>
      </c>
      <c r="F277" s="91" t="s">
        <v>1647</v>
      </c>
      <c r="G277" s="91" t="b">
        <v>0</v>
      </c>
      <c r="H277" s="91" t="b">
        <v>0</v>
      </c>
      <c r="I277" s="91" t="b">
        <v>0</v>
      </c>
      <c r="J277" s="91" t="b">
        <v>0</v>
      </c>
      <c r="K277" s="91" t="b">
        <v>0</v>
      </c>
      <c r="L277" s="91" t="b">
        <v>0</v>
      </c>
    </row>
    <row r="278" spans="1:12" ht="15">
      <c r="A278" s="91" t="s">
        <v>1600</v>
      </c>
      <c r="B278" s="91" t="s">
        <v>1601</v>
      </c>
      <c r="C278" s="91">
        <v>2</v>
      </c>
      <c r="D278" s="121">
        <v>0.0012827704365610364</v>
      </c>
      <c r="E278" s="121">
        <v>3.093596768608228</v>
      </c>
      <c r="F278" s="91" t="s">
        <v>1647</v>
      </c>
      <c r="G278" s="91" t="b">
        <v>0</v>
      </c>
      <c r="H278" s="91" t="b">
        <v>0</v>
      </c>
      <c r="I278" s="91" t="b">
        <v>0</v>
      </c>
      <c r="J278" s="91" t="b">
        <v>0</v>
      </c>
      <c r="K278" s="91" t="b">
        <v>0</v>
      </c>
      <c r="L278" s="91" t="b">
        <v>0</v>
      </c>
    </row>
    <row r="279" spans="1:12" ht="15">
      <c r="A279" s="91" t="s">
        <v>1601</v>
      </c>
      <c r="B279" s="91" t="s">
        <v>1602</v>
      </c>
      <c r="C279" s="91">
        <v>2</v>
      </c>
      <c r="D279" s="121">
        <v>0.0012827704365610364</v>
      </c>
      <c r="E279" s="121">
        <v>3.093596768608228</v>
      </c>
      <c r="F279" s="91" t="s">
        <v>1647</v>
      </c>
      <c r="G279" s="91" t="b">
        <v>0</v>
      </c>
      <c r="H279" s="91" t="b">
        <v>0</v>
      </c>
      <c r="I279" s="91" t="b">
        <v>0</v>
      </c>
      <c r="J279" s="91" t="b">
        <v>0</v>
      </c>
      <c r="K279" s="91" t="b">
        <v>0</v>
      </c>
      <c r="L279" s="91" t="b">
        <v>0</v>
      </c>
    </row>
    <row r="280" spans="1:12" ht="15">
      <c r="A280" s="91" t="s">
        <v>1602</v>
      </c>
      <c r="B280" s="91" t="s">
        <v>1603</v>
      </c>
      <c r="C280" s="91">
        <v>2</v>
      </c>
      <c r="D280" s="121">
        <v>0.0012827704365610364</v>
      </c>
      <c r="E280" s="121">
        <v>3.093596768608228</v>
      </c>
      <c r="F280" s="91" t="s">
        <v>1647</v>
      </c>
      <c r="G280" s="91" t="b">
        <v>0</v>
      </c>
      <c r="H280" s="91" t="b">
        <v>0</v>
      </c>
      <c r="I280" s="91" t="b">
        <v>0</v>
      </c>
      <c r="J280" s="91" t="b">
        <v>0</v>
      </c>
      <c r="K280" s="91" t="b">
        <v>0</v>
      </c>
      <c r="L280" s="91" t="b">
        <v>0</v>
      </c>
    </row>
    <row r="281" spans="1:12" ht="15">
      <c r="A281" s="91" t="s">
        <v>1603</v>
      </c>
      <c r="B281" s="91" t="s">
        <v>1604</v>
      </c>
      <c r="C281" s="91">
        <v>2</v>
      </c>
      <c r="D281" s="121">
        <v>0.0012827704365610364</v>
      </c>
      <c r="E281" s="121">
        <v>3.093596768608228</v>
      </c>
      <c r="F281" s="91" t="s">
        <v>1647</v>
      </c>
      <c r="G281" s="91" t="b">
        <v>0</v>
      </c>
      <c r="H281" s="91" t="b">
        <v>0</v>
      </c>
      <c r="I281" s="91" t="b">
        <v>0</v>
      </c>
      <c r="J281" s="91" t="b">
        <v>0</v>
      </c>
      <c r="K281" s="91" t="b">
        <v>0</v>
      </c>
      <c r="L281" s="91" t="b">
        <v>0</v>
      </c>
    </row>
    <row r="282" spans="1:12" ht="15">
      <c r="A282" s="91" t="s">
        <v>1287</v>
      </c>
      <c r="B282" s="91" t="s">
        <v>1283</v>
      </c>
      <c r="C282" s="91">
        <v>40</v>
      </c>
      <c r="D282" s="121">
        <v>0</v>
      </c>
      <c r="E282" s="121">
        <v>1.414973347970818</v>
      </c>
      <c r="F282" s="91" t="s">
        <v>1193</v>
      </c>
      <c r="G282" s="91" t="b">
        <v>0</v>
      </c>
      <c r="H282" s="91" t="b">
        <v>0</v>
      </c>
      <c r="I282" s="91" t="b">
        <v>0</v>
      </c>
      <c r="J282" s="91" t="b">
        <v>0</v>
      </c>
      <c r="K282" s="91" t="b">
        <v>0</v>
      </c>
      <c r="L282" s="91" t="b">
        <v>0</v>
      </c>
    </row>
    <row r="283" spans="1:12" ht="15">
      <c r="A283" s="91" t="s">
        <v>1283</v>
      </c>
      <c r="B283" s="91" t="s">
        <v>1288</v>
      </c>
      <c r="C283" s="91">
        <v>40</v>
      </c>
      <c r="D283" s="121">
        <v>0</v>
      </c>
      <c r="E283" s="121">
        <v>1.414973347970818</v>
      </c>
      <c r="F283" s="91" t="s">
        <v>1193</v>
      </c>
      <c r="G283" s="91" t="b">
        <v>0</v>
      </c>
      <c r="H283" s="91" t="b">
        <v>0</v>
      </c>
      <c r="I283" s="91" t="b">
        <v>0</v>
      </c>
      <c r="J283" s="91" t="b">
        <v>0</v>
      </c>
      <c r="K283" s="91" t="b">
        <v>0</v>
      </c>
      <c r="L283" s="91" t="b">
        <v>0</v>
      </c>
    </row>
    <row r="284" spans="1:12" ht="15">
      <c r="A284" s="91" t="s">
        <v>1288</v>
      </c>
      <c r="B284" s="91" t="s">
        <v>1289</v>
      </c>
      <c r="C284" s="91">
        <v>40</v>
      </c>
      <c r="D284" s="121">
        <v>0</v>
      </c>
      <c r="E284" s="121">
        <v>1.414973347970818</v>
      </c>
      <c r="F284" s="91" t="s">
        <v>1193</v>
      </c>
      <c r="G284" s="91" t="b">
        <v>0</v>
      </c>
      <c r="H284" s="91" t="b">
        <v>0</v>
      </c>
      <c r="I284" s="91" t="b">
        <v>0</v>
      </c>
      <c r="J284" s="91" t="b">
        <v>0</v>
      </c>
      <c r="K284" s="91" t="b">
        <v>0</v>
      </c>
      <c r="L284" s="91" t="b">
        <v>0</v>
      </c>
    </row>
    <row r="285" spans="1:12" ht="15">
      <c r="A285" s="91" t="s">
        <v>1289</v>
      </c>
      <c r="B285" s="91" t="s">
        <v>1290</v>
      </c>
      <c r="C285" s="91">
        <v>40</v>
      </c>
      <c r="D285" s="121">
        <v>0</v>
      </c>
      <c r="E285" s="121">
        <v>1.414973347970818</v>
      </c>
      <c r="F285" s="91" t="s">
        <v>1193</v>
      </c>
      <c r="G285" s="91" t="b">
        <v>0</v>
      </c>
      <c r="H285" s="91" t="b">
        <v>0</v>
      </c>
      <c r="I285" s="91" t="b">
        <v>0</v>
      </c>
      <c r="J285" s="91" t="b">
        <v>0</v>
      </c>
      <c r="K285" s="91" t="b">
        <v>0</v>
      </c>
      <c r="L285" s="91" t="b">
        <v>0</v>
      </c>
    </row>
    <row r="286" spans="1:12" ht="15">
      <c r="A286" s="91" t="s">
        <v>1290</v>
      </c>
      <c r="B286" s="91" t="s">
        <v>1291</v>
      </c>
      <c r="C286" s="91">
        <v>40</v>
      </c>
      <c r="D286" s="121">
        <v>0</v>
      </c>
      <c r="E286" s="121">
        <v>1.414973347970818</v>
      </c>
      <c r="F286" s="91" t="s">
        <v>1193</v>
      </c>
      <c r="G286" s="91" t="b">
        <v>0</v>
      </c>
      <c r="H286" s="91" t="b">
        <v>0</v>
      </c>
      <c r="I286" s="91" t="b">
        <v>0</v>
      </c>
      <c r="J286" s="91" t="b">
        <v>0</v>
      </c>
      <c r="K286" s="91" t="b">
        <v>0</v>
      </c>
      <c r="L286" s="91" t="b">
        <v>0</v>
      </c>
    </row>
    <row r="287" spans="1:12" ht="15">
      <c r="A287" s="91" t="s">
        <v>1291</v>
      </c>
      <c r="B287" s="91" t="s">
        <v>1292</v>
      </c>
      <c r="C287" s="91">
        <v>40</v>
      </c>
      <c r="D287" s="121">
        <v>0</v>
      </c>
      <c r="E287" s="121">
        <v>1.414973347970818</v>
      </c>
      <c r="F287" s="91" t="s">
        <v>1193</v>
      </c>
      <c r="G287" s="91" t="b">
        <v>0</v>
      </c>
      <c r="H287" s="91" t="b">
        <v>0</v>
      </c>
      <c r="I287" s="91" t="b">
        <v>0</v>
      </c>
      <c r="J287" s="91" t="b">
        <v>0</v>
      </c>
      <c r="K287" s="91" t="b">
        <v>0</v>
      </c>
      <c r="L287" s="91" t="b">
        <v>0</v>
      </c>
    </row>
    <row r="288" spans="1:12" ht="15">
      <c r="A288" s="91" t="s">
        <v>1292</v>
      </c>
      <c r="B288" s="91" t="s">
        <v>1293</v>
      </c>
      <c r="C288" s="91">
        <v>40</v>
      </c>
      <c r="D288" s="121">
        <v>0</v>
      </c>
      <c r="E288" s="121">
        <v>1.414973347970818</v>
      </c>
      <c r="F288" s="91" t="s">
        <v>1193</v>
      </c>
      <c r="G288" s="91" t="b">
        <v>0</v>
      </c>
      <c r="H288" s="91" t="b">
        <v>0</v>
      </c>
      <c r="I288" s="91" t="b">
        <v>0</v>
      </c>
      <c r="J288" s="91" t="b">
        <v>0</v>
      </c>
      <c r="K288" s="91" t="b">
        <v>0</v>
      </c>
      <c r="L288" s="91" t="b">
        <v>0</v>
      </c>
    </row>
    <row r="289" spans="1:12" ht="15">
      <c r="A289" s="91" t="s">
        <v>1293</v>
      </c>
      <c r="B289" s="91" t="s">
        <v>1262</v>
      </c>
      <c r="C289" s="91">
        <v>40</v>
      </c>
      <c r="D289" s="121">
        <v>0</v>
      </c>
      <c r="E289" s="121">
        <v>1.1139433523068367</v>
      </c>
      <c r="F289" s="91" t="s">
        <v>1193</v>
      </c>
      <c r="G289" s="91" t="b">
        <v>0</v>
      </c>
      <c r="H289" s="91" t="b">
        <v>0</v>
      </c>
      <c r="I289" s="91" t="b">
        <v>0</v>
      </c>
      <c r="J289" s="91" t="b">
        <v>0</v>
      </c>
      <c r="K289" s="91" t="b">
        <v>0</v>
      </c>
      <c r="L289" s="91" t="b">
        <v>0</v>
      </c>
    </row>
    <row r="290" spans="1:12" ht="15">
      <c r="A290" s="91" t="s">
        <v>1262</v>
      </c>
      <c r="B290" s="91" t="s">
        <v>1466</v>
      </c>
      <c r="C290" s="91">
        <v>40</v>
      </c>
      <c r="D290" s="121">
        <v>0</v>
      </c>
      <c r="E290" s="121">
        <v>1.1139433523068367</v>
      </c>
      <c r="F290" s="91" t="s">
        <v>1193</v>
      </c>
      <c r="G290" s="91" t="b">
        <v>0</v>
      </c>
      <c r="H290" s="91" t="b">
        <v>0</v>
      </c>
      <c r="I290" s="91" t="b">
        <v>0</v>
      </c>
      <c r="J290" s="91" t="b">
        <v>0</v>
      </c>
      <c r="K290" s="91" t="b">
        <v>0</v>
      </c>
      <c r="L290" s="91" t="b">
        <v>0</v>
      </c>
    </row>
    <row r="291" spans="1:12" ht="15">
      <c r="A291" s="91" t="s">
        <v>1466</v>
      </c>
      <c r="B291" s="91" t="s">
        <v>1467</v>
      </c>
      <c r="C291" s="91">
        <v>40</v>
      </c>
      <c r="D291" s="121">
        <v>0</v>
      </c>
      <c r="E291" s="121">
        <v>1.414973347970818</v>
      </c>
      <c r="F291" s="91" t="s">
        <v>1193</v>
      </c>
      <c r="G291" s="91" t="b">
        <v>0</v>
      </c>
      <c r="H291" s="91" t="b">
        <v>0</v>
      </c>
      <c r="I291" s="91" t="b">
        <v>0</v>
      </c>
      <c r="J291" s="91" t="b">
        <v>0</v>
      </c>
      <c r="K291" s="91" t="b">
        <v>0</v>
      </c>
      <c r="L291" s="91" t="b">
        <v>0</v>
      </c>
    </row>
    <row r="292" spans="1:12" ht="15">
      <c r="A292" s="91" t="s">
        <v>1467</v>
      </c>
      <c r="B292" s="91" t="s">
        <v>1468</v>
      </c>
      <c r="C292" s="91">
        <v>40</v>
      </c>
      <c r="D292" s="121">
        <v>0</v>
      </c>
      <c r="E292" s="121">
        <v>1.414973347970818</v>
      </c>
      <c r="F292" s="91" t="s">
        <v>1193</v>
      </c>
      <c r="G292" s="91" t="b">
        <v>0</v>
      </c>
      <c r="H292" s="91" t="b">
        <v>0</v>
      </c>
      <c r="I292" s="91" t="b">
        <v>0</v>
      </c>
      <c r="J292" s="91" t="b">
        <v>0</v>
      </c>
      <c r="K292" s="91" t="b">
        <v>0</v>
      </c>
      <c r="L292" s="91" t="b">
        <v>0</v>
      </c>
    </row>
    <row r="293" spans="1:12" ht="15">
      <c r="A293" s="91" t="s">
        <v>1468</v>
      </c>
      <c r="B293" s="91" t="s">
        <v>1285</v>
      </c>
      <c r="C293" s="91">
        <v>40</v>
      </c>
      <c r="D293" s="121">
        <v>0</v>
      </c>
      <c r="E293" s="121">
        <v>1.414973347970818</v>
      </c>
      <c r="F293" s="91" t="s">
        <v>1193</v>
      </c>
      <c r="G293" s="91" t="b">
        <v>0</v>
      </c>
      <c r="H293" s="91" t="b">
        <v>0</v>
      </c>
      <c r="I293" s="91" t="b">
        <v>0</v>
      </c>
      <c r="J293" s="91" t="b">
        <v>0</v>
      </c>
      <c r="K293" s="91" t="b">
        <v>0</v>
      </c>
      <c r="L293" s="91" t="b">
        <v>0</v>
      </c>
    </row>
    <row r="294" spans="1:12" ht="15">
      <c r="A294" s="91" t="s">
        <v>1285</v>
      </c>
      <c r="B294" s="91" t="s">
        <v>1262</v>
      </c>
      <c r="C294" s="91">
        <v>40</v>
      </c>
      <c r="D294" s="121">
        <v>0</v>
      </c>
      <c r="E294" s="121">
        <v>1.1139433523068367</v>
      </c>
      <c r="F294" s="91" t="s">
        <v>1193</v>
      </c>
      <c r="G294" s="91" t="b">
        <v>0</v>
      </c>
      <c r="H294" s="91" t="b">
        <v>0</v>
      </c>
      <c r="I294" s="91" t="b">
        <v>0</v>
      </c>
      <c r="J294" s="91" t="b">
        <v>0</v>
      </c>
      <c r="K294" s="91" t="b">
        <v>0</v>
      </c>
      <c r="L294" s="91" t="b">
        <v>0</v>
      </c>
    </row>
    <row r="295" spans="1:12" ht="15">
      <c r="A295" s="91" t="s">
        <v>1262</v>
      </c>
      <c r="B295" s="91" t="s">
        <v>1469</v>
      </c>
      <c r="C295" s="91">
        <v>40</v>
      </c>
      <c r="D295" s="121">
        <v>0</v>
      </c>
      <c r="E295" s="121">
        <v>1.1139433523068367</v>
      </c>
      <c r="F295" s="91" t="s">
        <v>1193</v>
      </c>
      <c r="G295" s="91" t="b">
        <v>0</v>
      </c>
      <c r="H295" s="91" t="b">
        <v>0</v>
      </c>
      <c r="I295" s="91" t="b">
        <v>0</v>
      </c>
      <c r="J295" s="91" t="b">
        <v>0</v>
      </c>
      <c r="K295" s="91" t="b">
        <v>0</v>
      </c>
      <c r="L295" s="91" t="b">
        <v>0</v>
      </c>
    </row>
    <row r="296" spans="1:12" ht="15">
      <c r="A296" s="91" t="s">
        <v>1469</v>
      </c>
      <c r="B296" s="91" t="s">
        <v>1295</v>
      </c>
      <c r="C296" s="91">
        <v>40</v>
      </c>
      <c r="D296" s="121">
        <v>0</v>
      </c>
      <c r="E296" s="121">
        <v>1.414973347970818</v>
      </c>
      <c r="F296" s="91" t="s">
        <v>1193</v>
      </c>
      <c r="G296" s="91" t="b">
        <v>0</v>
      </c>
      <c r="H296" s="91" t="b">
        <v>0</v>
      </c>
      <c r="I296" s="91" t="b">
        <v>0</v>
      </c>
      <c r="J296" s="91" t="b">
        <v>0</v>
      </c>
      <c r="K296" s="91" t="b">
        <v>0</v>
      </c>
      <c r="L296" s="91" t="b">
        <v>0</v>
      </c>
    </row>
    <row r="297" spans="1:12" ht="15">
      <c r="A297" s="91" t="s">
        <v>1295</v>
      </c>
      <c r="B297" s="91" t="s">
        <v>1470</v>
      </c>
      <c r="C297" s="91">
        <v>40</v>
      </c>
      <c r="D297" s="121">
        <v>0</v>
      </c>
      <c r="E297" s="121">
        <v>1.414973347970818</v>
      </c>
      <c r="F297" s="91" t="s">
        <v>1193</v>
      </c>
      <c r="G297" s="91" t="b">
        <v>0</v>
      </c>
      <c r="H297" s="91" t="b">
        <v>0</v>
      </c>
      <c r="I297" s="91" t="b">
        <v>0</v>
      </c>
      <c r="J297" s="91" t="b">
        <v>0</v>
      </c>
      <c r="K297" s="91" t="b">
        <v>0</v>
      </c>
      <c r="L297" s="91" t="b">
        <v>0</v>
      </c>
    </row>
    <row r="298" spans="1:12" ht="15">
      <c r="A298" s="91" t="s">
        <v>1470</v>
      </c>
      <c r="B298" s="91" t="s">
        <v>1471</v>
      </c>
      <c r="C298" s="91">
        <v>40</v>
      </c>
      <c r="D298" s="121">
        <v>0</v>
      </c>
      <c r="E298" s="121">
        <v>1.414973347970818</v>
      </c>
      <c r="F298" s="91" t="s">
        <v>1193</v>
      </c>
      <c r="G298" s="91" t="b">
        <v>0</v>
      </c>
      <c r="H298" s="91" t="b">
        <v>0</v>
      </c>
      <c r="I298" s="91" t="b">
        <v>0</v>
      </c>
      <c r="J298" s="91" t="b">
        <v>0</v>
      </c>
      <c r="K298" s="91" t="b">
        <v>0</v>
      </c>
      <c r="L298" s="91" t="b">
        <v>0</v>
      </c>
    </row>
    <row r="299" spans="1:12" ht="15">
      <c r="A299" s="91" t="s">
        <v>1471</v>
      </c>
      <c r="B299" s="91" t="s">
        <v>1472</v>
      </c>
      <c r="C299" s="91">
        <v>40</v>
      </c>
      <c r="D299" s="121">
        <v>0</v>
      </c>
      <c r="E299" s="121">
        <v>1.414973347970818</v>
      </c>
      <c r="F299" s="91" t="s">
        <v>1193</v>
      </c>
      <c r="G299" s="91" t="b">
        <v>0</v>
      </c>
      <c r="H299" s="91" t="b">
        <v>0</v>
      </c>
      <c r="I299" s="91" t="b">
        <v>0</v>
      </c>
      <c r="J299" s="91" t="b">
        <v>0</v>
      </c>
      <c r="K299" s="91" t="b">
        <v>0</v>
      </c>
      <c r="L299" s="91" t="b">
        <v>0</v>
      </c>
    </row>
    <row r="300" spans="1:12" ht="15">
      <c r="A300" s="91" t="s">
        <v>1472</v>
      </c>
      <c r="B300" s="91" t="s">
        <v>1296</v>
      </c>
      <c r="C300" s="91">
        <v>40</v>
      </c>
      <c r="D300" s="121">
        <v>0</v>
      </c>
      <c r="E300" s="121">
        <v>1.414973347970818</v>
      </c>
      <c r="F300" s="91" t="s">
        <v>1193</v>
      </c>
      <c r="G300" s="91" t="b">
        <v>0</v>
      </c>
      <c r="H300" s="91" t="b">
        <v>0</v>
      </c>
      <c r="I300" s="91" t="b">
        <v>0</v>
      </c>
      <c r="J300" s="91" t="b">
        <v>0</v>
      </c>
      <c r="K300" s="91" t="b">
        <v>0</v>
      </c>
      <c r="L300" s="91" t="b">
        <v>0</v>
      </c>
    </row>
    <row r="301" spans="1:12" ht="15">
      <c r="A301" s="91" t="s">
        <v>1296</v>
      </c>
      <c r="B301" s="91" t="s">
        <v>1473</v>
      </c>
      <c r="C301" s="91">
        <v>40</v>
      </c>
      <c r="D301" s="121">
        <v>0</v>
      </c>
      <c r="E301" s="121">
        <v>1.414973347970818</v>
      </c>
      <c r="F301" s="91" t="s">
        <v>1193</v>
      </c>
      <c r="G301" s="91" t="b">
        <v>0</v>
      </c>
      <c r="H301" s="91" t="b">
        <v>0</v>
      </c>
      <c r="I301" s="91" t="b">
        <v>0</v>
      </c>
      <c r="J301" s="91" t="b">
        <v>0</v>
      </c>
      <c r="K301" s="91" t="b">
        <v>0</v>
      </c>
      <c r="L301" s="91" t="b">
        <v>0</v>
      </c>
    </row>
    <row r="302" spans="1:12" ht="15">
      <c r="A302" s="91" t="s">
        <v>1473</v>
      </c>
      <c r="B302" s="91" t="s">
        <v>1284</v>
      </c>
      <c r="C302" s="91">
        <v>40</v>
      </c>
      <c r="D302" s="121">
        <v>0</v>
      </c>
      <c r="E302" s="121">
        <v>1.414973347970818</v>
      </c>
      <c r="F302" s="91" t="s">
        <v>1193</v>
      </c>
      <c r="G302" s="91" t="b">
        <v>0</v>
      </c>
      <c r="H302" s="91" t="b">
        <v>0</v>
      </c>
      <c r="I302" s="91" t="b">
        <v>0</v>
      </c>
      <c r="J302" s="91" t="b">
        <v>0</v>
      </c>
      <c r="K302" s="91" t="b">
        <v>0</v>
      </c>
      <c r="L302" s="91" t="b">
        <v>0</v>
      </c>
    </row>
    <row r="303" spans="1:12" ht="15">
      <c r="A303" s="91" t="s">
        <v>1284</v>
      </c>
      <c r="B303" s="91" t="s">
        <v>1474</v>
      </c>
      <c r="C303" s="91">
        <v>40</v>
      </c>
      <c r="D303" s="121">
        <v>0</v>
      </c>
      <c r="E303" s="121">
        <v>1.414973347970818</v>
      </c>
      <c r="F303" s="91" t="s">
        <v>1193</v>
      </c>
      <c r="G303" s="91" t="b">
        <v>0</v>
      </c>
      <c r="H303" s="91" t="b">
        <v>0</v>
      </c>
      <c r="I303" s="91" t="b">
        <v>0</v>
      </c>
      <c r="J303" s="91" t="b">
        <v>0</v>
      </c>
      <c r="K303" s="91" t="b">
        <v>0</v>
      </c>
      <c r="L303" s="91" t="b">
        <v>0</v>
      </c>
    </row>
    <row r="304" spans="1:12" ht="15">
      <c r="A304" s="91" t="s">
        <v>1474</v>
      </c>
      <c r="B304" s="91" t="s">
        <v>1475</v>
      </c>
      <c r="C304" s="91">
        <v>40</v>
      </c>
      <c r="D304" s="121">
        <v>0</v>
      </c>
      <c r="E304" s="121">
        <v>1.414973347970818</v>
      </c>
      <c r="F304" s="91" t="s">
        <v>1193</v>
      </c>
      <c r="G304" s="91" t="b">
        <v>0</v>
      </c>
      <c r="H304" s="91" t="b">
        <v>0</v>
      </c>
      <c r="I304" s="91" t="b">
        <v>0</v>
      </c>
      <c r="J304" s="91" t="b">
        <v>0</v>
      </c>
      <c r="K304" s="91" t="b">
        <v>0</v>
      </c>
      <c r="L304" s="91" t="b">
        <v>0</v>
      </c>
    </row>
    <row r="305" spans="1:12" ht="15">
      <c r="A305" s="91" t="s">
        <v>1475</v>
      </c>
      <c r="B305" s="91" t="s">
        <v>1476</v>
      </c>
      <c r="C305" s="91">
        <v>40</v>
      </c>
      <c r="D305" s="121">
        <v>0</v>
      </c>
      <c r="E305" s="121">
        <v>1.414973347970818</v>
      </c>
      <c r="F305" s="91" t="s">
        <v>1193</v>
      </c>
      <c r="G305" s="91" t="b">
        <v>0</v>
      </c>
      <c r="H305" s="91" t="b">
        <v>0</v>
      </c>
      <c r="I305" s="91" t="b">
        <v>0</v>
      </c>
      <c r="J305" s="91" t="b">
        <v>0</v>
      </c>
      <c r="K305" s="91" t="b">
        <v>0</v>
      </c>
      <c r="L305" s="91" t="b">
        <v>0</v>
      </c>
    </row>
    <row r="306" spans="1:12" ht="15">
      <c r="A306" s="91" t="s">
        <v>1476</v>
      </c>
      <c r="B306" s="91" t="s">
        <v>323</v>
      </c>
      <c r="C306" s="91">
        <v>40</v>
      </c>
      <c r="D306" s="121">
        <v>0</v>
      </c>
      <c r="E306" s="121">
        <v>1.414973347970818</v>
      </c>
      <c r="F306" s="91" t="s">
        <v>1193</v>
      </c>
      <c r="G306" s="91" t="b">
        <v>0</v>
      </c>
      <c r="H306" s="91" t="b">
        <v>0</v>
      </c>
      <c r="I306" s="91" t="b">
        <v>0</v>
      </c>
      <c r="J306" s="91" t="b">
        <v>0</v>
      </c>
      <c r="K306" s="91" t="b">
        <v>0</v>
      </c>
      <c r="L306" s="91" t="b">
        <v>0</v>
      </c>
    </row>
    <row r="307" spans="1:12" ht="15">
      <c r="A307" s="91" t="s">
        <v>323</v>
      </c>
      <c r="B307" s="91" t="s">
        <v>353</v>
      </c>
      <c r="C307" s="91">
        <v>40</v>
      </c>
      <c r="D307" s="121">
        <v>0</v>
      </c>
      <c r="E307" s="121">
        <v>1.414973347970818</v>
      </c>
      <c r="F307" s="91" t="s">
        <v>1193</v>
      </c>
      <c r="G307" s="91" t="b">
        <v>0</v>
      </c>
      <c r="H307" s="91" t="b">
        <v>0</v>
      </c>
      <c r="I307" s="91" t="b">
        <v>0</v>
      </c>
      <c r="J307" s="91" t="b">
        <v>0</v>
      </c>
      <c r="K307" s="91" t="b">
        <v>0</v>
      </c>
      <c r="L307" s="91" t="b">
        <v>0</v>
      </c>
    </row>
    <row r="308" spans="1:12" ht="15">
      <c r="A308" s="91" t="s">
        <v>1477</v>
      </c>
      <c r="B308" s="91" t="s">
        <v>1479</v>
      </c>
      <c r="C308" s="91">
        <v>13</v>
      </c>
      <c r="D308" s="121">
        <v>0.002315859935670769</v>
      </c>
      <c r="E308" s="121">
        <v>1.6901960800285136</v>
      </c>
      <c r="F308" s="91" t="s">
        <v>1194</v>
      </c>
      <c r="G308" s="91" t="b">
        <v>0</v>
      </c>
      <c r="H308" s="91" t="b">
        <v>0</v>
      </c>
      <c r="I308" s="91" t="b">
        <v>0</v>
      </c>
      <c r="J308" s="91" t="b">
        <v>0</v>
      </c>
      <c r="K308" s="91" t="b">
        <v>0</v>
      </c>
      <c r="L308" s="91" t="b">
        <v>0</v>
      </c>
    </row>
    <row r="309" spans="1:12" ht="15">
      <c r="A309" s="91" t="s">
        <v>1479</v>
      </c>
      <c r="B309" s="91" t="s">
        <v>1300</v>
      </c>
      <c r="C309" s="91">
        <v>13</v>
      </c>
      <c r="D309" s="121">
        <v>0.002315859935670769</v>
      </c>
      <c r="E309" s="121">
        <v>1.6901960800285136</v>
      </c>
      <c r="F309" s="91" t="s">
        <v>1194</v>
      </c>
      <c r="G309" s="91" t="b">
        <v>0</v>
      </c>
      <c r="H309" s="91" t="b">
        <v>0</v>
      </c>
      <c r="I309" s="91" t="b">
        <v>0</v>
      </c>
      <c r="J309" s="91" t="b">
        <v>0</v>
      </c>
      <c r="K309" s="91" t="b">
        <v>0</v>
      </c>
      <c r="L309" s="91" t="b">
        <v>0</v>
      </c>
    </row>
    <row r="310" spans="1:12" ht="15">
      <c r="A310" s="91" t="s">
        <v>1300</v>
      </c>
      <c r="B310" s="91" t="s">
        <v>1480</v>
      </c>
      <c r="C310" s="91">
        <v>13</v>
      </c>
      <c r="D310" s="121">
        <v>0.002315859935670769</v>
      </c>
      <c r="E310" s="121">
        <v>1.6901960800285136</v>
      </c>
      <c r="F310" s="91" t="s">
        <v>1194</v>
      </c>
      <c r="G310" s="91" t="b">
        <v>0</v>
      </c>
      <c r="H310" s="91" t="b">
        <v>0</v>
      </c>
      <c r="I310" s="91" t="b">
        <v>0</v>
      </c>
      <c r="J310" s="91" t="b">
        <v>0</v>
      </c>
      <c r="K310" s="91" t="b">
        <v>0</v>
      </c>
      <c r="L310" s="91" t="b">
        <v>0</v>
      </c>
    </row>
    <row r="311" spans="1:12" ht="15">
      <c r="A311" s="91" t="s">
        <v>1480</v>
      </c>
      <c r="B311" s="91" t="s">
        <v>1262</v>
      </c>
      <c r="C311" s="91">
        <v>13</v>
      </c>
      <c r="D311" s="121">
        <v>0.002315859935670769</v>
      </c>
      <c r="E311" s="121">
        <v>1.4819201376014313</v>
      </c>
      <c r="F311" s="91" t="s">
        <v>1194</v>
      </c>
      <c r="G311" s="91" t="b">
        <v>0</v>
      </c>
      <c r="H311" s="91" t="b">
        <v>0</v>
      </c>
      <c r="I311" s="91" t="b">
        <v>0</v>
      </c>
      <c r="J311" s="91" t="b">
        <v>0</v>
      </c>
      <c r="K311" s="91" t="b">
        <v>0</v>
      </c>
      <c r="L311" s="91" t="b">
        <v>0</v>
      </c>
    </row>
    <row r="312" spans="1:12" ht="15">
      <c r="A312" s="91" t="s">
        <v>1262</v>
      </c>
      <c r="B312" s="91" t="s">
        <v>1481</v>
      </c>
      <c r="C312" s="91">
        <v>13</v>
      </c>
      <c r="D312" s="121">
        <v>0.002315859935670769</v>
      </c>
      <c r="E312" s="121">
        <v>1.4819201376014313</v>
      </c>
      <c r="F312" s="91" t="s">
        <v>1194</v>
      </c>
      <c r="G312" s="91" t="b">
        <v>0</v>
      </c>
      <c r="H312" s="91" t="b">
        <v>0</v>
      </c>
      <c r="I312" s="91" t="b">
        <v>0</v>
      </c>
      <c r="J312" s="91" t="b">
        <v>0</v>
      </c>
      <c r="K312" s="91" t="b">
        <v>0</v>
      </c>
      <c r="L312" s="91" t="b">
        <v>0</v>
      </c>
    </row>
    <row r="313" spans="1:12" ht="15">
      <c r="A313" s="91" t="s">
        <v>1481</v>
      </c>
      <c r="B313" s="91" t="s">
        <v>1482</v>
      </c>
      <c r="C313" s="91">
        <v>13</v>
      </c>
      <c r="D313" s="121">
        <v>0.002315859935670769</v>
      </c>
      <c r="E313" s="121">
        <v>1.6901960800285136</v>
      </c>
      <c r="F313" s="91" t="s">
        <v>1194</v>
      </c>
      <c r="G313" s="91" t="b">
        <v>0</v>
      </c>
      <c r="H313" s="91" t="b">
        <v>0</v>
      </c>
      <c r="I313" s="91" t="b">
        <v>0</v>
      </c>
      <c r="J313" s="91" t="b">
        <v>0</v>
      </c>
      <c r="K313" s="91" t="b">
        <v>0</v>
      </c>
      <c r="L313" s="91" t="b">
        <v>0</v>
      </c>
    </row>
    <row r="314" spans="1:12" ht="15">
      <c r="A314" s="91" t="s">
        <v>1482</v>
      </c>
      <c r="B314" s="91" t="s">
        <v>1483</v>
      </c>
      <c r="C314" s="91">
        <v>13</v>
      </c>
      <c r="D314" s="121">
        <v>0.002315859935670769</v>
      </c>
      <c r="E314" s="121">
        <v>1.6901960800285136</v>
      </c>
      <c r="F314" s="91" t="s">
        <v>1194</v>
      </c>
      <c r="G314" s="91" t="b">
        <v>0</v>
      </c>
      <c r="H314" s="91" t="b">
        <v>0</v>
      </c>
      <c r="I314" s="91" t="b">
        <v>0</v>
      </c>
      <c r="J314" s="91" t="b">
        <v>0</v>
      </c>
      <c r="K314" s="91" t="b">
        <v>0</v>
      </c>
      <c r="L314" s="91" t="b">
        <v>0</v>
      </c>
    </row>
    <row r="315" spans="1:12" ht="15">
      <c r="A315" s="91" t="s">
        <v>1483</v>
      </c>
      <c r="B315" s="91" t="s">
        <v>1484</v>
      </c>
      <c r="C315" s="91">
        <v>13</v>
      </c>
      <c r="D315" s="121">
        <v>0.002315859935670769</v>
      </c>
      <c r="E315" s="121">
        <v>1.6901960800285136</v>
      </c>
      <c r="F315" s="91" t="s">
        <v>1194</v>
      </c>
      <c r="G315" s="91" t="b">
        <v>0</v>
      </c>
      <c r="H315" s="91" t="b">
        <v>0</v>
      </c>
      <c r="I315" s="91" t="b">
        <v>0</v>
      </c>
      <c r="J315" s="91" t="b">
        <v>0</v>
      </c>
      <c r="K315" s="91" t="b">
        <v>0</v>
      </c>
      <c r="L315" s="91" t="b">
        <v>0</v>
      </c>
    </row>
    <row r="316" spans="1:12" ht="15">
      <c r="A316" s="91" t="s">
        <v>1484</v>
      </c>
      <c r="B316" s="91" t="s">
        <v>1485</v>
      </c>
      <c r="C316" s="91">
        <v>13</v>
      </c>
      <c r="D316" s="121">
        <v>0.002315859935670769</v>
      </c>
      <c r="E316" s="121">
        <v>1.6901960800285136</v>
      </c>
      <c r="F316" s="91" t="s">
        <v>1194</v>
      </c>
      <c r="G316" s="91" t="b">
        <v>0</v>
      </c>
      <c r="H316" s="91" t="b">
        <v>0</v>
      </c>
      <c r="I316" s="91" t="b">
        <v>0</v>
      </c>
      <c r="J316" s="91" t="b">
        <v>0</v>
      </c>
      <c r="K316" s="91" t="b">
        <v>0</v>
      </c>
      <c r="L316" s="91" t="b">
        <v>0</v>
      </c>
    </row>
    <row r="317" spans="1:12" ht="15">
      <c r="A317" s="91" t="s">
        <v>1485</v>
      </c>
      <c r="B317" s="91" t="s">
        <v>1270</v>
      </c>
      <c r="C317" s="91">
        <v>13</v>
      </c>
      <c r="D317" s="121">
        <v>0.002315859935670769</v>
      </c>
      <c r="E317" s="121">
        <v>1.6901960800285136</v>
      </c>
      <c r="F317" s="91" t="s">
        <v>1194</v>
      </c>
      <c r="G317" s="91" t="b">
        <v>0</v>
      </c>
      <c r="H317" s="91" t="b">
        <v>0</v>
      </c>
      <c r="I317" s="91" t="b">
        <v>0</v>
      </c>
      <c r="J317" s="91" t="b">
        <v>0</v>
      </c>
      <c r="K317" s="91" t="b">
        <v>0</v>
      </c>
      <c r="L317" s="91" t="b">
        <v>0</v>
      </c>
    </row>
    <row r="318" spans="1:12" ht="15">
      <c r="A318" s="91" t="s">
        <v>1270</v>
      </c>
      <c r="B318" s="91" t="s">
        <v>1304</v>
      </c>
      <c r="C318" s="91">
        <v>13</v>
      </c>
      <c r="D318" s="121">
        <v>0.002315859935670769</v>
      </c>
      <c r="E318" s="121">
        <v>1.6901960800285136</v>
      </c>
      <c r="F318" s="91" t="s">
        <v>1194</v>
      </c>
      <c r="G318" s="91" t="b">
        <v>0</v>
      </c>
      <c r="H318" s="91" t="b">
        <v>0</v>
      </c>
      <c r="I318" s="91" t="b">
        <v>0</v>
      </c>
      <c r="J318" s="91" t="b">
        <v>0</v>
      </c>
      <c r="K318" s="91" t="b">
        <v>0</v>
      </c>
      <c r="L318" s="91" t="b">
        <v>0</v>
      </c>
    </row>
    <row r="319" spans="1:12" ht="15">
      <c r="A319" s="91" t="s">
        <v>1304</v>
      </c>
      <c r="B319" s="91" t="s">
        <v>1486</v>
      </c>
      <c r="C319" s="91">
        <v>13</v>
      </c>
      <c r="D319" s="121">
        <v>0.002315859935670769</v>
      </c>
      <c r="E319" s="121">
        <v>1.6901960800285136</v>
      </c>
      <c r="F319" s="91" t="s">
        <v>1194</v>
      </c>
      <c r="G319" s="91" t="b">
        <v>0</v>
      </c>
      <c r="H319" s="91" t="b">
        <v>0</v>
      </c>
      <c r="I319" s="91" t="b">
        <v>0</v>
      </c>
      <c r="J319" s="91" t="b">
        <v>0</v>
      </c>
      <c r="K319" s="91" t="b">
        <v>0</v>
      </c>
      <c r="L319" s="91" t="b">
        <v>0</v>
      </c>
    </row>
    <row r="320" spans="1:12" ht="15">
      <c r="A320" s="91" t="s">
        <v>1486</v>
      </c>
      <c r="B320" s="91" t="s">
        <v>1487</v>
      </c>
      <c r="C320" s="91">
        <v>13</v>
      </c>
      <c r="D320" s="121">
        <v>0.002315859935670769</v>
      </c>
      <c r="E320" s="121">
        <v>1.6901960800285136</v>
      </c>
      <c r="F320" s="91" t="s">
        <v>1194</v>
      </c>
      <c r="G320" s="91" t="b">
        <v>0</v>
      </c>
      <c r="H320" s="91" t="b">
        <v>0</v>
      </c>
      <c r="I320" s="91" t="b">
        <v>0</v>
      </c>
      <c r="J320" s="91" t="b">
        <v>0</v>
      </c>
      <c r="K320" s="91" t="b">
        <v>0</v>
      </c>
      <c r="L320" s="91" t="b">
        <v>0</v>
      </c>
    </row>
    <row r="321" spans="1:12" ht="15">
      <c r="A321" s="91" t="s">
        <v>1487</v>
      </c>
      <c r="B321" s="91" t="s">
        <v>1488</v>
      </c>
      <c r="C321" s="91">
        <v>13</v>
      </c>
      <c r="D321" s="121">
        <v>0.002315859935670769</v>
      </c>
      <c r="E321" s="121">
        <v>1.6901960800285136</v>
      </c>
      <c r="F321" s="91" t="s">
        <v>1194</v>
      </c>
      <c r="G321" s="91" t="b">
        <v>0</v>
      </c>
      <c r="H321" s="91" t="b">
        <v>0</v>
      </c>
      <c r="I321" s="91" t="b">
        <v>0</v>
      </c>
      <c r="J321" s="91" t="b">
        <v>0</v>
      </c>
      <c r="K321" s="91" t="b">
        <v>0</v>
      </c>
      <c r="L321" s="91" t="b">
        <v>0</v>
      </c>
    </row>
    <row r="322" spans="1:12" ht="15">
      <c r="A322" s="91" t="s">
        <v>1488</v>
      </c>
      <c r="B322" s="91" t="s">
        <v>1478</v>
      </c>
      <c r="C322" s="91">
        <v>13</v>
      </c>
      <c r="D322" s="121">
        <v>0.002315859935670769</v>
      </c>
      <c r="E322" s="121">
        <v>1.6901960800285136</v>
      </c>
      <c r="F322" s="91" t="s">
        <v>1194</v>
      </c>
      <c r="G322" s="91" t="b">
        <v>0</v>
      </c>
      <c r="H322" s="91" t="b">
        <v>0</v>
      </c>
      <c r="I322" s="91" t="b">
        <v>0</v>
      </c>
      <c r="J322" s="91" t="b">
        <v>0</v>
      </c>
      <c r="K322" s="91" t="b">
        <v>0</v>
      </c>
      <c r="L322" s="91" t="b">
        <v>0</v>
      </c>
    </row>
    <row r="323" spans="1:12" ht="15">
      <c r="A323" s="91" t="s">
        <v>1478</v>
      </c>
      <c r="B323" s="91" t="s">
        <v>1489</v>
      </c>
      <c r="C323" s="91">
        <v>13</v>
      </c>
      <c r="D323" s="121">
        <v>0.002315859935670769</v>
      </c>
      <c r="E323" s="121">
        <v>1.6901960800285136</v>
      </c>
      <c r="F323" s="91" t="s">
        <v>1194</v>
      </c>
      <c r="G323" s="91" t="b">
        <v>0</v>
      </c>
      <c r="H323" s="91" t="b">
        <v>0</v>
      </c>
      <c r="I323" s="91" t="b">
        <v>0</v>
      </c>
      <c r="J323" s="91" t="b">
        <v>0</v>
      </c>
      <c r="K323" s="91" t="b">
        <v>0</v>
      </c>
      <c r="L323" s="91" t="b">
        <v>0</v>
      </c>
    </row>
    <row r="324" spans="1:12" ht="15">
      <c r="A324" s="91" t="s">
        <v>1489</v>
      </c>
      <c r="B324" s="91" t="s">
        <v>1490</v>
      </c>
      <c r="C324" s="91">
        <v>13</v>
      </c>
      <c r="D324" s="121">
        <v>0.002315859935670769</v>
      </c>
      <c r="E324" s="121">
        <v>1.6901960800285136</v>
      </c>
      <c r="F324" s="91" t="s">
        <v>1194</v>
      </c>
      <c r="G324" s="91" t="b">
        <v>0</v>
      </c>
      <c r="H324" s="91" t="b">
        <v>0</v>
      </c>
      <c r="I324" s="91" t="b">
        <v>0</v>
      </c>
      <c r="J324" s="91" t="b">
        <v>0</v>
      </c>
      <c r="K324" s="91" t="b">
        <v>0</v>
      </c>
      <c r="L324" s="91" t="b">
        <v>0</v>
      </c>
    </row>
    <row r="325" spans="1:12" ht="15">
      <c r="A325" s="91" t="s">
        <v>1490</v>
      </c>
      <c r="B325" s="91" t="s">
        <v>1491</v>
      </c>
      <c r="C325" s="91">
        <v>13</v>
      </c>
      <c r="D325" s="121">
        <v>0.002315859935670769</v>
      </c>
      <c r="E325" s="121">
        <v>1.6901960800285136</v>
      </c>
      <c r="F325" s="91" t="s">
        <v>1194</v>
      </c>
      <c r="G325" s="91" t="b">
        <v>0</v>
      </c>
      <c r="H325" s="91" t="b">
        <v>0</v>
      </c>
      <c r="I325" s="91" t="b">
        <v>0</v>
      </c>
      <c r="J325" s="91" t="b">
        <v>0</v>
      </c>
      <c r="K325" s="91" t="b">
        <v>0</v>
      </c>
      <c r="L325" s="91" t="b">
        <v>0</v>
      </c>
    </row>
    <row r="326" spans="1:12" ht="15">
      <c r="A326" s="91" t="s">
        <v>1491</v>
      </c>
      <c r="B326" s="91" t="s">
        <v>1492</v>
      </c>
      <c r="C326" s="91">
        <v>13</v>
      </c>
      <c r="D326" s="121">
        <v>0.002315859935670769</v>
      </c>
      <c r="E326" s="121">
        <v>1.6901960800285136</v>
      </c>
      <c r="F326" s="91" t="s">
        <v>1194</v>
      </c>
      <c r="G326" s="91" t="b">
        <v>0</v>
      </c>
      <c r="H326" s="91" t="b">
        <v>0</v>
      </c>
      <c r="I326" s="91" t="b">
        <v>0</v>
      </c>
      <c r="J326" s="91" t="b">
        <v>0</v>
      </c>
      <c r="K326" s="91" t="b">
        <v>0</v>
      </c>
      <c r="L326" s="91" t="b">
        <v>0</v>
      </c>
    </row>
    <row r="327" spans="1:12" ht="15">
      <c r="A327" s="91" t="s">
        <v>1492</v>
      </c>
      <c r="B327" s="91" t="s">
        <v>1493</v>
      </c>
      <c r="C327" s="91">
        <v>13</v>
      </c>
      <c r="D327" s="121">
        <v>0.002315859935670769</v>
      </c>
      <c r="E327" s="121">
        <v>1.6901960800285136</v>
      </c>
      <c r="F327" s="91" t="s">
        <v>1194</v>
      </c>
      <c r="G327" s="91" t="b">
        <v>0</v>
      </c>
      <c r="H327" s="91" t="b">
        <v>0</v>
      </c>
      <c r="I327" s="91" t="b">
        <v>0</v>
      </c>
      <c r="J327" s="91" t="b">
        <v>0</v>
      </c>
      <c r="K327" s="91" t="b">
        <v>0</v>
      </c>
      <c r="L327" s="91" t="b">
        <v>0</v>
      </c>
    </row>
    <row r="328" spans="1:12" ht="15">
      <c r="A328" s="91" t="s">
        <v>1493</v>
      </c>
      <c r="B328" s="91" t="s">
        <v>1494</v>
      </c>
      <c r="C328" s="91">
        <v>13</v>
      </c>
      <c r="D328" s="121">
        <v>0.002315859935670769</v>
      </c>
      <c r="E328" s="121">
        <v>1.6901960800285136</v>
      </c>
      <c r="F328" s="91" t="s">
        <v>1194</v>
      </c>
      <c r="G328" s="91" t="b">
        <v>0</v>
      </c>
      <c r="H328" s="91" t="b">
        <v>0</v>
      </c>
      <c r="I328" s="91" t="b">
        <v>0</v>
      </c>
      <c r="J328" s="91" t="b">
        <v>0</v>
      </c>
      <c r="K328" s="91" t="b">
        <v>0</v>
      </c>
      <c r="L328" s="91" t="b">
        <v>0</v>
      </c>
    </row>
    <row r="329" spans="1:12" ht="15">
      <c r="A329" s="91" t="s">
        <v>1494</v>
      </c>
      <c r="B329" s="91" t="s">
        <v>1301</v>
      </c>
      <c r="C329" s="91">
        <v>13</v>
      </c>
      <c r="D329" s="121">
        <v>0.002315859935670769</v>
      </c>
      <c r="E329" s="121">
        <v>1.6901960800285136</v>
      </c>
      <c r="F329" s="91" t="s">
        <v>1194</v>
      </c>
      <c r="G329" s="91" t="b">
        <v>0</v>
      </c>
      <c r="H329" s="91" t="b">
        <v>0</v>
      </c>
      <c r="I329" s="91" t="b">
        <v>0</v>
      </c>
      <c r="J329" s="91" t="b">
        <v>0</v>
      </c>
      <c r="K329" s="91" t="b">
        <v>0</v>
      </c>
      <c r="L329" s="91" t="b">
        <v>0</v>
      </c>
    </row>
    <row r="330" spans="1:12" ht="15">
      <c r="A330" s="91" t="s">
        <v>1301</v>
      </c>
      <c r="B330" s="91" t="s">
        <v>1495</v>
      </c>
      <c r="C330" s="91">
        <v>13</v>
      </c>
      <c r="D330" s="121">
        <v>0.002315859935670769</v>
      </c>
      <c r="E330" s="121">
        <v>1.6901960800285136</v>
      </c>
      <c r="F330" s="91" t="s">
        <v>1194</v>
      </c>
      <c r="G330" s="91" t="b">
        <v>0</v>
      </c>
      <c r="H330" s="91" t="b">
        <v>0</v>
      </c>
      <c r="I330" s="91" t="b">
        <v>0</v>
      </c>
      <c r="J330" s="91" t="b">
        <v>0</v>
      </c>
      <c r="K330" s="91" t="b">
        <v>0</v>
      </c>
      <c r="L330" s="91" t="b">
        <v>0</v>
      </c>
    </row>
    <row r="331" spans="1:12" ht="15">
      <c r="A331" s="91" t="s">
        <v>1495</v>
      </c>
      <c r="B331" s="91" t="s">
        <v>1496</v>
      </c>
      <c r="C331" s="91">
        <v>13</v>
      </c>
      <c r="D331" s="121">
        <v>0.002315859935670769</v>
      </c>
      <c r="E331" s="121">
        <v>1.6901960800285136</v>
      </c>
      <c r="F331" s="91" t="s">
        <v>1194</v>
      </c>
      <c r="G331" s="91" t="b">
        <v>0</v>
      </c>
      <c r="H331" s="91" t="b">
        <v>0</v>
      </c>
      <c r="I331" s="91" t="b">
        <v>0</v>
      </c>
      <c r="J331" s="91" t="b">
        <v>0</v>
      </c>
      <c r="K331" s="91" t="b">
        <v>0</v>
      </c>
      <c r="L331" s="91" t="b">
        <v>0</v>
      </c>
    </row>
    <row r="332" spans="1:12" ht="15">
      <c r="A332" s="91" t="s">
        <v>1496</v>
      </c>
      <c r="B332" s="91" t="s">
        <v>1497</v>
      </c>
      <c r="C332" s="91">
        <v>13</v>
      </c>
      <c r="D332" s="121">
        <v>0.002315859935670769</v>
      </c>
      <c r="E332" s="121">
        <v>1.6901960800285136</v>
      </c>
      <c r="F332" s="91" t="s">
        <v>1194</v>
      </c>
      <c r="G332" s="91" t="b">
        <v>0</v>
      </c>
      <c r="H332" s="91" t="b">
        <v>0</v>
      </c>
      <c r="I332" s="91" t="b">
        <v>0</v>
      </c>
      <c r="J332" s="91" t="b">
        <v>0</v>
      </c>
      <c r="K332" s="91" t="b">
        <v>0</v>
      </c>
      <c r="L332" s="91" t="b">
        <v>0</v>
      </c>
    </row>
    <row r="333" spans="1:12" ht="15">
      <c r="A333" s="91" t="s">
        <v>1497</v>
      </c>
      <c r="B333" s="91" t="s">
        <v>1498</v>
      </c>
      <c r="C333" s="91">
        <v>13</v>
      </c>
      <c r="D333" s="121">
        <v>0.002315859935670769</v>
      </c>
      <c r="E333" s="121">
        <v>1.6901960800285136</v>
      </c>
      <c r="F333" s="91" t="s">
        <v>1194</v>
      </c>
      <c r="G333" s="91" t="b">
        <v>0</v>
      </c>
      <c r="H333" s="91" t="b">
        <v>0</v>
      </c>
      <c r="I333" s="91" t="b">
        <v>0</v>
      </c>
      <c r="J333" s="91" t="b">
        <v>0</v>
      </c>
      <c r="K333" s="91" t="b">
        <v>0</v>
      </c>
      <c r="L333" s="91" t="b">
        <v>0</v>
      </c>
    </row>
    <row r="334" spans="1:12" ht="15">
      <c r="A334" s="91" t="s">
        <v>1498</v>
      </c>
      <c r="B334" s="91" t="s">
        <v>1499</v>
      </c>
      <c r="C334" s="91">
        <v>13</v>
      </c>
      <c r="D334" s="121">
        <v>0.002315859935670769</v>
      </c>
      <c r="E334" s="121">
        <v>1.6901960800285136</v>
      </c>
      <c r="F334" s="91" t="s">
        <v>1194</v>
      </c>
      <c r="G334" s="91" t="b">
        <v>0</v>
      </c>
      <c r="H334" s="91" t="b">
        <v>0</v>
      </c>
      <c r="I334" s="91" t="b">
        <v>0</v>
      </c>
      <c r="J334" s="91" t="b">
        <v>0</v>
      </c>
      <c r="K334" s="91" t="b">
        <v>0</v>
      </c>
      <c r="L334" s="91" t="b">
        <v>0</v>
      </c>
    </row>
    <row r="335" spans="1:12" ht="15">
      <c r="A335" s="91" t="s">
        <v>1499</v>
      </c>
      <c r="B335" s="91" t="s">
        <v>1500</v>
      </c>
      <c r="C335" s="91">
        <v>13</v>
      </c>
      <c r="D335" s="121">
        <v>0.002315859935670769</v>
      </c>
      <c r="E335" s="121">
        <v>1.6901960800285136</v>
      </c>
      <c r="F335" s="91" t="s">
        <v>1194</v>
      </c>
      <c r="G335" s="91" t="b">
        <v>0</v>
      </c>
      <c r="H335" s="91" t="b">
        <v>0</v>
      </c>
      <c r="I335" s="91" t="b">
        <v>0</v>
      </c>
      <c r="J335" s="91" t="b">
        <v>0</v>
      </c>
      <c r="K335" s="91" t="b">
        <v>0</v>
      </c>
      <c r="L335" s="91" t="b">
        <v>0</v>
      </c>
    </row>
    <row r="336" spans="1:12" ht="15">
      <c r="A336" s="91" t="s">
        <v>1500</v>
      </c>
      <c r="B336" s="91" t="s">
        <v>1501</v>
      </c>
      <c r="C336" s="91">
        <v>13</v>
      </c>
      <c r="D336" s="121">
        <v>0.002315859935670769</v>
      </c>
      <c r="E336" s="121">
        <v>1.6901960800285136</v>
      </c>
      <c r="F336" s="91" t="s">
        <v>1194</v>
      </c>
      <c r="G336" s="91" t="b">
        <v>0</v>
      </c>
      <c r="H336" s="91" t="b">
        <v>0</v>
      </c>
      <c r="I336" s="91" t="b">
        <v>0</v>
      </c>
      <c r="J336" s="91" t="b">
        <v>0</v>
      </c>
      <c r="K336" s="91" t="b">
        <v>0</v>
      </c>
      <c r="L336" s="91" t="b">
        <v>0</v>
      </c>
    </row>
    <row r="337" spans="1:12" ht="15">
      <c r="A337" s="91" t="s">
        <v>1501</v>
      </c>
      <c r="B337" s="91" t="s">
        <v>1302</v>
      </c>
      <c r="C337" s="91">
        <v>13</v>
      </c>
      <c r="D337" s="121">
        <v>0.002315859935670769</v>
      </c>
      <c r="E337" s="121">
        <v>1.6901960800285136</v>
      </c>
      <c r="F337" s="91" t="s">
        <v>1194</v>
      </c>
      <c r="G337" s="91" t="b">
        <v>0</v>
      </c>
      <c r="H337" s="91" t="b">
        <v>0</v>
      </c>
      <c r="I337" s="91" t="b">
        <v>0</v>
      </c>
      <c r="J337" s="91" t="b">
        <v>0</v>
      </c>
      <c r="K337" s="91" t="b">
        <v>0</v>
      </c>
      <c r="L337" s="91" t="b">
        <v>0</v>
      </c>
    </row>
    <row r="338" spans="1:12" ht="15">
      <c r="A338" s="91" t="s">
        <v>1302</v>
      </c>
      <c r="B338" s="91" t="s">
        <v>1502</v>
      </c>
      <c r="C338" s="91">
        <v>13</v>
      </c>
      <c r="D338" s="121">
        <v>0.002315859935670769</v>
      </c>
      <c r="E338" s="121">
        <v>1.6901960800285136</v>
      </c>
      <c r="F338" s="91" t="s">
        <v>1194</v>
      </c>
      <c r="G338" s="91" t="b">
        <v>0</v>
      </c>
      <c r="H338" s="91" t="b">
        <v>0</v>
      </c>
      <c r="I338" s="91" t="b">
        <v>0</v>
      </c>
      <c r="J338" s="91" t="b">
        <v>0</v>
      </c>
      <c r="K338" s="91" t="b">
        <v>0</v>
      </c>
      <c r="L338" s="91" t="b">
        <v>0</v>
      </c>
    </row>
    <row r="339" spans="1:12" ht="15">
      <c r="A339" s="91" t="s">
        <v>1502</v>
      </c>
      <c r="B339" s="91" t="s">
        <v>1503</v>
      </c>
      <c r="C339" s="91">
        <v>13</v>
      </c>
      <c r="D339" s="121">
        <v>0.002315859935670769</v>
      </c>
      <c r="E339" s="121">
        <v>1.6901960800285136</v>
      </c>
      <c r="F339" s="91" t="s">
        <v>1194</v>
      </c>
      <c r="G339" s="91" t="b">
        <v>0</v>
      </c>
      <c r="H339" s="91" t="b">
        <v>0</v>
      </c>
      <c r="I339" s="91" t="b">
        <v>0</v>
      </c>
      <c r="J339" s="91" t="b">
        <v>0</v>
      </c>
      <c r="K339" s="91" t="b">
        <v>0</v>
      </c>
      <c r="L339" s="91" t="b">
        <v>0</v>
      </c>
    </row>
    <row r="340" spans="1:12" ht="15">
      <c r="A340" s="91" t="s">
        <v>1503</v>
      </c>
      <c r="B340" s="91" t="s">
        <v>1504</v>
      </c>
      <c r="C340" s="91">
        <v>13</v>
      </c>
      <c r="D340" s="121">
        <v>0.002315859935670769</v>
      </c>
      <c r="E340" s="121">
        <v>1.6901960800285136</v>
      </c>
      <c r="F340" s="91" t="s">
        <v>1194</v>
      </c>
      <c r="G340" s="91" t="b">
        <v>0</v>
      </c>
      <c r="H340" s="91" t="b">
        <v>0</v>
      </c>
      <c r="I340" s="91" t="b">
        <v>0</v>
      </c>
      <c r="J340" s="91" t="b">
        <v>0</v>
      </c>
      <c r="K340" s="91" t="b">
        <v>0</v>
      </c>
      <c r="L340" s="91" t="b">
        <v>0</v>
      </c>
    </row>
    <row r="341" spans="1:12" ht="15">
      <c r="A341" s="91" t="s">
        <v>1504</v>
      </c>
      <c r="B341" s="91" t="s">
        <v>1505</v>
      </c>
      <c r="C341" s="91">
        <v>13</v>
      </c>
      <c r="D341" s="121">
        <v>0.002315859935670769</v>
      </c>
      <c r="E341" s="121">
        <v>1.6901960800285136</v>
      </c>
      <c r="F341" s="91" t="s">
        <v>1194</v>
      </c>
      <c r="G341" s="91" t="b">
        <v>0</v>
      </c>
      <c r="H341" s="91" t="b">
        <v>0</v>
      </c>
      <c r="I341" s="91" t="b">
        <v>0</v>
      </c>
      <c r="J341" s="91" t="b">
        <v>0</v>
      </c>
      <c r="K341" s="91" t="b">
        <v>0</v>
      </c>
      <c r="L341" s="91" t="b">
        <v>0</v>
      </c>
    </row>
    <row r="342" spans="1:12" ht="15">
      <c r="A342" s="91" t="s">
        <v>1505</v>
      </c>
      <c r="B342" s="91" t="s">
        <v>1506</v>
      </c>
      <c r="C342" s="91">
        <v>13</v>
      </c>
      <c r="D342" s="121">
        <v>0.002315859935670769</v>
      </c>
      <c r="E342" s="121">
        <v>1.6901960800285136</v>
      </c>
      <c r="F342" s="91" t="s">
        <v>1194</v>
      </c>
      <c r="G342" s="91" t="b">
        <v>0</v>
      </c>
      <c r="H342" s="91" t="b">
        <v>0</v>
      </c>
      <c r="I342" s="91" t="b">
        <v>0</v>
      </c>
      <c r="J342" s="91" t="b">
        <v>0</v>
      </c>
      <c r="K342" s="91" t="b">
        <v>0</v>
      </c>
      <c r="L342" s="91" t="b">
        <v>0</v>
      </c>
    </row>
    <row r="343" spans="1:12" ht="15">
      <c r="A343" s="91" t="s">
        <v>1506</v>
      </c>
      <c r="B343" s="91" t="s">
        <v>1507</v>
      </c>
      <c r="C343" s="91">
        <v>13</v>
      </c>
      <c r="D343" s="121">
        <v>0.002315859935670769</v>
      </c>
      <c r="E343" s="121">
        <v>1.6901960800285136</v>
      </c>
      <c r="F343" s="91" t="s">
        <v>1194</v>
      </c>
      <c r="G343" s="91" t="b">
        <v>0</v>
      </c>
      <c r="H343" s="91" t="b">
        <v>0</v>
      </c>
      <c r="I343" s="91" t="b">
        <v>0</v>
      </c>
      <c r="J343" s="91" t="b">
        <v>0</v>
      </c>
      <c r="K343" s="91" t="b">
        <v>0</v>
      </c>
      <c r="L343" s="91" t="b">
        <v>0</v>
      </c>
    </row>
    <row r="344" spans="1:12" ht="15">
      <c r="A344" s="91" t="s">
        <v>1507</v>
      </c>
      <c r="B344" s="91" t="s">
        <v>1508</v>
      </c>
      <c r="C344" s="91">
        <v>13</v>
      </c>
      <c r="D344" s="121">
        <v>0.002315859935670769</v>
      </c>
      <c r="E344" s="121">
        <v>1.6901960800285136</v>
      </c>
      <c r="F344" s="91" t="s">
        <v>1194</v>
      </c>
      <c r="G344" s="91" t="b">
        <v>0</v>
      </c>
      <c r="H344" s="91" t="b">
        <v>0</v>
      </c>
      <c r="I344" s="91" t="b">
        <v>0</v>
      </c>
      <c r="J344" s="91" t="b">
        <v>0</v>
      </c>
      <c r="K344" s="91" t="b">
        <v>0</v>
      </c>
      <c r="L344" s="91" t="b">
        <v>0</v>
      </c>
    </row>
    <row r="345" spans="1:12" ht="15">
      <c r="A345" s="91" t="s">
        <v>1508</v>
      </c>
      <c r="B345" s="91" t="s">
        <v>1509</v>
      </c>
      <c r="C345" s="91">
        <v>13</v>
      </c>
      <c r="D345" s="121">
        <v>0.002315859935670769</v>
      </c>
      <c r="E345" s="121">
        <v>1.6901960800285136</v>
      </c>
      <c r="F345" s="91" t="s">
        <v>1194</v>
      </c>
      <c r="G345" s="91" t="b">
        <v>0</v>
      </c>
      <c r="H345" s="91" t="b">
        <v>0</v>
      </c>
      <c r="I345" s="91" t="b">
        <v>0</v>
      </c>
      <c r="J345" s="91" t="b">
        <v>0</v>
      </c>
      <c r="K345" s="91" t="b">
        <v>0</v>
      </c>
      <c r="L345" s="91" t="b">
        <v>0</v>
      </c>
    </row>
    <row r="346" spans="1:12" ht="15">
      <c r="A346" s="91" t="s">
        <v>1509</v>
      </c>
      <c r="B346" s="91" t="s">
        <v>1510</v>
      </c>
      <c r="C346" s="91">
        <v>13</v>
      </c>
      <c r="D346" s="121">
        <v>0.002315859935670769</v>
      </c>
      <c r="E346" s="121">
        <v>1.6901960800285136</v>
      </c>
      <c r="F346" s="91" t="s">
        <v>1194</v>
      </c>
      <c r="G346" s="91" t="b">
        <v>0</v>
      </c>
      <c r="H346" s="91" t="b">
        <v>0</v>
      </c>
      <c r="I346" s="91" t="b">
        <v>0</v>
      </c>
      <c r="J346" s="91" t="b">
        <v>0</v>
      </c>
      <c r="K346" s="91" t="b">
        <v>0</v>
      </c>
      <c r="L346" s="91" t="b">
        <v>0</v>
      </c>
    </row>
    <row r="347" spans="1:12" ht="15">
      <c r="A347" s="91" t="s">
        <v>1510</v>
      </c>
      <c r="B347" s="91" t="s">
        <v>1511</v>
      </c>
      <c r="C347" s="91">
        <v>13</v>
      </c>
      <c r="D347" s="121">
        <v>0.002315859935670769</v>
      </c>
      <c r="E347" s="121">
        <v>1.6901960800285136</v>
      </c>
      <c r="F347" s="91" t="s">
        <v>1194</v>
      </c>
      <c r="G347" s="91" t="b">
        <v>0</v>
      </c>
      <c r="H347" s="91" t="b">
        <v>0</v>
      </c>
      <c r="I347" s="91" t="b">
        <v>0</v>
      </c>
      <c r="J347" s="91" t="b">
        <v>0</v>
      </c>
      <c r="K347" s="91" t="b">
        <v>0</v>
      </c>
      <c r="L347" s="91" t="b">
        <v>0</v>
      </c>
    </row>
    <row r="348" spans="1:12" ht="15">
      <c r="A348" s="91" t="s">
        <v>1511</v>
      </c>
      <c r="B348" s="91" t="s">
        <v>353</v>
      </c>
      <c r="C348" s="91">
        <v>13</v>
      </c>
      <c r="D348" s="121">
        <v>0.002315859935670769</v>
      </c>
      <c r="E348" s="121">
        <v>1.5736905109570765</v>
      </c>
      <c r="F348" s="91" t="s">
        <v>1194</v>
      </c>
      <c r="G348" s="91" t="b">
        <v>0</v>
      </c>
      <c r="H348" s="91" t="b">
        <v>0</v>
      </c>
      <c r="I348" s="91" t="b">
        <v>0</v>
      </c>
      <c r="J348" s="91" t="b">
        <v>0</v>
      </c>
      <c r="K348" s="91" t="b">
        <v>0</v>
      </c>
      <c r="L348" s="91" t="b">
        <v>0</v>
      </c>
    </row>
    <row r="349" spans="1:12" ht="15">
      <c r="A349" s="91" t="s">
        <v>1287</v>
      </c>
      <c r="B349" s="91" t="s">
        <v>1283</v>
      </c>
      <c r="C349" s="91">
        <v>4</v>
      </c>
      <c r="D349" s="121">
        <v>0.0038433573703382964</v>
      </c>
      <c r="E349" s="121">
        <v>2.202079441007388</v>
      </c>
      <c r="F349" s="91" t="s">
        <v>1194</v>
      </c>
      <c r="G349" s="91" t="b">
        <v>0</v>
      </c>
      <c r="H349" s="91" t="b">
        <v>0</v>
      </c>
      <c r="I349" s="91" t="b">
        <v>0</v>
      </c>
      <c r="J349" s="91" t="b">
        <v>0</v>
      </c>
      <c r="K349" s="91" t="b">
        <v>0</v>
      </c>
      <c r="L349" s="91" t="b">
        <v>0</v>
      </c>
    </row>
    <row r="350" spans="1:12" ht="15">
      <c r="A350" s="91" t="s">
        <v>1283</v>
      </c>
      <c r="B350" s="91" t="s">
        <v>1288</v>
      </c>
      <c r="C350" s="91">
        <v>4</v>
      </c>
      <c r="D350" s="121">
        <v>0.0038433573703382964</v>
      </c>
      <c r="E350" s="121">
        <v>2.202079441007388</v>
      </c>
      <c r="F350" s="91" t="s">
        <v>1194</v>
      </c>
      <c r="G350" s="91" t="b">
        <v>0</v>
      </c>
      <c r="H350" s="91" t="b">
        <v>0</v>
      </c>
      <c r="I350" s="91" t="b">
        <v>0</v>
      </c>
      <c r="J350" s="91" t="b">
        <v>0</v>
      </c>
      <c r="K350" s="91" t="b">
        <v>0</v>
      </c>
      <c r="L350" s="91" t="b">
        <v>0</v>
      </c>
    </row>
    <row r="351" spans="1:12" ht="15">
      <c r="A351" s="91" t="s">
        <v>1288</v>
      </c>
      <c r="B351" s="91" t="s">
        <v>1289</v>
      </c>
      <c r="C351" s="91">
        <v>4</v>
      </c>
      <c r="D351" s="121">
        <v>0.0038433573703382964</v>
      </c>
      <c r="E351" s="121">
        <v>2.202079441007388</v>
      </c>
      <c r="F351" s="91" t="s">
        <v>1194</v>
      </c>
      <c r="G351" s="91" t="b">
        <v>0</v>
      </c>
      <c r="H351" s="91" t="b">
        <v>0</v>
      </c>
      <c r="I351" s="91" t="b">
        <v>0</v>
      </c>
      <c r="J351" s="91" t="b">
        <v>0</v>
      </c>
      <c r="K351" s="91" t="b">
        <v>0</v>
      </c>
      <c r="L351" s="91" t="b">
        <v>0</v>
      </c>
    </row>
    <row r="352" spans="1:12" ht="15">
      <c r="A352" s="91" t="s">
        <v>1289</v>
      </c>
      <c r="B352" s="91" t="s">
        <v>1290</v>
      </c>
      <c r="C352" s="91">
        <v>4</v>
      </c>
      <c r="D352" s="121">
        <v>0.0038433573703382964</v>
      </c>
      <c r="E352" s="121">
        <v>2.202079441007388</v>
      </c>
      <c r="F352" s="91" t="s">
        <v>1194</v>
      </c>
      <c r="G352" s="91" t="b">
        <v>0</v>
      </c>
      <c r="H352" s="91" t="b">
        <v>0</v>
      </c>
      <c r="I352" s="91" t="b">
        <v>0</v>
      </c>
      <c r="J352" s="91" t="b">
        <v>0</v>
      </c>
      <c r="K352" s="91" t="b">
        <v>0</v>
      </c>
      <c r="L352" s="91" t="b">
        <v>0</v>
      </c>
    </row>
    <row r="353" spans="1:12" ht="15">
      <c r="A353" s="91" t="s">
        <v>1290</v>
      </c>
      <c r="B353" s="91" t="s">
        <v>1291</v>
      </c>
      <c r="C353" s="91">
        <v>4</v>
      </c>
      <c r="D353" s="121">
        <v>0.0038433573703382964</v>
      </c>
      <c r="E353" s="121">
        <v>2.202079441007388</v>
      </c>
      <c r="F353" s="91" t="s">
        <v>1194</v>
      </c>
      <c r="G353" s="91" t="b">
        <v>0</v>
      </c>
      <c r="H353" s="91" t="b">
        <v>0</v>
      </c>
      <c r="I353" s="91" t="b">
        <v>0</v>
      </c>
      <c r="J353" s="91" t="b">
        <v>0</v>
      </c>
      <c r="K353" s="91" t="b">
        <v>0</v>
      </c>
      <c r="L353" s="91" t="b">
        <v>0</v>
      </c>
    </row>
    <row r="354" spans="1:12" ht="15">
      <c r="A354" s="91" t="s">
        <v>1291</v>
      </c>
      <c r="B354" s="91" t="s">
        <v>1292</v>
      </c>
      <c r="C354" s="91">
        <v>4</v>
      </c>
      <c r="D354" s="121">
        <v>0.0038433573703382964</v>
      </c>
      <c r="E354" s="121">
        <v>2.202079441007388</v>
      </c>
      <c r="F354" s="91" t="s">
        <v>1194</v>
      </c>
      <c r="G354" s="91" t="b">
        <v>0</v>
      </c>
      <c r="H354" s="91" t="b">
        <v>0</v>
      </c>
      <c r="I354" s="91" t="b">
        <v>0</v>
      </c>
      <c r="J354" s="91" t="b">
        <v>0</v>
      </c>
      <c r="K354" s="91" t="b">
        <v>0</v>
      </c>
      <c r="L354" s="91" t="b">
        <v>0</v>
      </c>
    </row>
    <row r="355" spans="1:12" ht="15">
      <c r="A355" s="91" t="s">
        <v>1292</v>
      </c>
      <c r="B355" s="91" t="s">
        <v>1293</v>
      </c>
      <c r="C355" s="91">
        <v>4</v>
      </c>
      <c r="D355" s="121">
        <v>0.0038433573703382964</v>
      </c>
      <c r="E355" s="121">
        <v>2.202079441007388</v>
      </c>
      <c r="F355" s="91" t="s">
        <v>1194</v>
      </c>
      <c r="G355" s="91" t="b">
        <v>0</v>
      </c>
      <c r="H355" s="91" t="b">
        <v>0</v>
      </c>
      <c r="I355" s="91" t="b">
        <v>0</v>
      </c>
      <c r="J355" s="91" t="b">
        <v>0</v>
      </c>
      <c r="K355" s="91" t="b">
        <v>0</v>
      </c>
      <c r="L355" s="91" t="b">
        <v>0</v>
      </c>
    </row>
    <row r="356" spans="1:12" ht="15">
      <c r="A356" s="91" t="s">
        <v>1293</v>
      </c>
      <c r="B356" s="91" t="s">
        <v>1262</v>
      </c>
      <c r="C356" s="91">
        <v>4</v>
      </c>
      <c r="D356" s="121">
        <v>0.0038433573703382964</v>
      </c>
      <c r="E356" s="121">
        <v>1.4819201376014313</v>
      </c>
      <c r="F356" s="91" t="s">
        <v>1194</v>
      </c>
      <c r="G356" s="91" t="b">
        <v>0</v>
      </c>
      <c r="H356" s="91" t="b">
        <v>0</v>
      </c>
      <c r="I356" s="91" t="b">
        <v>0</v>
      </c>
      <c r="J356" s="91" t="b">
        <v>0</v>
      </c>
      <c r="K356" s="91" t="b">
        <v>0</v>
      </c>
      <c r="L356" s="91" t="b">
        <v>0</v>
      </c>
    </row>
    <row r="357" spans="1:12" ht="15">
      <c r="A357" s="91" t="s">
        <v>1262</v>
      </c>
      <c r="B357" s="91" t="s">
        <v>1466</v>
      </c>
      <c r="C357" s="91">
        <v>4</v>
      </c>
      <c r="D357" s="121">
        <v>0.0038433573703382964</v>
      </c>
      <c r="E357" s="121">
        <v>1.4819201376014313</v>
      </c>
      <c r="F357" s="91" t="s">
        <v>1194</v>
      </c>
      <c r="G357" s="91" t="b">
        <v>0</v>
      </c>
      <c r="H357" s="91" t="b">
        <v>0</v>
      </c>
      <c r="I357" s="91" t="b">
        <v>0</v>
      </c>
      <c r="J357" s="91" t="b">
        <v>0</v>
      </c>
      <c r="K357" s="91" t="b">
        <v>0</v>
      </c>
      <c r="L357" s="91" t="b">
        <v>0</v>
      </c>
    </row>
    <row r="358" spans="1:12" ht="15">
      <c r="A358" s="91" t="s">
        <v>1466</v>
      </c>
      <c r="B358" s="91" t="s">
        <v>1467</v>
      </c>
      <c r="C358" s="91">
        <v>4</v>
      </c>
      <c r="D358" s="121">
        <v>0.0038433573703382964</v>
      </c>
      <c r="E358" s="121">
        <v>2.202079441007388</v>
      </c>
      <c r="F358" s="91" t="s">
        <v>1194</v>
      </c>
      <c r="G358" s="91" t="b">
        <v>0</v>
      </c>
      <c r="H358" s="91" t="b">
        <v>0</v>
      </c>
      <c r="I358" s="91" t="b">
        <v>0</v>
      </c>
      <c r="J358" s="91" t="b">
        <v>0</v>
      </c>
      <c r="K358" s="91" t="b">
        <v>0</v>
      </c>
      <c r="L358" s="91" t="b">
        <v>0</v>
      </c>
    </row>
    <row r="359" spans="1:12" ht="15">
      <c r="A359" s="91" t="s">
        <v>1467</v>
      </c>
      <c r="B359" s="91" t="s">
        <v>1468</v>
      </c>
      <c r="C359" s="91">
        <v>4</v>
      </c>
      <c r="D359" s="121">
        <v>0.0038433573703382964</v>
      </c>
      <c r="E359" s="121">
        <v>2.202079441007388</v>
      </c>
      <c r="F359" s="91" t="s">
        <v>1194</v>
      </c>
      <c r="G359" s="91" t="b">
        <v>0</v>
      </c>
      <c r="H359" s="91" t="b">
        <v>0</v>
      </c>
      <c r="I359" s="91" t="b">
        <v>0</v>
      </c>
      <c r="J359" s="91" t="b">
        <v>0</v>
      </c>
      <c r="K359" s="91" t="b">
        <v>0</v>
      </c>
      <c r="L359" s="91" t="b">
        <v>0</v>
      </c>
    </row>
    <row r="360" spans="1:12" ht="15">
      <c r="A360" s="91" t="s">
        <v>1468</v>
      </c>
      <c r="B360" s="91" t="s">
        <v>1285</v>
      </c>
      <c r="C360" s="91">
        <v>4</v>
      </c>
      <c r="D360" s="121">
        <v>0.0038433573703382964</v>
      </c>
      <c r="E360" s="121">
        <v>2.202079441007388</v>
      </c>
      <c r="F360" s="91" t="s">
        <v>1194</v>
      </c>
      <c r="G360" s="91" t="b">
        <v>0</v>
      </c>
      <c r="H360" s="91" t="b">
        <v>0</v>
      </c>
      <c r="I360" s="91" t="b">
        <v>0</v>
      </c>
      <c r="J360" s="91" t="b">
        <v>0</v>
      </c>
      <c r="K360" s="91" t="b">
        <v>0</v>
      </c>
      <c r="L360" s="91" t="b">
        <v>0</v>
      </c>
    </row>
    <row r="361" spans="1:12" ht="15">
      <c r="A361" s="91" t="s">
        <v>1285</v>
      </c>
      <c r="B361" s="91" t="s">
        <v>1262</v>
      </c>
      <c r="C361" s="91">
        <v>4</v>
      </c>
      <c r="D361" s="121">
        <v>0.0038433573703382964</v>
      </c>
      <c r="E361" s="121">
        <v>1.4819201376014313</v>
      </c>
      <c r="F361" s="91" t="s">
        <v>1194</v>
      </c>
      <c r="G361" s="91" t="b">
        <v>0</v>
      </c>
      <c r="H361" s="91" t="b">
        <v>0</v>
      </c>
      <c r="I361" s="91" t="b">
        <v>0</v>
      </c>
      <c r="J361" s="91" t="b">
        <v>0</v>
      </c>
      <c r="K361" s="91" t="b">
        <v>0</v>
      </c>
      <c r="L361" s="91" t="b">
        <v>0</v>
      </c>
    </row>
    <row r="362" spans="1:12" ht="15">
      <c r="A362" s="91" t="s">
        <v>1262</v>
      </c>
      <c r="B362" s="91" t="s">
        <v>1469</v>
      </c>
      <c r="C362" s="91">
        <v>4</v>
      </c>
      <c r="D362" s="121">
        <v>0.0038433573703382964</v>
      </c>
      <c r="E362" s="121">
        <v>1.4819201376014313</v>
      </c>
      <c r="F362" s="91" t="s">
        <v>1194</v>
      </c>
      <c r="G362" s="91" t="b">
        <v>0</v>
      </c>
      <c r="H362" s="91" t="b">
        <v>0</v>
      </c>
      <c r="I362" s="91" t="b">
        <v>0</v>
      </c>
      <c r="J362" s="91" t="b">
        <v>0</v>
      </c>
      <c r="K362" s="91" t="b">
        <v>0</v>
      </c>
      <c r="L362" s="91" t="b">
        <v>0</v>
      </c>
    </row>
    <row r="363" spans="1:12" ht="15">
      <c r="A363" s="91" t="s">
        <v>1469</v>
      </c>
      <c r="B363" s="91" t="s">
        <v>1295</v>
      </c>
      <c r="C363" s="91">
        <v>4</v>
      </c>
      <c r="D363" s="121">
        <v>0.0038433573703382964</v>
      </c>
      <c r="E363" s="121">
        <v>2.202079441007388</v>
      </c>
      <c r="F363" s="91" t="s">
        <v>1194</v>
      </c>
      <c r="G363" s="91" t="b">
        <v>0</v>
      </c>
      <c r="H363" s="91" t="b">
        <v>0</v>
      </c>
      <c r="I363" s="91" t="b">
        <v>0</v>
      </c>
      <c r="J363" s="91" t="b">
        <v>0</v>
      </c>
      <c r="K363" s="91" t="b">
        <v>0</v>
      </c>
      <c r="L363" s="91" t="b">
        <v>0</v>
      </c>
    </row>
    <row r="364" spans="1:12" ht="15">
      <c r="A364" s="91" t="s">
        <v>1295</v>
      </c>
      <c r="B364" s="91" t="s">
        <v>1470</v>
      </c>
      <c r="C364" s="91">
        <v>4</v>
      </c>
      <c r="D364" s="121">
        <v>0.0038433573703382964</v>
      </c>
      <c r="E364" s="121">
        <v>2.202079441007388</v>
      </c>
      <c r="F364" s="91" t="s">
        <v>1194</v>
      </c>
      <c r="G364" s="91" t="b">
        <v>0</v>
      </c>
      <c r="H364" s="91" t="b">
        <v>0</v>
      </c>
      <c r="I364" s="91" t="b">
        <v>0</v>
      </c>
      <c r="J364" s="91" t="b">
        <v>0</v>
      </c>
      <c r="K364" s="91" t="b">
        <v>0</v>
      </c>
      <c r="L364" s="91" t="b">
        <v>0</v>
      </c>
    </row>
    <row r="365" spans="1:12" ht="15">
      <c r="A365" s="91" t="s">
        <v>1470</v>
      </c>
      <c r="B365" s="91" t="s">
        <v>1471</v>
      </c>
      <c r="C365" s="91">
        <v>4</v>
      </c>
      <c r="D365" s="121">
        <v>0.0038433573703382964</v>
      </c>
      <c r="E365" s="121">
        <v>2.202079441007388</v>
      </c>
      <c r="F365" s="91" t="s">
        <v>1194</v>
      </c>
      <c r="G365" s="91" t="b">
        <v>0</v>
      </c>
      <c r="H365" s="91" t="b">
        <v>0</v>
      </c>
      <c r="I365" s="91" t="b">
        <v>0</v>
      </c>
      <c r="J365" s="91" t="b">
        <v>0</v>
      </c>
      <c r="K365" s="91" t="b">
        <v>0</v>
      </c>
      <c r="L365" s="91" t="b">
        <v>0</v>
      </c>
    </row>
    <row r="366" spans="1:12" ht="15">
      <c r="A366" s="91" t="s">
        <v>1471</v>
      </c>
      <c r="B366" s="91" t="s">
        <v>1472</v>
      </c>
      <c r="C366" s="91">
        <v>4</v>
      </c>
      <c r="D366" s="121">
        <v>0.0038433573703382964</v>
      </c>
      <c r="E366" s="121">
        <v>2.202079441007388</v>
      </c>
      <c r="F366" s="91" t="s">
        <v>1194</v>
      </c>
      <c r="G366" s="91" t="b">
        <v>0</v>
      </c>
      <c r="H366" s="91" t="b">
        <v>0</v>
      </c>
      <c r="I366" s="91" t="b">
        <v>0</v>
      </c>
      <c r="J366" s="91" t="b">
        <v>0</v>
      </c>
      <c r="K366" s="91" t="b">
        <v>0</v>
      </c>
      <c r="L366" s="91" t="b">
        <v>0</v>
      </c>
    </row>
    <row r="367" spans="1:12" ht="15">
      <c r="A367" s="91" t="s">
        <v>1472</v>
      </c>
      <c r="B367" s="91" t="s">
        <v>1296</v>
      </c>
      <c r="C367" s="91">
        <v>4</v>
      </c>
      <c r="D367" s="121">
        <v>0.0038433573703382964</v>
      </c>
      <c r="E367" s="121">
        <v>2.202079441007388</v>
      </c>
      <c r="F367" s="91" t="s">
        <v>1194</v>
      </c>
      <c r="G367" s="91" t="b">
        <v>0</v>
      </c>
      <c r="H367" s="91" t="b">
        <v>0</v>
      </c>
      <c r="I367" s="91" t="b">
        <v>0</v>
      </c>
      <c r="J367" s="91" t="b">
        <v>0</v>
      </c>
      <c r="K367" s="91" t="b">
        <v>0</v>
      </c>
      <c r="L367" s="91" t="b">
        <v>0</v>
      </c>
    </row>
    <row r="368" spans="1:12" ht="15">
      <c r="A368" s="91" t="s">
        <v>1296</v>
      </c>
      <c r="B368" s="91" t="s">
        <v>1473</v>
      </c>
      <c r="C368" s="91">
        <v>4</v>
      </c>
      <c r="D368" s="121">
        <v>0.0038433573703382964</v>
      </c>
      <c r="E368" s="121">
        <v>2.202079441007388</v>
      </c>
      <c r="F368" s="91" t="s">
        <v>1194</v>
      </c>
      <c r="G368" s="91" t="b">
        <v>0</v>
      </c>
      <c r="H368" s="91" t="b">
        <v>0</v>
      </c>
      <c r="I368" s="91" t="b">
        <v>0</v>
      </c>
      <c r="J368" s="91" t="b">
        <v>0</v>
      </c>
      <c r="K368" s="91" t="b">
        <v>0</v>
      </c>
      <c r="L368" s="91" t="b">
        <v>0</v>
      </c>
    </row>
    <row r="369" spans="1:12" ht="15">
      <c r="A369" s="91" t="s">
        <v>1473</v>
      </c>
      <c r="B369" s="91" t="s">
        <v>1284</v>
      </c>
      <c r="C369" s="91">
        <v>4</v>
      </c>
      <c r="D369" s="121">
        <v>0.0038433573703382964</v>
      </c>
      <c r="E369" s="121">
        <v>2.202079441007388</v>
      </c>
      <c r="F369" s="91" t="s">
        <v>1194</v>
      </c>
      <c r="G369" s="91" t="b">
        <v>0</v>
      </c>
      <c r="H369" s="91" t="b">
        <v>0</v>
      </c>
      <c r="I369" s="91" t="b">
        <v>0</v>
      </c>
      <c r="J369" s="91" t="b">
        <v>0</v>
      </c>
      <c r="K369" s="91" t="b">
        <v>0</v>
      </c>
      <c r="L369" s="91" t="b">
        <v>0</v>
      </c>
    </row>
    <row r="370" spans="1:12" ht="15">
      <c r="A370" s="91" t="s">
        <v>1284</v>
      </c>
      <c r="B370" s="91" t="s">
        <v>1474</v>
      </c>
      <c r="C370" s="91">
        <v>4</v>
      </c>
      <c r="D370" s="121">
        <v>0.0038433573703382964</v>
      </c>
      <c r="E370" s="121">
        <v>2.202079441007388</v>
      </c>
      <c r="F370" s="91" t="s">
        <v>1194</v>
      </c>
      <c r="G370" s="91" t="b">
        <v>0</v>
      </c>
      <c r="H370" s="91" t="b">
        <v>0</v>
      </c>
      <c r="I370" s="91" t="b">
        <v>0</v>
      </c>
      <c r="J370" s="91" t="b">
        <v>0</v>
      </c>
      <c r="K370" s="91" t="b">
        <v>0</v>
      </c>
      <c r="L370" s="91" t="b">
        <v>0</v>
      </c>
    </row>
    <row r="371" spans="1:12" ht="15">
      <c r="A371" s="91" t="s">
        <v>1474</v>
      </c>
      <c r="B371" s="91" t="s">
        <v>1475</v>
      </c>
      <c r="C371" s="91">
        <v>4</v>
      </c>
      <c r="D371" s="121">
        <v>0.0038433573703382964</v>
      </c>
      <c r="E371" s="121">
        <v>2.202079441007388</v>
      </c>
      <c r="F371" s="91" t="s">
        <v>1194</v>
      </c>
      <c r="G371" s="91" t="b">
        <v>0</v>
      </c>
      <c r="H371" s="91" t="b">
        <v>0</v>
      </c>
      <c r="I371" s="91" t="b">
        <v>0</v>
      </c>
      <c r="J371" s="91" t="b">
        <v>0</v>
      </c>
      <c r="K371" s="91" t="b">
        <v>0</v>
      </c>
      <c r="L371" s="91" t="b">
        <v>0</v>
      </c>
    </row>
    <row r="372" spans="1:12" ht="15">
      <c r="A372" s="91" t="s">
        <v>1475</v>
      </c>
      <c r="B372" s="91" t="s">
        <v>1476</v>
      </c>
      <c r="C372" s="91">
        <v>4</v>
      </c>
      <c r="D372" s="121">
        <v>0.0038433573703382964</v>
      </c>
      <c r="E372" s="121">
        <v>2.202079441007388</v>
      </c>
      <c r="F372" s="91" t="s">
        <v>1194</v>
      </c>
      <c r="G372" s="91" t="b">
        <v>0</v>
      </c>
      <c r="H372" s="91" t="b">
        <v>0</v>
      </c>
      <c r="I372" s="91" t="b">
        <v>0</v>
      </c>
      <c r="J372" s="91" t="b">
        <v>0</v>
      </c>
      <c r="K372" s="91" t="b">
        <v>0</v>
      </c>
      <c r="L372" s="91" t="b">
        <v>0</v>
      </c>
    </row>
    <row r="373" spans="1:12" ht="15">
      <c r="A373" s="91" t="s">
        <v>1476</v>
      </c>
      <c r="B373" s="91" t="s">
        <v>323</v>
      </c>
      <c r="C373" s="91">
        <v>4</v>
      </c>
      <c r="D373" s="121">
        <v>0.0038433573703382964</v>
      </c>
      <c r="E373" s="121">
        <v>2.202079441007388</v>
      </c>
      <c r="F373" s="91" t="s">
        <v>1194</v>
      </c>
      <c r="G373" s="91" t="b">
        <v>0</v>
      </c>
      <c r="H373" s="91" t="b">
        <v>0</v>
      </c>
      <c r="I373" s="91" t="b">
        <v>0</v>
      </c>
      <c r="J373" s="91" t="b">
        <v>0</v>
      </c>
      <c r="K373" s="91" t="b">
        <v>0</v>
      </c>
      <c r="L373" s="91" t="b">
        <v>0</v>
      </c>
    </row>
    <row r="374" spans="1:12" ht="15">
      <c r="A374" s="91" t="s">
        <v>323</v>
      </c>
      <c r="B374" s="91" t="s">
        <v>353</v>
      </c>
      <c r="C374" s="91">
        <v>4</v>
      </c>
      <c r="D374" s="121">
        <v>0.0038433573703382964</v>
      </c>
      <c r="E374" s="121">
        <v>1.5736905109570765</v>
      </c>
      <c r="F374" s="91" t="s">
        <v>1194</v>
      </c>
      <c r="G374" s="91" t="b">
        <v>0</v>
      </c>
      <c r="H374" s="91" t="b">
        <v>0</v>
      </c>
      <c r="I374" s="91" t="b">
        <v>0</v>
      </c>
      <c r="J374" s="91" t="b">
        <v>0</v>
      </c>
      <c r="K374" s="91" t="b">
        <v>0</v>
      </c>
      <c r="L374" s="91" t="b">
        <v>0</v>
      </c>
    </row>
    <row r="375" spans="1:12" ht="15">
      <c r="A375" s="91" t="s">
        <v>312</v>
      </c>
      <c r="B375" s="91" t="s">
        <v>1395</v>
      </c>
      <c r="C375" s="91">
        <v>2</v>
      </c>
      <c r="D375" s="121">
        <v>0.004239859093858891</v>
      </c>
      <c r="E375" s="121">
        <v>1.8388490907372552</v>
      </c>
      <c r="F375" s="91" t="s">
        <v>1195</v>
      </c>
      <c r="G375" s="91" t="b">
        <v>0</v>
      </c>
      <c r="H375" s="91" t="b">
        <v>0</v>
      </c>
      <c r="I375" s="91" t="b">
        <v>0</v>
      </c>
      <c r="J375" s="91" t="b">
        <v>0</v>
      </c>
      <c r="K375" s="91" t="b">
        <v>0</v>
      </c>
      <c r="L375" s="91" t="b">
        <v>0</v>
      </c>
    </row>
    <row r="376" spans="1:12" ht="15">
      <c r="A376" s="91" t="s">
        <v>1395</v>
      </c>
      <c r="B376" s="91" t="s">
        <v>242</v>
      </c>
      <c r="C376" s="91">
        <v>2</v>
      </c>
      <c r="D376" s="121">
        <v>0.004239859093858891</v>
      </c>
      <c r="E376" s="121">
        <v>1.8388490907372552</v>
      </c>
      <c r="F376" s="91" t="s">
        <v>1195</v>
      </c>
      <c r="G376" s="91" t="b">
        <v>0</v>
      </c>
      <c r="H376" s="91" t="b">
        <v>0</v>
      </c>
      <c r="I376" s="91" t="b">
        <v>0</v>
      </c>
      <c r="J376" s="91" t="b">
        <v>0</v>
      </c>
      <c r="K376" s="91" t="b">
        <v>0</v>
      </c>
      <c r="L376" s="91" t="b">
        <v>0</v>
      </c>
    </row>
    <row r="377" spans="1:12" ht="15">
      <c r="A377" s="91" t="s">
        <v>242</v>
      </c>
      <c r="B377" s="91" t="s">
        <v>276</v>
      </c>
      <c r="C377" s="91">
        <v>2</v>
      </c>
      <c r="D377" s="121">
        <v>0.004239859093858891</v>
      </c>
      <c r="E377" s="121">
        <v>1.8388490907372552</v>
      </c>
      <c r="F377" s="91" t="s">
        <v>1195</v>
      </c>
      <c r="G377" s="91" t="b">
        <v>0</v>
      </c>
      <c r="H377" s="91" t="b">
        <v>0</v>
      </c>
      <c r="I377" s="91" t="b">
        <v>0</v>
      </c>
      <c r="J377" s="91" t="b">
        <v>0</v>
      </c>
      <c r="K377" s="91" t="b">
        <v>0</v>
      </c>
      <c r="L377" s="91" t="b">
        <v>0</v>
      </c>
    </row>
    <row r="378" spans="1:12" ht="15">
      <c r="A378" s="91" t="s">
        <v>276</v>
      </c>
      <c r="B378" s="91" t="s">
        <v>261</v>
      </c>
      <c r="C378" s="91">
        <v>2</v>
      </c>
      <c r="D378" s="121">
        <v>0.004239859093858891</v>
      </c>
      <c r="E378" s="121">
        <v>1.8388490907372552</v>
      </c>
      <c r="F378" s="91" t="s">
        <v>1195</v>
      </c>
      <c r="G378" s="91" t="b">
        <v>0</v>
      </c>
      <c r="H378" s="91" t="b">
        <v>0</v>
      </c>
      <c r="I378" s="91" t="b">
        <v>0</v>
      </c>
      <c r="J378" s="91" t="b">
        <v>0</v>
      </c>
      <c r="K378" s="91" t="b">
        <v>0</v>
      </c>
      <c r="L378" s="91" t="b">
        <v>0</v>
      </c>
    </row>
    <row r="379" spans="1:12" ht="15">
      <c r="A379" s="91" t="s">
        <v>261</v>
      </c>
      <c r="B379" s="91" t="s">
        <v>306</v>
      </c>
      <c r="C379" s="91">
        <v>2</v>
      </c>
      <c r="D379" s="121">
        <v>0.004239859093858891</v>
      </c>
      <c r="E379" s="121">
        <v>1.8388490907372552</v>
      </c>
      <c r="F379" s="91" t="s">
        <v>1195</v>
      </c>
      <c r="G379" s="91" t="b">
        <v>0</v>
      </c>
      <c r="H379" s="91" t="b">
        <v>0</v>
      </c>
      <c r="I379" s="91" t="b">
        <v>0</v>
      </c>
      <c r="J379" s="91" t="b">
        <v>0</v>
      </c>
      <c r="K379" s="91" t="b">
        <v>0</v>
      </c>
      <c r="L379" s="91" t="b">
        <v>0</v>
      </c>
    </row>
    <row r="380" spans="1:12" ht="15">
      <c r="A380" s="91" t="s">
        <v>306</v>
      </c>
      <c r="B380" s="91" t="s">
        <v>275</v>
      </c>
      <c r="C380" s="91">
        <v>2</v>
      </c>
      <c r="D380" s="121">
        <v>0.004239859093858891</v>
      </c>
      <c r="E380" s="121">
        <v>1.8388490907372552</v>
      </c>
      <c r="F380" s="91" t="s">
        <v>1195</v>
      </c>
      <c r="G380" s="91" t="b">
        <v>0</v>
      </c>
      <c r="H380" s="91" t="b">
        <v>0</v>
      </c>
      <c r="I380" s="91" t="b">
        <v>0</v>
      </c>
      <c r="J380" s="91" t="b">
        <v>0</v>
      </c>
      <c r="K380" s="91" t="b">
        <v>0</v>
      </c>
      <c r="L380" s="91" t="b">
        <v>0</v>
      </c>
    </row>
    <row r="381" spans="1:12" ht="15">
      <c r="A381" s="91" t="s">
        <v>275</v>
      </c>
      <c r="B381" s="91" t="s">
        <v>243</v>
      </c>
      <c r="C381" s="91">
        <v>2</v>
      </c>
      <c r="D381" s="121">
        <v>0.004239859093858891</v>
      </c>
      <c r="E381" s="121">
        <v>1.8388490907372552</v>
      </c>
      <c r="F381" s="91" t="s">
        <v>1195</v>
      </c>
      <c r="G381" s="91" t="b">
        <v>0</v>
      </c>
      <c r="H381" s="91" t="b">
        <v>0</v>
      </c>
      <c r="I381" s="91" t="b">
        <v>0</v>
      </c>
      <c r="J381" s="91" t="b">
        <v>0</v>
      </c>
      <c r="K381" s="91" t="b">
        <v>0</v>
      </c>
      <c r="L381" s="91" t="b">
        <v>0</v>
      </c>
    </row>
    <row r="382" spans="1:12" ht="15">
      <c r="A382" s="91" t="s">
        <v>243</v>
      </c>
      <c r="B382" s="91" t="s">
        <v>326</v>
      </c>
      <c r="C382" s="91">
        <v>2</v>
      </c>
      <c r="D382" s="121">
        <v>0.004239859093858891</v>
      </c>
      <c r="E382" s="121">
        <v>1.8388490907372552</v>
      </c>
      <c r="F382" s="91" t="s">
        <v>1195</v>
      </c>
      <c r="G382" s="91" t="b">
        <v>0</v>
      </c>
      <c r="H382" s="91" t="b">
        <v>0</v>
      </c>
      <c r="I382" s="91" t="b">
        <v>0</v>
      </c>
      <c r="J382" s="91" t="b">
        <v>0</v>
      </c>
      <c r="K382" s="91" t="b">
        <v>0</v>
      </c>
      <c r="L382" s="91" t="b">
        <v>0</v>
      </c>
    </row>
    <row r="383" spans="1:12" ht="15">
      <c r="A383" s="91" t="s">
        <v>326</v>
      </c>
      <c r="B383" s="91" t="s">
        <v>274</v>
      </c>
      <c r="C383" s="91">
        <v>2</v>
      </c>
      <c r="D383" s="121">
        <v>0.004239859093858891</v>
      </c>
      <c r="E383" s="121">
        <v>1.8388490907372552</v>
      </c>
      <c r="F383" s="91" t="s">
        <v>1195</v>
      </c>
      <c r="G383" s="91" t="b">
        <v>0</v>
      </c>
      <c r="H383" s="91" t="b">
        <v>0</v>
      </c>
      <c r="I383" s="91" t="b">
        <v>0</v>
      </c>
      <c r="J383" s="91" t="b">
        <v>0</v>
      </c>
      <c r="K383" s="91" t="b">
        <v>0</v>
      </c>
      <c r="L383" s="91" t="b">
        <v>0</v>
      </c>
    </row>
    <row r="384" spans="1:12" ht="15">
      <c r="A384" s="91" t="s">
        <v>274</v>
      </c>
      <c r="B384" s="91" t="s">
        <v>260</v>
      </c>
      <c r="C384" s="91">
        <v>2</v>
      </c>
      <c r="D384" s="121">
        <v>0.004239859093858891</v>
      </c>
      <c r="E384" s="121">
        <v>1.8388490907372552</v>
      </c>
      <c r="F384" s="91" t="s">
        <v>1195</v>
      </c>
      <c r="G384" s="91" t="b">
        <v>0</v>
      </c>
      <c r="H384" s="91" t="b">
        <v>0</v>
      </c>
      <c r="I384" s="91" t="b">
        <v>0</v>
      </c>
      <c r="J384" s="91" t="b">
        <v>0</v>
      </c>
      <c r="K384" s="91" t="b">
        <v>0</v>
      </c>
      <c r="L384" s="91" t="b">
        <v>0</v>
      </c>
    </row>
    <row r="385" spans="1:12" ht="15">
      <c r="A385" s="91" t="s">
        <v>260</v>
      </c>
      <c r="B385" s="91" t="s">
        <v>1563</v>
      </c>
      <c r="C385" s="91">
        <v>2</v>
      </c>
      <c r="D385" s="121">
        <v>0.004239859093858891</v>
      </c>
      <c r="E385" s="121">
        <v>1.8388490907372552</v>
      </c>
      <c r="F385" s="91" t="s">
        <v>1195</v>
      </c>
      <c r="G385" s="91" t="b">
        <v>0</v>
      </c>
      <c r="H385" s="91" t="b">
        <v>0</v>
      </c>
      <c r="I385" s="91" t="b">
        <v>0</v>
      </c>
      <c r="J385" s="91" t="b">
        <v>0</v>
      </c>
      <c r="K385" s="91" t="b">
        <v>0</v>
      </c>
      <c r="L385" s="91" t="b">
        <v>0</v>
      </c>
    </row>
    <row r="386" spans="1:12" ht="15">
      <c r="A386" s="91" t="s">
        <v>1563</v>
      </c>
      <c r="B386" s="91" t="s">
        <v>1564</v>
      </c>
      <c r="C386" s="91">
        <v>2</v>
      </c>
      <c r="D386" s="121">
        <v>0.004239859093858891</v>
      </c>
      <c r="E386" s="121">
        <v>1.8388490907372552</v>
      </c>
      <c r="F386" s="91" t="s">
        <v>1195</v>
      </c>
      <c r="G386" s="91" t="b">
        <v>0</v>
      </c>
      <c r="H386" s="91" t="b">
        <v>0</v>
      </c>
      <c r="I386" s="91" t="b">
        <v>0</v>
      </c>
      <c r="J386" s="91" t="b">
        <v>0</v>
      </c>
      <c r="K386" s="91" t="b">
        <v>0</v>
      </c>
      <c r="L386" s="91" t="b">
        <v>0</v>
      </c>
    </row>
    <row r="387" spans="1:12" ht="15">
      <c r="A387" s="91" t="s">
        <v>1564</v>
      </c>
      <c r="B387" s="91" t="s">
        <v>1334</v>
      </c>
      <c r="C387" s="91">
        <v>2</v>
      </c>
      <c r="D387" s="121">
        <v>0.004239859093858891</v>
      </c>
      <c r="E387" s="121">
        <v>1.5378190950732742</v>
      </c>
      <c r="F387" s="91" t="s">
        <v>1195</v>
      </c>
      <c r="G387" s="91" t="b">
        <v>0</v>
      </c>
      <c r="H387" s="91" t="b">
        <v>0</v>
      </c>
      <c r="I387" s="91" t="b">
        <v>0</v>
      </c>
      <c r="J387" s="91" t="b">
        <v>0</v>
      </c>
      <c r="K387" s="91" t="b">
        <v>0</v>
      </c>
      <c r="L387" s="91" t="b">
        <v>0</v>
      </c>
    </row>
    <row r="388" spans="1:12" ht="15">
      <c r="A388" s="91" t="s">
        <v>1334</v>
      </c>
      <c r="B388" s="91" t="s">
        <v>1565</v>
      </c>
      <c r="C388" s="91">
        <v>2</v>
      </c>
      <c r="D388" s="121">
        <v>0.004239859093858891</v>
      </c>
      <c r="E388" s="121">
        <v>1.5378190950732742</v>
      </c>
      <c r="F388" s="91" t="s">
        <v>1195</v>
      </c>
      <c r="G388" s="91" t="b">
        <v>0</v>
      </c>
      <c r="H388" s="91" t="b">
        <v>0</v>
      </c>
      <c r="I388" s="91" t="b">
        <v>0</v>
      </c>
      <c r="J388" s="91" t="b">
        <v>0</v>
      </c>
      <c r="K388" s="91" t="b">
        <v>0</v>
      </c>
      <c r="L388" s="91" t="b">
        <v>0</v>
      </c>
    </row>
    <row r="389" spans="1:12" ht="15">
      <c r="A389" s="91" t="s">
        <v>1565</v>
      </c>
      <c r="B389" s="91" t="s">
        <v>1566</v>
      </c>
      <c r="C389" s="91">
        <v>2</v>
      </c>
      <c r="D389" s="121">
        <v>0.004239859093858891</v>
      </c>
      <c r="E389" s="121">
        <v>1.8388490907372552</v>
      </c>
      <c r="F389" s="91" t="s">
        <v>1195</v>
      </c>
      <c r="G389" s="91" t="b">
        <v>0</v>
      </c>
      <c r="H389" s="91" t="b">
        <v>0</v>
      </c>
      <c r="I389" s="91" t="b">
        <v>0</v>
      </c>
      <c r="J389" s="91" t="b">
        <v>0</v>
      </c>
      <c r="K389" s="91" t="b">
        <v>0</v>
      </c>
      <c r="L389" s="91" t="b">
        <v>0</v>
      </c>
    </row>
    <row r="390" spans="1:12" ht="15">
      <c r="A390" s="91" t="s">
        <v>1566</v>
      </c>
      <c r="B390" s="91" t="s">
        <v>1567</v>
      </c>
      <c r="C390" s="91">
        <v>2</v>
      </c>
      <c r="D390" s="121">
        <v>0.004239859093858891</v>
      </c>
      <c r="E390" s="121">
        <v>1.8388490907372552</v>
      </c>
      <c r="F390" s="91" t="s">
        <v>1195</v>
      </c>
      <c r="G390" s="91" t="b">
        <v>0</v>
      </c>
      <c r="H390" s="91" t="b">
        <v>0</v>
      </c>
      <c r="I390" s="91" t="b">
        <v>0</v>
      </c>
      <c r="J390" s="91" t="b">
        <v>0</v>
      </c>
      <c r="K390" s="91" t="b">
        <v>0</v>
      </c>
      <c r="L390" s="91" t="b">
        <v>0</v>
      </c>
    </row>
    <row r="391" spans="1:12" ht="15">
      <c r="A391" s="91" t="s">
        <v>1567</v>
      </c>
      <c r="B391" s="91" t="s">
        <v>1302</v>
      </c>
      <c r="C391" s="91">
        <v>2</v>
      </c>
      <c r="D391" s="121">
        <v>0.004239859093858891</v>
      </c>
      <c r="E391" s="121">
        <v>1.8388490907372552</v>
      </c>
      <c r="F391" s="91" t="s">
        <v>1195</v>
      </c>
      <c r="G391" s="91" t="b">
        <v>0</v>
      </c>
      <c r="H391" s="91" t="b">
        <v>0</v>
      </c>
      <c r="I391" s="91" t="b">
        <v>0</v>
      </c>
      <c r="J391" s="91" t="b">
        <v>0</v>
      </c>
      <c r="K391" s="91" t="b">
        <v>0</v>
      </c>
      <c r="L391" s="91" t="b">
        <v>0</v>
      </c>
    </row>
    <row r="392" spans="1:12" ht="15">
      <c r="A392" s="91" t="s">
        <v>1302</v>
      </c>
      <c r="B392" s="91" t="s">
        <v>1568</v>
      </c>
      <c r="C392" s="91">
        <v>2</v>
      </c>
      <c r="D392" s="121">
        <v>0.004239859093858891</v>
      </c>
      <c r="E392" s="121">
        <v>1.8388490907372552</v>
      </c>
      <c r="F392" s="91" t="s">
        <v>1195</v>
      </c>
      <c r="G392" s="91" t="b">
        <v>0</v>
      </c>
      <c r="H392" s="91" t="b">
        <v>0</v>
      </c>
      <c r="I392" s="91" t="b">
        <v>0</v>
      </c>
      <c r="J392" s="91" t="b">
        <v>0</v>
      </c>
      <c r="K392" s="91" t="b">
        <v>0</v>
      </c>
      <c r="L392" s="91" t="b">
        <v>0</v>
      </c>
    </row>
    <row r="393" spans="1:12" ht="15">
      <c r="A393" s="91" t="s">
        <v>1568</v>
      </c>
      <c r="B393" s="91" t="s">
        <v>1525</v>
      </c>
      <c r="C393" s="91">
        <v>2</v>
      </c>
      <c r="D393" s="121">
        <v>0.004239859093858891</v>
      </c>
      <c r="E393" s="121">
        <v>1.5378190950732742</v>
      </c>
      <c r="F393" s="91" t="s">
        <v>1195</v>
      </c>
      <c r="G393" s="91" t="b">
        <v>0</v>
      </c>
      <c r="H393" s="91" t="b">
        <v>0</v>
      </c>
      <c r="I393" s="91" t="b">
        <v>0</v>
      </c>
      <c r="J393" s="91" t="b">
        <v>0</v>
      </c>
      <c r="K393" s="91" t="b">
        <v>0</v>
      </c>
      <c r="L393" s="91" t="b">
        <v>0</v>
      </c>
    </row>
    <row r="394" spans="1:12" ht="15">
      <c r="A394" s="91" t="s">
        <v>1525</v>
      </c>
      <c r="B394" s="91" t="s">
        <v>1259</v>
      </c>
      <c r="C394" s="91">
        <v>2</v>
      </c>
      <c r="D394" s="121">
        <v>0.004239859093858891</v>
      </c>
      <c r="E394" s="121">
        <v>1.236789099409293</v>
      </c>
      <c r="F394" s="91" t="s">
        <v>1195</v>
      </c>
      <c r="G394" s="91" t="b">
        <v>0</v>
      </c>
      <c r="H394" s="91" t="b">
        <v>0</v>
      </c>
      <c r="I394" s="91" t="b">
        <v>0</v>
      </c>
      <c r="J394" s="91" t="b">
        <v>0</v>
      </c>
      <c r="K394" s="91" t="b">
        <v>0</v>
      </c>
      <c r="L394" s="91" t="b">
        <v>0</v>
      </c>
    </row>
    <row r="395" spans="1:12" ht="15">
      <c r="A395" s="91" t="s">
        <v>1259</v>
      </c>
      <c r="B395" s="91" t="s">
        <v>1569</v>
      </c>
      <c r="C395" s="91">
        <v>2</v>
      </c>
      <c r="D395" s="121">
        <v>0.004239859093858891</v>
      </c>
      <c r="E395" s="121">
        <v>1.5378190950732742</v>
      </c>
      <c r="F395" s="91" t="s">
        <v>1195</v>
      </c>
      <c r="G395" s="91" t="b">
        <v>0</v>
      </c>
      <c r="H395" s="91" t="b">
        <v>0</v>
      </c>
      <c r="I395" s="91" t="b">
        <v>0</v>
      </c>
      <c r="J395" s="91" t="b">
        <v>0</v>
      </c>
      <c r="K395" s="91" t="b">
        <v>0</v>
      </c>
      <c r="L395" s="91" t="b">
        <v>0</v>
      </c>
    </row>
    <row r="396" spans="1:12" ht="15">
      <c r="A396" s="91" t="s">
        <v>1569</v>
      </c>
      <c r="B396" s="91" t="s">
        <v>1332</v>
      </c>
      <c r="C396" s="91">
        <v>2</v>
      </c>
      <c r="D396" s="121">
        <v>0.004239859093858891</v>
      </c>
      <c r="E396" s="121">
        <v>1.8388490907372552</v>
      </c>
      <c r="F396" s="91" t="s">
        <v>1195</v>
      </c>
      <c r="G396" s="91" t="b">
        <v>0</v>
      </c>
      <c r="H396" s="91" t="b">
        <v>0</v>
      </c>
      <c r="I396" s="91" t="b">
        <v>0</v>
      </c>
      <c r="J396" s="91" t="b">
        <v>0</v>
      </c>
      <c r="K396" s="91" t="b">
        <v>0</v>
      </c>
      <c r="L396" s="91" t="b">
        <v>0</v>
      </c>
    </row>
    <row r="397" spans="1:12" ht="15">
      <c r="A397" s="91" t="s">
        <v>1332</v>
      </c>
      <c r="B397" s="91" t="s">
        <v>1570</v>
      </c>
      <c r="C397" s="91">
        <v>2</v>
      </c>
      <c r="D397" s="121">
        <v>0.004239859093858891</v>
      </c>
      <c r="E397" s="121">
        <v>1.8388490907372552</v>
      </c>
      <c r="F397" s="91" t="s">
        <v>1195</v>
      </c>
      <c r="G397" s="91" t="b">
        <v>0</v>
      </c>
      <c r="H397" s="91" t="b">
        <v>0</v>
      </c>
      <c r="I397" s="91" t="b">
        <v>0</v>
      </c>
      <c r="J397" s="91" t="b">
        <v>0</v>
      </c>
      <c r="K397" s="91" t="b">
        <v>0</v>
      </c>
      <c r="L397" s="91" t="b">
        <v>0</v>
      </c>
    </row>
    <row r="398" spans="1:12" ht="15">
      <c r="A398" s="91" t="s">
        <v>1570</v>
      </c>
      <c r="B398" s="91" t="s">
        <v>1571</v>
      </c>
      <c r="C398" s="91">
        <v>2</v>
      </c>
      <c r="D398" s="121">
        <v>0.004239859093858891</v>
      </c>
      <c r="E398" s="121">
        <v>1.8388490907372552</v>
      </c>
      <c r="F398" s="91" t="s">
        <v>1195</v>
      </c>
      <c r="G398" s="91" t="b">
        <v>0</v>
      </c>
      <c r="H398" s="91" t="b">
        <v>0</v>
      </c>
      <c r="I398" s="91" t="b">
        <v>0</v>
      </c>
      <c r="J398" s="91" t="b">
        <v>0</v>
      </c>
      <c r="K398" s="91" t="b">
        <v>0</v>
      </c>
      <c r="L398" s="91" t="b">
        <v>0</v>
      </c>
    </row>
    <row r="399" spans="1:12" ht="15">
      <c r="A399" s="91" t="s">
        <v>1571</v>
      </c>
      <c r="B399" s="91" t="s">
        <v>1572</v>
      </c>
      <c r="C399" s="91">
        <v>2</v>
      </c>
      <c r="D399" s="121">
        <v>0.004239859093858891</v>
      </c>
      <c r="E399" s="121">
        <v>1.8388490907372552</v>
      </c>
      <c r="F399" s="91" t="s">
        <v>1195</v>
      </c>
      <c r="G399" s="91" t="b">
        <v>0</v>
      </c>
      <c r="H399" s="91" t="b">
        <v>0</v>
      </c>
      <c r="I399" s="91" t="b">
        <v>0</v>
      </c>
      <c r="J399" s="91" t="b">
        <v>0</v>
      </c>
      <c r="K399" s="91" t="b">
        <v>0</v>
      </c>
      <c r="L399" s="91" t="b">
        <v>0</v>
      </c>
    </row>
    <row r="400" spans="1:12" ht="15">
      <c r="A400" s="91" t="s">
        <v>1572</v>
      </c>
      <c r="B400" s="91" t="s">
        <v>1573</v>
      </c>
      <c r="C400" s="91">
        <v>2</v>
      </c>
      <c r="D400" s="121">
        <v>0.004239859093858891</v>
      </c>
      <c r="E400" s="121">
        <v>1.8388490907372552</v>
      </c>
      <c r="F400" s="91" t="s">
        <v>1195</v>
      </c>
      <c r="G400" s="91" t="b">
        <v>0</v>
      </c>
      <c r="H400" s="91" t="b">
        <v>0</v>
      </c>
      <c r="I400" s="91" t="b">
        <v>0</v>
      </c>
      <c r="J400" s="91" t="b">
        <v>0</v>
      </c>
      <c r="K400" s="91" t="b">
        <v>0</v>
      </c>
      <c r="L400" s="91" t="b">
        <v>0</v>
      </c>
    </row>
    <row r="401" spans="1:12" ht="15">
      <c r="A401" s="91" t="s">
        <v>1573</v>
      </c>
      <c r="B401" s="91" t="s">
        <v>1263</v>
      </c>
      <c r="C401" s="91">
        <v>2</v>
      </c>
      <c r="D401" s="121">
        <v>0.004239859093858891</v>
      </c>
      <c r="E401" s="121">
        <v>1.8388490907372552</v>
      </c>
      <c r="F401" s="91" t="s">
        <v>1195</v>
      </c>
      <c r="G401" s="91" t="b">
        <v>0</v>
      </c>
      <c r="H401" s="91" t="b">
        <v>0</v>
      </c>
      <c r="I401" s="91" t="b">
        <v>0</v>
      </c>
      <c r="J401" s="91" t="b">
        <v>0</v>
      </c>
      <c r="K401" s="91" t="b">
        <v>0</v>
      </c>
      <c r="L401" s="91" t="b">
        <v>0</v>
      </c>
    </row>
    <row r="402" spans="1:12" ht="15">
      <c r="A402" s="91" t="s">
        <v>1605</v>
      </c>
      <c r="B402" s="91" t="s">
        <v>1261</v>
      </c>
      <c r="C402" s="91">
        <v>2</v>
      </c>
      <c r="D402" s="121">
        <v>0.004239859093858891</v>
      </c>
      <c r="E402" s="121">
        <v>1.8388490907372552</v>
      </c>
      <c r="F402" s="91" t="s">
        <v>1195</v>
      </c>
      <c r="G402" s="91" t="b">
        <v>0</v>
      </c>
      <c r="H402" s="91" t="b">
        <v>0</v>
      </c>
      <c r="I402" s="91" t="b">
        <v>0</v>
      </c>
      <c r="J402" s="91" t="b">
        <v>0</v>
      </c>
      <c r="K402" s="91" t="b">
        <v>0</v>
      </c>
      <c r="L402" s="91" t="b">
        <v>0</v>
      </c>
    </row>
    <row r="403" spans="1:12" ht="15">
      <c r="A403" s="91" t="s">
        <v>1261</v>
      </c>
      <c r="B403" s="91" t="s">
        <v>1606</v>
      </c>
      <c r="C403" s="91">
        <v>2</v>
      </c>
      <c r="D403" s="121">
        <v>0.004239859093858891</v>
      </c>
      <c r="E403" s="121">
        <v>1.8388490907372552</v>
      </c>
      <c r="F403" s="91" t="s">
        <v>1195</v>
      </c>
      <c r="G403" s="91" t="b">
        <v>0</v>
      </c>
      <c r="H403" s="91" t="b">
        <v>0</v>
      </c>
      <c r="I403" s="91" t="b">
        <v>0</v>
      </c>
      <c r="J403" s="91" t="b">
        <v>0</v>
      </c>
      <c r="K403" s="91" t="b">
        <v>0</v>
      </c>
      <c r="L403" s="91" t="b">
        <v>0</v>
      </c>
    </row>
    <row r="404" spans="1:12" ht="15">
      <c r="A404" s="91" t="s">
        <v>1606</v>
      </c>
      <c r="B404" s="91" t="s">
        <v>1305</v>
      </c>
      <c r="C404" s="91">
        <v>2</v>
      </c>
      <c r="D404" s="121">
        <v>0.004239859093858891</v>
      </c>
      <c r="E404" s="121">
        <v>1.8388490907372552</v>
      </c>
      <c r="F404" s="91" t="s">
        <v>1195</v>
      </c>
      <c r="G404" s="91" t="b">
        <v>0</v>
      </c>
      <c r="H404" s="91" t="b">
        <v>0</v>
      </c>
      <c r="I404" s="91" t="b">
        <v>0</v>
      </c>
      <c r="J404" s="91" t="b">
        <v>0</v>
      </c>
      <c r="K404" s="91" t="b">
        <v>0</v>
      </c>
      <c r="L404" s="91" t="b">
        <v>0</v>
      </c>
    </row>
    <row r="405" spans="1:12" ht="15">
      <c r="A405" s="91" t="s">
        <v>1305</v>
      </c>
      <c r="B405" s="91" t="s">
        <v>1295</v>
      </c>
      <c r="C405" s="91">
        <v>2</v>
      </c>
      <c r="D405" s="121">
        <v>0.004239859093858891</v>
      </c>
      <c r="E405" s="121">
        <v>1.8388490907372552</v>
      </c>
      <c r="F405" s="91" t="s">
        <v>1195</v>
      </c>
      <c r="G405" s="91" t="b">
        <v>0</v>
      </c>
      <c r="H405" s="91" t="b">
        <v>0</v>
      </c>
      <c r="I405" s="91" t="b">
        <v>0</v>
      </c>
      <c r="J405" s="91" t="b">
        <v>0</v>
      </c>
      <c r="K405" s="91" t="b">
        <v>0</v>
      </c>
      <c r="L405" s="91" t="b">
        <v>0</v>
      </c>
    </row>
    <row r="406" spans="1:12" ht="15">
      <c r="A406" s="91" t="s">
        <v>1295</v>
      </c>
      <c r="B406" s="91" t="s">
        <v>1607</v>
      </c>
      <c r="C406" s="91">
        <v>2</v>
      </c>
      <c r="D406" s="121">
        <v>0.004239859093858891</v>
      </c>
      <c r="E406" s="121">
        <v>1.8388490907372552</v>
      </c>
      <c r="F406" s="91" t="s">
        <v>1195</v>
      </c>
      <c r="G406" s="91" t="b">
        <v>0</v>
      </c>
      <c r="H406" s="91" t="b">
        <v>0</v>
      </c>
      <c r="I406" s="91" t="b">
        <v>0</v>
      </c>
      <c r="J406" s="91" t="b">
        <v>0</v>
      </c>
      <c r="K406" s="91" t="b">
        <v>0</v>
      </c>
      <c r="L406" s="91" t="b">
        <v>0</v>
      </c>
    </row>
    <row r="407" spans="1:12" ht="15">
      <c r="A407" s="91" t="s">
        <v>1607</v>
      </c>
      <c r="B407" s="91" t="s">
        <v>1608</v>
      </c>
      <c r="C407" s="91">
        <v>2</v>
      </c>
      <c r="D407" s="121">
        <v>0.004239859093858891</v>
      </c>
      <c r="E407" s="121">
        <v>1.8388490907372552</v>
      </c>
      <c r="F407" s="91" t="s">
        <v>1195</v>
      </c>
      <c r="G407" s="91" t="b">
        <v>0</v>
      </c>
      <c r="H407" s="91" t="b">
        <v>0</v>
      </c>
      <c r="I407" s="91" t="b">
        <v>0</v>
      </c>
      <c r="J407" s="91" t="b">
        <v>0</v>
      </c>
      <c r="K407" s="91" t="b">
        <v>0</v>
      </c>
      <c r="L407" s="91" t="b">
        <v>0</v>
      </c>
    </row>
    <row r="408" spans="1:12" ht="15">
      <c r="A408" s="91" t="s">
        <v>1608</v>
      </c>
      <c r="B408" s="91" t="s">
        <v>1609</v>
      </c>
      <c r="C408" s="91">
        <v>2</v>
      </c>
      <c r="D408" s="121">
        <v>0.004239859093858891</v>
      </c>
      <c r="E408" s="121">
        <v>1.8388490907372552</v>
      </c>
      <c r="F408" s="91" t="s">
        <v>1195</v>
      </c>
      <c r="G408" s="91" t="b">
        <v>0</v>
      </c>
      <c r="H408" s="91" t="b">
        <v>0</v>
      </c>
      <c r="I408" s="91" t="b">
        <v>0</v>
      </c>
      <c r="J408" s="91" t="b">
        <v>0</v>
      </c>
      <c r="K408" s="91" t="b">
        <v>0</v>
      </c>
      <c r="L408" s="91" t="b">
        <v>0</v>
      </c>
    </row>
    <row r="409" spans="1:12" ht="15">
      <c r="A409" s="91" t="s">
        <v>1609</v>
      </c>
      <c r="B409" s="91" t="s">
        <v>1262</v>
      </c>
      <c r="C409" s="91">
        <v>2</v>
      </c>
      <c r="D409" s="121">
        <v>0.004239859093858891</v>
      </c>
      <c r="E409" s="121">
        <v>1.8388490907372552</v>
      </c>
      <c r="F409" s="91" t="s">
        <v>1195</v>
      </c>
      <c r="G409" s="91" t="b">
        <v>0</v>
      </c>
      <c r="H409" s="91" t="b">
        <v>0</v>
      </c>
      <c r="I409" s="91" t="b">
        <v>0</v>
      </c>
      <c r="J409" s="91" t="b">
        <v>0</v>
      </c>
      <c r="K409" s="91" t="b">
        <v>0</v>
      </c>
      <c r="L409" s="91" t="b">
        <v>0</v>
      </c>
    </row>
    <row r="410" spans="1:12" ht="15">
      <c r="A410" s="91" t="s">
        <v>1262</v>
      </c>
      <c r="B410" s="91" t="s">
        <v>1610</v>
      </c>
      <c r="C410" s="91">
        <v>2</v>
      </c>
      <c r="D410" s="121">
        <v>0.004239859093858891</v>
      </c>
      <c r="E410" s="121">
        <v>1.8388490907372552</v>
      </c>
      <c r="F410" s="91" t="s">
        <v>1195</v>
      </c>
      <c r="G410" s="91" t="b">
        <v>0</v>
      </c>
      <c r="H410" s="91" t="b">
        <v>0</v>
      </c>
      <c r="I410" s="91" t="b">
        <v>0</v>
      </c>
      <c r="J410" s="91" t="b">
        <v>0</v>
      </c>
      <c r="K410" s="91" t="b">
        <v>0</v>
      </c>
      <c r="L410" s="91" t="b">
        <v>0</v>
      </c>
    </row>
    <row r="411" spans="1:12" ht="15">
      <c r="A411" s="91" t="s">
        <v>1610</v>
      </c>
      <c r="B411" s="91" t="s">
        <v>1611</v>
      </c>
      <c r="C411" s="91">
        <v>2</v>
      </c>
      <c r="D411" s="121">
        <v>0.004239859093858891</v>
      </c>
      <c r="E411" s="121">
        <v>1.8388490907372552</v>
      </c>
      <c r="F411" s="91" t="s">
        <v>1195</v>
      </c>
      <c r="G411" s="91" t="b">
        <v>0</v>
      </c>
      <c r="H411" s="91" t="b">
        <v>0</v>
      </c>
      <c r="I411" s="91" t="b">
        <v>0</v>
      </c>
      <c r="J411" s="91" t="b">
        <v>0</v>
      </c>
      <c r="K411" s="91" t="b">
        <v>0</v>
      </c>
      <c r="L411" s="91" t="b">
        <v>0</v>
      </c>
    </row>
    <row r="412" spans="1:12" ht="15">
      <c r="A412" s="91" t="s">
        <v>1611</v>
      </c>
      <c r="B412" s="91" t="s">
        <v>1612</v>
      </c>
      <c r="C412" s="91">
        <v>2</v>
      </c>
      <c r="D412" s="121">
        <v>0.004239859093858891</v>
      </c>
      <c r="E412" s="121">
        <v>1.8388490907372552</v>
      </c>
      <c r="F412" s="91" t="s">
        <v>1195</v>
      </c>
      <c r="G412" s="91" t="b">
        <v>0</v>
      </c>
      <c r="H412" s="91" t="b">
        <v>0</v>
      </c>
      <c r="I412" s="91" t="b">
        <v>0</v>
      </c>
      <c r="J412" s="91" t="b">
        <v>0</v>
      </c>
      <c r="K412" s="91" t="b">
        <v>0</v>
      </c>
      <c r="L412" s="91" t="b">
        <v>0</v>
      </c>
    </row>
    <row r="413" spans="1:12" ht="15">
      <c r="A413" s="91" t="s">
        <v>1612</v>
      </c>
      <c r="B413" s="91" t="s">
        <v>1613</v>
      </c>
      <c r="C413" s="91">
        <v>2</v>
      </c>
      <c r="D413" s="121">
        <v>0.004239859093858891</v>
      </c>
      <c r="E413" s="121">
        <v>1.8388490907372552</v>
      </c>
      <c r="F413" s="91" t="s">
        <v>1195</v>
      </c>
      <c r="G413" s="91" t="b">
        <v>0</v>
      </c>
      <c r="H413" s="91" t="b">
        <v>0</v>
      </c>
      <c r="I413" s="91" t="b">
        <v>0</v>
      </c>
      <c r="J413" s="91" t="b">
        <v>0</v>
      </c>
      <c r="K413" s="91" t="b">
        <v>0</v>
      </c>
      <c r="L413" s="91" t="b">
        <v>0</v>
      </c>
    </row>
    <row r="414" spans="1:12" ht="15">
      <c r="A414" s="91" t="s">
        <v>1613</v>
      </c>
      <c r="B414" s="91" t="s">
        <v>1259</v>
      </c>
      <c r="C414" s="91">
        <v>2</v>
      </c>
      <c r="D414" s="121">
        <v>0.004239859093858891</v>
      </c>
      <c r="E414" s="121">
        <v>1.5378190950732742</v>
      </c>
      <c r="F414" s="91" t="s">
        <v>1195</v>
      </c>
      <c r="G414" s="91" t="b">
        <v>0</v>
      </c>
      <c r="H414" s="91" t="b">
        <v>0</v>
      </c>
      <c r="I414" s="91" t="b">
        <v>0</v>
      </c>
      <c r="J414" s="91" t="b">
        <v>0</v>
      </c>
      <c r="K414" s="91" t="b">
        <v>0</v>
      </c>
      <c r="L414" s="91" t="b">
        <v>0</v>
      </c>
    </row>
    <row r="415" spans="1:12" ht="15">
      <c r="A415" s="91" t="s">
        <v>1259</v>
      </c>
      <c r="B415" s="91" t="s">
        <v>1614</v>
      </c>
      <c r="C415" s="91">
        <v>2</v>
      </c>
      <c r="D415" s="121">
        <v>0.004239859093858891</v>
      </c>
      <c r="E415" s="121">
        <v>1.5378190950732742</v>
      </c>
      <c r="F415" s="91" t="s">
        <v>1195</v>
      </c>
      <c r="G415" s="91" t="b">
        <v>0</v>
      </c>
      <c r="H415" s="91" t="b">
        <v>0</v>
      </c>
      <c r="I415" s="91" t="b">
        <v>0</v>
      </c>
      <c r="J415" s="91" t="b">
        <v>0</v>
      </c>
      <c r="K415" s="91" t="b">
        <v>0</v>
      </c>
      <c r="L415" s="91" t="b">
        <v>0</v>
      </c>
    </row>
    <row r="416" spans="1:12" ht="15">
      <c r="A416" s="91" t="s">
        <v>1614</v>
      </c>
      <c r="B416" s="91" t="s">
        <v>1615</v>
      </c>
      <c r="C416" s="91">
        <v>2</v>
      </c>
      <c r="D416" s="121">
        <v>0.004239859093858891</v>
      </c>
      <c r="E416" s="121">
        <v>1.8388490907372552</v>
      </c>
      <c r="F416" s="91" t="s">
        <v>1195</v>
      </c>
      <c r="G416" s="91" t="b">
        <v>0</v>
      </c>
      <c r="H416" s="91" t="b">
        <v>0</v>
      </c>
      <c r="I416" s="91" t="b">
        <v>0</v>
      </c>
      <c r="J416" s="91" t="b">
        <v>0</v>
      </c>
      <c r="K416" s="91" t="b">
        <v>0</v>
      </c>
      <c r="L416" s="91" t="b">
        <v>0</v>
      </c>
    </row>
    <row r="417" spans="1:12" ht="15">
      <c r="A417" s="91" t="s">
        <v>1615</v>
      </c>
      <c r="B417" s="91" t="s">
        <v>1616</v>
      </c>
      <c r="C417" s="91">
        <v>2</v>
      </c>
      <c r="D417" s="121">
        <v>0.004239859093858891</v>
      </c>
      <c r="E417" s="121">
        <v>1.8388490907372552</v>
      </c>
      <c r="F417" s="91" t="s">
        <v>1195</v>
      </c>
      <c r="G417" s="91" t="b">
        <v>0</v>
      </c>
      <c r="H417" s="91" t="b">
        <v>0</v>
      </c>
      <c r="I417" s="91" t="b">
        <v>0</v>
      </c>
      <c r="J417" s="91" t="b">
        <v>0</v>
      </c>
      <c r="K417" s="91" t="b">
        <v>0</v>
      </c>
      <c r="L417" s="91" t="b">
        <v>0</v>
      </c>
    </row>
    <row r="418" spans="1:12" ht="15">
      <c r="A418" s="91" t="s">
        <v>1616</v>
      </c>
      <c r="B418" s="91" t="s">
        <v>1617</v>
      </c>
      <c r="C418" s="91">
        <v>2</v>
      </c>
      <c r="D418" s="121">
        <v>0.004239859093858891</v>
      </c>
      <c r="E418" s="121">
        <v>1.8388490907372552</v>
      </c>
      <c r="F418" s="91" t="s">
        <v>1195</v>
      </c>
      <c r="G418" s="91" t="b">
        <v>0</v>
      </c>
      <c r="H418" s="91" t="b">
        <v>0</v>
      </c>
      <c r="I418" s="91" t="b">
        <v>0</v>
      </c>
      <c r="J418" s="91" t="b">
        <v>0</v>
      </c>
      <c r="K418" s="91" t="b">
        <v>0</v>
      </c>
      <c r="L418" s="91" t="b">
        <v>0</v>
      </c>
    </row>
    <row r="419" spans="1:12" ht="15">
      <c r="A419" s="91" t="s">
        <v>1617</v>
      </c>
      <c r="B419" s="91" t="s">
        <v>1525</v>
      </c>
      <c r="C419" s="91">
        <v>2</v>
      </c>
      <c r="D419" s="121">
        <v>0.004239859093858891</v>
      </c>
      <c r="E419" s="121">
        <v>1.5378190950732742</v>
      </c>
      <c r="F419" s="91" t="s">
        <v>1195</v>
      </c>
      <c r="G419" s="91" t="b">
        <v>0</v>
      </c>
      <c r="H419" s="91" t="b">
        <v>0</v>
      </c>
      <c r="I419" s="91" t="b">
        <v>0</v>
      </c>
      <c r="J419" s="91" t="b">
        <v>0</v>
      </c>
      <c r="K419" s="91" t="b">
        <v>0</v>
      </c>
      <c r="L419" s="91" t="b">
        <v>0</v>
      </c>
    </row>
    <row r="420" spans="1:12" ht="15">
      <c r="A420" s="91" t="s">
        <v>1525</v>
      </c>
      <c r="B420" s="91" t="s">
        <v>1618</v>
      </c>
      <c r="C420" s="91">
        <v>2</v>
      </c>
      <c r="D420" s="121">
        <v>0.004239859093858891</v>
      </c>
      <c r="E420" s="121">
        <v>1.5378190950732742</v>
      </c>
      <c r="F420" s="91" t="s">
        <v>1195</v>
      </c>
      <c r="G420" s="91" t="b">
        <v>0</v>
      </c>
      <c r="H420" s="91" t="b">
        <v>0</v>
      </c>
      <c r="I420" s="91" t="b">
        <v>0</v>
      </c>
      <c r="J420" s="91" t="b">
        <v>0</v>
      </c>
      <c r="K420" s="91" t="b">
        <v>0</v>
      </c>
      <c r="L420" s="91" t="b">
        <v>0</v>
      </c>
    </row>
    <row r="421" spans="1:12" ht="15">
      <c r="A421" s="91" t="s">
        <v>1618</v>
      </c>
      <c r="B421" s="91" t="s">
        <v>1619</v>
      </c>
      <c r="C421" s="91">
        <v>2</v>
      </c>
      <c r="D421" s="121">
        <v>0.004239859093858891</v>
      </c>
      <c r="E421" s="121">
        <v>1.8388490907372552</v>
      </c>
      <c r="F421" s="91" t="s">
        <v>1195</v>
      </c>
      <c r="G421" s="91" t="b">
        <v>0</v>
      </c>
      <c r="H421" s="91" t="b">
        <v>0</v>
      </c>
      <c r="I421" s="91" t="b">
        <v>0</v>
      </c>
      <c r="J421" s="91" t="b">
        <v>0</v>
      </c>
      <c r="K421" s="91" t="b">
        <v>0</v>
      </c>
      <c r="L421" s="91" t="b">
        <v>0</v>
      </c>
    </row>
    <row r="422" spans="1:12" ht="15">
      <c r="A422" s="91" t="s">
        <v>1619</v>
      </c>
      <c r="B422" s="91" t="s">
        <v>1284</v>
      </c>
      <c r="C422" s="91">
        <v>2</v>
      </c>
      <c r="D422" s="121">
        <v>0.004239859093858891</v>
      </c>
      <c r="E422" s="121">
        <v>1.8388490907372552</v>
      </c>
      <c r="F422" s="91" t="s">
        <v>1195</v>
      </c>
      <c r="G422" s="91" t="b">
        <v>0</v>
      </c>
      <c r="H422" s="91" t="b">
        <v>0</v>
      </c>
      <c r="I422" s="91" t="b">
        <v>0</v>
      </c>
      <c r="J422" s="91" t="b">
        <v>0</v>
      </c>
      <c r="K422" s="91" t="b">
        <v>0</v>
      </c>
      <c r="L422" s="91" t="b">
        <v>0</v>
      </c>
    </row>
    <row r="423" spans="1:12" ht="15">
      <c r="A423" s="91" t="s">
        <v>1284</v>
      </c>
      <c r="B423" s="91" t="s">
        <v>1620</v>
      </c>
      <c r="C423" s="91">
        <v>2</v>
      </c>
      <c r="D423" s="121">
        <v>0.004239859093858891</v>
      </c>
      <c r="E423" s="121">
        <v>1.8388490907372552</v>
      </c>
      <c r="F423" s="91" t="s">
        <v>1195</v>
      </c>
      <c r="G423" s="91" t="b">
        <v>0</v>
      </c>
      <c r="H423" s="91" t="b">
        <v>0</v>
      </c>
      <c r="I423" s="91" t="b">
        <v>0</v>
      </c>
      <c r="J423" s="91" t="b">
        <v>0</v>
      </c>
      <c r="K423" s="91" t="b">
        <v>0</v>
      </c>
      <c r="L423" s="91" t="b">
        <v>0</v>
      </c>
    </row>
    <row r="424" spans="1:12" ht="15">
      <c r="A424" s="91" t="s">
        <v>1620</v>
      </c>
      <c r="B424" s="91" t="s">
        <v>1621</v>
      </c>
      <c r="C424" s="91">
        <v>2</v>
      </c>
      <c r="D424" s="121">
        <v>0.004239859093858891</v>
      </c>
      <c r="E424" s="121">
        <v>1.8388490907372552</v>
      </c>
      <c r="F424" s="91" t="s">
        <v>1195</v>
      </c>
      <c r="G424" s="91" t="b">
        <v>0</v>
      </c>
      <c r="H424" s="91" t="b">
        <v>0</v>
      </c>
      <c r="I424" s="91" t="b">
        <v>0</v>
      </c>
      <c r="J424" s="91" t="b">
        <v>0</v>
      </c>
      <c r="K424" s="91" t="b">
        <v>0</v>
      </c>
      <c r="L424" s="91" t="b">
        <v>0</v>
      </c>
    </row>
    <row r="425" spans="1:12" ht="15">
      <c r="A425" s="91" t="s">
        <v>1621</v>
      </c>
      <c r="B425" s="91" t="s">
        <v>1329</v>
      </c>
      <c r="C425" s="91">
        <v>2</v>
      </c>
      <c r="D425" s="121">
        <v>0.004239859093858891</v>
      </c>
      <c r="E425" s="121">
        <v>1.8388490907372552</v>
      </c>
      <c r="F425" s="91" t="s">
        <v>1195</v>
      </c>
      <c r="G425" s="91" t="b">
        <v>0</v>
      </c>
      <c r="H425" s="91" t="b">
        <v>0</v>
      </c>
      <c r="I425" s="91" t="b">
        <v>0</v>
      </c>
      <c r="J425" s="91" t="b">
        <v>0</v>
      </c>
      <c r="K425" s="91" t="b">
        <v>0</v>
      </c>
      <c r="L425" s="91" t="b">
        <v>0</v>
      </c>
    </row>
    <row r="426" spans="1:12" ht="15">
      <c r="A426" s="91" t="s">
        <v>1329</v>
      </c>
      <c r="B426" s="91" t="s">
        <v>1334</v>
      </c>
      <c r="C426" s="91">
        <v>2</v>
      </c>
      <c r="D426" s="121">
        <v>0.004239859093858891</v>
      </c>
      <c r="E426" s="121">
        <v>1.5378190950732742</v>
      </c>
      <c r="F426" s="91" t="s">
        <v>1195</v>
      </c>
      <c r="G426" s="91" t="b">
        <v>0</v>
      </c>
      <c r="H426" s="91" t="b">
        <v>0</v>
      </c>
      <c r="I426" s="91" t="b">
        <v>0</v>
      </c>
      <c r="J426" s="91" t="b">
        <v>0</v>
      </c>
      <c r="K426" s="91" t="b">
        <v>0</v>
      </c>
      <c r="L426" s="91" t="b">
        <v>0</v>
      </c>
    </row>
    <row r="427" spans="1:12" ht="15">
      <c r="A427" s="91" t="s">
        <v>1334</v>
      </c>
      <c r="B427" s="91" t="s">
        <v>1622</v>
      </c>
      <c r="C427" s="91">
        <v>2</v>
      </c>
      <c r="D427" s="121">
        <v>0.004239859093858891</v>
      </c>
      <c r="E427" s="121">
        <v>1.5378190950732742</v>
      </c>
      <c r="F427" s="91" t="s">
        <v>1195</v>
      </c>
      <c r="G427" s="91" t="b">
        <v>0</v>
      </c>
      <c r="H427" s="91" t="b">
        <v>0</v>
      </c>
      <c r="I427" s="91" t="b">
        <v>0</v>
      </c>
      <c r="J427" s="91" t="b">
        <v>0</v>
      </c>
      <c r="K427" s="91" t="b">
        <v>0</v>
      </c>
      <c r="L427" s="91" t="b">
        <v>0</v>
      </c>
    </row>
    <row r="428" spans="1:12" ht="15">
      <c r="A428" s="91" t="s">
        <v>1622</v>
      </c>
      <c r="B428" s="91" t="s">
        <v>1296</v>
      </c>
      <c r="C428" s="91">
        <v>2</v>
      </c>
      <c r="D428" s="121">
        <v>0.004239859093858891</v>
      </c>
      <c r="E428" s="121">
        <v>1.8388490907372552</v>
      </c>
      <c r="F428" s="91" t="s">
        <v>1195</v>
      </c>
      <c r="G428" s="91" t="b">
        <v>0</v>
      </c>
      <c r="H428" s="91" t="b">
        <v>0</v>
      </c>
      <c r="I428" s="91" t="b">
        <v>0</v>
      </c>
      <c r="J428" s="91" t="b">
        <v>0</v>
      </c>
      <c r="K428" s="91" t="b">
        <v>0</v>
      </c>
      <c r="L428" s="91" t="b">
        <v>0</v>
      </c>
    </row>
    <row r="429" spans="1:12" ht="15">
      <c r="A429" s="91" t="s">
        <v>1296</v>
      </c>
      <c r="B429" s="91" t="s">
        <v>1521</v>
      </c>
      <c r="C429" s="91">
        <v>2</v>
      </c>
      <c r="D429" s="121">
        <v>0.004239859093858891</v>
      </c>
      <c r="E429" s="121">
        <v>1.8388490907372552</v>
      </c>
      <c r="F429" s="91" t="s">
        <v>1195</v>
      </c>
      <c r="G429" s="91" t="b">
        <v>0</v>
      </c>
      <c r="H429" s="91" t="b">
        <v>0</v>
      </c>
      <c r="I429" s="91" t="b">
        <v>0</v>
      </c>
      <c r="J429" s="91" t="b">
        <v>0</v>
      </c>
      <c r="K429" s="91" t="b">
        <v>0</v>
      </c>
      <c r="L429" s="91" t="b">
        <v>0</v>
      </c>
    </row>
    <row r="430" spans="1:12" ht="15">
      <c r="A430" s="91" t="s">
        <v>1521</v>
      </c>
      <c r="B430" s="91" t="s">
        <v>1623</v>
      </c>
      <c r="C430" s="91">
        <v>2</v>
      </c>
      <c r="D430" s="121">
        <v>0.004239859093858891</v>
      </c>
      <c r="E430" s="121">
        <v>1.8388490907372552</v>
      </c>
      <c r="F430" s="91" t="s">
        <v>1195</v>
      </c>
      <c r="G430" s="91" t="b">
        <v>0</v>
      </c>
      <c r="H430" s="91" t="b">
        <v>0</v>
      </c>
      <c r="I430" s="91" t="b">
        <v>0</v>
      </c>
      <c r="J430" s="91" t="b">
        <v>0</v>
      </c>
      <c r="K430" s="91" t="b">
        <v>0</v>
      </c>
      <c r="L430" s="91" t="b">
        <v>0</v>
      </c>
    </row>
    <row r="431" spans="1:12" ht="15">
      <c r="A431" s="91" t="s">
        <v>1623</v>
      </c>
      <c r="B431" s="91" t="s">
        <v>1624</v>
      </c>
      <c r="C431" s="91">
        <v>2</v>
      </c>
      <c r="D431" s="121">
        <v>0.004239859093858891</v>
      </c>
      <c r="E431" s="121">
        <v>1.8388490907372552</v>
      </c>
      <c r="F431" s="91" t="s">
        <v>1195</v>
      </c>
      <c r="G431" s="91" t="b">
        <v>0</v>
      </c>
      <c r="H431" s="91" t="b">
        <v>0</v>
      </c>
      <c r="I431" s="91" t="b">
        <v>0</v>
      </c>
      <c r="J431" s="91" t="b">
        <v>0</v>
      </c>
      <c r="K431" s="91" t="b">
        <v>0</v>
      </c>
      <c r="L431" s="91" t="b">
        <v>0</v>
      </c>
    </row>
    <row r="432" spans="1:12" ht="15">
      <c r="A432" s="91" t="s">
        <v>1624</v>
      </c>
      <c r="B432" s="91" t="s">
        <v>1625</v>
      </c>
      <c r="C432" s="91">
        <v>2</v>
      </c>
      <c r="D432" s="121">
        <v>0.004239859093858891</v>
      </c>
      <c r="E432" s="121">
        <v>1.8388490907372552</v>
      </c>
      <c r="F432" s="91" t="s">
        <v>1195</v>
      </c>
      <c r="G432" s="91" t="b">
        <v>0</v>
      </c>
      <c r="H432" s="91" t="b">
        <v>0</v>
      </c>
      <c r="I432" s="91" t="b">
        <v>0</v>
      </c>
      <c r="J432" s="91" t="b">
        <v>0</v>
      </c>
      <c r="K432" s="91" t="b">
        <v>0</v>
      </c>
      <c r="L432" s="91" t="b">
        <v>0</v>
      </c>
    </row>
    <row r="433" spans="1:12" ht="15">
      <c r="A433" s="91" t="s">
        <v>1625</v>
      </c>
      <c r="B433" s="91" t="s">
        <v>1626</v>
      </c>
      <c r="C433" s="91">
        <v>2</v>
      </c>
      <c r="D433" s="121">
        <v>0.004239859093858891</v>
      </c>
      <c r="E433" s="121">
        <v>1.8388490907372552</v>
      </c>
      <c r="F433" s="91" t="s">
        <v>1195</v>
      </c>
      <c r="G433" s="91" t="b">
        <v>0</v>
      </c>
      <c r="H433" s="91" t="b">
        <v>0</v>
      </c>
      <c r="I433" s="91" t="b">
        <v>0</v>
      </c>
      <c r="J433" s="91" t="b">
        <v>0</v>
      </c>
      <c r="K433" s="91" t="b">
        <v>0</v>
      </c>
      <c r="L433" s="91" t="b">
        <v>0</v>
      </c>
    </row>
    <row r="434" spans="1:12" ht="15">
      <c r="A434" s="91" t="s">
        <v>1626</v>
      </c>
      <c r="B434" s="91" t="s">
        <v>353</v>
      </c>
      <c r="C434" s="91">
        <v>2</v>
      </c>
      <c r="D434" s="121">
        <v>0.004239859093858891</v>
      </c>
      <c r="E434" s="121">
        <v>1.8388490907372552</v>
      </c>
      <c r="F434" s="91" t="s">
        <v>1195</v>
      </c>
      <c r="G434" s="91" t="b">
        <v>0</v>
      </c>
      <c r="H434" s="91" t="b">
        <v>0</v>
      </c>
      <c r="I434" s="91" t="b">
        <v>0</v>
      </c>
      <c r="J434" s="91" t="b">
        <v>0</v>
      </c>
      <c r="K434" s="91" t="b">
        <v>0</v>
      </c>
      <c r="L434" s="91" t="b">
        <v>0</v>
      </c>
    </row>
    <row r="435" spans="1:12" ht="15">
      <c r="A435" s="91" t="s">
        <v>353</v>
      </c>
      <c r="B435" s="91" t="s">
        <v>1627</v>
      </c>
      <c r="C435" s="91">
        <v>2</v>
      </c>
      <c r="D435" s="121">
        <v>0.004239859093858891</v>
      </c>
      <c r="E435" s="121">
        <v>1.8388490907372552</v>
      </c>
      <c r="F435" s="91" t="s">
        <v>1195</v>
      </c>
      <c r="G435" s="91" t="b">
        <v>0</v>
      </c>
      <c r="H435" s="91" t="b">
        <v>0</v>
      </c>
      <c r="I435" s="91" t="b">
        <v>0</v>
      </c>
      <c r="J435" s="91" t="b">
        <v>0</v>
      </c>
      <c r="K435" s="91" t="b">
        <v>0</v>
      </c>
      <c r="L435" s="91" t="b">
        <v>0</v>
      </c>
    </row>
    <row r="436" spans="1:12" ht="15">
      <c r="A436" s="91" t="s">
        <v>1627</v>
      </c>
      <c r="B436" s="91" t="s">
        <v>1628</v>
      </c>
      <c r="C436" s="91">
        <v>2</v>
      </c>
      <c r="D436" s="121">
        <v>0.004239859093858891</v>
      </c>
      <c r="E436" s="121">
        <v>1.8388490907372552</v>
      </c>
      <c r="F436" s="91" t="s">
        <v>1195</v>
      </c>
      <c r="G436" s="91" t="b">
        <v>0</v>
      </c>
      <c r="H436" s="91" t="b">
        <v>0</v>
      </c>
      <c r="I436" s="91" t="b">
        <v>0</v>
      </c>
      <c r="J436" s="91" t="b">
        <v>0</v>
      </c>
      <c r="K436" s="91" t="b">
        <v>0</v>
      </c>
      <c r="L436" s="91" t="b">
        <v>0</v>
      </c>
    </row>
    <row r="437" spans="1:12" ht="15">
      <c r="A437" s="91" t="s">
        <v>1628</v>
      </c>
      <c r="B437" s="91" t="s">
        <v>1629</v>
      </c>
      <c r="C437" s="91">
        <v>2</v>
      </c>
      <c r="D437" s="121">
        <v>0.004239859093858891</v>
      </c>
      <c r="E437" s="121">
        <v>1.8388490907372552</v>
      </c>
      <c r="F437" s="91" t="s">
        <v>1195</v>
      </c>
      <c r="G437" s="91" t="b">
        <v>0</v>
      </c>
      <c r="H437" s="91" t="b">
        <v>0</v>
      </c>
      <c r="I437" s="91" t="b">
        <v>0</v>
      </c>
      <c r="J437" s="91" t="b">
        <v>0</v>
      </c>
      <c r="K437" s="91" t="b">
        <v>0</v>
      </c>
      <c r="L437" s="91" t="b">
        <v>0</v>
      </c>
    </row>
    <row r="438" spans="1:12" ht="15">
      <c r="A438" s="91" t="s">
        <v>1629</v>
      </c>
      <c r="B438" s="91" t="s">
        <v>1309</v>
      </c>
      <c r="C438" s="91">
        <v>2</v>
      </c>
      <c r="D438" s="121">
        <v>0.004239859093858891</v>
      </c>
      <c r="E438" s="121">
        <v>1.8388490907372552</v>
      </c>
      <c r="F438" s="91" t="s">
        <v>1195</v>
      </c>
      <c r="G438" s="91" t="b">
        <v>0</v>
      </c>
      <c r="H438" s="91" t="b">
        <v>0</v>
      </c>
      <c r="I438" s="91" t="b">
        <v>0</v>
      </c>
      <c r="J438" s="91" t="b">
        <v>0</v>
      </c>
      <c r="K438" s="91" t="b">
        <v>0</v>
      </c>
      <c r="L438" s="91" t="b">
        <v>0</v>
      </c>
    </row>
    <row r="439" spans="1:12" ht="15">
      <c r="A439" s="91" t="s">
        <v>1309</v>
      </c>
      <c r="B439" s="91" t="s">
        <v>1630</v>
      </c>
      <c r="C439" s="91">
        <v>2</v>
      </c>
      <c r="D439" s="121">
        <v>0.004239859093858891</v>
      </c>
      <c r="E439" s="121">
        <v>1.8388490907372552</v>
      </c>
      <c r="F439" s="91" t="s">
        <v>1195</v>
      </c>
      <c r="G439" s="91" t="b">
        <v>0</v>
      </c>
      <c r="H439" s="91" t="b">
        <v>0</v>
      </c>
      <c r="I439" s="91" t="b">
        <v>0</v>
      </c>
      <c r="J439" s="91" t="b">
        <v>0</v>
      </c>
      <c r="K439" s="91" t="b">
        <v>0</v>
      </c>
      <c r="L439" s="91" t="b">
        <v>0</v>
      </c>
    </row>
    <row r="440" spans="1:12" ht="15">
      <c r="A440" s="91" t="s">
        <v>1630</v>
      </c>
      <c r="B440" s="91" t="s">
        <v>1631</v>
      </c>
      <c r="C440" s="91">
        <v>2</v>
      </c>
      <c r="D440" s="121">
        <v>0.004239859093858891</v>
      </c>
      <c r="E440" s="121">
        <v>1.8388490907372552</v>
      </c>
      <c r="F440" s="91" t="s">
        <v>1195</v>
      </c>
      <c r="G440" s="91" t="b">
        <v>0</v>
      </c>
      <c r="H440" s="91" t="b">
        <v>0</v>
      </c>
      <c r="I440" s="91" t="b">
        <v>0</v>
      </c>
      <c r="J440" s="91" t="b">
        <v>0</v>
      </c>
      <c r="K440" s="91" t="b">
        <v>0</v>
      </c>
      <c r="L440" s="91" t="b">
        <v>0</v>
      </c>
    </row>
    <row r="441" spans="1:12" ht="15">
      <c r="A441" s="91" t="s">
        <v>1631</v>
      </c>
      <c r="B441" s="91" t="s">
        <v>1632</v>
      </c>
      <c r="C441" s="91">
        <v>2</v>
      </c>
      <c r="D441" s="121">
        <v>0.004239859093858891</v>
      </c>
      <c r="E441" s="121">
        <v>1.8388490907372552</v>
      </c>
      <c r="F441" s="91" t="s">
        <v>1195</v>
      </c>
      <c r="G441" s="91" t="b">
        <v>0</v>
      </c>
      <c r="H441" s="91" t="b">
        <v>0</v>
      </c>
      <c r="I441" s="91" t="b">
        <v>0</v>
      </c>
      <c r="J441" s="91" t="b">
        <v>0</v>
      </c>
      <c r="K441" s="91" t="b">
        <v>0</v>
      </c>
      <c r="L441" s="91" t="b">
        <v>0</v>
      </c>
    </row>
    <row r="442" spans="1:12" ht="15">
      <c r="A442" s="91" t="s">
        <v>1632</v>
      </c>
      <c r="B442" s="91" t="s">
        <v>1633</v>
      </c>
      <c r="C442" s="91">
        <v>2</v>
      </c>
      <c r="D442" s="121">
        <v>0.004239859093858891</v>
      </c>
      <c r="E442" s="121">
        <v>1.8388490907372552</v>
      </c>
      <c r="F442" s="91" t="s">
        <v>1195</v>
      </c>
      <c r="G442" s="91" t="b">
        <v>0</v>
      </c>
      <c r="H442" s="91" t="b">
        <v>0</v>
      </c>
      <c r="I442" s="91" t="b">
        <v>0</v>
      </c>
      <c r="J442" s="91" t="b">
        <v>0</v>
      </c>
      <c r="K442" s="91" t="b">
        <v>0</v>
      </c>
      <c r="L442" s="91" t="b">
        <v>0</v>
      </c>
    </row>
    <row r="443" spans="1:12" ht="15">
      <c r="A443" s="91" t="s">
        <v>1633</v>
      </c>
      <c r="B443" s="91" t="s">
        <v>1634</v>
      </c>
      <c r="C443" s="91">
        <v>2</v>
      </c>
      <c r="D443" s="121">
        <v>0.004239859093858891</v>
      </c>
      <c r="E443" s="121">
        <v>1.8388490907372552</v>
      </c>
      <c r="F443" s="91" t="s">
        <v>1195</v>
      </c>
      <c r="G443" s="91" t="b">
        <v>0</v>
      </c>
      <c r="H443" s="91" t="b">
        <v>0</v>
      </c>
      <c r="I443" s="91" t="b">
        <v>0</v>
      </c>
      <c r="J443" s="91" t="b">
        <v>0</v>
      </c>
      <c r="K443" s="91" t="b">
        <v>0</v>
      </c>
      <c r="L443" s="91" t="b">
        <v>0</v>
      </c>
    </row>
    <row r="444" spans="1:12" ht="15">
      <c r="A444" s="91" t="s">
        <v>354</v>
      </c>
      <c r="B444" s="91" t="s">
        <v>1311</v>
      </c>
      <c r="C444" s="91">
        <v>8</v>
      </c>
      <c r="D444" s="121">
        <v>0</v>
      </c>
      <c r="E444" s="121">
        <v>1.278753600952829</v>
      </c>
      <c r="F444" s="91" t="s">
        <v>1196</v>
      </c>
      <c r="G444" s="91" t="b">
        <v>0</v>
      </c>
      <c r="H444" s="91" t="b">
        <v>0</v>
      </c>
      <c r="I444" s="91" t="b">
        <v>0</v>
      </c>
      <c r="J444" s="91" t="b">
        <v>0</v>
      </c>
      <c r="K444" s="91" t="b">
        <v>0</v>
      </c>
      <c r="L444" s="91" t="b">
        <v>0</v>
      </c>
    </row>
    <row r="445" spans="1:12" ht="15">
      <c r="A445" s="91" t="s">
        <v>1311</v>
      </c>
      <c r="B445" s="91" t="s">
        <v>1312</v>
      </c>
      <c r="C445" s="91">
        <v>8</v>
      </c>
      <c r="D445" s="121">
        <v>0</v>
      </c>
      <c r="E445" s="121">
        <v>1.278753600952829</v>
      </c>
      <c r="F445" s="91" t="s">
        <v>1196</v>
      </c>
      <c r="G445" s="91" t="b">
        <v>0</v>
      </c>
      <c r="H445" s="91" t="b">
        <v>0</v>
      </c>
      <c r="I445" s="91" t="b">
        <v>0</v>
      </c>
      <c r="J445" s="91" t="b">
        <v>0</v>
      </c>
      <c r="K445" s="91" t="b">
        <v>0</v>
      </c>
      <c r="L445" s="91" t="b">
        <v>0</v>
      </c>
    </row>
    <row r="446" spans="1:12" ht="15">
      <c r="A446" s="91" t="s">
        <v>1312</v>
      </c>
      <c r="B446" s="91" t="s">
        <v>1313</v>
      </c>
      <c r="C446" s="91">
        <v>8</v>
      </c>
      <c r="D446" s="121">
        <v>0</v>
      </c>
      <c r="E446" s="121">
        <v>1.278753600952829</v>
      </c>
      <c r="F446" s="91" t="s">
        <v>1196</v>
      </c>
      <c r="G446" s="91" t="b">
        <v>0</v>
      </c>
      <c r="H446" s="91" t="b">
        <v>0</v>
      </c>
      <c r="I446" s="91" t="b">
        <v>0</v>
      </c>
      <c r="J446" s="91" t="b">
        <v>0</v>
      </c>
      <c r="K446" s="91" t="b">
        <v>0</v>
      </c>
      <c r="L446" s="91" t="b">
        <v>0</v>
      </c>
    </row>
    <row r="447" spans="1:12" ht="15">
      <c r="A447" s="91" t="s">
        <v>1313</v>
      </c>
      <c r="B447" s="91" t="s">
        <v>1314</v>
      </c>
      <c r="C447" s="91">
        <v>8</v>
      </c>
      <c r="D447" s="121">
        <v>0</v>
      </c>
      <c r="E447" s="121">
        <v>1.278753600952829</v>
      </c>
      <c r="F447" s="91" t="s">
        <v>1196</v>
      </c>
      <c r="G447" s="91" t="b">
        <v>0</v>
      </c>
      <c r="H447" s="91" t="b">
        <v>0</v>
      </c>
      <c r="I447" s="91" t="b">
        <v>0</v>
      </c>
      <c r="J447" s="91" t="b">
        <v>0</v>
      </c>
      <c r="K447" s="91" t="b">
        <v>0</v>
      </c>
      <c r="L447" s="91" t="b">
        <v>0</v>
      </c>
    </row>
    <row r="448" spans="1:12" ht="15">
      <c r="A448" s="91" t="s">
        <v>1314</v>
      </c>
      <c r="B448" s="91" t="s">
        <v>1315</v>
      </c>
      <c r="C448" s="91">
        <v>8</v>
      </c>
      <c r="D448" s="121">
        <v>0</v>
      </c>
      <c r="E448" s="121">
        <v>1.278753600952829</v>
      </c>
      <c r="F448" s="91" t="s">
        <v>1196</v>
      </c>
      <c r="G448" s="91" t="b">
        <v>0</v>
      </c>
      <c r="H448" s="91" t="b">
        <v>0</v>
      </c>
      <c r="I448" s="91" t="b">
        <v>0</v>
      </c>
      <c r="J448" s="91" t="b">
        <v>0</v>
      </c>
      <c r="K448" s="91" t="b">
        <v>0</v>
      </c>
      <c r="L448" s="91" t="b">
        <v>0</v>
      </c>
    </row>
    <row r="449" spans="1:12" ht="15">
      <c r="A449" s="91" t="s">
        <v>1315</v>
      </c>
      <c r="B449" s="91" t="s">
        <v>1316</v>
      </c>
      <c r="C449" s="91">
        <v>8</v>
      </c>
      <c r="D449" s="121">
        <v>0</v>
      </c>
      <c r="E449" s="121">
        <v>1.278753600952829</v>
      </c>
      <c r="F449" s="91" t="s">
        <v>1196</v>
      </c>
      <c r="G449" s="91" t="b">
        <v>0</v>
      </c>
      <c r="H449" s="91" t="b">
        <v>0</v>
      </c>
      <c r="I449" s="91" t="b">
        <v>0</v>
      </c>
      <c r="J449" s="91" t="b">
        <v>0</v>
      </c>
      <c r="K449" s="91" t="b">
        <v>0</v>
      </c>
      <c r="L449" s="91" t="b">
        <v>0</v>
      </c>
    </row>
    <row r="450" spans="1:12" ht="15">
      <c r="A450" s="91" t="s">
        <v>1316</v>
      </c>
      <c r="B450" s="91" t="s">
        <v>1317</v>
      </c>
      <c r="C450" s="91">
        <v>8</v>
      </c>
      <c r="D450" s="121">
        <v>0</v>
      </c>
      <c r="E450" s="121">
        <v>1.278753600952829</v>
      </c>
      <c r="F450" s="91" t="s">
        <v>1196</v>
      </c>
      <c r="G450" s="91" t="b">
        <v>0</v>
      </c>
      <c r="H450" s="91" t="b">
        <v>0</v>
      </c>
      <c r="I450" s="91" t="b">
        <v>0</v>
      </c>
      <c r="J450" s="91" t="b">
        <v>0</v>
      </c>
      <c r="K450" s="91" t="b">
        <v>0</v>
      </c>
      <c r="L450" s="91" t="b">
        <v>0</v>
      </c>
    </row>
    <row r="451" spans="1:12" ht="15">
      <c r="A451" s="91" t="s">
        <v>1317</v>
      </c>
      <c r="B451" s="91" t="s">
        <v>1512</v>
      </c>
      <c r="C451" s="91">
        <v>8</v>
      </c>
      <c r="D451" s="121">
        <v>0</v>
      </c>
      <c r="E451" s="121">
        <v>1.278753600952829</v>
      </c>
      <c r="F451" s="91" t="s">
        <v>1196</v>
      </c>
      <c r="G451" s="91" t="b">
        <v>0</v>
      </c>
      <c r="H451" s="91" t="b">
        <v>0</v>
      </c>
      <c r="I451" s="91" t="b">
        <v>0</v>
      </c>
      <c r="J451" s="91" t="b">
        <v>0</v>
      </c>
      <c r="K451" s="91" t="b">
        <v>0</v>
      </c>
      <c r="L451" s="91" t="b">
        <v>0</v>
      </c>
    </row>
    <row r="452" spans="1:12" ht="15">
      <c r="A452" s="91" t="s">
        <v>1512</v>
      </c>
      <c r="B452" s="91" t="s">
        <v>1513</v>
      </c>
      <c r="C452" s="91">
        <v>8</v>
      </c>
      <c r="D452" s="121">
        <v>0</v>
      </c>
      <c r="E452" s="121">
        <v>1.278753600952829</v>
      </c>
      <c r="F452" s="91" t="s">
        <v>1196</v>
      </c>
      <c r="G452" s="91" t="b">
        <v>0</v>
      </c>
      <c r="H452" s="91" t="b">
        <v>0</v>
      </c>
      <c r="I452" s="91" t="b">
        <v>0</v>
      </c>
      <c r="J452" s="91" t="b">
        <v>0</v>
      </c>
      <c r="K452" s="91" t="b">
        <v>0</v>
      </c>
      <c r="L452" s="91" t="b">
        <v>0</v>
      </c>
    </row>
    <row r="453" spans="1:12" ht="15">
      <c r="A453" s="91" t="s">
        <v>1513</v>
      </c>
      <c r="B453" s="91" t="s">
        <v>1514</v>
      </c>
      <c r="C453" s="91">
        <v>8</v>
      </c>
      <c r="D453" s="121">
        <v>0</v>
      </c>
      <c r="E453" s="121">
        <v>1.278753600952829</v>
      </c>
      <c r="F453" s="91" t="s">
        <v>1196</v>
      </c>
      <c r="G453" s="91" t="b">
        <v>0</v>
      </c>
      <c r="H453" s="91" t="b">
        <v>0</v>
      </c>
      <c r="I453" s="91" t="b">
        <v>0</v>
      </c>
      <c r="J453" s="91" t="b">
        <v>0</v>
      </c>
      <c r="K453" s="91" t="b">
        <v>0</v>
      </c>
      <c r="L453" s="91" t="b">
        <v>0</v>
      </c>
    </row>
    <row r="454" spans="1:12" ht="15">
      <c r="A454" s="91" t="s">
        <v>1514</v>
      </c>
      <c r="B454" s="91" t="s">
        <v>1515</v>
      </c>
      <c r="C454" s="91">
        <v>8</v>
      </c>
      <c r="D454" s="121">
        <v>0</v>
      </c>
      <c r="E454" s="121">
        <v>1.278753600952829</v>
      </c>
      <c r="F454" s="91" t="s">
        <v>1196</v>
      </c>
      <c r="G454" s="91" t="b">
        <v>0</v>
      </c>
      <c r="H454" s="91" t="b">
        <v>0</v>
      </c>
      <c r="I454" s="91" t="b">
        <v>0</v>
      </c>
      <c r="J454" s="91" t="b">
        <v>0</v>
      </c>
      <c r="K454" s="91" t="b">
        <v>0</v>
      </c>
      <c r="L454" s="91" t="b">
        <v>0</v>
      </c>
    </row>
    <row r="455" spans="1:12" ht="15">
      <c r="A455" s="91" t="s">
        <v>1515</v>
      </c>
      <c r="B455" s="91" t="s">
        <v>1308</v>
      </c>
      <c r="C455" s="91">
        <v>8</v>
      </c>
      <c r="D455" s="121">
        <v>0</v>
      </c>
      <c r="E455" s="121">
        <v>0.8016323462331666</v>
      </c>
      <c r="F455" s="91" t="s">
        <v>1196</v>
      </c>
      <c r="G455" s="91" t="b">
        <v>0</v>
      </c>
      <c r="H455" s="91" t="b">
        <v>0</v>
      </c>
      <c r="I455" s="91" t="b">
        <v>0</v>
      </c>
      <c r="J455" s="91" t="b">
        <v>0</v>
      </c>
      <c r="K455" s="91" t="b">
        <v>0</v>
      </c>
      <c r="L455" s="91" t="b">
        <v>0</v>
      </c>
    </row>
    <row r="456" spans="1:12" ht="15">
      <c r="A456" s="91" t="s">
        <v>1308</v>
      </c>
      <c r="B456" s="91" t="s">
        <v>1516</v>
      </c>
      <c r="C456" s="91">
        <v>8</v>
      </c>
      <c r="D456" s="121">
        <v>0</v>
      </c>
      <c r="E456" s="121">
        <v>0.9777236052888478</v>
      </c>
      <c r="F456" s="91" t="s">
        <v>1196</v>
      </c>
      <c r="G456" s="91" t="b">
        <v>0</v>
      </c>
      <c r="H456" s="91" t="b">
        <v>0</v>
      </c>
      <c r="I456" s="91" t="b">
        <v>0</v>
      </c>
      <c r="J456" s="91" t="b">
        <v>0</v>
      </c>
      <c r="K456" s="91" t="b">
        <v>0</v>
      </c>
      <c r="L456" s="91" t="b">
        <v>0</v>
      </c>
    </row>
    <row r="457" spans="1:12" ht="15">
      <c r="A457" s="91" t="s">
        <v>1516</v>
      </c>
      <c r="B457" s="91" t="s">
        <v>1517</v>
      </c>
      <c r="C457" s="91">
        <v>8</v>
      </c>
      <c r="D457" s="121">
        <v>0</v>
      </c>
      <c r="E457" s="121">
        <v>1.278753600952829</v>
      </c>
      <c r="F457" s="91" t="s">
        <v>1196</v>
      </c>
      <c r="G457" s="91" t="b">
        <v>0</v>
      </c>
      <c r="H457" s="91" t="b">
        <v>0</v>
      </c>
      <c r="I457" s="91" t="b">
        <v>0</v>
      </c>
      <c r="J457" s="91" t="b">
        <v>0</v>
      </c>
      <c r="K457" s="91" t="b">
        <v>0</v>
      </c>
      <c r="L457" s="91" t="b">
        <v>0</v>
      </c>
    </row>
    <row r="458" spans="1:12" ht="15">
      <c r="A458" s="91" t="s">
        <v>1517</v>
      </c>
      <c r="B458" s="91" t="s">
        <v>1518</v>
      </c>
      <c r="C458" s="91">
        <v>8</v>
      </c>
      <c r="D458" s="121">
        <v>0</v>
      </c>
      <c r="E458" s="121">
        <v>1.278753600952829</v>
      </c>
      <c r="F458" s="91" t="s">
        <v>1196</v>
      </c>
      <c r="G458" s="91" t="b">
        <v>0</v>
      </c>
      <c r="H458" s="91" t="b">
        <v>0</v>
      </c>
      <c r="I458" s="91" t="b">
        <v>0</v>
      </c>
      <c r="J458" s="91" t="b">
        <v>0</v>
      </c>
      <c r="K458" s="91" t="b">
        <v>0</v>
      </c>
      <c r="L458" s="91" t="b">
        <v>0</v>
      </c>
    </row>
    <row r="459" spans="1:12" ht="15">
      <c r="A459" s="91" t="s">
        <v>1518</v>
      </c>
      <c r="B459" s="91" t="s">
        <v>1308</v>
      </c>
      <c r="C459" s="91">
        <v>8</v>
      </c>
      <c r="D459" s="121">
        <v>0</v>
      </c>
      <c r="E459" s="121">
        <v>0.8016323462331666</v>
      </c>
      <c r="F459" s="91" t="s">
        <v>1196</v>
      </c>
      <c r="G459" s="91" t="b">
        <v>0</v>
      </c>
      <c r="H459" s="91" t="b">
        <v>0</v>
      </c>
      <c r="I459" s="91" t="b">
        <v>0</v>
      </c>
      <c r="J459" s="91" t="b">
        <v>0</v>
      </c>
      <c r="K459" s="91" t="b">
        <v>0</v>
      </c>
      <c r="L459" s="91" t="b">
        <v>0</v>
      </c>
    </row>
    <row r="460" spans="1:12" ht="15">
      <c r="A460" s="91" t="s">
        <v>1308</v>
      </c>
      <c r="B460" s="91" t="s">
        <v>1519</v>
      </c>
      <c r="C460" s="91">
        <v>8</v>
      </c>
      <c r="D460" s="121">
        <v>0</v>
      </c>
      <c r="E460" s="121">
        <v>0.9777236052888478</v>
      </c>
      <c r="F460" s="91" t="s">
        <v>1196</v>
      </c>
      <c r="G460" s="91" t="b">
        <v>0</v>
      </c>
      <c r="H460" s="91" t="b">
        <v>0</v>
      </c>
      <c r="I460" s="91" t="b">
        <v>0</v>
      </c>
      <c r="J460" s="91" t="b">
        <v>0</v>
      </c>
      <c r="K460" s="91" t="b">
        <v>0</v>
      </c>
      <c r="L460" s="91" t="b">
        <v>0</v>
      </c>
    </row>
    <row r="461" spans="1:12" ht="15">
      <c r="A461" s="91" t="s">
        <v>1519</v>
      </c>
      <c r="B461" s="91" t="s">
        <v>1520</v>
      </c>
      <c r="C461" s="91">
        <v>8</v>
      </c>
      <c r="D461" s="121">
        <v>0</v>
      </c>
      <c r="E461" s="121">
        <v>1.278753600952829</v>
      </c>
      <c r="F461" s="91" t="s">
        <v>1196</v>
      </c>
      <c r="G461" s="91" t="b">
        <v>0</v>
      </c>
      <c r="H461" s="91" t="b">
        <v>0</v>
      </c>
      <c r="I461" s="91" t="b">
        <v>0</v>
      </c>
      <c r="J461" s="91" t="b">
        <v>0</v>
      </c>
      <c r="K461" s="91" t="b">
        <v>0</v>
      </c>
      <c r="L461" s="91" t="b">
        <v>0</v>
      </c>
    </row>
    <row r="462" spans="1:12" ht="15">
      <c r="A462" s="91" t="s">
        <v>1520</v>
      </c>
      <c r="B462" s="91" t="s">
        <v>1308</v>
      </c>
      <c r="C462" s="91">
        <v>8</v>
      </c>
      <c r="D462" s="121">
        <v>0</v>
      </c>
      <c r="E462" s="121">
        <v>0.8016323462331666</v>
      </c>
      <c r="F462" s="91" t="s">
        <v>1196</v>
      </c>
      <c r="G462" s="91" t="b">
        <v>0</v>
      </c>
      <c r="H462" s="91" t="b">
        <v>0</v>
      </c>
      <c r="I462" s="91" t="b">
        <v>0</v>
      </c>
      <c r="J462" s="91" t="b">
        <v>0</v>
      </c>
      <c r="K462" s="91" t="b">
        <v>0</v>
      </c>
      <c r="L462" s="91" t="b">
        <v>0</v>
      </c>
    </row>
    <row r="463" spans="1:12" ht="15">
      <c r="A463" s="91" t="s">
        <v>259</v>
      </c>
      <c r="B463" s="91" t="s">
        <v>325</v>
      </c>
      <c r="C463" s="91">
        <v>2</v>
      </c>
      <c r="D463" s="121">
        <v>0</v>
      </c>
      <c r="E463" s="121">
        <v>1.0413926851582251</v>
      </c>
      <c r="F463" s="91" t="s">
        <v>1197</v>
      </c>
      <c r="G463" s="91" t="b">
        <v>0</v>
      </c>
      <c r="H463" s="91" t="b">
        <v>0</v>
      </c>
      <c r="I463" s="91" t="b">
        <v>0</v>
      </c>
      <c r="J463" s="91" t="b">
        <v>0</v>
      </c>
      <c r="K463" s="91" t="b">
        <v>0</v>
      </c>
      <c r="L463" s="91" t="b">
        <v>0</v>
      </c>
    </row>
    <row r="464" spans="1:12" ht="15">
      <c r="A464" s="91" t="s">
        <v>325</v>
      </c>
      <c r="B464" s="91" t="s">
        <v>324</v>
      </c>
      <c r="C464" s="91">
        <v>2</v>
      </c>
      <c r="D464" s="121">
        <v>0</v>
      </c>
      <c r="E464" s="121">
        <v>1.0413926851582251</v>
      </c>
      <c r="F464" s="91" t="s">
        <v>1197</v>
      </c>
      <c r="G464" s="91" t="b">
        <v>0</v>
      </c>
      <c r="H464" s="91" t="b">
        <v>0</v>
      </c>
      <c r="I464" s="91" t="b">
        <v>0</v>
      </c>
      <c r="J464" s="91" t="b">
        <v>0</v>
      </c>
      <c r="K464" s="91" t="b">
        <v>0</v>
      </c>
      <c r="L464" s="91" t="b">
        <v>0</v>
      </c>
    </row>
    <row r="465" spans="1:12" ht="15">
      <c r="A465" s="91" t="s">
        <v>324</v>
      </c>
      <c r="B465" s="91" t="s">
        <v>253</v>
      </c>
      <c r="C465" s="91">
        <v>2</v>
      </c>
      <c r="D465" s="121">
        <v>0</v>
      </c>
      <c r="E465" s="121">
        <v>1.0413926851582251</v>
      </c>
      <c r="F465" s="91" t="s">
        <v>1197</v>
      </c>
      <c r="G465" s="91" t="b">
        <v>0</v>
      </c>
      <c r="H465" s="91" t="b">
        <v>0</v>
      </c>
      <c r="I465" s="91" t="b">
        <v>0</v>
      </c>
      <c r="J465" s="91" t="b">
        <v>0</v>
      </c>
      <c r="K465" s="91" t="b">
        <v>0</v>
      </c>
      <c r="L465" s="91" t="b">
        <v>0</v>
      </c>
    </row>
    <row r="466" spans="1:12" ht="15">
      <c r="A466" s="91" t="s">
        <v>253</v>
      </c>
      <c r="B466" s="91" t="s">
        <v>353</v>
      </c>
      <c r="C466" s="91">
        <v>2</v>
      </c>
      <c r="D466" s="121">
        <v>0</v>
      </c>
      <c r="E466" s="121">
        <v>1.0413926851582251</v>
      </c>
      <c r="F466" s="91" t="s">
        <v>1197</v>
      </c>
      <c r="G466" s="91" t="b">
        <v>0</v>
      </c>
      <c r="H466" s="91" t="b">
        <v>0</v>
      </c>
      <c r="I466" s="91" t="b">
        <v>0</v>
      </c>
      <c r="J466" s="91" t="b">
        <v>0</v>
      </c>
      <c r="K466" s="91" t="b">
        <v>0</v>
      </c>
      <c r="L466" s="91" t="b">
        <v>0</v>
      </c>
    </row>
    <row r="467" spans="1:12" ht="15">
      <c r="A467" s="91" t="s">
        <v>353</v>
      </c>
      <c r="B467" s="91" t="s">
        <v>1641</v>
      </c>
      <c r="C467" s="91">
        <v>2</v>
      </c>
      <c r="D467" s="121">
        <v>0</v>
      </c>
      <c r="E467" s="121">
        <v>1.0413926851582251</v>
      </c>
      <c r="F467" s="91" t="s">
        <v>1197</v>
      </c>
      <c r="G467" s="91" t="b">
        <v>0</v>
      </c>
      <c r="H467" s="91" t="b">
        <v>0</v>
      </c>
      <c r="I467" s="91" t="b">
        <v>0</v>
      </c>
      <c r="J467" s="91" t="b">
        <v>0</v>
      </c>
      <c r="K467" s="91" t="b">
        <v>0</v>
      </c>
      <c r="L467" s="91" t="b">
        <v>0</v>
      </c>
    </row>
    <row r="468" spans="1:12" ht="15">
      <c r="A468" s="91" t="s">
        <v>1641</v>
      </c>
      <c r="B468" s="91" t="s">
        <v>1642</v>
      </c>
      <c r="C468" s="91">
        <v>2</v>
      </c>
      <c r="D468" s="121">
        <v>0</v>
      </c>
      <c r="E468" s="121">
        <v>1.0413926851582251</v>
      </c>
      <c r="F468" s="91" t="s">
        <v>1197</v>
      </c>
      <c r="G468" s="91" t="b">
        <v>0</v>
      </c>
      <c r="H468" s="91" t="b">
        <v>0</v>
      </c>
      <c r="I468" s="91" t="b">
        <v>0</v>
      </c>
      <c r="J468" s="91" t="b">
        <v>0</v>
      </c>
      <c r="K468" s="91" t="b">
        <v>0</v>
      </c>
      <c r="L468" s="91" t="b">
        <v>0</v>
      </c>
    </row>
    <row r="469" spans="1:12" ht="15">
      <c r="A469" s="91" t="s">
        <v>1642</v>
      </c>
      <c r="B469" s="91" t="s">
        <v>1477</v>
      </c>
      <c r="C469" s="91">
        <v>2</v>
      </c>
      <c r="D469" s="121">
        <v>0</v>
      </c>
      <c r="E469" s="121">
        <v>1.0413926851582251</v>
      </c>
      <c r="F469" s="91" t="s">
        <v>1197</v>
      </c>
      <c r="G469" s="91" t="b">
        <v>0</v>
      </c>
      <c r="H469" s="91" t="b">
        <v>0</v>
      </c>
      <c r="I469" s="91" t="b">
        <v>0</v>
      </c>
      <c r="J469" s="91" t="b">
        <v>0</v>
      </c>
      <c r="K469" s="91" t="b">
        <v>0</v>
      </c>
      <c r="L469" s="91" t="b">
        <v>0</v>
      </c>
    </row>
    <row r="470" spans="1:12" ht="15">
      <c r="A470" s="91" t="s">
        <v>1477</v>
      </c>
      <c r="B470" s="91" t="s">
        <v>1643</v>
      </c>
      <c r="C470" s="91">
        <v>2</v>
      </c>
      <c r="D470" s="121">
        <v>0</v>
      </c>
      <c r="E470" s="121">
        <v>1.0413926851582251</v>
      </c>
      <c r="F470" s="91" t="s">
        <v>1197</v>
      </c>
      <c r="G470" s="91" t="b">
        <v>0</v>
      </c>
      <c r="H470" s="91" t="b">
        <v>0</v>
      </c>
      <c r="I470" s="91" t="b">
        <v>0</v>
      </c>
      <c r="J470" s="91" t="b">
        <v>0</v>
      </c>
      <c r="K470" s="91" t="b">
        <v>0</v>
      </c>
      <c r="L470" s="91" t="b">
        <v>0</v>
      </c>
    </row>
    <row r="471" spans="1:12" ht="15">
      <c r="A471" s="91" t="s">
        <v>1643</v>
      </c>
      <c r="B471" s="91" t="s">
        <v>1644</v>
      </c>
      <c r="C471" s="91">
        <v>2</v>
      </c>
      <c r="D471" s="121">
        <v>0</v>
      </c>
      <c r="E471" s="121">
        <v>1.0413926851582251</v>
      </c>
      <c r="F471" s="91" t="s">
        <v>1197</v>
      </c>
      <c r="G471" s="91" t="b">
        <v>0</v>
      </c>
      <c r="H471" s="91" t="b">
        <v>0</v>
      </c>
      <c r="I471" s="91" t="b">
        <v>0</v>
      </c>
      <c r="J471" s="91" t="b">
        <v>0</v>
      </c>
      <c r="K471" s="91" t="b">
        <v>0</v>
      </c>
      <c r="L471" s="91" t="b">
        <v>0</v>
      </c>
    </row>
    <row r="472" spans="1:12" ht="15">
      <c r="A472" s="91" t="s">
        <v>1644</v>
      </c>
      <c r="B472" s="91" t="s">
        <v>1270</v>
      </c>
      <c r="C472" s="91">
        <v>2</v>
      </c>
      <c r="D472" s="121">
        <v>0</v>
      </c>
      <c r="E472" s="121">
        <v>1.0413926851582251</v>
      </c>
      <c r="F472" s="91" t="s">
        <v>1197</v>
      </c>
      <c r="G472" s="91" t="b">
        <v>0</v>
      </c>
      <c r="H472" s="91" t="b">
        <v>0</v>
      </c>
      <c r="I472" s="91" t="b">
        <v>0</v>
      </c>
      <c r="J472" s="91" t="b">
        <v>0</v>
      </c>
      <c r="K472" s="91" t="b">
        <v>0</v>
      </c>
      <c r="L472" s="91" t="b">
        <v>0</v>
      </c>
    </row>
    <row r="473" spans="1:12" ht="15">
      <c r="A473" s="91" t="s">
        <v>1270</v>
      </c>
      <c r="B473" s="91" t="s">
        <v>1304</v>
      </c>
      <c r="C473" s="91">
        <v>2</v>
      </c>
      <c r="D473" s="121">
        <v>0</v>
      </c>
      <c r="E473" s="121">
        <v>1.0413926851582251</v>
      </c>
      <c r="F473" s="91" t="s">
        <v>1197</v>
      </c>
      <c r="G473" s="91" t="b">
        <v>0</v>
      </c>
      <c r="H473" s="91" t="b">
        <v>0</v>
      </c>
      <c r="I473" s="91" t="b">
        <v>0</v>
      </c>
      <c r="J473" s="91" t="b">
        <v>0</v>
      </c>
      <c r="K473" s="91" t="b">
        <v>0</v>
      </c>
      <c r="L473" s="91" t="b">
        <v>0</v>
      </c>
    </row>
    <row r="474" spans="1:12" ht="15">
      <c r="A474" s="91" t="s">
        <v>314</v>
      </c>
      <c r="B474" s="91" t="s">
        <v>1526</v>
      </c>
      <c r="C474" s="91">
        <v>5</v>
      </c>
      <c r="D474" s="121">
        <v>0.0015899848603940726</v>
      </c>
      <c r="E474" s="121">
        <v>1.6866362692622934</v>
      </c>
      <c r="F474" s="91" t="s">
        <v>1198</v>
      </c>
      <c r="G474" s="91" t="b">
        <v>0</v>
      </c>
      <c r="H474" s="91" t="b">
        <v>0</v>
      </c>
      <c r="I474" s="91" t="b">
        <v>0</v>
      </c>
      <c r="J474" s="91" t="b">
        <v>0</v>
      </c>
      <c r="K474" s="91" t="b">
        <v>0</v>
      </c>
      <c r="L474" s="91" t="b">
        <v>0</v>
      </c>
    </row>
    <row r="475" spans="1:12" ht="15">
      <c r="A475" s="91" t="s">
        <v>1526</v>
      </c>
      <c r="B475" s="91" t="s">
        <v>1527</v>
      </c>
      <c r="C475" s="91">
        <v>5</v>
      </c>
      <c r="D475" s="121">
        <v>0.0015899848603940726</v>
      </c>
      <c r="E475" s="121">
        <v>1.6866362692622934</v>
      </c>
      <c r="F475" s="91" t="s">
        <v>1198</v>
      </c>
      <c r="G475" s="91" t="b">
        <v>0</v>
      </c>
      <c r="H475" s="91" t="b">
        <v>0</v>
      </c>
      <c r="I475" s="91" t="b">
        <v>0</v>
      </c>
      <c r="J475" s="91" t="b">
        <v>0</v>
      </c>
      <c r="K475" s="91" t="b">
        <v>0</v>
      </c>
      <c r="L475" s="91" t="b">
        <v>0</v>
      </c>
    </row>
    <row r="476" spans="1:12" ht="15">
      <c r="A476" s="91" t="s">
        <v>1527</v>
      </c>
      <c r="B476" s="91" t="s">
        <v>1528</v>
      </c>
      <c r="C476" s="91">
        <v>5</v>
      </c>
      <c r="D476" s="121">
        <v>0.0015899848603940726</v>
      </c>
      <c r="E476" s="121">
        <v>1.6866362692622934</v>
      </c>
      <c r="F476" s="91" t="s">
        <v>1198</v>
      </c>
      <c r="G476" s="91" t="b">
        <v>0</v>
      </c>
      <c r="H476" s="91" t="b">
        <v>0</v>
      </c>
      <c r="I476" s="91" t="b">
        <v>0</v>
      </c>
      <c r="J476" s="91" t="b">
        <v>0</v>
      </c>
      <c r="K476" s="91" t="b">
        <v>0</v>
      </c>
      <c r="L476" s="91" t="b">
        <v>0</v>
      </c>
    </row>
    <row r="477" spans="1:12" ht="15">
      <c r="A477" s="91" t="s">
        <v>1528</v>
      </c>
      <c r="B477" s="91" t="s">
        <v>1334</v>
      </c>
      <c r="C477" s="91">
        <v>5</v>
      </c>
      <c r="D477" s="121">
        <v>0.0015899848603940726</v>
      </c>
      <c r="E477" s="121">
        <v>1.6866362692622934</v>
      </c>
      <c r="F477" s="91" t="s">
        <v>1198</v>
      </c>
      <c r="G477" s="91" t="b">
        <v>0</v>
      </c>
      <c r="H477" s="91" t="b">
        <v>0</v>
      </c>
      <c r="I477" s="91" t="b">
        <v>0</v>
      </c>
      <c r="J477" s="91" t="b">
        <v>0</v>
      </c>
      <c r="K477" s="91" t="b">
        <v>0</v>
      </c>
      <c r="L477" s="91" t="b">
        <v>0</v>
      </c>
    </row>
    <row r="478" spans="1:12" ht="15">
      <c r="A478" s="91" t="s">
        <v>1334</v>
      </c>
      <c r="B478" s="91" t="s">
        <v>1522</v>
      </c>
      <c r="C478" s="91">
        <v>5</v>
      </c>
      <c r="D478" s="121">
        <v>0.0015899848603940726</v>
      </c>
      <c r="E478" s="121">
        <v>1.6866362692622934</v>
      </c>
      <c r="F478" s="91" t="s">
        <v>1198</v>
      </c>
      <c r="G478" s="91" t="b">
        <v>0</v>
      </c>
      <c r="H478" s="91" t="b">
        <v>0</v>
      </c>
      <c r="I478" s="91" t="b">
        <v>0</v>
      </c>
      <c r="J478" s="91" t="b">
        <v>0</v>
      </c>
      <c r="K478" s="91" t="b">
        <v>0</v>
      </c>
      <c r="L478" s="91" t="b">
        <v>0</v>
      </c>
    </row>
    <row r="479" spans="1:12" ht="15">
      <c r="A479" s="91" t="s">
        <v>1522</v>
      </c>
      <c r="B479" s="91" t="s">
        <v>1529</v>
      </c>
      <c r="C479" s="91">
        <v>5</v>
      </c>
      <c r="D479" s="121">
        <v>0.0015899848603940726</v>
      </c>
      <c r="E479" s="121">
        <v>1.6866362692622934</v>
      </c>
      <c r="F479" s="91" t="s">
        <v>1198</v>
      </c>
      <c r="G479" s="91" t="b">
        <v>0</v>
      </c>
      <c r="H479" s="91" t="b">
        <v>0</v>
      </c>
      <c r="I479" s="91" t="b">
        <v>0</v>
      </c>
      <c r="J479" s="91" t="b">
        <v>0</v>
      </c>
      <c r="K479" s="91" t="b">
        <v>0</v>
      </c>
      <c r="L479" s="91" t="b">
        <v>0</v>
      </c>
    </row>
    <row r="480" spans="1:12" ht="15">
      <c r="A480" s="91" t="s">
        <v>1529</v>
      </c>
      <c r="B480" s="91" t="s">
        <v>1530</v>
      </c>
      <c r="C480" s="91">
        <v>5</v>
      </c>
      <c r="D480" s="121">
        <v>0.0015899848603940726</v>
      </c>
      <c r="E480" s="121">
        <v>1.6866362692622934</v>
      </c>
      <c r="F480" s="91" t="s">
        <v>1198</v>
      </c>
      <c r="G480" s="91" t="b">
        <v>0</v>
      </c>
      <c r="H480" s="91" t="b">
        <v>0</v>
      </c>
      <c r="I480" s="91" t="b">
        <v>0</v>
      </c>
      <c r="J480" s="91" t="b">
        <v>0</v>
      </c>
      <c r="K480" s="91" t="b">
        <v>0</v>
      </c>
      <c r="L480" s="91" t="b">
        <v>0</v>
      </c>
    </row>
    <row r="481" spans="1:12" ht="15">
      <c r="A481" s="91" t="s">
        <v>1530</v>
      </c>
      <c r="B481" s="91" t="s">
        <v>1531</v>
      </c>
      <c r="C481" s="91">
        <v>5</v>
      </c>
      <c r="D481" s="121">
        <v>0.0015899848603940726</v>
      </c>
      <c r="E481" s="121">
        <v>1.6866362692622934</v>
      </c>
      <c r="F481" s="91" t="s">
        <v>1198</v>
      </c>
      <c r="G481" s="91" t="b">
        <v>0</v>
      </c>
      <c r="H481" s="91" t="b">
        <v>0</v>
      </c>
      <c r="I481" s="91" t="b">
        <v>0</v>
      </c>
      <c r="J481" s="91" t="b">
        <v>0</v>
      </c>
      <c r="K481" s="91" t="b">
        <v>0</v>
      </c>
      <c r="L481" s="91" t="b">
        <v>0</v>
      </c>
    </row>
    <row r="482" spans="1:12" ht="15">
      <c r="A482" s="91" t="s">
        <v>1531</v>
      </c>
      <c r="B482" s="91" t="s">
        <v>1283</v>
      </c>
      <c r="C482" s="91">
        <v>5</v>
      </c>
      <c r="D482" s="121">
        <v>0.0015899848603940726</v>
      </c>
      <c r="E482" s="121">
        <v>1.6866362692622934</v>
      </c>
      <c r="F482" s="91" t="s">
        <v>1198</v>
      </c>
      <c r="G482" s="91" t="b">
        <v>0</v>
      </c>
      <c r="H482" s="91" t="b">
        <v>0</v>
      </c>
      <c r="I482" s="91" t="b">
        <v>0</v>
      </c>
      <c r="J482" s="91" t="b">
        <v>0</v>
      </c>
      <c r="K482" s="91" t="b">
        <v>0</v>
      </c>
      <c r="L482" s="91" t="b">
        <v>0</v>
      </c>
    </row>
    <row r="483" spans="1:12" ht="15">
      <c r="A483" s="91" t="s">
        <v>1283</v>
      </c>
      <c r="B483" s="91" t="s">
        <v>1300</v>
      </c>
      <c r="C483" s="91">
        <v>5</v>
      </c>
      <c r="D483" s="121">
        <v>0.0015899848603940726</v>
      </c>
      <c r="E483" s="121">
        <v>1.6866362692622934</v>
      </c>
      <c r="F483" s="91" t="s">
        <v>1198</v>
      </c>
      <c r="G483" s="91" t="b">
        <v>0</v>
      </c>
      <c r="H483" s="91" t="b">
        <v>0</v>
      </c>
      <c r="I483" s="91" t="b">
        <v>0</v>
      </c>
      <c r="J483" s="91" t="b">
        <v>0</v>
      </c>
      <c r="K483" s="91" t="b">
        <v>0</v>
      </c>
      <c r="L483" s="91" t="b">
        <v>0</v>
      </c>
    </row>
    <row r="484" spans="1:12" ht="15">
      <c r="A484" s="91" t="s">
        <v>1300</v>
      </c>
      <c r="B484" s="91" t="s">
        <v>1298</v>
      </c>
      <c r="C484" s="91">
        <v>5</v>
      </c>
      <c r="D484" s="121">
        <v>0.0015899848603940726</v>
      </c>
      <c r="E484" s="121">
        <v>1.3856062735983121</v>
      </c>
      <c r="F484" s="91" t="s">
        <v>1198</v>
      </c>
      <c r="G484" s="91" t="b">
        <v>0</v>
      </c>
      <c r="H484" s="91" t="b">
        <v>0</v>
      </c>
      <c r="I484" s="91" t="b">
        <v>0</v>
      </c>
      <c r="J484" s="91" t="b">
        <v>0</v>
      </c>
      <c r="K484" s="91" t="b">
        <v>0</v>
      </c>
      <c r="L484" s="91" t="b">
        <v>0</v>
      </c>
    </row>
    <row r="485" spans="1:12" ht="15">
      <c r="A485" s="91" t="s">
        <v>1298</v>
      </c>
      <c r="B485" s="91" t="s">
        <v>1532</v>
      </c>
      <c r="C485" s="91">
        <v>5</v>
      </c>
      <c r="D485" s="121">
        <v>0.0015899848603940726</v>
      </c>
      <c r="E485" s="121">
        <v>1.3856062735983121</v>
      </c>
      <c r="F485" s="91" t="s">
        <v>1198</v>
      </c>
      <c r="G485" s="91" t="b">
        <v>0</v>
      </c>
      <c r="H485" s="91" t="b">
        <v>0</v>
      </c>
      <c r="I485" s="91" t="b">
        <v>0</v>
      </c>
      <c r="J485" s="91" t="b">
        <v>0</v>
      </c>
      <c r="K485" s="91" t="b">
        <v>0</v>
      </c>
      <c r="L485" s="91" t="b">
        <v>0</v>
      </c>
    </row>
    <row r="486" spans="1:12" ht="15">
      <c r="A486" s="91" t="s">
        <v>1532</v>
      </c>
      <c r="B486" s="91" t="s">
        <v>1533</v>
      </c>
      <c r="C486" s="91">
        <v>5</v>
      </c>
      <c r="D486" s="121">
        <v>0.0015899848603940726</v>
      </c>
      <c r="E486" s="121">
        <v>1.6866362692622934</v>
      </c>
      <c r="F486" s="91" t="s">
        <v>1198</v>
      </c>
      <c r="G486" s="91" t="b">
        <v>0</v>
      </c>
      <c r="H486" s="91" t="b">
        <v>0</v>
      </c>
      <c r="I486" s="91" t="b">
        <v>0</v>
      </c>
      <c r="J486" s="91" t="b">
        <v>0</v>
      </c>
      <c r="K486" s="91" t="b">
        <v>0</v>
      </c>
      <c r="L486" s="91" t="b">
        <v>0</v>
      </c>
    </row>
    <row r="487" spans="1:12" ht="15">
      <c r="A487" s="91" t="s">
        <v>1533</v>
      </c>
      <c r="B487" s="91" t="s">
        <v>1534</v>
      </c>
      <c r="C487" s="91">
        <v>5</v>
      </c>
      <c r="D487" s="121">
        <v>0.0015899848603940726</v>
      </c>
      <c r="E487" s="121">
        <v>1.6866362692622934</v>
      </c>
      <c r="F487" s="91" t="s">
        <v>1198</v>
      </c>
      <c r="G487" s="91" t="b">
        <v>0</v>
      </c>
      <c r="H487" s="91" t="b">
        <v>0</v>
      </c>
      <c r="I487" s="91" t="b">
        <v>0</v>
      </c>
      <c r="J487" s="91" t="b">
        <v>0</v>
      </c>
      <c r="K487" s="91" t="b">
        <v>0</v>
      </c>
      <c r="L487" s="91" t="b">
        <v>0</v>
      </c>
    </row>
    <row r="488" spans="1:12" ht="15">
      <c r="A488" s="91" t="s">
        <v>1534</v>
      </c>
      <c r="B488" s="91" t="s">
        <v>1535</v>
      </c>
      <c r="C488" s="91">
        <v>5</v>
      </c>
      <c r="D488" s="121">
        <v>0.0015899848603940726</v>
      </c>
      <c r="E488" s="121">
        <v>1.6866362692622934</v>
      </c>
      <c r="F488" s="91" t="s">
        <v>1198</v>
      </c>
      <c r="G488" s="91" t="b">
        <v>0</v>
      </c>
      <c r="H488" s="91" t="b">
        <v>0</v>
      </c>
      <c r="I488" s="91" t="b">
        <v>0</v>
      </c>
      <c r="J488" s="91" t="b">
        <v>0</v>
      </c>
      <c r="K488" s="91" t="b">
        <v>0</v>
      </c>
      <c r="L488" s="91" t="b">
        <v>0</v>
      </c>
    </row>
    <row r="489" spans="1:12" ht="15">
      <c r="A489" s="91" t="s">
        <v>1535</v>
      </c>
      <c r="B489" s="91" t="s">
        <v>1536</v>
      </c>
      <c r="C489" s="91">
        <v>5</v>
      </c>
      <c r="D489" s="121">
        <v>0.0015899848603940726</v>
      </c>
      <c r="E489" s="121">
        <v>1.6866362692622934</v>
      </c>
      <c r="F489" s="91" t="s">
        <v>1198</v>
      </c>
      <c r="G489" s="91" t="b">
        <v>0</v>
      </c>
      <c r="H489" s="91" t="b">
        <v>0</v>
      </c>
      <c r="I489" s="91" t="b">
        <v>0</v>
      </c>
      <c r="J489" s="91" t="b">
        <v>0</v>
      </c>
      <c r="K489" s="91" t="b">
        <v>0</v>
      </c>
      <c r="L489" s="91" t="b">
        <v>0</v>
      </c>
    </row>
    <row r="490" spans="1:12" ht="15">
      <c r="A490" s="91" t="s">
        <v>1536</v>
      </c>
      <c r="B490" s="91" t="s">
        <v>1311</v>
      </c>
      <c r="C490" s="91">
        <v>5</v>
      </c>
      <c r="D490" s="121">
        <v>0.0015899848603940726</v>
      </c>
      <c r="E490" s="121">
        <v>1.6866362692622934</v>
      </c>
      <c r="F490" s="91" t="s">
        <v>1198</v>
      </c>
      <c r="G490" s="91" t="b">
        <v>0</v>
      </c>
      <c r="H490" s="91" t="b">
        <v>0</v>
      </c>
      <c r="I490" s="91" t="b">
        <v>0</v>
      </c>
      <c r="J490" s="91" t="b">
        <v>0</v>
      </c>
      <c r="K490" s="91" t="b">
        <v>0</v>
      </c>
      <c r="L490" s="91" t="b">
        <v>0</v>
      </c>
    </row>
    <row r="491" spans="1:12" ht="15">
      <c r="A491" s="91" t="s">
        <v>1311</v>
      </c>
      <c r="B491" s="91" t="s">
        <v>1523</v>
      </c>
      <c r="C491" s="91">
        <v>5</v>
      </c>
      <c r="D491" s="121">
        <v>0.0015899848603940726</v>
      </c>
      <c r="E491" s="121">
        <v>1.6866362692622934</v>
      </c>
      <c r="F491" s="91" t="s">
        <v>1198</v>
      </c>
      <c r="G491" s="91" t="b">
        <v>0</v>
      </c>
      <c r="H491" s="91" t="b">
        <v>0</v>
      </c>
      <c r="I491" s="91" t="b">
        <v>0</v>
      </c>
      <c r="J491" s="91" t="b">
        <v>0</v>
      </c>
      <c r="K491" s="91" t="b">
        <v>0</v>
      </c>
      <c r="L491" s="91" t="b">
        <v>0</v>
      </c>
    </row>
    <row r="492" spans="1:12" ht="15">
      <c r="A492" s="91" t="s">
        <v>1523</v>
      </c>
      <c r="B492" s="91" t="s">
        <v>1301</v>
      </c>
      <c r="C492" s="91">
        <v>5</v>
      </c>
      <c r="D492" s="121">
        <v>0.0015899848603940726</v>
      </c>
      <c r="E492" s="121">
        <v>1.6866362692622934</v>
      </c>
      <c r="F492" s="91" t="s">
        <v>1198</v>
      </c>
      <c r="G492" s="91" t="b">
        <v>0</v>
      </c>
      <c r="H492" s="91" t="b">
        <v>0</v>
      </c>
      <c r="I492" s="91" t="b">
        <v>0</v>
      </c>
      <c r="J492" s="91" t="b">
        <v>0</v>
      </c>
      <c r="K492" s="91" t="b">
        <v>0</v>
      </c>
      <c r="L492" s="91" t="b">
        <v>0</v>
      </c>
    </row>
    <row r="493" spans="1:12" ht="15">
      <c r="A493" s="91" t="s">
        <v>1301</v>
      </c>
      <c r="B493" s="91" t="s">
        <v>1537</v>
      </c>
      <c r="C493" s="91">
        <v>5</v>
      </c>
      <c r="D493" s="121">
        <v>0.0015899848603940726</v>
      </c>
      <c r="E493" s="121">
        <v>1.6866362692622934</v>
      </c>
      <c r="F493" s="91" t="s">
        <v>1198</v>
      </c>
      <c r="G493" s="91" t="b">
        <v>0</v>
      </c>
      <c r="H493" s="91" t="b">
        <v>0</v>
      </c>
      <c r="I493" s="91" t="b">
        <v>0</v>
      </c>
      <c r="J493" s="91" t="b">
        <v>0</v>
      </c>
      <c r="K493" s="91" t="b">
        <v>0</v>
      </c>
      <c r="L493" s="91" t="b">
        <v>0</v>
      </c>
    </row>
    <row r="494" spans="1:12" ht="15">
      <c r="A494" s="91" t="s">
        <v>1537</v>
      </c>
      <c r="B494" s="91" t="s">
        <v>1298</v>
      </c>
      <c r="C494" s="91">
        <v>5</v>
      </c>
      <c r="D494" s="121">
        <v>0.0015899848603940726</v>
      </c>
      <c r="E494" s="121">
        <v>1.3856062735983121</v>
      </c>
      <c r="F494" s="91" t="s">
        <v>1198</v>
      </c>
      <c r="G494" s="91" t="b">
        <v>0</v>
      </c>
      <c r="H494" s="91" t="b">
        <v>0</v>
      </c>
      <c r="I494" s="91" t="b">
        <v>0</v>
      </c>
      <c r="J494" s="91" t="b">
        <v>0</v>
      </c>
      <c r="K494" s="91" t="b">
        <v>0</v>
      </c>
      <c r="L494" s="91" t="b">
        <v>0</v>
      </c>
    </row>
    <row r="495" spans="1:12" ht="15">
      <c r="A495" s="91" t="s">
        <v>1298</v>
      </c>
      <c r="B495" s="91" t="s">
        <v>1538</v>
      </c>
      <c r="C495" s="91">
        <v>5</v>
      </c>
      <c r="D495" s="121">
        <v>0.0015899848603940726</v>
      </c>
      <c r="E495" s="121">
        <v>1.3856062735983121</v>
      </c>
      <c r="F495" s="91" t="s">
        <v>1198</v>
      </c>
      <c r="G495" s="91" t="b">
        <v>0</v>
      </c>
      <c r="H495" s="91" t="b">
        <v>0</v>
      </c>
      <c r="I495" s="91" t="b">
        <v>0</v>
      </c>
      <c r="J495" s="91" t="b">
        <v>0</v>
      </c>
      <c r="K495" s="91" t="b">
        <v>0</v>
      </c>
      <c r="L495" s="91" t="b">
        <v>0</v>
      </c>
    </row>
    <row r="496" spans="1:12" ht="15">
      <c r="A496" s="91" t="s">
        <v>1538</v>
      </c>
      <c r="B496" s="91" t="s">
        <v>1521</v>
      </c>
      <c r="C496" s="91">
        <v>5</v>
      </c>
      <c r="D496" s="121">
        <v>0.0015899848603940726</v>
      </c>
      <c r="E496" s="121">
        <v>1.6866362692622934</v>
      </c>
      <c r="F496" s="91" t="s">
        <v>1198</v>
      </c>
      <c r="G496" s="91" t="b">
        <v>0</v>
      </c>
      <c r="H496" s="91" t="b">
        <v>0</v>
      </c>
      <c r="I496" s="91" t="b">
        <v>0</v>
      </c>
      <c r="J496" s="91" t="b">
        <v>0</v>
      </c>
      <c r="K496" s="91" t="b">
        <v>0</v>
      </c>
      <c r="L496" s="91" t="b">
        <v>0</v>
      </c>
    </row>
    <row r="497" spans="1:12" ht="15">
      <c r="A497" s="91" t="s">
        <v>1521</v>
      </c>
      <c r="B497" s="91" t="s">
        <v>1539</v>
      </c>
      <c r="C497" s="91">
        <v>5</v>
      </c>
      <c r="D497" s="121">
        <v>0.0015899848603940726</v>
      </c>
      <c r="E497" s="121">
        <v>1.6866362692622934</v>
      </c>
      <c r="F497" s="91" t="s">
        <v>1198</v>
      </c>
      <c r="G497" s="91" t="b">
        <v>0</v>
      </c>
      <c r="H497" s="91" t="b">
        <v>0</v>
      </c>
      <c r="I497" s="91" t="b">
        <v>0</v>
      </c>
      <c r="J497" s="91" t="b">
        <v>0</v>
      </c>
      <c r="K497" s="91" t="b">
        <v>0</v>
      </c>
      <c r="L497" s="91" t="b">
        <v>0</v>
      </c>
    </row>
    <row r="498" spans="1:12" ht="15">
      <c r="A498" s="91" t="s">
        <v>1539</v>
      </c>
      <c r="B498" s="91" t="s">
        <v>1540</v>
      </c>
      <c r="C498" s="91">
        <v>5</v>
      </c>
      <c r="D498" s="121">
        <v>0.0015899848603940726</v>
      </c>
      <c r="E498" s="121">
        <v>1.6866362692622934</v>
      </c>
      <c r="F498" s="91" t="s">
        <v>1198</v>
      </c>
      <c r="G498" s="91" t="b">
        <v>0</v>
      </c>
      <c r="H498" s="91" t="b">
        <v>0</v>
      </c>
      <c r="I498" s="91" t="b">
        <v>0</v>
      </c>
      <c r="J498" s="91" t="b">
        <v>0</v>
      </c>
      <c r="K498" s="91" t="b">
        <v>0</v>
      </c>
      <c r="L498" s="91" t="b">
        <v>0</v>
      </c>
    </row>
    <row r="499" spans="1:12" ht="15">
      <c r="A499" s="91" t="s">
        <v>1540</v>
      </c>
      <c r="B499" s="91" t="s">
        <v>1541</v>
      </c>
      <c r="C499" s="91">
        <v>5</v>
      </c>
      <c r="D499" s="121">
        <v>0.0015899848603940726</v>
      </c>
      <c r="E499" s="121">
        <v>1.6866362692622934</v>
      </c>
      <c r="F499" s="91" t="s">
        <v>1198</v>
      </c>
      <c r="G499" s="91" t="b">
        <v>0</v>
      </c>
      <c r="H499" s="91" t="b">
        <v>0</v>
      </c>
      <c r="I499" s="91" t="b">
        <v>0</v>
      </c>
      <c r="J499" s="91" t="b">
        <v>0</v>
      </c>
      <c r="K499" s="91" t="b">
        <v>0</v>
      </c>
      <c r="L499" s="91" t="b">
        <v>0</v>
      </c>
    </row>
    <row r="500" spans="1:12" ht="15">
      <c r="A500" s="91" t="s">
        <v>1541</v>
      </c>
      <c r="B500" s="91" t="s">
        <v>1542</v>
      </c>
      <c r="C500" s="91">
        <v>5</v>
      </c>
      <c r="D500" s="121">
        <v>0.0015899848603940726</v>
      </c>
      <c r="E500" s="121">
        <v>1.6866362692622934</v>
      </c>
      <c r="F500" s="91" t="s">
        <v>1198</v>
      </c>
      <c r="G500" s="91" t="b">
        <v>0</v>
      </c>
      <c r="H500" s="91" t="b">
        <v>0</v>
      </c>
      <c r="I500" s="91" t="b">
        <v>0</v>
      </c>
      <c r="J500" s="91" t="b">
        <v>0</v>
      </c>
      <c r="K500" s="91" t="b">
        <v>0</v>
      </c>
      <c r="L500" s="91" t="b">
        <v>0</v>
      </c>
    </row>
    <row r="501" spans="1:12" ht="15">
      <c r="A501" s="91" t="s">
        <v>1542</v>
      </c>
      <c r="B501" s="91" t="s">
        <v>1543</v>
      </c>
      <c r="C501" s="91">
        <v>5</v>
      </c>
      <c r="D501" s="121">
        <v>0.0015899848603940726</v>
      </c>
      <c r="E501" s="121">
        <v>1.6866362692622934</v>
      </c>
      <c r="F501" s="91" t="s">
        <v>1198</v>
      </c>
      <c r="G501" s="91" t="b">
        <v>0</v>
      </c>
      <c r="H501" s="91" t="b">
        <v>0</v>
      </c>
      <c r="I501" s="91" t="b">
        <v>0</v>
      </c>
      <c r="J501" s="91" t="b">
        <v>0</v>
      </c>
      <c r="K501" s="91" t="b">
        <v>0</v>
      </c>
      <c r="L501" s="91" t="b">
        <v>0</v>
      </c>
    </row>
    <row r="502" spans="1:12" ht="15">
      <c r="A502" s="91" t="s">
        <v>1543</v>
      </c>
      <c r="B502" s="91" t="s">
        <v>1544</v>
      </c>
      <c r="C502" s="91">
        <v>5</v>
      </c>
      <c r="D502" s="121">
        <v>0.0015899848603940726</v>
      </c>
      <c r="E502" s="121">
        <v>1.6866362692622934</v>
      </c>
      <c r="F502" s="91" t="s">
        <v>1198</v>
      </c>
      <c r="G502" s="91" t="b">
        <v>0</v>
      </c>
      <c r="H502" s="91" t="b">
        <v>0</v>
      </c>
      <c r="I502" s="91" t="b">
        <v>0</v>
      </c>
      <c r="J502" s="91" t="b">
        <v>0</v>
      </c>
      <c r="K502" s="91" t="b">
        <v>0</v>
      </c>
      <c r="L502" s="91" t="b">
        <v>0</v>
      </c>
    </row>
    <row r="503" spans="1:12" ht="15">
      <c r="A503" s="91" t="s">
        <v>1544</v>
      </c>
      <c r="B503" s="91" t="s">
        <v>1545</v>
      </c>
      <c r="C503" s="91">
        <v>5</v>
      </c>
      <c r="D503" s="121">
        <v>0.0015899848603940726</v>
      </c>
      <c r="E503" s="121">
        <v>1.6866362692622934</v>
      </c>
      <c r="F503" s="91" t="s">
        <v>1198</v>
      </c>
      <c r="G503" s="91" t="b">
        <v>0</v>
      </c>
      <c r="H503" s="91" t="b">
        <v>0</v>
      </c>
      <c r="I503" s="91" t="b">
        <v>0</v>
      </c>
      <c r="J503" s="91" t="b">
        <v>0</v>
      </c>
      <c r="K503" s="91" t="b">
        <v>0</v>
      </c>
      <c r="L503" s="91" t="b">
        <v>0</v>
      </c>
    </row>
    <row r="504" spans="1:12" ht="15">
      <c r="A504" s="91" t="s">
        <v>1545</v>
      </c>
      <c r="B504" s="91" t="s">
        <v>1546</v>
      </c>
      <c r="C504" s="91">
        <v>5</v>
      </c>
      <c r="D504" s="121">
        <v>0.0015899848603940726</v>
      </c>
      <c r="E504" s="121">
        <v>1.6866362692622934</v>
      </c>
      <c r="F504" s="91" t="s">
        <v>1198</v>
      </c>
      <c r="G504" s="91" t="b">
        <v>0</v>
      </c>
      <c r="H504" s="91" t="b">
        <v>0</v>
      </c>
      <c r="I504" s="91" t="b">
        <v>0</v>
      </c>
      <c r="J504" s="91" t="b">
        <v>0</v>
      </c>
      <c r="K504" s="91" t="b">
        <v>0</v>
      </c>
      <c r="L504" s="91" t="b">
        <v>0</v>
      </c>
    </row>
    <row r="505" spans="1:12" ht="15">
      <c r="A505" s="91" t="s">
        <v>1546</v>
      </c>
      <c r="B505" s="91" t="s">
        <v>1524</v>
      </c>
      <c r="C505" s="91">
        <v>5</v>
      </c>
      <c r="D505" s="121">
        <v>0.0015899848603940726</v>
      </c>
      <c r="E505" s="121">
        <v>1.6866362692622934</v>
      </c>
      <c r="F505" s="91" t="s">
        <v>1198</v>
      </c>
      <c r="G505" s="91" t="b">
        <v>0</v>
      </c>
      <c r="H505" s="91" t="b">
        <v>0</v>
      </c>
      <c r="I505" s="91" t="b">
        <v>0</v>
      </c>
      <c r="J505" s="91" t="b">
        <v>0</v>
      </c>
      <c r="K505" s="91" t="b">
        <v>0</v>
      </c>
      <c r="L505" s="91" t="b">
        <v>0</v>
      </c>
    </row>
    <row r="506" spans="1:12" ht="15">
      <c r="A506" s="91" t="s">
        <v>1524</v>
      </c>
      <c r="B506" s="91" t="s">
        <v>1547</v>
      </c>
      <c r="C506" s="91">
        <v>5</v>
      </c>
      <c r="D506" s="121">
        <v>0.0015899848603940726</v>
      </c>
      <c r="E506" s="121">
        <v>1.6866362692622934</v>
      </c>
      <c r="F506" s="91" t="s">
        <v>1198</v>
      </c>
      <c r="G506" s="91" t="b">
        <v>0</v>
      </c>
      <c r="H506" s="91" t="b">
        <v>0</v>
      </c>
      <c r="I506" s="91" t="b">
        <v>0</v>
      </c>
      <c r="J506" s="91" t="b">
        <v>0</v>
      </c>
      <c r="K506" s="91" t="b">
        <v>0</v>
      </c>
      <c r="L506" s="91" t="b">
        <v>0</v>
      </c>
    </row>
    <row r="507" spans="1:12" ht="15">
      <c r="A507" s="91" t="s">
        <v>1547</v>
      </c>
      <c r="B507" s="91" t="s">
        <v>1548</v>
      </c>
      <c r="C507" s="91">
        <v>5</v>
      </c>
      <c r="D507" s="121">
        <v>0.0015899848603940726</v>
      </c>
      <c r="E507" s="121">
        <v>1.6866362692622934</v>
      </c>
      <c r="F507" s="91" t="s">
        <v>1198</v>
      </c>
      <c r="G507" s="91" t="b">
        <v>0</v>
      </c>
      <c r="H507" s="91" t="b">
        <v>0</v>
      </c>
      <c r="I507" s="91" t="b">
        <v>0</v>
      </c>
      <c r="J507" s="91" t="b">
        <v>0</v>
      </c>
      <c r="K507" s="91" t="b">
        <v>0</v>
      </c>
      <c r="L507" s="91" t="b">
        <v>0</v>
      </c>
    </row>
    <row r="508" spans="1:12" ht="15">
      <c r="A508" s="91" t="s">
        <v>1548</v>
      </c>
      <c r="B508" s="91" t="s">
        <v>1549</v>
      </c>
      <c r="C508" s="91">
        <v>5</v>
      </c>
      <c r="D508" s="121">
        <v>0.0015899848603940726</v>
      </c>
      <c r="E508" s="121">
        <v>1.6866362692622934</v>
      </c>
      <c r="F508" s="91" t="s">
        <v>1198</v>
      </c>
      <c r="G508" s="91" t="b">
        <v>0</v>
      </c>
      <c r="H508" s="91" t="b">
        <v>0</v>
      </c>
      <c r="I508" s="91" t="b">
        <v>0</v>
      </c>
      <c r="J508" s="91" t="b">
        <v>0</v>
      </c>
      <c r="K508" s="91" t="b">
        <v>0</v>
      </c>
      <c r="L508" s="91" t="b">
        <v>0</v>
      </c>
    </row>
    <row r="509" spans="1:12" ht="15">
      <c r="A509" s="91" t="s">
        <v>1549</v>
      </c>
      <c r="B509" s="91" t="s">
        <v>1302</v>
      </c>
      <c r="C509" s="91">
        <v>5</v>
      </c>
      <c r="D509" s="121">
        <v>0.0015899848603940726</v>
      </c>
      <c r="E509" s="121">
        <v>1.6866362692622934</v>
      </c>
      <c r="F509" s="91" t="s">
        <v>1198</v>
      </c>
      <c r="G509" s="91" t="b">
        <v>0</v>
      </c>
      <c r="H509" s="91" t="b">
        <v>0</v>
      </c>
      <c r="I509" s="91" t="b">
        <v>0</v>
      </c>
      <c r="J509" s="91" t="b">
        <v>0</v>
      </c>
      <c r="K509" s="91" t="b">
        <v>0</v>
      </c>
      <c r="L509" s="91" t="b">
        <v>0</v>
      </c>
    </row>
    <row r="510" spans="1:12" ht="15">
      <c r="A510" s="91" t="s">
        <v>1302</v>
      </c>
      <c r="B510" s="91" t="s">
        <v>1550</v>
      </c>
      <c r="C510" s="91">
        <v>5</v>
      </c>
      <c r="D510" s="121">
        <v>0.0015899848603940726</v>
      </c>
      <c r="E510" s="121">
        <v>1.6866362692622934</v>
      </c>
      <c r="F510" s="91" t="s">
        <v>1198</v>
      </c>
      <c r="G510" s="91" t="b">
        <v>0</v>
      </c>
      <c r="H510" s="91" t="b">
        <v>0</v>
      </c>
      <c r="I510" s="91" t="b">
        <v>0</v>
      </c>
      <c r="J510" s="91" t="b">
        <v>0</v>
      </c>
      <c r="K510" s="91" t="b">
        <v>0</v>
      </c>
      <c r="L510" s="91" t="b">
        <v>0</v>
      </c>
    </row>
    <row r="511" spans="1:12" ht="15">
      <c r="A511" s="91" t="s">
        <v>1550</v>
      </c>
      <c r="B511" s="91" t="s">
        <v>1551</v>
      </c>
      <c r="C511" s="91">
        <v>5</v>
      </c>
      <c r="D511" s="121">
        <v>0.0015899848603940726</v>
      </c>
      <c r="E511" s="121">
        <v>1.6866362692622934</v>
      </c>
      <c r="F511" s="91" t="s">
        <v>1198</v>
      </c>
      <c r="G511" s="91" t="b">
        <v>0</v>
      </c>
      <c r="H511" s="91" t="b">
        <v>0</v>
      </c>
      <c r="I511" s="91" t="b">
        <v>0</v>
      </c>
      <c r="J511" s="91" t="b">
        <v>0</v>
      </c>
      <c r="K511" s="91" t="b">
        <v>0</v>
      </c>
      <c r="L511" s="91" t="b">
        <v>0</v>
      </c>
    </row>
    <row r="512" spans="1:12" ht="15">
      <c r="A512" s="91" t="s">
        <v>1551</v>
      </c>
      <c r="B512" s="91" t="s">
        <v>1299</v>
      </c>
      <c r="C512" s="91">
        <v>5</v>
      </c>
      <c r="D512" s="121">
        <v>0.0015899848603940726</v>
      </c>
      <c r="E512" s="121">
        <v>1.3856062735983121</v>
      </c>
      <c r="F512" s="91" t="s">
        <v>1198</v>
      </c>
      <c r="G512" s="91" t="b">
        <v>0</v>
      </c>
      <c r="H512" s="91" t="b">
        <v>0</v>
      </c>
      <c r="I512" s="91" t="b">
        <v>0</v>
      </c>
      <c r="J512" s="91" t="b">
        <v>0</v>
      </c>
      <c r="K512" s="91" t="b">
        <v>0</v>
      </c>
      <c r="L512" s="91" t="b">
        <v>0</v>
      </c>
    </row>
    <row r="513" spans="1:12" ht="15">
      <c r="A513" s="91" t="s">
        <v>1299</v>
      </c>
      <c r="B513" s="91" t="s">
        <v>1552</v>
      </c>
      <c r="C513" s="91">
        <v>5</v>
      </c>
      <c r="D513" s="121">
        <v>0.0015899848603940726</v>
      </c>
      <c r="E513" s="121">
        <v>1.3856062735983121</v>
      </c>
      <c r="F513" s="91" t="s">
        <v>1198</v>
      </c>
      <c r="G513" s="91" t="b">
        <v>0</v>
      </c>
      <c r="H513" s="91" t="b">
        <v>0</v>
      </c>
      <c r="I513" s="91" t="b">
        <v>0</v>
      </c>
      <c r="J513" s="91" t="b">
        <v>0</v>
      </c>
      <c r="K513" s="91" t="b">
        <v>0</v>
      </c>
      <c r="L513" s="91" t="b">
        <v>0</v>
      </c>
    </row>
    <row r="514" spans="1:12" ht="15">
      <c r="A514" s="91" t="s">
        <v>1552</v>
      </c>
      <c r="B514" s="91" t="s">
        <v>1553</v>
      </c>
      <c r="C514" s="91">
        <v>5</v>
      </c>
      <c r="D514" s="121">
        <v>0.0015899848603940726</v>
      </c>
      <c r="E514" s="121">
        <v>1.6866362692622934</v>
      </c>
      <c r="F514" s="91" t="s">
        <v>1198</v>
      </c>
      <c r="G514" s="91" t="b">
        <v>0</v>
      </c>
      <c r="H514" s="91" t="b">
        <v>0</v>
      </c>
      <c r="I514" s="91" t="b">
        <v>0</v>
      </c>
      <c r="J514" s="91" t="b">
        <v>0</v>
      </c>
      <c r="K514" s="91" t="b">
        <v>0</v>
      </c>
      <c r="L514" s="91" t="b">
        <v>0</v>
      </c>
    </row>
    <row r="515" spans="1:12" ht="15">
      <c r="A515" s="91" t="s">
        <v>1553</v>
      </c>
      <c r="B515" s="91" t="s">
        <v>1554</v>
      </c>
      <c r="C515" s="91">
        <v>5</v>
      </c>
      <c r="D515" s="121">
        <v>0.0015899848603940726</v>
      </c>
      <c r="E515" s="121">
        <v>1.6866362692622934</v>
      </c>
      <c r="F515" s="91" t="s">
        <v>1198</v>
      </c>
      <c r="G515" s="91" t="b">
        <v>0</v>
      </c>
      <c r="H515" s="91" t="b">
        <v>0</v>
      </c>
      <c r="I515" s="91" t="b">
        <v>0</v>
      </c>
      <c r="J515" s="91" t="b">
        <v>0</v>
      </c>
      <c r="K515" s="91" t="b">
        <v>0</v>
      </c>
      <c r="L515" s="91" t="b">
        <v>0</v>
      </c>
    </row>
    <row r="516" spans="1:12" ht="15">
      <c r="A516" s="91" t="s">
        <v>1554</v>
      </c>
      <c r="B516" s="91" t="s">
        <v>1555</v>
      </c>
      <c r="C516" s="91">
        <v>5</v>
      </c>
      <c r="D516" s="121">
        <v>0.0015899848603940726</v>
      </c>
      <c r="E516" s="121">
        <v>1.6866362692622934</v>
      </c>
      <c r="F516" s="91" t="s">
        <v>1198</v>
      </c>
      <c r="G516" s="91" t="b">
        <v>0</v>
      </c>
      <c r="H516" s="91" t="b">
        <v>0</v>
      </c>
      <c r="I516" s="91" t="b">
        <v>0</v>
      </c>
      <c r="J516" s="91" t="b">
        <v>0</v>
      </c>
      <c r="K516" s="91" t="b">
        <v>0</v>
      </c>
      <c r="L516" s="91" t="b">
        <v>0</v>
      </c>
    </row>
    <row r="517" spans="1:12" ht="15">
      <c r="A517" s="91" t="s">
        <v>1555</v>
      </c>
      <c r="B517" s="91" t="s">
        <v>1556</v>
      </c>
      <c r="C517" s="91">
        <v>5</v>
      </c>
      <c r="D517" s="121">
        <v>0.0015899848603940726</v>
      </c>
      <c r="E517" s="121">
        <v>1.6866362692622934</v>
      </c>
      <c r="F517" s="91" t="s">
        <v>1198</v>
      </c>
      <c r="G517" s="91" t="b">
        <v>0</v>
      </c>
      <c r="H517" s="91" t="b">
        <v>0</v>
      </c>
      <c r="I517" s="91" t="b">
        <v>0</v>
      </c>
      <c r="J517" s="91" t="b">
        <v>0</v>
      </c>
      <c r="K517" s="91" t="b">
        <v>0</v>
      </c>
      <c r="L517" s="91" t="b">
        <v>0</v>
      </c>
    </row>
    <row r="518" spans="1:12" ht="15">
      <c r="A518" s="91" t="s">
        <v>1556</v>
      </c>
      <c r="B518" s="91" t="s">
        <v>1557</v>
      </c>
      <c r="C518" s="91">
        <v>5</v>
      </c>
      <c r="D518" s="121">
        <v>0.0015899848603940726</v>
      </c>
      <c r="E518" s="121">
        <v>1.6866362692622934</v>
      </c>
      <c r="F518" s="91" t="s">
        <v>1198</v>
      </c>
      <c r="G518" s="91" t="b">
        <v>0</v>
      </c>
      <c r="H518" s="91" t="b">
        <v>0</v>
      </c>
      <c r="I518" s="91" t="b">
        <v>0</v>
      </c>
      <c r="J518" s="91" t="b">
        <v>0</v>
      </c>
      <c r="K518" s="91" t="b">
        <v>0</v>
      </c>
      <c r="L518" s="91" t="b">
        <v>0</v>
      </c>
    </row>
    <row r="519" spans="1:12" ht="15">
      <c r="A519" s="91" t="s">
        <v>1557</v>
      </c>
      <c r="B519" s="91" t="s">
        <v>1558</v>
      </c>
      <c r="C519" s="91">
        <v>5</v>
      </c>
      <c r="D519" s="121">
        <v>0.0015899848603940726</v>
      </c>
      <c r="E519" s="121">
        <v>1.6866362692622934</v>
      </c>
      <c r="F519" s="91" t="s">
        <v>1198</v>
      </c>
      <c r="G519" s="91" t="b">
        <v>0</v>
      </c>
      <c r="H519" s="91" t="b">
        <v>0</v>
      </c>
      <c r="I519" s="91" t="b">
        <v>0</v>
      </c>
      <c r="J519" s="91" t="b">
        <v>0</v>
      </c>
      <c r="K519" s="91" t="b">
        <v>0</v>
      </c>
      <c r="L519" s="91" t="b">
        <v>0</v>
      </c>
    </row>
    <row r="520" spans="1:12" ht="15">
      <c r="A520" s="91" t="s">
        <v>1558</v>
      </c>
      <c r="B520" s="91" t="s">
        <v>1299</v>
      </c>
      <c r="C520" s="91">
        <v>5</v>
      </c>
      <c r="D520" s="121">
        <v>0.0015899848603940726</v>
      </c>
      <c r="E520" s="121">
        <v>1.3856062735983121</v>
      </c>
      <c r="F520" s="91" t="s">
        <v>1198</v>
      </c>
      <c r="G520" s="91" t="b">
        <v>0</v>
      </c>
      <c r="H520" s="91" t="b">
        <v>0</v>
      </c>
      <c r="I520" s="91" t="b">
        <v>0</v>
      </c>
      <c r="J520" s="91" t="b">
        <v>0</v>
      </c>
      <c r="K520" s="91" t="b">
        <v>0</v>
      </c>
      <c r="L520" s="91" t="b">
        <v>0</v>
      </c>
    </row>
    <row r="521" spans="1:12" ht="15">
      <c r="A521" s="91" t="s">
        <v>1299</v>
      </c>
      <c r="B521" s="91" t="s">
        <v>353</v>
      </c>
      <c r="C521" s="91">
        <v>5</v>
      </c>
      <c r="D521" s="121">
        <v>0.0015899848603940726</v>
      </c>
      <c r="E521" s="121">
        <v>1.3064250275506875</v>
      </c>
      <c r="F521" s="91" t="s">
        <v>1198</v>
      </c>
      <c r="G521" s="91" t="b">
        <v>0</v>
      </c>
      <c r="H521" s="91" t="b">
        <v>0</v>
      </c>
      <c r="I521" s="91" t="b">
        <v>0</v>
      </c>
      <c r="J521" s="91" t="b">
        <v>0</v>
      </c>
      <c r="K521" s="91" t="b">
        <v>0</v>
      </c>
      <c r="L521" s="91" t="b">
        <v>0</v>
      </c>
    </row>
    <row r="522" spans="1:12" ht="15">
      <c r="A522" s="91" t="s">
        <v>1329</v>
      </c>
      <c r="B522" s="91" t="s">
        <v>1330</v>
      </c>
      <c r="C522" s="91">
        <v>4</v>
      </c>
      <c r="D522" s="121">
        <v>0.010615961840980988</v>
      </c>
      <c r="E522" s="121">
        <v>1.6946051989335686</v>
      </c>
      <c r="F522" s="91" t="s">
        <v>1199</v>
      </c>
      <c r="G522" s="91" t="b">
        <v>0</v>
      </c>
      <c r="H522" s="91" t="b">
        <v>0</v>
      </c>
      <c r="I522" s="91" t="b">
        <v>0</v>
      </c>
      <c r="J522" s="91" t="b">
        <v>0</v>
      </c>
      <c r="K522" s="91" t="b">
        <v>0</v>
      </c>
      <c r="L522" s="91" t="b">
        <v>0</v>
      </c>
    </row>
    <row r="523" spans="1:12" ht="15">
      <c r="A523" s="91" t="s">
        <v>1560</v>
      </c>
      <c r="B523" s="91" t="s">
        <v>1332</v>
      </c>
      <c r="C523" s="91">
        <v>2</v>
      </c>
      <c r="D523" s="121">
        <v>0.005307980920490494</v>
      </c>
      <c r="E523" s="121">
        <v>1.6946051989335686</v>
      </c>
      <c r="F523" s="91" t="s">
        <v>1199</v>
      </c>
      <c r="G523" s="91" t="b">
        <v>0</v>
      </c>
      <c r="H523" s="91" t="b">
        <v>0</v>
      </c>
      <c r="I523" s="91" t="b">
        <v>0</v>
      </c>
      <c r="J523" s="91" t="b">
        <v>0</v>
      </c>
      <c r="K523" s="91" t="b">
        <v>0</v>
      </c>
      <c r="L523" s="91" t="b">
        <v>0</v>
      </c>
    </row>
    <row r="524" spans="1:12" ht="15">
      <c r="A524" s="91" t="s">
        <v>1332</v>
      </c>
      <c r="B524" s="91" t="s">
        <v>1561</v>
      </c>
      <c r="C524" s="91">
        <v>2</v>
      </c>
      <c r="D524" s="121">
        <v>0.005307980920490494</v>
      </c>
      <c r="E524" s="121">
        <v>1.6946051989335686</v>
      </c>
      <c r="F524" s="91" t="s">
        <v>1199</v>
      </c>
      <c r="G524" s="91" t="b">
        <v>0</v>
      </c>
      <c r="H524" s="91" t="b">
        <v>0</v>
      </c>
      <c r="I524" s="91" t="b">
        <v>0</v>
      </c>
      <c r="J524" s="91" t="b">
        <v>0</v>
      </c>
      <c r="K524" s="91" t="b">
        <v>0</v>
      </c>
      <c r="L524" s="91" t="b">
        <v>0</v>
      </c>
    </row>
    <row r="525" spans="1:12" ht="15">
      <c r="A525" s="91" t="s">
        <v>353</v>
      </c>
      <c r="B525" s="91" t="s">
        <v>1306</v>
      </c>
      <c r="C525" s="91">
        <v>2</v>
      </c>
      <c r="D525" s="121">
        <v>0.005307980920490494</v>
      </c>
      <c r="E525" s="121">
        <v>1.3935752032695876</v>
      </c>
      <c r="F525" s="91" t="s">
        <v>1199</v>
      </c>
      <c r="G525" s="91" t="b">
        <v>0</v>
      </c>
      <c r="H525" s="91" t="b">
        <v>0</v>
      </c>
      <c r="I525" s="91" t="b">
        <v>0</v>
      </c>
      <c r="J525" s="91" t="b">
        <v>0</v>
      </c>
      <c r="K525" s="91" t="b">
        <v>0</v>
      </c>
      <c r="L525" s="91" t="b">
        <v>0</v>
      </c>
    </row>
    <row r="526" spans="1:12" ht="15">
      <c r="A526" s="91" t="s">
        <v>1306</v>
      </c>
      <c r="B526" s="91" t="s">
        <v>1574</v>
      </c>
      <c r="C526" s="91">
        <v>2</v>
      </c>
      <c r="D526" s="121">
        <v>0.005307980920490494</v>
      </c>
      <c r="E526" s="121">
        <v>1.6946051989335686</v>
      </c>
      <c r="F526" s="91" t="s">
        <v>1199</v>
      </c>
      <c r="G526" s="91" t="b">
        <v>0</v>
      </c>
      <c r="H526" s="91" t="b">
        <v>0</v>
      </c>
      <c r="I526" s="91" t="b">
        <v>0</v>
      </c>
      <c r="J526" s="91" t="b">
        <v>0</v>
      </c>
      <c r="K526" s="91" t="b">
        <v>0</v>
      </c>
      <c r="L526" s="91" t="b">
        <v>0</v>
      </c>
    </row>
    <row r="527" spans="1:12" ht="15">
      <c r="A527" s="91" t="s">
        <v>1574</v>
      </c>
      <c r="B527" s="91" t="s">
        <v>1306</v>
      </c>
      <c r="C527" s="91">
        <v>2</v>
      </c>
      <c r="D527" s="121">
        <v>0.005307980920490494</v>
      </c>
      <c r="E527" s="121">
        <v>1.6946051989335686</v>
      </c>
      <c r="F527" s="91" t="s">
        <v>1199</v>
      </c>
      <c r="G527" s="91" t="b">
        <v>0</v>
      </c>
      <c r="H527" s="91" t="b">
        <v>0</v>
      </c>
      <c r="I527" s="91" t="b">
        <v>0</v>
      </c>
      <c r="J527" s="91" t="b">
        <v>0</v>
      </c>
      <c r="K527" s="91" t="b">
        <v>0</v>
      </c>
      <c r="L527" s="91" t="b">
        <v>0</v>
      </c>
    </row>
    <row r="528" spans="1:12" ht="15">
      <c r="A528" s="91" t="s">
        <v>1306</v>
      </c>
      <c r="B528" s="91" t="s">
        <v>1575</v>
      </c>
      <c r="C528" s="91">
        <v>2</v>
      </c>
      <c r="D528" s="121">
        <v>0.005307980920490494</v>
      </c>
      <c r="E528" s="121">
        <v>1.6946051989335686</v>
      </c>
      <c r="F528" s="91" t="s">
        <v>1199</v>
      </c>
      <c r="G528" s="91" t="b">
        <v>0</v>
      </c>
      <c r="H528" s="91" t="b">
        <v>0</v>
      </c>
      <c r="I528" s="91" t="b">
        <v>0</v>
      </c>
      <c r="J528" s="91" t="b">
        <v>0</v>
      </c>
      <c r="K528" s="91" t="b">
        <v>0</v>
      </c>
      <c r="L528" s="91" t="b">
        <v>0</v>
      </c>
    </row>
    <row r="529" spans="1:12" ht="15">
      <c r="A529" s="91" t="s">
        <v>1575</v>
      </c>
      <c r="B529" s="91" t="s">
        <v>1576</v>
      </c>
      <c r="C529" s="91">
        <v>2</v>
      </c>
      <c r="D529" s="121">
        <v>0.005307980920490494</v>
      </c>
      <c r="E529" s="121">
        <v>1.99563519459755</v>
      </c>
      <c r="F529" s="91" t="s">
        <v>1199</v>
      </c>
      <c r="G529" s="91" t="b">
        <v>0</v>
      </c>
      <c r="H529" s="91" t="b">
        <v>0</v>
      </c>
      <c r="I529" s="91" t="b">
        <v>0</v>
      </c>
      <c r="J529" s="91" t="b">
        <v>0</v>
      </c>
      <c r="K529" s="91" t="b">
        <v>0</v>
      </c>
      <c r="L529" s="91" t="b">
        <v>0</v>
      </c>
    </row>
    <row r="530" spans="1:12" ht="15">
      <c r="A530" s="91" t="s">
        <v>1576</v>
      </c>
      <c r="B530" s="91" t="s">
        <v>1577</v>
      </c>
      <c r="C530" s="91">
        <v>2</v>
      </c>
      <c r="D530" s="121">
        <v>0.005307980920490494</v>
      </c>
      <c r="E530" s="121">
        <v>1.99563519459755</v>
      </c>
      <c r="F530" s="91" t="s">
        <v>1199</v>
      </c>
      <c r="G530" s="91" t="b">
        <v>0</v>
      </c>
      <c r="H530" s="91" t="b">
        <v>0</v>
      </c>
      <c r="I530" s="91" t="b">
        <v>0</v>
      </c>
      <c r="J530" s="91" t="b">
        <v>0</v>
      </c>
      <c r="K530" s="91" t="b">
        <v>0</v>
      </c>
      <c r="L530" s="91" t="b">
        <v>0</v>
      </c>
    </row>
    <row r="531" spans="1:12" ht="15">
      <c r="A531" s="91" t="s">
        <v>1577</v>
      </c>
      <c r="B531" s="91" t="s">
        <v>1270</v>
      </c>
      <c r="C531" s="91">
        <v>2</v>
      </c>
      <c r="D531" s="121">
        <v>0.005307980920490494</v>
      </c>
      <c r="E531" s="121">
        <v>1.99563519459755</v>
      </c>
      <c r="F531" s="91" t="s">
        <v>1199</v>
      </c>
      <c r="G531" s="91" t="b">
        <v>0</v>
      </c>
      <c r="H531" s="91" t="b">
        <v>0</v>
      </c>
      <c r="I531" s="91" t="b">
        <v>0</v>
      </c>
      <c r="J531" s="91" t="b">
        <v>0</v>
      </c>
      <c r="K531" s="91" t="b">
        <v>0</v>
      </c>
      <c r="L531" s="91" t="b">
        <v>0</v>
      </c>
    </row>
    <row r="532" spans="1:12" ht="15">
      <c r="A532" s="91" t="s">
        <v>1270</v>
      </c>
      <c r="B532" s="91" t="s">
        <v>1304</v>
      </c>
      <c r="C532" s="91">
        <v>2</v>
      </c>
      <c r="D532" s="121">
        <v>0.005307980920490494</v>
      </c>
      <c r="E532" s="121">
        <v>1.8195439355418688</v>
      </c>
      <c r="F532" s="91" t="s">
        <v>1199</v>
      </c>
      <c r="G532" s="91" t="b">
        <v>0</v>
      </c>
      <c r="H532" s="91" t="b">
        <v>0</v>
      </c>
      <c r="I532" s="91" t="b">
        <v>0</v>
      </c>
      <c r="J532" s="91" t="b">
        <v>0</v>
      </c>
      <c r="K532" s="91" t="b">
        <v>0</v>
      </c>
      <c r="L532" s="91" t="b">
        <v>0</v>
      </c>
    </row>
    <row r="533" spans="1:12" ht="15">
      <c r="A533" s="91" t="s">
        <v>1304</v>
      </c>
      <c r="B533" s="91" t="s">
        <v>1300</v>
      </c>
      <c r="C533" s="91">
        <v>2</v>
      </c>
      <c r="D533" s="121">
        <v>0.005307980920490494</v>
      </c>
      <c r="E533" s="121">
        <v>1.8195439355418688</v>
      </c>
      <c r="F533" s="91" t="s">
        <v>1199</v>
      </c>
      <c r="G533" s="91" t="b">
        <v>0</v>
      </c>
      <c r="H533" s="91" t="b">
        <v>0</v>
      </c>
      <c r="I533" s="91" t="b">
        <v>0</v>
      </c>
      <c r="J533" s="91" t="b">
        <v>0</v>
      </c>
      <c r="K533" s="91" t="b">
        <v>0</v>
      </c>
      <c r="L533" s="91" t="b">
        <v>0</v>
      </c>
    </row>
    <row r="534" spans="1:12" ht="15">
      <c r="A534" s="91" t="s">
        <v>1300</v>
      </c>
      <c r="B534" s="91" t="s">
        <v>1578</v>
      </c>
      <c r="C534" s="91">
        <v>2</v>
      </c>
      <c r="D534" s="121">
        <v>0.005307980920490494</v>
      </c>
      <c r="E534" s="121">
        <v>1.99563519459755</v>
      </c>
      <c r="F534" s="91" t="s">
        <v>1199</v>
      </c>
      <c r="G534" s="91" t="b">
        <v>0</v>
      </c>
      <c r="H534" s="91" t="b">
        <v>0</v>
      </c>
      <c r="I534" s="91" t="b">
        <v>0</v>
      </c>
      <c r="J534" s="91" t="b">
        <v>0</v>
      </c>
      <c r="K534" s="91" t="b">
        <v>0</v>
      </c>
      <c r="L534" s="91" t="b">
        <v>0</v>
      </c>
    </row>
    <row r="535" spans="1:12" ht="15">
      <c r="A535" s="91" t="s">
        <v>1578</v>
      </c>
      <c r="B535" s="91" t="s">
        <v>1302</v>
      </c>
      <c r="C535" s="91">
        <v>2</v>
      </c>
      <c r="D535" s="121">
        <v>0.005307980920490494</v>
      </c>
      <c r="E535" s="121">
        <v>1.8195439355418688</v>
      </c>
      <c r="F535" s="91" t="s">
        <v>1199</v>
      </c>
      <c r="G535" s="91" t="b">
        <v>0</v>
      </c>
      <c r="H535" s="91" t="b">
        <v>0</v>
      </c>
      <c r="I535" s="91" t="b">
        <v>0</v>
      </c>
      <c r="J535" s="91" t="b">
        <v>0</v>
      </c>
      <c r="K535" s="91" t="b">
        <v>0</v>
      </c>
      <c r="L535" s="91" t="b">
        <v>0</v>
      </c>
    </row>
    <row r="536" spans="1:12" ht="15">
      <c r="A536" s="91" t="s">
        <v>1302</v>
      </c>
      <c r="B536" s="91" t="s">
        <v>1260</v>
      </c>
      <c r="C536" s="91">
        <v>2</v>
      </c>
      <c r="D536" s="121">
        <v>0.005307980920490494</v>
      </c>
      <c r="E536" s="121">
        <v>1.8195439355418688</v>
      </c>
      <c r="F536" s="91" t="s">
        <v>1199</v>
      </c>
      <c r="G536" s="91" t="b">
        <v>0</v>
      </c>
      <c r="H536" s="91" t="b">
        <v>0</v>
      </c>
      <c r="I536" s="91" t="b">
        <v>0</v>
      </c>
      <c r="J536" s="91" t="b">
        <v>0</v>
      </c>
      <c r="K536" s="91" t="b">
        <v>0</v>
      </c>
      <c r="L536" s="91" t="b">
        <v>0</v>
      </c>
    </row>
    <row r="537" spans="1:12" ht="15">
      <c r="A537" s="91" t="s">
        <v>1260</v>
      </c>
      <c r="B537" s="91" t="s">
        <v>1579</v>
      </c>
      <c r="C537" s="91">
        <v>2</v>
      </c>
      <c r="D537" s="121">
        <v>0.005307980920490494</v>
      </c>
      <c r="E537" s="121">
        <v>1.99563519459755</v>
      </c>
      <c r="F537" s="91" t="s">
        <v>1199</v>
      </c>
      <c r="G537" s="91" t="b">
        <v>0</v>
      </c>
      <c r="H537" s="91" t="b">
        <v>0</v>
      </c>
      <c r="I537" s="91" t="b">
        <v>0</v>
      </c>
      <c r="J537" s="91" t="b">
        <v>0</v>
      </c>
      <c r="K537" s="91" t="b">
        <v>0</v>
      </c>
      <c r="L537" s="91" t="b">
        <v>0</v>
      </c>
    </row>
    <row r="538" spans="1:12" ht="15">
      <c r="A538" s="91" t="s">
        <v>1579</v>
      </c>
      <c r="B538" s="91" t="s">
        <v>1580</v>
      </c>
      <c r="C538" s="91">
        <v>2</v>
      </c>
      <c r="D538" s="121">
        <v>0.005307980920490494</v>
      </c>
      <c r="E538" s="121">
        <v>1.99563519459755</v>
      </c>
      <c r="F538" s="91" t="s">
        <v>1199</v>
      </c>
      <c r="G538" s="91" t="b">
        <v>0</v>
      </c>
      <c r="H538" s="91" t="b">
        <v>0</v>
      </c>
      <c r="I538" s="91" t="b">
        <v>0</v>
      </c>
      <c r="J538" s="91" t="b">
        <v>0</v>
      </c>
      <c r="K538" s="91" t="b">
        <v>0</v>
      </c>
      <c r="L538" s="91" t="b">
        <v>0</v>
      </c>
    </row>
    <row r="539" spans="1:12" ht="15">
      <c r="A539" s="91" t="s">
        <v>1580</v>
      </c>
      <c r="B539" s="91" t="s">
        <v>1581</v>
      </c>
      <c r="C539" s="91">
        <v>2</v>
      </c>
      <c r="D539" s="121">
        <v>0.005307980920490494</v>
      </c>
      <c r="E539" s="121">
        <v>1.99563519459755</v>
      </c>
      <c r="F539" s="91" t="s">
        <v>1199</v>
      </c>
      <c r="G539" s="91" t="b">
        <v>0</v>
      </c>
      <c r="H539" s="91" t="b">
        <v>0</v>
      </c>
      <c r="I539" s="91" t="b">
        <v>0</v>
      </c>
      <c r="J539" s="91" t="b">
        <v>0</v>
      </c>
      <c r="K539" s="91" t="b">
        <v>0</v>
      </c>
      <c r="L539" s="91" t="b">
        <v>0</v>
      </c>
    </row>
    <row r="540" spans="1:12" ht="15">
      <c r="A540" s="91" t="s">
        <v>1581</v>
      </c>
      <c r="B540" s="91" t="s">
        <v>1582</v>
      </c>
      <c r="C540" s="91">
        <v>2</v>
      </c>
      <c r="D540" s="121">
        <v>0.005307980920490494</v>
      </c>
      <c r="E540" s="121">
        <v>1.99563519459755</v>
      </c>
      <c r="F540" s="91" t="s">
        <v>1199</v>
      </c>
      <c r="G540" s="91" t="b">
        <v>0</v>
      </c>
      <c r="H540" s="91" t="b">
        <v>0</v>
      </c>
      <c r="I540" s="91" t="b">
        <v>0</v>
      </c>
      <c r="J540" s="91" t="b">
        <v>0</v>
      </c>
      <c r="K540" s="91" t="b">
        <v>0</v>
      </c>
      <c r="L540" s="91" t="b">
        <v>0</v>
      </c>
    </row>
    <row r="541" spans="1:12" ht="15">
      <c r="A541" s="91" t="s">
        <v>1582</v>
      </c>
      <c r="B541" s="91" t="s">
        <v>1583</v>
      </c>
      <c r="C541" s="91">
        <v>2</v>
      </c>
      <c r="D541" s="121">
        <v>0.005307980920490494</v>
      </c>
      <c r="E541" s="121">
        <v>1.99563519459755</v>
      </c>
      <c r="F541" s="91" t="s">
        <v>1199</v>
      </c>
      <c r="G541" s="91" t="b">
        <v>0</v>
      </c>
      <c r="H541" s="91" t="b">
        <v>0</v>
      </c>
      <c r="I541" s="91" t="b">
        <v>0</v>
      </c>
      <c r="J541" s="91" t="b">
        <v>0</v>
      </c>
      <c r="K541" s="91" t="b">
        <v>0</v>
      </c>
      <c r="L541" s="91" t="b">
        <v>0</v>
      </c>
    </row>
    <row r="542" spans="1:12" ht="15">
      <c r="A542" s="91" t="s">
        <v>1583</v>
      </c>
      <c r="B542" s="91" t="s">
        <v>1584</v>
      </c>
      <c r="C542" s="91">
        <v>2</v>
      </c>
      <c r="D542" s="121">
        <v>0.005307980920490494</v>
      </c>
      <c r="E542" s="121">
        <v>1.99563519459755</v>
      </c>
      <c r="F542" s="91" t="s">
        <v>1199</v>
      </c>
      <c r="G542" s="91" t="b">
        <v>0</v>
      </c>
      <c r="H542" s="91" t="b">
        <v>0</v>
      </c>
      <c r="I542" s="91" t="b">
        <v>0</v>
      </c>
      <c r="J542" s="91" t="b">
        <v>0</v>
      </c>
      <c r="K542" s="91" t="b">
        <v>0</v>
      </c>
      <c r="L542" s="91" t="b">
        <v>0</v>
      </c>
    </row>
    <row r="543" spans="1:12" ht="15">
      <c r="A543" s="91" t="s">
        <v>1584</v>
      </c>
      <c r="B543" s="91" t="s">
        <v>1585</v>
      </c>
      <c r="C543" s="91">
        <v>2</v>
      </c>
      <c r="D543" s="121">
        <v>0.005307980920490494</v>
      </c>
      <c r="E543" s="121">
        <v>1.99563519459755</v>
      </c>
      <c r="F543" s="91" t="s">
        <v>1199</v>
      </c>
      <c r="G543" s="91" t="b">
        <v>0</v>
      </c>
      <c r="H543" s="91" t="b">
        <v>0</v>
      </c>
      <c r="I543" s="91" t="b">
        <v>0</v>
      </c>
      <c r="J543" s="91" t="b">
        <v>0</v>
      </c>
      <c r="K543" s="91" t="b">
        <v>0</v>
      </c>
      <c r="L543" s="91" t="b">
        <v>0</v>
      </c>
    </row>
    <row r="544" spans="1:12" ht="15">
      <c r="A544" s="91" t="s">
        <v>1585</v>
      </c>
      <c r="B544" s="91" t="s">
        <v>1586</v>
      </c>
      <c r="C544" s="91">
        <v>2</v>
      </c>
      <c r="D544" s="121">
        <v>0.005307980920490494</v>
      </c>
      <c r="E544" s="121">
        <v>1.99563519459755</v>
      </c>
      <c r="F544" s="91" t="s">
        <v>1199</v>
      </c>
      <c r="G544" s="91" t="b">
        <v>0</v>
      </c>
      <c r="H544" s="91" t="b">
        <v>0</v>
      </c>
      <c r="I544" s="91" t="b">
        <v>0</v>
      </c>
      <c r="J544" s="91" t="b">
        <v>0</v>
      </c>
      <c r="K544" s="91" t="b">
        <v>0</v>
      </c>
      <c r="L544" s="91" t="b">
        <v>0</v>
      </c>
    </row>
    <row r="545" spans="1:12" ht="15">
      <c r="A545" s="91" t="s">
        <v>1586</v>
      </c>
      <c r="B545" s="91" t="s">
        <v>1587</v>
      </c>
      <c r="C545" s="91">
        <v>2</v>
      </c>
      <c r="D545" s="121">
        <v>0.005307980920490494</v>
      </c>
      <c r="E545" s="121">
        <v>1.99563519459755</v>
      </c>
      <c r="F545" s="91" t="s">
        <v>1199</v>
      </c>
      <c r="G545" s="91" t="b">
        <v>0</v>
      </c>
      <c r="H545" s="91" t="b">
        <v>0</v>
      </c>
      <c r="I545" s="91" t="b">
        <v>0</v>
      </c>
      <c r="J545" s="91" t="b">
        <v>0</v>
      </c>
      <c r="K545" s="91" t="b">
        <v>0</v>
      </c>
      <c r="L545" s="91" t="b">
        <v>0</v>
      </c>
    </row>
    <row r="546" spans="1:12" ht="15">
      <c r="A546" s="91" t="s">
        <v>1587</v>
      </c>
      <c r="B546" s="91" t="s">
        <v>1309</v>
      </c>
      <c r="C546" s="91">
        <v>2</v>
      </c>
      <c r="D546" s="121">
        <v>0.005307980920490494</v>
      </c>
      <c r="E546" s="121">
        <v>1.8195439355418688</v>
      </c>
      <c r="F546" s="91" t="s">
        <v>1199</v>
      </c>
      <c r="G546" s="91" t="b">
        <v>0</v>
      </c>
      <c r="H546" s="91" t="b">
        <v>0</v>
      </c>
      <c r="I546" s="91" t="b">
        <v>0</v>
      </c>
      <c r="J546" s="91" t="b">
        <v>0</v>
      </c>
      <c r="K546" s="91" t="b">
        <v>0</v>
      </c>
      <c r="L546" s="91" t="b">
        <v>0</v>
      </c>
    </row>
    <row r="547" spans="1:12" ht="15">
      <c r="A547" s="91" t="s">
        <v>1309</v>
      </c>
      <c r="B547" s="91" t="s">
        <v>1588</v>
      </c>
      <c r="C547" s="91">
        <v>2</v>
      </c>
      <c r="D547" s="121">
        <v>0.005307980920490494</v>
      </c>
      <c r="E547" s="121">
        <v>1.8195439355418688</v>
      </c>
      <c r="F547" s="91" t="s">
        <v>1199</v>
      </c>
      <c r="G547" s="91" t="b">
        <v>0</v>
      </c>
      <c r="H547" s="91" t="b">
        <v>0</v>
      </c>
      <c r="I547" s="91" t="b">
        <v>0</v>
      </c>
      <c r="J547" s="91" t="b">
        <v>0</v>
      </c>
      <c r="K547" s="91" t="b">
        <v>0</v>
      </c>
      <c r="L547" s="91" t="b">
        <v>0</v>
      </c>
    </row>
    <row r="548" spans="1:12" ht="15">
      <c r="A548" s="91" t="s">
        <v>1588</v>
      </c>
      <c r="B548" s="91" t="s">
        <v>1589</v>
      </c>
      <c r="C548" s="91">
        <v>2</v>
      </c>
      <c r="D548" s="121">
        <v>0.005307980920490494</v>
      </c>
      <c r="E548" s="121">
        <v>1.99563519459755</v>
      </c>
      <c r="F548" s="91" t="s">
        <v>1199</v>
      </c>
      <c r="G548" s="91" t="b">
        <v>0</v>
      </c>
      <c r="H548" s="91" t="b">
        <v>0</v>
      </c>
      <c r="I548" s="91" t="b">
        <v>0</v>
      </c>
      <c r="J548" s="91" t="b">
        <v>0</v>
      </c>
      <c r="K548" s="91" t="b">
        <v>0</v>
      </c>
      <c r="L548" s="91" t="b">
        <v>0</v>
      </c>
    </row>
    <row r="549" spans="1:12" ht="15">
      <c r="A549" s="91" t="s">
        <v>1589</v>
      </c>
      <c r="B549" s="91" t="s">
        <v>1590</v>
      </c>
      <c r="C549" s="91">
        <v>2</v>
      </c>
      <c r="D549" s="121">
        <v>0.005307980920490494</v>
      </c>
      <c r="E549" s="121">
        <v>1.99563519459755</v>
      </c>
      <c r="F549" s="91" t="s">
        <v>1199</v>
      </c>
      <c r="G549" s="91" t="b">
        <v>0</v>
      </c>
      <c r="H549" s="91" t="b">
        <v>0</v>
      </c>
      <c r="I549" s="91" t="b">
        <v>0</v>
      </c>
      <c r="J549" s="91" t="b">
        <v>0</v>
      </c>
      <c r="K549" s="91" t="b">
        <v>0</v>
      </c>
      <c r="L549" s="91" t="b">
        <v>0</v>
      </c>
    </row>
    <row r="550" spans="1:12" ht="15">
      <c r="A550" s="91" t="s">
        <v>1590</v>
      </c>
      <c r="B550" s="91" t="s">
        <v>1305</v>
      </c>
      <c r="C550" s="91">
        <v>2</v>
      </c>
      <c r="D550" s="121">
        <v>0.005307980920490494</v>
      </c>
      <c r="E550" s="121">
        <v>1.5185139398778875</v>
      </c>
      <c r="F550" s="91" t="s">
        <v>1199</v>
      </c>
      <c r="G550" s="91" t="b">
        <v>0</v>
      </c>
      <c r="H550" s="91" t="b">
        <v>0</v>
      </c>
      <c r="I550" s="91" t="b">
        <v>0</v>
      </c>
      <c r="J550" s="91" t="b">
        <v>0</v>
      </c>
      <c r="K550" s="91" t="b">
        <v>0</v>
      </c>
      <c r="L550" s="91" t="b">
        <v>0</v>
      </c>
    </row>
    <row r="551" spans="1:12" ht="15">
      <c r="A551" s="91" t="s">
        <v>1305</v>
      </c>
      <c r="B551" s="91" t="s">
        <v>1591</v>
      </c>
      <c r="C551" s="91">
        <v>2</v>
      </c>
      <c r="D551" s="121">
        <v>0.005307980920490494</v>
      </c>
      <c r="E551" s="121">
        <v>1.5185139398778875</v>
      </c>
      <c r="F551" s="91" t="s">
        <v>1199</v>
      </c>
      <c r="G551" s="91" t="b">
        <v>0</v>
      </c>
      <c r="H551" s="91" t="b">
        <v>0</v>
      </c>
      <c r="I551" s="91" t="b">
        <v>0</v>
      </c>
      <c r="J551" s="91" t="b">
        <v>0</v>
      </c>
      <c r="K551" s="91" t="b">
        <v>0</v>
      </c>
      <c r="L551" s="91" t="b">
        <v>0</v>
      </c>
    </row>
    <row r="552" spans="1:12" ht="15">
      <c r="A552" s="91" t="s">
        <v>1591</v>
      </c>
      <c r="B552" s="91" t="s">
        <v>1592</v>
      </c>
      <c r="C552" s="91">
        <v>2</v>
      </c>
      <c r="D552" s="121">
        <v>0.005307980920490494</v>
      </c>
      <c r="E552" s="121">
        <v>1.99563519459755</v>
      </c>
      <c r="F552" s="91" t="s">
        <v>1199</v>
      </c>
      <c r="G552" s="91" t="b">
        <v>0</v>
      </c>
      <c r="H552" s="91" t="b">
        <v>0</v>
      </c>
      <c r="I552" s="91" t="b">
        <v>0</v>
      </c>
      <c r="J552" s="91" t="b">
        <v>0</v>
      </c>
      <c r="K552" s="91" t="b">
        <v>0</v>
      </c>
      <c r="L552" s="91" t="b">
        <v>0</v>
      </c>
    </row>
    <row r="553" spans="1:12" ht="15">
      <c r="A553" s="91" t="s">
        <v>1592</v>
      </c>
      <c r="B553" s="91" t="s">
        <v>1593</v>
      </c>
      <c r="C553" s="91">
        <v>2</v>
      </c>
      <c r="D553" s="121">
        <v>0.005307980920490494</v>
      </c>
      <c r="E553" s="121">
        <v>1.99563519459755</v>
      </c>
      <c r="F553" s="91" t="s">
        <v>1199</v>
      </c>
      <c r="G553" s="91" t="b">
        <v>0</v>
      </c>
      <c r="H553" s="91" t="b">
        <v>0</v>
      </c>
      <c r="I553" s="91" t="b">
        <v>0</v>
      </c>
      <c r="J553" s="91" t="b">
        <v>0</v>
      </c>
      <c r="K553" s="91" t="b">
        <v>0</v>
      </c>
      <c r="L553" s="91" t="b">
        <v>0</v>
      </c>
    </row>
    <row r="554" spans="1:12" ht="15">
      <c r="A554" s="91" t="s">
        <v>1593</v>
      </c>
      <c r="B554" s="91" t="s">
        <v>1307</v>
      </c>
      <c r="C554" s="91">
        <v>2</v>
      </c>
      <c r="D554" s="121">
        <v>0.005307980920490494</v>
      </c>
      <c r="E554" s="121">
        <v>1.6946051989335686</v>
      </c>
      <c r="F554" s="91" t="s">
        <v>1199</v>
      </c>
      <c r="G554" s="91" t="b">
        <v>0</v>
      </c>
      <c r="H554" s="91" t="b">
        <v>0</v>
      </c>
      <c r="I554" s="91" t="b">
        <v>0</v>
      </c>
      <c r="J554" s="91" t="b">
        <v>0</v>
      </c>
      <c r="K554" s="91" t="b">
        <v>0</v>
      </c>
      <c r="L554" s="91" t="b">
        <v>0</v>
      </c>
    </row>
    <row r="555" spans="1:12" ht="15">
      <c r="A555" s="91" t="s">
        <v>1307</v>
      </c>
      <c r="B555" s="91" t="s">
        <v>1307</v>
      </c>
      <c r="C555" s="91">
        <v>2</v>
      </c>
      <c r="D555" s="121">
        <v>0.005307980920490494</v>
      </c>
      <c r="E555" s="121">
        <v>1.6946051989335686</v>
      </c>
      <c r="F555" s="91" t="s">
        <v>1199</v>
      </c>
      <c r="G555" s="91" t="b">
        <v>0</v>
      </c>
      <c r="H555" s="91" t="b">
        <v>0</v>
      </c>
      <c r="I555" s="91" t="b">
        <v>0</v>
      </c>
      <c r="J555" s="91" t="b">
        <v>0</v>
      </c>
      <c r="K555" s="91" t="b">
        <v>0</v>
      </c>
      <c r="L555" s="91" t="b">
        <v>0</v>
      </c>
    </row>
    <row r="556" spans="1:12" ht="15">
      <c r="A556" s="91" t="s">
        <v>354</v>
      </c>
      <c r="B556" s="91" t="s">
        <v>1335</v>
      </c>
      <c r="C556" s="91">
        <v>2</v>
      </c>
      <c r="D556" s="121">
        <v>0.005307980920490494</v>
      </c>
      <c r="E556" s="121">
        <v>1.8195439355418688</v>
      </c>
      <c r="F556" s="91" t="s">
        <v>1199</v>
      </c>
      <c r="G556" s="91" t="b">
        <v>0</v>
      </c>
      <c r="H556" s="91" t="b">
        <v>0</v>
      </c>
      <c r="I556" s="91" t="b">
        <v>0</v>
      </c>
      <c r="J556" s="91" t="b">
        <v>0</v>
      </c>
      <c r="K556" s="91" t="b">
        <v>0</v>
      </c>
      <c r="L556" s="91" t="b">
        <v>0</v>
      </c>
    </row>
    <row r="557" spans="1:12" ht="15">
      <c r="A557" s="91" t="s">
        <v>1335</v>
      </c>
      <c r="B557" s="91" t="s">
        <v>1331</v>
      </c>
      <c r="C557" s="91">
        <v>2</v>
      </c>
      <c r="D557" s="121">
        <v>0.005307980920490494</v>
      </c>
      <c r="E557" s="121">
        <v>1.8195439355418688</v>
      </c>
      <c r="F557" s="91" t="s">
        <v>1199</v>
      </c>
      <c r="G557" s="91" t="b">
        <v>0</v>
      </c>
      <c r="H557" s="91" t="b">
        <v>0</v>
      </c>
      <c r="I557" s="91" t="b">
        <v>0</v>
      </c>
      <c r="J557" s="91" t="b">
        <v>0</v>
      </c>
      <c r="K557" s="91" t="b">
        <v>0</v>
      </c>
      <c r="L557" s="91" t="b">
        <v>0</v>
      </c>
    </row>
    <row r="558" spans="1:12" ht="15">
      <c r="A558" s="91" t="s">
        <v>1331</v>
      </c>
      <c r="B558" s="91" t="s">
        <v>1328</v>
      </c>
      <c r="C558" s="91">
        <v>2</v>
      </c>
      <c r="D558" s="121">
        <v>0.005307980920490494</v>
      </c>
      <c r="E558" s="121">
        <v>1.5185139398778875</v>
      </c>
      <c r="F558" s="91" t="s">
        <v>1199</v>
      </c>
      <c r="G558" s="91" t="b">
        <v>0</v>
      </c>
      <c r="H558" s="91" t="b">
        <v>0</v>
      </c>
      <c r="I558" s="91" t="b">
        <v>0</v>
      </c>
      <c r="J558" s="91" t="b">
        <v>0</v>
      </c>
      <c r="K558" s="91" t="b">
        <v>0</v>
      </c>
      <c r="L558" s="91" t="b">
        <v>0</v>
      </c>
    </row>
    <row r="559" spans="1:12" ht="15">
      <c r="A559" s="91" t="s">
        <v>1328</v>
      </c>
      <c r="B559" s="91" t="s">
        <v>1336</v>
      </c>
      <c r="C559" s="91">
        <v>2</v>
      </c>
      <c r="D559" s="121">
        <v>0.005307980920490494</v>
      </c>
      <c r="E559" s="121">
        <v>1.6946051989335686</v>
      </c>
      <c r="F559" s="91" t="s">
        <v>1199</v>
      </c>
      <c r="G559" s="91" t="b">
        <v>0</v>
      </c>
      <c r="H559" s="91" t="b">
        <v>0</v>
      </c>
      <c r="I559" s="91" t="b">
        <v>0</v>
      </c>
      <c r="J559" s="91" t="b">
        <v>0</v>
      </c>
      <c r="K559" s="91" t="b">
        <v>0</v>
      </c>
      <c r="L559" s="91" t="b">
        <v>0</v>
      </c>
    </row>
    <row r="560" spans="1:12" ht="15">
      <c r="A560" s="91" t="s">
        <v>1336</v>
      </c>
      <c r="B560" s="91" t="s">
        <v>1329</v>
      </c>
      <c r="C560" s="91">
        <v>2</v>
      </c>
      <c r="D560" s="121">
        <v>0.005307980920490494</v>
      </c>
      <c r="E560" s="121">
        <v>1.6946051989335686</v>
      </c>
      <c r="F560" s="91" t="s">
        <v>1199</v>
      </c>
      <c r="G560" s="91" t="b">
        <v>0</v>
      </c>
      <c r="H560" s="91" t="b">
        <v>0</v>
      </c>
      <c r="I560" s="91" t="b">
        <v>0</v>
      </c>
      <c r="J560" s="91" t="b">
        <v>0</v>
      </c>
      <c r="K560" s="91" t="b">
        <v>0</v>
      </c>
      <c r="L560" s="91" t="b">
        <v>0</v>
      </c>
    </row>
    <row r="561" spans="1:12" ht="15">
      <c r="A561" s="91" t="s">
        <v>1330</v>
      </c>
      <c r="B561" s="91" t="s">
        <v>1636</v>
      </c>
      <c r="C561" s="91">
        <v>2</v>
      </c>
      <c r="D561" s="121">
        <v>0.005307980920490494</v>
      </c>
      <c r="E561" s="121">
        <v>1.6946051989335686</v>
      </c>
      <c r="F561" s="91" t="s">
        <v>1199</v>
      </c>
      <c r="G561" s="91" t="b">
        <v>0</v>
      </c>
      <c r="H561" s="91" t="b">
        <v>0</v>
      </c>
      <c r="I561" s="91" t="b">
        <v>0</v>
      </c>
      <c r="J561" s="91" t="b">
        <v>0</v>
      </c>
      <c r="K561" s="91" t="b">
        <v>0</v>
      </c>
      <c r="L561" s="91" t="b">
        <v>0</v>
      </c>
    </row>
    <row r="562" spans="1:12" ht="15">
      <c r="A562" s="91" t="s">
        <v>1636</v>
      </c>
      <c r="B562" s="91" t="s">
        <v>1328</v>
      </c>
      <c r="C562" s="91">
        <v>2</v>
      </c>
      <c r="D562" s="121">
        <v>0.005307980920490494</v>
      </c>
      <c r="E562" s="121">
        <v>1.6946051989335686</v>
      </c>
      <c r="F562" s="91" t="s">
        <v>1199</v>
      </c>
      <c r="G562" s="91" t="b">
        <v>0</v>
      </c>
      <c r="H562" s="91" t="b">
        <v>0</v>
      </c>
      <c r="I562" s="91" t="b">
        <v>0</v>
      </c>
      <c r="J562" s="91" t="b">
        <v>0</v>
      </c>
      <c r="K562" s="91" t="b">
        <v>0</v>
      </c>
      <c r="L562" s="91" t="b">
        <v>0</v>
      </c>
    </row>
    <row r="563" spans="1:12" ht="15">
      <c r="A563" s="91" t="s">
        <v>1328</v>
      </c>
      <c r="B563" s="91" t="s">
        <v>1637</v>
      </c>
      <c r="C563" s="91">
        <v>2</v>
      </c>
      <c r="D563" s="121">
        <v>0.005307980920490494</v>
      </c>
      <c r="E563" s="121">
        <v>1.6946051989335686</v>
      </c>
      <c r="F563" s="91" t="s">
        <v>1199</v>
      </c>
      <c r="G563" s="91" t="b">
        <v>0</v>
      </c>
      <c r="H563" s="91" t="b">
        <v>0</v>
      </c>
      <c r="I563" s="91" t="b">
        <v>0</v>
      </c>
      <c r="J563" s="91" t="b">
        <v>0</v>
      </c>
      <c r="K563" s="91" t="b">
        <v>0</v>
      </c>
      <c r="L563" s="91" t="b">
        <v>0</v>
      </c>
    </row>
    <row r="564" spans="1:12" ht="15">
      <c r="A564" s="91" t="s">
        <v>1637</v>
      </c>
      <c r="B564" s="91" t="s">
        <v>1329</v>
      </c>
      <c r="C564" s="91">
        <v>2</v>
      </c>
      <c r="D564" s="121">
        <v>0.005307980920490494</v>
      </c>
      <c r="E564" s="121">
        <v>1.6946051989335686</v>
      </c>
      <c r="F564" s="91" t="s">
        <v>1199</v>
      </c>
      <c r="G564" s="91" t="b">
        <v>0</v>
      </c>
      <c r="H564" s="91" t="b">
        <v>0</v>
      </c>
      <c r="I564" s="91" t="b">
        <v>0</v>
      </c>
      <c r="J564" s="91" t="b">
        <v>0</v>
      </c>
      <c r="K564" s="91" t="b">
        <v>0</v>
      </c>
      <c r="L564" s="91" t="b">
        <v>0</v>
      </c>
    </row>
    <row r="565" spans="1:12" ht="15">
      <c r="A565" s="91" t="s">
        <v>1330</v>
      </c>
      <c r="B565" s="91" t="s">
        <v>1638</v>
      </c>
      <c r="C565" s="91">
        <v>2</v>
      </c>
      <c r="D565" s="121">
        <v>0.005307980920490494</v>
      </c>
      <c r="E565" s="121">
        <v>1.6946051989335686</v>
      </c>
      <c r="F565" s="91" t="s">
        <v>1199</v>
      </c>
      <c r="G565" s="91" t="b">
        <v>0</v>
      </c>
      <c r="H565" s="91" t="b">
        <v>0</v>
      </c>
      <c r="I565" s="91" t="b">
        <v>0</v>
      </c>
      <c r="J565" s="91" t="b">
        <v>0</v>
      </c>
      <c r="K565" s="91" t="b">
        <v>0</v>
      </c>
      <c r="L565" s="91" t="b">
        <v>0</v>
      </c>
    </row>
    <row r="566" spans="1:12" ht="15">
      <c r="A566" s="91" t="s">
        <v>1638</v>
      </c>
      <c r="B566" s="91" t="s">
        <v>1639</v>
      </c>
      <c r="C566" s="91">
        <v>2</v>
      </c>
      <c r="D566" s="121">
        <v>0.005307980920490494</v>
      </c>
      <c r="E566" s="121">
        <v>1.99563519459755</v>
      </c>
      <c r="F566" s="91" t="s">
        <v>1199</v>
      </c>
      <c r="G566" s="91" t="b">
        <v>0</v>
      </c>
      <c r="H566" s="91" t="b">
        <v>0</v>
      </c>
      <c r="I566" s="91" t="b">
        <v>0</v>
      </c>
      <c r="J566" s="91" t="b">
        <v>0</v>
      </c>
      <c r="K566" s="91" t="b">
        <v>0</v>
      </c>
      <c r="L566" s="91" t="b">
        <v>0</v>
      </c>
    </row>
    <row r="567" spans="1:12" ht="15">
      <c r="A567" s="91" t="s">
        <v>1639</v>
      </c>
      <c r="B567" s="91" t="s">
        <v>1640</v>
      </c>
      <c r="C567" s="91">
        <v>2</v>
      </c>
      <c r="D567" s="121">
        <v>0.005307980920490494</v>
      </c>
      <c r="E567" s="121">
        <v>1.99563519459755</v>
      </c>
      <c r="F567" s="91" t="s">
        <v>1199</v>
      </c>
      <c r="G567" s="91" t="b">
        <v>0</v>
      </c>
      <c r="H567" s="91" t="b">
        <v>0</v>
      </c>
      <c r="I567" s="91" t="b">
        <v>0</v>
      </c>
      <c r="J567" s="91" t="b">
        <v>0</v>
      </c>
      <c r="K567" s="91" t="b">
        <v>0</v>
      </c>
      <c r="L567" s="91" t="b">
        <v>0</v>
      </c>
    </row>
    <row r="568" spans="1:12" ht="15">
      <c r="A568" s="91" t="s">
        <v>1635</v>
      </c>
      <c r="B568" s="91" t="s">
        <v>1285</v>
      </c>
      <c r="C568" s="91">
        <v>2</v>
      </c>
      <c r="D568" s="121">
        <v>0.008244858926968359</v>
      </c>
      <c r="E568" s="121">
        <v>1.99563519459755</v>
      </c>
      <c r="F568" s="91" t="s">
        <v>1199</v>
      </c>
      <c r="G568" s="91" t="b">
        <v>0</v>
      </c>
      <c r="H568" s="91" t="b">
        <v>0</v>
      </c>
      <c r="I568" s="91" t="b">
        <v>0</v>
      </c>
      <c r="J568" s="91" t="b">
        <v>0</v>
      </c>
      <c r="K568" s="91" t="b">
        <v>0</v>
      </c>
      <c r="L568" s="91" t="b">
        <v>0</v>
      </c>
    </row>
    <row r="569" spans="1:12" ht="15">
      <c r="A569" s="91" t="s">
        <v>354</v>
      </c>
      <c r="B569" s="91" t="s">
        <v>1319</v>
      </c>
      <c r="C569" s="91">
        <v>3</v>
      </c>
      <c r="D569" s="121">
        <v>0</v>
      </c>
      <c r="E569" s="121">
        <v>0.9542425094393249</v>
      </c>
      <c r="F569" s="91" t="s">
        <v>1732</v>
      </c>
      <c r="G569" s="91" t="b">
        <v>0</v>
      </c>
      <c r="H569" s="91" t="b">
        <v>0</v>
      </c>
      <c r="I569" s="91" t="b">
        <v>0</v>
      </c>
      <c r="J569" s="91" t="b">
        <v>0</v>
      </c>
      <c r="K569" s="91" t="b">
        <v>0</v>
      </c>
      <c r="L569" s="91" t="b">
        <v>0</v>
      </c>
    </row>
    <row r="570" spans="1:12" ht="15">
      <c r="A570" s="91" t="s">
        <v>1319</v>
      </c>
      <c r="B570" s="91" t="s">
        <v>1300</v>
      </c>
      <c r="C570" s="91">
        <v>3</v>
      </c>
      <c r="D570" s="121">
        <v>0</v>
      </c>
      <c r="E570" s="121">
        <v>0.9542425094393249</v>
      </c>
      <c r="F570" s="91" t="s">
        <v>1732</v>
      </c>
      <c r="G570" s="91" t="b">
        <v>0</v>
      </c>
      <c r="H570" s="91" t="b">
        <v>0</v>
      </c>
      <c r="I570" s="91" t="b">
        <v>0</v>
      </c>
      <c r="J570" s="91" t="b">
        <v>0</v>
      </c>
      <c r="K570" s="91" t="b">
        <v>0</v>
      </c>
      <c r="L570" s="91" t="b">
        <v>0</v>
      </c>
    </row>
    <row r="571" spans="1:12" ht="15">
      <c r="A571" s="91" t="s">
        <v>1300</v>
      </c>
      <c r="B571" s="91" t="s">
        <v>1320</v>
      </c>
      <c r="C571" s="91">
        <v>3</v>
      </c>
      <c r="D571" s="121">
        <v>0</v>
      </c>
      <c r="E571" s="121">
        <v>0.9542425094393249</v>
      </c>
      <c r="F571" s="91" t="s">
        <v>1732</v>
      </c>
      <c r="G571" s="91" t="b">
        <v>0</v>
      </c>
      <c r="H571" s="91" t="b">
        <v>0</v>
      </c>
      <c r="I571" s="91" t="b">
        <v>0</v>
      </c>
      <c r="J571" s="91" t="b">
        <v>0</v>
      </c>
      <c r="K571" s="91" t="b">
        <v>0</v>
      </c>
      <c r="L571" s="91" t="b">
        <v>0</v>
      </c>
    </row>
    <row r="572" spans="1:12" ht="15">
      <c r="A572" s="91" t="s">
        <v>1320</v>
      </c>
      <c r="B572" s="91" t="s">
        <v>1321</v>
      </c>
      <c r="C572" s="91">
        <v>3</v>
      </c>
      <c r="D572" s="121">
        <v>0</v>
      </c>
      <c r="E572" s="121">
        <v>0.9542425094393249</v>
      </c>
      <c r="F572" s="91" t="s">
        <v>1732</v>
      </c>
      <c r="G572" s="91" t="b">
        <v>0</v>
      </c>
      <c r="H572" s="91" t="b">
        <v>0</v>
      </c>
      <c r="I572" s="91" t="b">
        <v>0</v>
      </c>
      <c r="J572" s="91" t="b">
        <v>0</v>
      </c>
      <c r="K572" s="91" t="b">
        <v>0</v>
      </c>
      <c r="L572" s="91" t="b">
        <v>0</v>
      </c>
    </row>
    <row r="573" spans="1:12" ht="15">
      <c r="A573" s="91" t="s">
        <v>1321</v>
      </c>
      <c r="B573" s="91" t="s">
        <v>1322</v>
      </c>
      <c r="C573" s="91">
        <v>3</v>
      </c>
      <c r="D573" s="121">
        <v>0</v>
      </c>
      <c r="E573" s="121">
        <v>0.9542425094393249</v>
      </c>
      <c r="F573" s="91" t="s">
        <v>1732</v>
      </c>
      <c r="G573" s="91" t="b">
        <v>0</v>
      </c>
      <c r="H573" s="91" t="b">
        <v>0</v>
      </c>
      <c r="I573" s="91" t="b">
        <v>0</v>
      </c>
      <c r="J573" s="91" t="b">
        <v>0</v>
      </c>
      <c r="K573" s="91" t="b">
        <v>0</v>
      </c>
      <c r="L573" s="91" t="b">
        <v>0</v>
      </c>
    </row>
    <row r="574" spans="1:12" ht="15">
      <c r="A574" s="91" t="s">
        <v>1322</v>
      </c>
      <c r="B574" s="91" t="s">
        <v>1323</v>
      </c>
      <c r="C574" s="91">
        <v>3</v>
      </c>
      <c r="D574" s="121">
        <v>0</v>
      </c>
      <c r="E574" s="121">
        <v>0.9542425094393249</v>
      </c>
      <c r="F574" s="91" t="s">
        <v>1732</v>
      </c>
      <c r="G574" s="91" t="b">
        <v>0</v>
      </c>
      <c r="H574" s="91" t="b">
        <v>0</v>
      </c>
      <c r="I574" s="91" t="b">
        <v>0</v>
      </c>
      <c r="J574" s="91" t="b">
        <v>0</v>
      </c>
      <c r="K574" s="91" t="b">
        <v>0</v>
      </c>
      <c r="L574" s="91" t="b">
        <v>0</v>
      </c>
    </row>
    <row r="575" spans="1:12" ht="15">
      <c r="A575" s="91" t="s">
        <v>1323</v>
      </c>
      <c r="B575" s="91" t="s">
        <v>1324</v>
      </c>
      <c r="C575" s="91">
        <v>3</v>
      </c>
      <c r="D575" s="121">
        <v>0</v>
      </c>
      <c r="E575" s="121">
        <v>0.9542425094393249</v>
      </c>
      <c r="F575" s="91" t="s">
        <v>1732</v>
      </c>
      <c r="G575" s="91" t="b">
        <v>0</v>
      </c>
      <c r="H575" s="91" t="b">
        <v>0</v>
      </c>
      <c r="I575" s="91" t="b">
        <v>0</v>
      </c>
      <c r="J575" s="91" t="b">
        <v>0</v>
      </c>
      <c r="K575" s="91" t="b">
        <v>0</v>
      </c>
      <c r="L575" s="91" t="b">
        <v>0</v>
      </c>
    </row>
    <row r="576" spans="1:12" ht="15">
      <c r="A576" s="91" t="s">
        <v>1324</v>
      </c>
      <c r="B576" s="91" t="s">
        <v>1325</v>
      </c>
      <c r="C576" s="91">
        <v>3</v>
      </c>
      <c r="D576" s="121">
        <v>0</v>
      </c>
      <c r="E576" s="121">
        <v>0.9542425094393249</v>
      </c>
      <c r="F576" s="91" t="s">
        <v>1732</v>
      </c>
      <c r="G576" s="91" t="b">
        <v>0</v>
      </c>
      <c r="H576" s="91" t="b">
        <v>0</v>
      </c>
      <c r="I576" s="91" t="b">
        <v>0</v>
      </c>
      <c r="J576" s="91" t="b">
        <v>0</v>
      </c>
      <c r="K576" s="91" t="b">
        <v>0</v>
      </c>
      <c r="L576" s="91" t="b">
        <v>0</v>
      </c>
    </row>
    <row r="577" spans="1:12" ht="15">
      <c r="A577" s="91" t="s">
        <v>1325</v>
      </c>
      <c r="B577" s="91" t="s">
        <v>1326</v>
      </c>
      <c r="C577" s="91">
        <v>3</v>
      </c>
      <c r="D577" s="121">
        <v>0</v>
      </c>
      <c r="E577" s="121">
        <v>0.9542425094393249</v>
      </c>
      <c r="F577" s="91" t="s">
        <v>1732</v>
      </c>
      <c r="G577" s="91" t="b">
        <v>0</v>
      </c>
      <c r="H577" s="91" t="b">
        <v>0</v>
      </c>
      <c r="I577" s="91" t="b">
        <v>0</v>
      </c>
      <c r="J577" s="91" t="b">
        <v>0</v>
      </c>
      <c r="K577" s="91" t="b">
        <v>0</v>
      </c>
      <c r="L577" s="91" t="b">
        <v>0</v>
      </c>
    </row>
    <row r="578" spans="1:12" ht="15">
      <c r="A578" s="91" t="s">
        <v>354</v>
      </c>
      <c r="B578" s="91" t="s">
        <v>1594</v>
      </c>
      <c r="C578" s="91">
        <v>2</v>
      </c>
      <c r="D578" s="121">
        <v>0</v>
      </c>
      <c r="E578" s="121">
        <v>1.0791812460476249</v>
      </c>
      <c r="F578" s="91" t="s">
        <v>1733</v>
      </c>
      <c r="G578" s="91" t="b">
        <v>0</v>
      </c>
      <c r="H578" s="91" t="b">
        <v>0</v>
      </c>
      <c r="I578" s="91" t="b">
        <v>0</v>
      </c>
      <c r="J578" s="91" t="b">
        <v>0</v>
      </c>
      <c r="K578" s="91" t="b">
        <v>0</v>
      </c>
      <c r="L578" s="91" t="b">
        <v>0</v>
      </c>
    </row>
    <row r="579" spans="1:12" ht="15">
      <c r="A579" s="91" t="s">
        <v>1594</v>
      </c>
      <c r="B579" s="91" t="s">
        <v>1595</v>
      </c>
      <c r="C579" s="91">
        <v>2</v>
      </c>
      <c r="D579" s="121">
        <v>0</v>
      </c>
      <c r="E579" s="121">
        <v>1.0791812460476249</v>
      </c>
      <c r="F579" s="91" t="s">
        <v>1733</v>
      </c>
      <c r="G579" s="91" t="b">
        <v>0</v>
      </c>
      <c r="H579" s="91" t="b">
        <v>0</v>
      </c>
      <c r="I579" s="91" t="b">
        <v>0</v>
      </c>
      <c r="J579" s="91" t="b">
        <v>0</v>
      </c>
      <c r="K579" s="91" t="b">
        <v>0</v>
      </c>
      <c r="L579" s="91" t="b">
        <v>0</v>
      </c>
    </row>
    <row r="580" spans="1:12" ht="15">
      <c r="A580" s="91" t="s">
        <v>1595</v>
      </c>
      <c r="B580" s="91" t="s">
        <v>1596</v>
      </c>
      <c r="C580" s="91">
        <v>2</v>
      </c>
      <c r="D580" s="121">
        <v>0</v>
      </c>
      <c r="E580" s="121">
        <v>1.0791812460476249</v>
      </c>
      <c r="F580" s="91" t="s">
        <v>1733</v>
      </c>
      <c r="G580" s="91" t="b">
        <v>0</v>
      </c>
      <c r="H580" s="91" t="b">
        <v>0</v>
      </c>
      <c r="I580" s="91" t="b">
        <v>0</v>
      </c>
      <c r="J580" s="91" t="b">
        <v>0</v>
      </c>
      <c r="K580" s="91" t="b">
        <v>0</v>
      </c>
      <c r="L580" s="91" t="b">
        <v>0</v>
      </c>
    </row>
    <row r="581" spans="1:12" ht="15">
      <c r="A581" s="91" t="s">
        <v>1596</v>
      </c>
      <c r="B581" s="91" t="s">
        <v>1597</v>
      </c>
      <c r="C581" s="91">
        <v>2</v>
      </c>
      <c r="D581" s="121">
        <v>0</v>
      </c>
      <c r="E581" s="121">
        <v>1.0791812460476249</v>
      </c>
      <c r="F581" s="91" t="s">
        <v>1733</v>
      </c>
      <c r="G581" s="91" t="b">
        <v>0</v>
      </c>
      <c r="H581" s="91" t="b">
        <v>0</v>
      </c>
      <c r="I581" s="91" t="b">
        <v>0</v>
      </c>
      <c r="J581" s="91" t="b">
        <v>0</v>
      </c>
      <c r="K581" s="91" t="b">
        <v>0</v>
      </c>
      <c r="L581" s="91" t="b">
        <v>0</v>
      </c>
    </row>
    <row r="582" spans="1:12" ht="15">
      <c r="A582" s="91" t="s">
        <v>1597</v>
      </c>
      <c r="B582" s="91" t="s">
        <v>1306</v>
      </c>
      <c r="C582" s="91">
        <v>2</v>
      </c>
      <c r="D582" s="121">
        <v>0</v>
      </c>
      <c r="E582" s="121">
        <v>1.0791812460476249</v>
      </c>
      <c r="F582" s="91" t="s">
        <v>1733</v>
      </c>
      <c r="G582" s="91" t="b">
        <v>0</v>
      </c>
      <c r="H582" s="91" t="b">
        <v>0</v>
      </c>
      <c r="I582" s="91" t="b">
        <v>0</v>
      </c>
      <c r="J582" s="91" t="b">
        <v>0</v>
      </c>
      <c r="K582" s="91" t="b">
        <v>0</v>
      </c>
      <c r="L582" s="91" t="b">
        <v>0</v>
      </c>
    </row>
    <row r="583" spans="1:12" ht="15">
      <c r="A583" s="91" t="s">
        <v>1306</v>
      </c>
      <c r="B583" s="91" t="s">
        <v>1598</v>
      </c>
      <c r="C583" s="91">
        <v>2</v>
      </c>
      <c r="D583" s="121">
        <v>0</v>
      </c>
      <c r="E583" s="121">
        <v>1.0791812460476249</v>
      </c>
      <c r="F583" s="91" t="s">
        <v>1733</v>
      </c>
      <c r="G583" s="91" t="b">
        <v>0</v>
      </c>
      <c r="H583" s="91" t="b">
        <v>0</v>
      </c>
      <c r="I583" s="91" t="b">
        <v>0</v>
      </c>
      <c r="J583" s="91" t="b">
        <v>0</v>
      </c>
      <c r="K583" s="91" t="b">
        <v>0</v>
      </c>
      <c r="L583" s="91" t="b">
        <v>0</v>
      </c>
    </row>
    <row r="584" spans="1:12" ht="15">
      <c r="A584" s="91" t="s">
        <v>1598</v>
      </c>
      <c r="B584" s="91" t="s">
        <v>1599</v>
      </c>
      <c r="C584" s="91">
        <v>2</v>
      </c>
      <c r="D584" s="121">
        <v>0</v>
      </c>
      <c r="E584" s="121">
        <v>1.0791812460476249</v>
      </c>
      <c r="F584" s="91" t="s">
        <v>1733</v>
      </c>
      <c r="G584" s="91" t="b">
        <v>0</v>
      </c>
      <c r="H584" s="91" t="b">
        <v>0</v>
      </c>
      <c r="I584" s="91" t="b">
        <v>0</v>
      </c>
      <c r="J584" s="91" t="b">
        <v>0</v>
      </c>
      <c r="K584" s="91" t="b">
        <v>0</v>
      </c>
      <c r="L584" s="91" t="b">
        <v>0</v>
      </c>
    </row>
    <row r="585" spans="1:12" ht="15">
      <c r="A585" s="91" t="s">
        <v>1599</v>
      </c>
      <c r="B585" s="91" t="s">
        <v>1600</v>
      </c>
      <c r="C585" s="91">
        <v>2</v>
      </c>
      <c r="D585" s="121">
        <v>0</v>
      </c>
      <c r="E585" s="121">
        <v>1.0791812460476249</v>
      </c>
      <c r="F585" s="91" t="s">
        <v>1733</v>
      </c>
      <c r="G585" s="91" t="b">
        <v>0</v>
      </c>
      <c r="H585" s="91" t="b">
        <v>0</v>
      </c>
      <c r="I585" s="91" t="b">
        <v>0</v>
      </c>
      <c r="J585" s="91" t="b">
        <v>0</v>
      </c>
      <c r="K585" s="91" t="b">
        <v>0</v>
      </c>
      <c r="L585" s="91" t="b">
        <v>0</v>
      </c>
    </row>
    <row r="586" spans="1:12" ht="15">
      <c r="A586" s="91" t="s">
        <v>1600</v>
      </c>
      <c r="B586" s="91" t="s">
        <v>1601</v>
      </c>
      <c r="C586" s="91">
        <v>2</v>
      </c>
      <c r="D586" s="121">
        <v>0</v>
      </c>
      <c r="E586" s="121">
        <v>1.0791812460476249</v>
      </c>
      <c r="F586" s="91" t="s">
        <v>1733</v>
      </c>
      <c r="G586" s="91" t="b">
        <v>0</v>
      </c>
      <c r="H586" s="91" t="b">
        <v>0</v>
      </c>
      <c r="I586" s="91" t="b">
        <v>0</v>
      </c>
      <c r="J586" s="91" t="b">
        <v>0</v>
      </c>
      <c r="K586" s="91" t="b">
        <v>0</v>
      </c>
      <c r="L586" s="91" t="b">
        <v>0</v>
      </c>
    </row>
    <row r="587" spans="1:12" ht="15">
      <c r="A587" s="91" t="s">
        <v>1601</v>
      </c>
      <c r="B587" s="91" t="s">
        <v>1602</v>
      </c>
      <c r="C587" s="91">
        <v>2</v>
      </c>
      <c r="D587" s="121">
        <v>0</v>
      </c>
      <c r="E587" s="121">
        <v>1.0791812460476249</v>
      </c>
      <c r="F587" s="91" t="s">
        <v>1733</v>
      </c>
      <c r="G587" s="91" t="b">
        <v>0</v>
      </c>
      <c r="H587" s="91" t="b">
        <v>0</v>
      </c>
      <c r="I587" s="91" t="b">
        <v>0</v>
      </c>
      <c r="J587" s="91" t="b">
        <v>0</v>
      </c>
      <c r="K587" s="91" t="b">
        <v>0</v>
      </c>
      <c r="L587" s="91" t="b">
        <v>0</v>
      </c>
    </row>
    <row r="588" spans="1:12" ht="15">
      <c r="A588" s="91" t="s">
        <v>1602</v>
      </c>
      <c r="B588" s="91" t="s">
        <v>1603</v>
      </c>
      <c r="C588" s="91">
        <v>2</v>
      </c>
      <c r="D588" s="121">
        <v>0</v>
      </c>
      <c r="E588" s="121">
        <v>1.0791812460476249</v>
      </c>
      <c r="F588" s="91" t="s">
        <v>1733</v>
      </c>
      <c r="G588" s="91" t="b">
        <v>0</v>
      </c>
      <c r="H588" s="91" t="b">
        <v>0</v>
      </c>
      <c r="I588" s="91" t="b">
        <v>0</v>
      </c>
      <c r="J588" s="91" t="b">
        <v>0</v>
      </c>
      <c r="K588" s="91" t="b">
        <v>0</v>
      </c>
      <c r="L588" s="91" t="b">
        <v>0</v>
      </c>
    </row>
    <row r="589" spans="1:12" ht="15">
      <c r="A589" s="91" t="s">
        <v>1603</v>
      </c>
      <c r="B589" s="91" t="s">
        <v>1604</v>
      </c>
      <c r="C589" s="91">
        <v>2</v>
      </c>
      <c r="D589" s="121">
        <v>0</v>
      </c>
      <c r="E589" s="121">
        <v>1.0791812460476249</v>
      </c>
      <c r="F589" s="91" t="s">
        <v>1733</v>
      </c>
      <c r="G589" s="91" t="b">
        <v>0</v>
      </c>
      <c r="H589" s="91" t="b">
        <v>0</v>
      </c>
      <c r="I589" s="91" t="b">
        <v>0</v>
      </c>
      <c r="J589" s="91" t="b">
        <v>0</v>
      </c>
      <c r="K589" s="91" t="b">
        <v>0</v>
      </c>
      <c r="L589"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AE14E-AD43-4AAB-B2D3-2790F5A280C4}">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1672</v>
      </c>
      <c r="B1" s="7" t="s">
        <v>34</v>
      </c>
    </row>
    <row r="2" spans="1:2" ht="15">
      <c r="A2" s="113" t="s">
        <v>323</v>
      </c>
      <c r="B2" s="83">
        <v>1199</v>
      </c>
    </row>
    <row r="3" spans="1:2" ht="15">
      <c r="A3" s="113" t="s">
        <v>286</v>
      </c>
      <c r="B3" s="83">
        <v>1199</v>
      </c>
    </row>
    <row r="4" spans="1:2" ht="15">
      <c r="A4" s="113" t="s">
        <v>295</v>
      </c>
      <c r="B4" s="83">
        <v>848</v>
      </c>
    </row>
    <row r="5" spans="1:2" ht="15">
      <c r="A5" s="113" t="s">
        <v>241</v>
      </c>
      <c r="B5" s="83">
        <v>45</v>
      </c>
    </row>
    <row r="6" spans="1:2" ht="15">
      <c r="A6" s="113" t="s">
        <v>240</v>
      </c>
      <c r="B6" s="83">
        <v>45</v>
      </c>
    </row>
    <row r="7" spans="1:2" ht="15">
      <c r="A7" s="113" t="s">
        <v>318</v>
      </c>
      <c r="B7" s="83">
        <v>30</v>
      </c>
    </row>
    <row r="8" spans="1:2" ht="15">
      <c r="A8" s="113" t="s">
        <v>235</v>
      </c>
      <c r="B8" s="83">
        <v>6</v>
      </c>
    </row>
    <row r="9" spans="1:2" ht="15">
      <c r="A9" s="113" t="s">
        <v>314</v>
      </c>
      <c r="B9" s="83">
        <v>6</v>
      </c>
    </row>
    <row r="10" spans="1:2" ht="15">
      <c r="A10" s="113" t="s">
        <v>249</v>
      </c>
      <c r="B10" s="83">
        <v>6</v>
      </c>
    </row>
    <row r="11" spans="1:2" ht="15">
      <c r="A11" s="113" t="s">
        <v>252</v>
      </c>
      <c r="B11" s="83">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04578-C0A8-4552-8D6A-A6F554570D20}">
  <dimension ref="A1:BL599"/>
  <sheetViews>
    <sheetView workbookViewId="0" topLeftCell="A1">
      <pane xSplit="2" ySplit="2" topLeftCell="E486" activePane="bottomRight" state="frozen"/>
      <selection pane="topRight" activeCell="C1" sqref="C1"/>
      <selection pane="bottomLeft" activeCell="A3" sqref="A3"/>
      <selection pane="bottomRight" activeCell="A2" sqref="A2:BL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34.140625" style="0" customWidth="1"/>
    <col min="17" max="17" width="74.421875" style="0"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3" t="s">
        <v>39</v>
      </c>
      <c r="D1" s="14"/>
      <c r="E1" s="14"/>
      <c r="F1" s="14"/>
      <c r="G1" s="13"/>
      <c r="H1" s="11" t="s">
        <v>43</v>
      </c>
      <c r="I1" s="43"/>
      <c r="J1" s="43"/>
      <c r="K1" s="29" t="s">
        <v>42</v>
      </c>
      <c r="L1" s="15" t="s">
        <v>40</v>
      </c>
      <c r="M1" s="15"/>
      <c r="N1" s="12" t="s">
        <v>41</v>
      </c>
    </row>
    <row r="2" spans="1:64"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195</v>
      </c>
      <c r="P2" s="7" t="s">
        <v>196</v>
      </c>
      <c r="Q2" s="7" t="s">
        <v>197</v>
      </c>
      <c r="R2" s="7" t="s">
        <v>198</v>
      </c>
      <c r="S2" s="7" t="s">
        <v>199</v>
      </c>
      <c r="T2" s="7" t="s">
        <v>200</v>
      </c>
      <c r="U2" s="7" t="s">
        <v>201</v>
      </c>
      <c r="V2" s="7" t="s">
        <v>202</v>
      </c>
      <c r="W2" s="7" t="s">
        <v>203</v>
      </c>
      <c r="X2" s="7" t="s">
        <v>204</v>
      </c>
      <c r="Y2" s="7" t="s">
        <v>205</v>
      </c>
      <c r="Z2" s="7" t="s">
        <v>206</v>
      </c>
      <c r="AA2" s="7" t="s">
        <v>207</v>
      </c>
      <c r="AB2" s="7" t="s">
        <v>208</v>
      </c>
      <c r="AC2" s="7" t="s">
        <v>209</v>
      </c>
      <c r="AD2" s="7" t="s">
        <v>210</v>
      </c>
      <c r="AE2" s="7" t="s">
        <v>211</v>
      </c>
      <c r="AF2" s="7" t="s">
        <v>212</v>
      </c>
      <c r="AG2" s="7" t="s">
        <v>213</v>
      </c>
      <c r="AH2" s="7" t="s">
        <v>214</v>
      </c>
      <c r="AI2" s="7" t="s">
        <v>215</v>
      </c>
      <c r="AJ2" s="7" t="s">
        <v>216</v>
      </c>
      <c r="AK2" s="7" t="s">
        <v>217</v>
      </c>
      <c r="AL2" s="7" t="s">
        <v>218</v>
      </c>
      <c r="AM2" s="7" t="s">
        <v>219</v>
      </c>
      <c r="AN2" s="7" t="s">
        <v>220</v>
      </c>
      <c r="AO2" s="7" t="s">
        <v>221</v>
      </c>
      <c r="AP2" s="7" t="s">
        <v>222</v>
      </c>
      <c r="AQ2" s="7" t="s">
        <v>223</v>
      </c>
      <c r="AR2" s="7" t="s">
        <v>224</v>
      </c>
      <c r="AS2" s="7" t="s">
        <v>225</v>
      </c>
      <c r="AT2" s="7" t="s">
        <v>226</v>
      </c>
      <c r="AU2" s="7" t="s">
        <v>227</v>
      </c>
      <c r="AV2" s="7" t="s">
        <v>228</v>
      </c>
      <c r="AW2" s="7" t="s">
        <v>229</v>
      </c>
      <c r="AX2" s="7" t="s">
        <v>230</v>
      </c>
      <c r="AY2" s="7" t="s">
        <v>231</v>
      </c>
      <c r="AZ2" s="7" t="s">
        <v>232</v>
      </c>
      <c r="BA2" t="s">
        <v>1192</v>
      </c>
      <c r="BB2" s="7" t="s">
        <v>1208</v>
      </c>
      <c r="BC2" s="7" t="s">
        <v>1209</v>
      </c>
      <c r="BD2" s="44" t="s">
        <v>1660</v>
      </c>
      <c r="BE2" s="44" t="s">
        <v>1661</v>
      </c>
      <c r="BF2" s="44" t="s">
        <v>1662</v>
      </c>
      <c r="BG2" s="44" t="s">
        <v>1663</v>
      </c>
      <c r="BH2" s="44" t="s">
        <v>1664</v>
      </c>
      <c r="BI2" s="44" t="s">
        <v>1665</v>
      </c>
      <c r="BJ2" s="44" t="s">
        <v>1666</v>
      </c>
      <c r="BK2" s="44" t="s">
        <v>1667</v>
      </c>
      <c r="BL2" s="44" t="s">
        <v>1668</v>
      </c>
    </row>
    <row r="3" spans="1:64" ht="15" customHeight="1">
      <c r="A3" s="57" t="s">
        <v>245</v>
      </c>
      <c r="B3" s="57" t="s">
        <v>244</v>
      </c>
      <c r="C3" s="58"/>
      <c r="D3" s="59"/>
      <c r="E3" s="60"/>
      <c r="F3" s="61"/>
      <c r="G3" s="58"/>
      <c r="H3" s="62"/>
      <c r="I3" s="63"/>
      <c r="J3" s="63"/>
      <c r="K3" s="64" t="s">
        <v>65</v>
      </c>
      <c r="L3" s="65">
        <v>3</v>
      </c>
      <c r="M3" s="65"/>
      <c r="N3" s="66"/>
      <c r="O3" s="83" t="s">
        <v>327</v>
      </c>
      <c r="P3" s="86">
        <v>43503.48650462963</v>
      </c>
      <c r="Q3" s="83" t="s">
        <v>337</v>
      </c>
      <c r="R3" s="83"/>
      <c r="S3" s="83"/>
      <c r="T3" s="83" t="s">
        <v>354</v>
      </c>
      <c r="U3" s="83"/>
      <c r="V3" s="90" t="s">
        <v>374</v>
      </c>
      <c r="W3" s="86">
        <v>43503.48650462963</v>
      </c>
      <c r="X3" s="90" t="s">
        <v>450</v>
      </c>
      <c r="Y3" s="83"/>
      <c r="Z3" s="83"/>
      <c r="AA3" s="91" t="s">
        <v>539</v>
      </c>
      <c r="AB3" s="83"/>
      <c r="AC3" s="83" t="b">
        <v>0</v>
      </c>
      <c r="AD3" s="83">
        <v>0</v>
      </c>
      <c r="AE3" s="91" t="s">
        <v>620</v>
      </c>
      <c r="AF3" s="83" t="b">
        <v>0</v>
      </c>
      <c r="AG3" s="83" t="s">
        <v>624</v>
      </c>
      <c r="AH3" s="83"/>
      <c r="AI3" s="91" t="s">
        <v>620</v>
      </c>
      <c r="AJ3" s="83" t="b">
        <v>0</v>
      </c>
      <c r="AK3" s="83">
        <v>2</v>
      </c>
      <c r="AL3" s="91" t="s">
        <v>538</v>
      </c>
      <c r="AM3" s="83" t="s">
        <v>630</v>
      </c>
      <c r="AN3" s="83" t="b">
        <v>0</v>
      </c>
      <c r="AO3" s="91" t="s">
        <v>538</v>
      </c>
      <c r="AP3" s="83" t="s">
        <v>197</v>
      </c>
      <c r="AQ3" s="83">
        <v>0</v>
      </c>
      <c r="AR3" s="83">
        <v>0</v>
      </c>
      <c r="AS3" s="83"/>
      <c r="AT3" s="83"/>
      <c r="AU3" s="83"/>
      <c r="AV3" s="83"/>
      <c r="AW3" s="83"/>
      <c r="AX3" s="83"/>
      <c r="AY3" s="83"/>
      <c r="AZ3" s="83"/>
      <c r="BA3" s="83">
        <v>1</v>
      </c>
      <c r="BB3" s="83" t="str">
        <f>REPLACE(INDEX(GroupVertices[Group],MATCH(Edges36[[#This Row],[Vertex 1]],GroupVertices[Vertex],0)),1,1,"")</f>
        <v>8</v>
      </c>
      <c r="BC3" s="83" t="str">
        <f>REPLACE(INDEX(GroupVertices[Group],MATCH(Edges36[[#This Row],[Vertex 2]],GroupVertices[Vertex],0)),1,1,"")</f>
        <v>8</v>
      </c>
      <c r="BD3" s="71">
        <v>0</v>
      </c>
      <c r="BE3" s="72">
        <v>0</v>
      </c>
      <c r="BF3" s="71">
        <v>0</v>
      </c>
      <c r="BG3" s="72">
        <v>0</v>
      </c>
      <c r="BH3" s="71">
        <v>0</v>
      </c>
      <c r="BI3" s="72">
        <v>0</v>
      </c>
      <c r="BJ3" s="71">
        <v>10</v>
      </c>
      <c r="BK3" s="72">
        <v>100</v>
      </c>
      <c r="BL3" s="71">
        <v>10</v>
      </c>
    </row>
    <row r="4" spans="1:64" ht="15" customHeight="1">
      <c r="A4" s="57" t="s">
        <v>244</v>
      </c>
      <c r="B4" s="57" t="s">
        <v>244</v>
      </c>
      <c r="C4" s="58"/>
      <c r="D4" s="59"/>
      <c r="E4" s="60"/>
      <c r="F4" s="61"/>
      <c r="G4" s="58"/>
      <c r="H4" s="62"/>
      <c r="I4" s="74"/>
      <c r="J4" s="74"/>
      <c r="K4" s="64" t="s">
        <v>65</v>
      </c>
      <c r="L4" s="75">
        <v>4</v>
      </c>
      <c r="M4" s="75"/>
      <c r="N4" s="73"/>
      <c r="O4" s="84" t="s">
        <v>197</v>
      </c>
      <c r="P4" s="87">
        <v>43501.247881944444</v>
      </c>
      <c r="Q4" s="84" t="s">
        <v>337</v>
      </c>
      <c r="R4" s="84"/>
      <c r="S4" s="84"/>
      <c r="T4" s="84" t="s">
        <v>354</v>
      </c>
      <c r="U4" s="84"/>
      <c r="V4" s="89" t="s">
        <v>373</v>
      </c>
      <c r="W4" s="87">
        <v>43501.247881944444</v>
      </c>
      <c r="X4" s="89" t="s">
        <v>449</v>
      </c>
      <c r="Y4" s="84"/>
      <c r="Z4" s="84"/>
      <c r="AA4" s="92" t="s">
        <v>538</v>
      </c>
      <c r="AB4" s="84"/>
      <c r="AC4" s="84" t="b">
        <v>0</v>
      </c>
      <c r="AD4" s="84">
        <v>5</v>
      </c>
      <c r="AE4" s="92" t="s">
        <v>620</v>
      </c>
      <c r="AF4" s="84" t="b">
        <v>0</v>
      </c>
      <c r="AG4" s="84" t="s">
        <v>624</v>
      </c>
      <c r="AH4" s="84"/>
      <c r="AI4" s="92" t="s">
        <v>620</v>
      </c>
      <c r="AJ4" s="84" t="b">
        <v>0</v>
      </c>
      <c r="AK4" s="84">
        <v>2</v>
      </c>
      <c r="AL4" s="92" t="s">
        <v>620</v>
      </c>
      <c r="AM4" s="84" t="s">
        <v>630</v>
      </c>
      <c r="AN4" s="84" t="b">
        <v>0</v>
      </c>
      <c r="AO4" s="92" t="s">
        <v>538</v>
      </c>
      <c r="AP4" s="84" t="s">
        <v>327</v>
      </c>
      <c r="AQ4" s="84">
        <v>0</v>
      </c>
      <c r="AR4" s="84">
        <v>0</v>
      </c>
      <c r="AS4" s="84"/>
      <c r="AT4" s="84"/>
      <c r="AU4" s="84"/>
      <c r="AV4" s="84"/>
      <c r="AW4" s="84"/>
      <c r="AX4" s="84"/>
      <c r="AY4" s="84"/>
      <c r="AZ4" s="84"/>
      <c r="BA4" s="84">
        <v>1</v>
      </c>
      <c r="BB4" s="83" t="str">
        <f>REPLACE(INDEX(GroupVertices[Group],MATCH(Edges36[[#This Row],[Vertex 1]],GroupVertices[Vertex],0)),1,1,"")</f>
        <v>8</v>
      </c>
      <c r="BC4" s="83" t="str">
        <f>REPLACE(INDEX(GroupVertices[Group],MATCH(Edges36[[#This Row],[Vertex 2]],GroupVertices[Vertex],0)),1,1,"")</f>
        <v>8</v>
      </c>
      <c r="BD4" s="71">
        <v>0</v>
      </c>
      <c r="BE4" s="72">
        <v>0</v>
      </c>
      <c r="BF4" s="71">
        <v>0</v>
      </c>
      <c r="BG4" s="72">
        <v>0</v>
      </c>
      <c r="BH4" s="71">
        <v>0</v>
      </c>
      <c r="BI4" s="72">
        <v>0</v>
      </c>
      <c r="BJ4" s="71">
        <v>10</v>
      </c>
      <c r="BK4" s="72">
        <v>100</v>
      </c>
      <c r="BL4" s="71">
        <v>10</v>
      </c>
    </row>
    <row r="5" spans="1:64" ht="15">
      <c r="A5" s="57" t="s">
        <v>246</v>
      </c>
      <c r="B5" s="57" t="s">
        <v>244</v>
      </c>
      <c r="C5" s="58"/>
      <c r="D5" s="59"/>
      <c r="E5" s="60"/>
      <c r="F5" s="61"/>
      <c r="G5" s="58"/>
      <c r="H5" s="62"/>
      <c r="I5" s="74"/>
      <c r="J5" s="74"/>
      <c r="K5" s="64" t="s">
        <v>65</v>
      </c>
      <c r="L5" s="75">
        <v>5</v>
      </c>
      <c r="M5" s="75"/>
      <c r="N5" s="73"/>
      <c r="O5" s="84" t="s">
        <v>327</v>
      </c>
      <c r="P5" s="87">
        <v>43503.48841435185</v>
      </c>
      <c r="Q5" s="84" t="s">
        <v>337</v>
      </c>
      <c r="R5" s="84"/>
      <c r="S5" s="84"/>
      <c r="T5" s="84" t="s">
        <v>354</v>
      </c>
      <c r="U5" s="84"/>
      <c r="V5" s="89" t="s">
        <v>375</v>
      </c>
      <c r="W5" s="87">
        <v>43503.48841435185</v>
      </c>
      <c r="X5" s="89" t="s">
        <v>451</v>
      </c>
      <c r="Y5" s="84"/>
      <c r="Z5" s="84"/>
      <c r="AA5" s="92" t="s">
        <v>540</v>
      </c>
      <c r="AB5" s="84"/>
      <c r="AC5" s="84" t="b">
        <v>0</v>
      </c>
      <c r="AD5" s="84">
        <v>0</v>
      </c>
      <c r="AE5" s="92" t="s">
        <v>620</v>
      </c>
      <c r="AF5" s="84" t="b">
        <v>0</v>
      </c>
      <c r="AG5" s="84" t="s">
        <v>624</v>
      </c>
      <c r="AH5" s="84"/>
      <c r="AI5" s="92" t="s">
        <v>620</v>
      </c>
      <c r="AJ5" s="84" t="b">
        <v>0</v>
      </c>
      <c r="AK5" s="84">
        <v>2</v>
      </c>
      <c r="AL5" s="92" t="s">
        <v>538</v>
      </c>
      <c r="AM5" s="84" t="s">
        <v>630</v>
      </c>
      <c r="AN5" s="84" t="b">
        <v>0</v>
      </c>
      <c r="AO5" s="92" t="s">
        <v>538</v>
      </c>
      <c r="AP5" s="84" t="s">
        <v>197</v>
      </c>
      <c r="AQ5" s="84">
        <v>0</v>
      </c>
      <c r="AR5" s="84">
        <v>0</v>
      </c>
      <c r="AS5" s="84"/>
      <c r="AT5" s="84"/>
      <c r="AU5" s="84"/>
      <c r="AV5" s="84"/>
      <c r="AW5" s="84"/>
      <c r="AX5" s="84"/>
      <c r="AY5" s="84"/>
      <c r="AZ5" s="84"/>
      <c r="BA5" s="84">
        <v>1</v>
      </c>
      <c r="BB5" s="83" t="str">
        <f>REPLACE(INDEX(GroupVertices[Group],MATCH(Edges36[[#This Row],[Vertex 1]],GroupVertices[Vertex],0)),1,1,"")</f>
        <v>8</v>
      </c>
      <c r="BC5" s="83" t="str">
        <f>REPLACE(INDEX(GroupVertices[Group],MATCH(Edges36[[#This Row],[Vertex 2]],GroupVertices[Vertex],0)),1,1,"")</f>
        <v>8</v>
      </c>
      <c r="BD5" s="71">
        <v>0</v>
      </c>
      <c r="BE5" s="72">
        <v>0</v>
      </c>
      <c r="BF5" s="71">
        <v>0</v>
      </c>
      <c r="BG5" s="72">
        <v>0</v>
      </c>
      <c r="BH5" s="71">
        <v>0</v>
      </c>
      <c r="BI5" s="72">
        <v>0</v>
      </c>
      <c r="BJ5" s="71">
        <v>10</v>
      </c>
      <c r="BK5" s="72">
        <v>100</v>
      </c>
      <c r="BL5" s="71">
        <v>10</v>
      </c>
    </row>
    <row r="6" spans="1:64" ht="15">
      <c r="A6" s="57" t="s">
        <v>247</v>
      </c>
      <c r="B6" s="57" t="s">
        <v>249</v>
      </c>
      <c r="C6" s="58"/>
      <c r="D6" s="59"/>
      <c r="E6" s="60"/>
      <c r="F6" s="61"/>
      <c r="G6" s="58"/>
      <c r="H6" s="62"/>
      <c r="I6" s="74"/>
      <c r="J6" s="74"/>
      <c r="K6" s="64" t="s">
        <v>65</v>
      </c>
      <c r="L6" s="75">
        <v>6</v>
      </c>
      <c r="M6" s="75"/>
      <c r="N6" s="73"/>
      <c r="O6" s="84" t="s">
        <v>327</v>
      </c>
      <c r="P6" s="87">
        <v>43505.55685185185</v>
      </c>
      <c r="Q6" s="84" t="s">
        <v>330</v>
      </c>
      <c r="R6" s="84"/>
      <c r="S6" s="84"/>
      <c r="T6" s="84"/>
      <c r="U6" s="84"/>
      <c r="V6" s="89" t="s">
        <v>376</v>
      </c>
      <c r="W6" s="87">
        <v>43505.55685185185</v>
      </c>
      <c r="X6" s="89" t="s">
        <v>452</v>
      </c>
      <c r="Y6" s="84"/>
      <c r="Z6" s="84"/>
      <c r="AA6" s="92" t="s">
        <v>541</v>
      </c>
      <c r="AB6" s="84"/>
      <c r="AC6" s="84" t="b">
        <v>0</v>
      </c>
      <c r="AD6" s="84">
        <v>0</v>
      </c>
      <c r="AE6" s="92" t="s">
        <v>620</v>
      </c>
      <c r="AF6" s="84" t="b">
        <v>0</v>
      </c>
      <c r="AG6" s="84" t="s">
        <v>624</v>
      </c>
      <c r="AH6" s="84"/>
      <c r="AI6" s="92" t="s">
        <v>620</v>
      </c>
      <c r="AJ6" s="84" t="b">
        <v>0</v>
      </c>
      <c r="AK6" s="84">
        <v>7</v>
      </c>
      <c r="AL6" s="92" t="s">
        <v>543</v>
      </c>
      <c r="AM6" s="84" t="s">
        <v>629</v>
      </c>
      <c r="AN6" s="84" t="b">
        <v>0</v>
      </c>
      <c r="AO6" s="92" t="s">
        <v>543</v>
      </c>
      <c r="AP6" s="84" t="s">
        <v>197</v>
      </c>
      <c r="AQ6" s="84">
        <v>0</v>
      </c>
      <c r="AR6" s="84">
        <v>0</v>
      </c>
      <c r="AS6" s="84"/>
      <c r="AT6" s="84"/>
      <c r="AU6" s="84"/>
      <c r="AV6" s="84"/>
      <c r="AW6" s="84"/>
      <c r="AX6" s="84"/>
      <c r="AY6" s="84"/>
      <c r="AZ6" s="84"/>
      <c r="BA6" s="84">
        <v>1</v>
      </c>
      <c r="BB6" s="83" t="str">
        <f>REPLACE(INDEX(GroupVertices[Group],MATCH(Edges36[[#This Row],[Vertex 1]],GroupVertices[Vertex],0)),1,1,"")</f>
        <v>6</v>
      </c>
      <c r="BC6" s="83" t="str">
        <f>REPLACE(INDEX(GroupVertices[Group],MATCH(Edges36[[#This Row],[Vertex 2]],GroupVertices[Vertex],0)),1,1,"")</f>
        <v>6</v>
      </c>
      <c r="BD6" s="71"/>
      <c r="BE6" s="72"/>
      <c r="BF6" s="71"/>
      <c r="BG6" s="72"/>
      <c r="BH6" s="71"/>
      <c r="BI6" s="72"/>
      <c r="BJ6" s="71"/>
      <c r="BK6" s="72"/>
      <c r="BL6" s="71"/>
    </row>
    <row r="7" spans="1:64" ht="15">
      <c r="A7" s="57" t="s">
        <v>247</v>
      </c>
      <c r="B7" s="57" t="s">
        <v>314</v>
      </c>
      <c r="C7" s="58"/>
      <c r="D7" s="59"/>
      <c r="E7" s="60"/>
      <c r="F7" s="61"/>
      <c r="G7" s="58"/>
      <c r="H7" s="62"/>
      <c r="I7" s="74"/>
      <c r="J7" s="74"/>
      <c r="K7" s="64" t="s">
        <v>65</v>
      </c>
      <c r="L7" s="75">
        <v>7</v>
      </c>
      <c r="M7" s="75"/>
      <c r="N7" s="73"/>
      <c r="O7" s="84" t="s">
        <v>328</v>
      </c>
      <c r="P7" s="87">
        <v>43505.55685185185</v>
      </c>
      <c r="Q7" s="84" t="s">
        <v>330</v>
      </c>
      <c r="R7" s="84"/>
      <c r="S7" s="84"/>
      <c r="T7" s="84"/>
      <c r="U7" s="84"/>
      <c r="V7" s="89" t="s">
        <v>376</v>
      </c>
      <c r="W7" s="87">
        <v>43505.55685185185</v>
      </c>
      <c r="X7" s="89" t="s">
        <v>452</v>
      </c>
      <c r="Y7" s="84"/>
      <c r="Z7" s="84"/>
      <c r="AA7" s="92" t="s">
        <v>541</v>
      </c>
      <c r="AB7" s="84"/>
      <c r="AC7" s="84" t="b">
        <v>0</v>
      </c>
      <c r="AD7" s="84">
        <v>0</v>
      </c>
      <c r="AE7" s="92" t="s">
        <v>620</v>
      </c>
      <c r="AF7" s="84" t="b">
        <v>0</v>
      </c>
      <c r="AG7" s="84" t="s">
        <v>624</v>
      </c>
      <c r="AH7" s="84"/>
      <c r="AI7" s="92" t="s">
        <v>620</v>
      </c>
      <c r="AJ7" s="84" t="b">
        <v>0</v>
      </c>
      <c r="AK7" s="84">
        <v>7</v>
      </c>
      <c r="AL7" s="92" t="s">
        <v>543</v>
      </c>
      <c r="AM7" s="84" t="s">
        <v>629</v>
      </c>
      <c r="AN7" s="84" t="b">
        <v>0</v>
      </c>
      <c r="AO7" s="92" t="s">
        <v>543</v>
      </c>
      <c r="AP7" s="84" t="s">
        <v>197</v>
      </c>
      <c r="AQ7" s="84">
        <v>0</v>
      </c>
      <c r="AR7" s="84">
        <v>0</v>
      </c>
      <c r="AS7" s="84"/>
      <c r="AT7" s="84"/>
      <c r="AU7" s="84"/>
      <c r="AV7" s="84"/>
      <c r="AW7" s="84"/>
      <c r="AX7" s="84"/>
      <c r="AY7" s="84"/>
      <c r="AZ7" s="84"/>
      <c r="BA7" s="84">
        <v>1</v>
      </c>
      <c r="BB7" s="83" t="str">
        <f>REPLACE(INDEX(GroupVertices[Group],MATCH(Edges36[[#This Row],[Vertex 1]],GroupVertices[Vertex],0)),1,1,"")</f>
        <v>6</v>
      </c>
      <c r="BC7" s="83" t="str">
        <f>REPLACE(INDEX(GroupVertices[Group],MATCH(Edges36[[#This Row],[Vertex 2]],GroupVertices[Vertex],0)),1,1,"")</f>
        <v>6</v>
      </c>
      <c r="BD7" s="71">
        <v>0</v>
      </c>
      <c r="BE7" s="72">
        <v>0</v>
      </c>
      <c r="BF7" s="71">
        <v>0</v>
      </c>
      <c r="BG7" s="72">
        <v>0</v>
      </c>
      <c r="BH7" s="71">
        <v>0</v>
      </c>
      <c r="BI7" s="72">
        <v>0</v>
      </c>
      <c r="BJ7" s="71">
        <v>49</v>
      </c>
      <c r="BK7" s="72">
        <v>100</v>
      </c>
      <c r="BL7" s="71">
        <v>49</v>
      </c>
    </row>
    <row r="8" spans="1:64" ht="15">
      <c r="A8" s="57" t="s">
        <v>248</v>
      </c>
      <c r="B8" s="57" t="s">
        <v>249</v>
      </c>
      <c r="C8" s="58"/>
      <c r="D8" s="59"/>
      <c r="E8" s="60"/>
      <c r="F8" s="61"/>
      <c r="G8" s="58"/>
      <c r="H8" s="62"/>
      <c r="I8" s="74"/>
      <c r="J8" s="74"/>
      <c r="K8" s="64" t="s">
        <v>65</v>
      </c>
      <c r="L8" s="75">
        <v>8</v>
      </c>
      <c r="M8" s="75"/>
      <c r="N8" s="73"/>
      <c r="O8" s="84" t="s">
        <v>327</v>
      </c>
      <c r="P8" s="87">
        <v>43505.58804398148</v>
      </c>
      <c r="Q8" s="84" t="s">
        <v>330</v>
      </c>
      <c r="R8" s="84"/>
      <c r="S8" s="84"/>
      <c r="T8" s="84"/>
      <c r="U8" s="84"/>
      <c r="V8" s="89" t="s">
        <v>377</v>
      </c>
      <c r="W8" s="87">
        <v>43505.58804398148</v>
      </c>
      <c r="X8" s="89" t="s">
        <v>453</v>
      </c>
      <c r="Y8" s="84"/>
      <c r="Z8" s="84"/>
      <c r="AA8" s="92" t="s">
        <v>542</v>
      </c>
      <c r="AB8" s="84"/>
      <c r="AC8" s="84" t="b">
        <v>0</v>
      </c>
      <c r="AD8" s="84">
        <v>0</v>
      </c>
      <c r="AE8" s="92" t="s">
        <v>620</v>
      </c>
      <c r="AF8" s="84" t="b">
        <v>0</v>
      </c>
      <c r="AG8" s="84" t="s">
        <v>624</v>
      </c>
      <c r="AH8" s="84"/>
      <c r="AI8" s="92" t="s">
        <v>620</v>
      </c>
      <c r="AJ8" s="84" t="b">
        <v>0</v>
      </c>
      <c r="AK8" s="84">
        <v>7</v>
      </c>
      <c r="AL8" s="92" t="s">
        <v>543</v>
      </c>
      <c r="AM8" s="84" t="s">
        <v>630</v>
      </c>
      <c r="AN8" s="84" t="b">
        <v>0</v>
      </c>
      <c r="AO8" s="92" t="s">
        <v>543</v>
      </c>
      <c r="AP8" s="84" t="s">
        <v>197</v>
      </c>
      <c r="AQ8" s="84">
        <v>0</v>
      </c>
      <c r="AR8" s="84">
        <v>0</v>
      </c>
      <c r="AS8" s="84"/>
      <c r="AT8" s="84"/>
      <c r="AU8" s="84"/>
      <c r="AV8" s="84"/>
      <c r="AW8" s="84"/>
      <c r="AX8" s="84"/>
      <c r="AY8" s="84"/>
      <c r="AZ8" s="84"/>
      <c r="BA8" s="84">
        <v>1</v>
      </c>
      <c r="BB8" s="83" t="str">
        <f>REPLACE(INDEX(GroupVertices[Group],MATCH(Edges36[[#This Row],[Vertex 1]],GroupVertices[Vertex],0)),1,1,"")</f>
        <v>6</v>
      </c>
      <c r="BC8" s="83" t="str">
        <f>REPLACE(INDEX(GroupVertices[Group],MATCH(Edges36[[#This Row],[Vertex 2]],GroupVertices[Vertex],0)),1,1,"")</f>
        <v>6</v>
      </c>
      <c r="BD8" s="71"/>
      <c r="BE8" s="72"/>
      <c r="BF8" s="71"/>
      <c r="BG8" s="72"/>
      <c r="BH8" s="71"/>
      <c r="BI8" s="72"/>
      <c r="BJ8" s="71"/>
      <c r="BK8" s="72"/>
      <c r="BL8" s="71"/>
    </row>
    <row r="9" spans="1:64" ht="15">
      <c r="A9" s="57" t="s">
        <v>248</v>
      </c>
      <c r="B9" s="57" t="s">
        <v>314</v>
      </c>
      <c r="C9" s="58"/>
      <c r="D9" s="59"/>
      <c r="E9" s="60"/>
      <c r="F9" s="61"/>
      <c r="G9" s="58"/>
      <c r="H9" s="62"/>
      <c r="I9" s="74"/>
      <c r="J9" s="74"/>
      <c r="K9" s="64" t="s">
        <v>65</v>
      </c>
      <c r="L9" s="75">
        <v>9</v>
      </c>
      <c r="M9" s="75"/>
      <c r="N9" s="73"/>
      <c r="O9" s="84" t="s">
        <v>328</v>
      </c>
      <c r="P9" s="87">
        <v>43505.58804398148</v>
      </c>
      <c r="Q9" s="84" t="s">
        <v>330</v>
      </c>
      <c r="R9" s="84"/>
      <c r="S9" s="84"/>
      <c r="T9" s="84"/>
      <c r="U9" s="84"/>
      <c r="V9" s="89" t="s">
        <v>377</v>
      </c>
      <c r="W9" s="87">
        <v>43505.58804398148</v>
      </c>
      <c r="X9" s="89" t="s">
        <v>453</v>
      </c>
      <c r="Y9" s="84"/>
      <c r="Z9" s="84"/>
      <c r="AA9" s="92" t="s">
        <v>542</v>
      </c>
      <c r="AB9" s="84"/>
      <c r="AC9" s="84" t="b">
        <v>0</v>
      </c>
      <c r="AD9" s="84">
        <v>0</v>
      </c>
      <c r="AE9" s="92" t="s">
        <v>620</v>
      </c>
      <c r="AF9" s="84" t="b">
        <v>0</v>
      </c>
      <c r="AG9" s="84" t="s">
        <v>624</v>
      </c>
      <c r="AH9" s="84"/>
      <c r="AI9" s="92" t="s">
        <v>620</v>
      </c>
      <c r="AJ9" s="84" t="b">
        <v>0</v>
      </c>
      <c r="AK9" s="84">
        <v>7</v>
      </c>
      <c r="AL9" s="92" t="s">
        <v>543</v>
      </c>
      <c r="AM9" s="84" t="s">
        <v>630</v>
      </c>
      <c r="AN9" s="84" t="b">
        <v>0</v>
      </c>
      <c r="AO9" s="92" t="s">
        <v>543</v>
      </c>
      <c r="AP9" s="84" t="s">
        <v>197</v>
      </c>
      <c r="AQ9" s="84">
        <v>0</v>
      </c>
      <c r="AR9" s="84">
        <v>0</v>
      </c>
      <c r="AS9" s="84"/>
      <c r="AT9" s="84"/>
      <c r="AU9" s="84"/>
      <c r="AV9" s="84"/>
      <c r="AW9" s="84"/>
      <c r="AX9" s="84"/>
      <c r="AY9" s="84"/>
      <c r="AZ9" s="84"/>
      <c r="BA9" s="84">
        <v>1</v>
      </c>
      <c r="BB9" s="83" t="str">
        <f>REPLACE(INDEX(GroupVertices[Group],MATCH(Edges36[[#This Row],[Vertex 1]],GroupVertices[Vertex],0)),1,1,"")</f>
        <v>6</v>
      </c>
      <c r="BC9" s="83" t="str">
        <f>REPLACE(INDEX(GroupVertices[Group],MATCH(Edges36[[#This Row],[Vertex 2]],GroupVertices[Vertex],0)),1,1,"")</f>
        <v>6</v>
      </c>
      <c r="BD9" s="71">
        <v>0</v>
      </c>
      <c r="BE9" s="72">
        <v>0</v>
      </c>
      <c r="BF9" s="71">
        <v>0</v>
      </c>
      <c r="BG9" s="72">
        <v>0</v>
      </c>
      <c r="BH9" s="71">
        <v>0</v>
      </c>
      <c r="BI9" s="72">
        <v>0</v>
      </c>
      <c r="BJ9" s="71">
        <v>49</v>
      </c>
      <c r="BK9" s="72">
        <v>100</v>
      </c>
      <c r="BL9" s="71">
        <v>49</v>
      </c>
    </row>
    <row r="10" spans="1:64" ht="15">
      <c r="A10" s="57" t="s">
        <v>233</v>
      </c>
      <c r="B10" s="57" t="s">
        <v>249</v>
      </c>
      <c r="C10" s="58"/>
      <c r="D10" s="59"/>
      <c r="E10" s="60"/>
      <c r="F10" s="61"/>
      <c r="G10" s="58"/>
      <c r="H10" s="62"/>
      <c r="I10" s="74"/>
      <c r="J10" s="74"/>
      <c r="K10" s="64" t="s">
        <v>65</v>
      </c>
      <c r="L10" s="75">
        <v>10</v>
      </c>
      <c r="M10" s="75"/>
      <c r="N10" s="73"/>
      <c r="O10" s="84" t="s">
        <v>327</v>
      </c>
      <c r="P10" s="87">
        <v>43505.701631944445</v>
      </c>
      <c r="Q10" s="84" t="s">
        <v>330</v>
      </c>
      <c r="R10" s="84"/>
      <c r="S10" s="84"/>
      <c r="T10" s="84"/>
      <c r="U10" s="84"/>
      <c r="V10" s="89" t="s">
        <v>366</v>
      </c>
      <c r="W10" s="87">
        <v>43505.701631944445</v>
      </c>
      <c r="X10" s="89" t="s">
        <v>439</v>
      </c>
      <c r="Y10" s="84"/>
      <c r="Z10" s="84"/>
      <c r="AA10" s="92" t="s">
        <v>528</v>
      </c>
      <c r="AB10" s="84"/>
      <c r="AC10" s="84" t="b">
        <v>0</v>
      </c>
      <c r="AD10" s="84">
        <v>0</v>
      </c>
      <c r="AE10" s="92" t="s">
        <v>620</v>
      </c>
      <c r="AF10" s="84" t="b">
        <v>0</v>
      </c>
      <c r="AG10" s="84" t="s">
        <v>624</v>
      </c>
      <c r="AH10" s="84"/>
      <c r="AI10" s="92" t="s">
        <v>620</v>
      </c>
      <c r="AJ10" s="84" t="b">
        <v>0</v>
      </c>
      <c r="AK10" s="84">
        <v>7</v>
      </c>
      <c r="AL10" s="92" t="s">
        <v>543</v>
      </c>
      <c r="AM10" s="84" t="s">
        <v>629</v>
      </c>
      <c r="AN10" s="84" t="b">
        <v>0</v>
      </c>
      <c r="AO10" s="92" t="s">
        <v>543</v>
      </c>
      <c r="AP10" s="84" t="s">
        <v>197</v>
      </c>
      <c r="AQ10" s="84">
        <v>0</v>
      </c>
      <c r="AR10" s="84">
        <v>0</v>
      </c>
      <c r="AS10" s="84"/>
      <c r="AT10" s="84"/>
      <c r="AU10" s="84"/>
      <c r="AV10" s="84"/>
      <c r="AW10" s="84"/>
      <c r="AX10" s="84"/>
      <c r="AY10" s="84"/>
      <c r="AZ10" s="84"/>
      <c r="BA10" s="84">
        <v>1</v>
      </c>
      <c r="BB10" s="83" t="str">
        <f>REPLACE(INDEX(GroupVertices[Group],MATCH(Edges36[[#This Row],[Vertex 1]],GroupVertices[Vertex],0)),1,1,"")</f>
        <v>6</v>
      </c>
      <c r="BC10" s="83" t="str">
        <f>REPLACE(INDEX(GroupVertices[Group],MATCH(Edges36[[#This Row],[Vertex 2]],GroupVertices[Vertex],0)),1,1,"")</f>
        <v>6</v>
      </c>
      <c r="BD10" s="71"/>
      <c r="BE10" s="72"/>
      <c r="BF10" s="71"/>
      <c r="BG10" s="72"/>
      <c r="BH10" s="71"/>
      <c r="BI10" s="72"/>
      <c r="BJ10" s="71"/>
      <c r="BK10" s="72"/>
      <c r="BL10" s="71"/>
    </row>
    <row r="11" spans="1:64" ht="15">
      <c r="A11" s="57" t="s">
        <v>233</v>
      </c>
      <c r="B11" s="57" t="s">
        <v>314</v>
      </c>
      <c r="C11" s="58"/>
      <c r="D11" s="59"/>
      <c r="E11" s="60"/>
      <c r="F11" s="61"/>
      <c r="G11" s="58"/>
      <c r="H11" s="62"/>
      <c r="I11" s="74"/>
      <c r="J11" s="74"/>
      <c r="K11" s="64" t="s">
        <v>65</v>
      </c>
      <c r="L11" s="75">
        <v>11</v>
      </c>
      <c r="M11" s="75"/>
      <c r="N11" s="73"/>
      <c r="O11" s="84" t="s">
        <v>328</v>
      </c>
      <c r="P11" s="87">
        <v>43505.701631944445</v>
      </c>
      <c r="Q11" s="84" t="s">
        <v>330</v>
      </c>
      <c r="R11" s="84"/>
      <c r="S11" s="84"/>
      <c r="T11" s="84"/>
      <c r="U11" s="84"/>
      <c r="V11" s="89" t="s">
        <v>366</v>
      </c>
      <c r="W11" s="87">
        <v>43505.701631944445</v>
      </c>
      <c r="X11" s="89" t="s">
        <v>439</v>
      </c>
      <c r="Y11" s="84"/>
      <c r="Z11" s="84"/>
      <c r="AA11" s="92" t="s">
        <v>528</v>
      </c>
      <c r="AB11" s="84"/>
      <c r="AC11" s="84" t="b">
        <v>0</v>
      </c>
      <c r="AD11" s="84">
        <v>0</v>
      </c>
      <c r="AE11" s="92" t="s">
        <v>620</v>
      </c>
      <c r="AF11" s="84" t="b">
        <v>0</v>
      </c>
      <c r="AG11" s="84" t="s">
        <v>624</v>
      </c>
      <c r="AH11" s="84"/>
      <c r="AI11" s="92" t="s">
        <v>620</v>
      </c>
      <c r="AJ11" s="84" t="b">
        <v>0</v>
      </c>
      <c r="AK11" s="84">
        <v>7</v>
      </c>
      <c r="AL11" s="92" t="s">
        <v>543</v>
      </c>
      <c r="AM11" s="84" t="s">
        <v>629</v>
      </c>
      <c r="AN11" s="84" t="b">
        <v>0</v>
      </c>
      <c r="AO11" s="92" t="s">
        <v>543</v>
      </c>
      <c r="AP11" s="84" t="s">
        <v>197</v>
      </c>
      <c r="AQ11" s="84">
        <v>0</v>
      </c>
      <c r="AR11" s="84">
        <v>0</v>
      </c>
      <c r="AS11" s="84"/>
      <c r="AT11" s="84"/>
      <c r="AU11" s="84"/>
      <c r="AV11" s="84"/>
      <c r="AW11" s="84"/>
      <c r="AX11" s="84"/>
      <c r="AY11" s="84"/>
      <c r="AZ11" s="84"/>
      <c r="BA11" s="84">
        <v>1</v>
      </c>
      <c r="BB11" s="83" t="str">
        <f>REPLACE(INDEX(GroupVertices[Group],MATCH(Edges36[[#This Row],[Vertex 1]],GroupVertices[Vertex],0)),1,1,"")</f>
        <v>6</v>
      </c>
      <c r="BC11" s="83" t="str">
        <f>REPLACE(INDEX(GroupVertices[Group],MATCH(Edges36[[#This Row],[Vertex 2]],GroupVertices[Vertex],0)),1,1,"")</f>
        <v>6</v>
      </c>
      <c r="BD11" s="71">
        <v>0</v>
      </c>
      <c r="BE11" s="72">
        <v>0</v>
      </c>
      <c r="BF11" s="71">
        <v>0</v>
      </c>
      <c r="BG11" s="72">
        <v>0</v>
      </c>
      <c r="BH11" s="71">
        <v>0</v>
      </c>
      <c r="BI11" s="72">
        <v>0</v>
      </c>
      <c r="BJ11" s="71">
        <v>49</v>
      </c>
      <c r="BK11" s="72">
        <v>100</v>
      </c>
      <c r="BL11" s="71">
        <v>49</v>
      </c>
    </row>
    <row r="12" spans="1:64" ht="15">
      <c r="A12" s="57" t="s">
        <v>284</v>
      </c>
      <c r="B12" s="57" t="s">
        <v>284</v>
      </c>
      <c r="C12" s="58"/>
      <c r="D12" s="59"/>
      <c r="E12" s="60"/>
      <c r="F12" s="61"/>
      <c r="G12" s="58"/>
      <c r="H12" s="62"/>
      <c r="I12" s="74"/>
      <c r="J12" s="74"/>
      <c r="K12" s="64" t="s">
        <v>65</v>
      </c>
      <c r="L12" s="75">
        <v>12</v>
      </c>
      <c r="M12" s="75"/>
      <c r="N12" s="73"/>
      <c r="O12" s="84" t="s">
        <v>197</v>
      </c>
      <c r="P12" s="87">
        <v>43408.33756944445</v>
      </c>
      <c r="Q12" s="84" t="s">
        <v>339</v>
      </c>
      <c r="R12" s="84"/>
      <c r="S12" s="84"/>
      <c r="T12" s="84" t="s">
        <v>354</v>
      </c>
      <c r="U12" s="89" t="s">
        <v>363</v>
      </c>
      <c r="V12" s="89" t="s">
        <v>363</v>
      </c>
      <c r="W12" s="87">
        <v>43408.33756944445</v>
      </c>
      <c r="X12" s="89" t="s">
        <v>479</v>
      </c>
      <c r="Y12" s="84"/>
      <c r="Z12" s="84"/>
      <c r="AA12" s="92" t="s">
        <v>568</v>
      </c>
      <c r="AB12" s="84"/>
      <c r="AC12" s="84" t="b">
        <v>0</v>
      </c>
      <c r="AD12" s="84">
        <v>144</v>
      </c>
      <c r="AE12" s="92" t="s">
        <v>620</v>
      </c>
      <c r="AF12" s="84" t="b">
        <v>0</v>
      </c>
      <c r="AG12" s="84" t="s">
        <v>624</v>
      </c>
      <c r="AH12" s="84"/>
      <c r="AI12" s="92" t="s">
        <v>620</v>
      </c>
      <c r="AJ12" s="84" t="b">
        <v>0</v>
      </c>
      <c r="AK12" s="84">
        <v>315</v>
      </c>
      <c r="AL12" s="92" t="s">
        <v>620</v>
      </c>
      <c r="AM12" s="84" t="s">
        <v>632</v>
      </c>
      <c r="AN12" s="84" t="b">
        <v>0</v>
      </c>
      <c r="AO12" s="92" t="s">
        <v>568</v>
      </c>
      <c r="AP12" s="84" t="s">
        <v>327</v>
      </c>
      <c r="AQ12" s="84">
        <v>0</v>
      </c>
      <c r="AR12" s="84">
        <v>0</v>
      </c>
      <c r="AS12" s="84"/>
      <c r="AT12" s="84"/>
      <c r="AU12" s="84"/>
      <c r="AV12" s="84"/>
      <c r="AW12" s="84"/>
      <c r="AX12" s="84"/>
      <c r="AY12" s="84"/>
      <c r="AZ12" s="84"/>
      <c r="BA12" s="84">
        <v>1</v>
      </c>
      <c r="BB12" s="83" t="str">
        <f>REPLACE(INDEX(GroupVertices[Group],MATCH(Edges36[[#This Row],[Vertex 1]],GroupVertices[Vertex],0)),1,1,"")</f>
        <v>9</v>
      </c>
      <c r="BC12" s="83" t="str">
        <f>REPLACE(INDEX(GroupVertices[Group],MATCH(Edges36[[#This Row],[Vertex 2]],GroupVertices[Vertex],0)),1,1,"")</f>
        <v>9</v>
      </c>
      <c r="BD12" s="71">
        <v>0</v>
      </c>
      <c r="BE12" s="72">
        <v>0</v>
      </c>
      <c r="BF12" s="71">
        <v>0</v>
      </c>
      <c r="BG12" s="72">
        <v>0</v>
      </c>
      <c r="BH12" s="71">
        <v>0</v>
      </c>
      <c r="BI12" s="72">
        <v>0</v>
      </c>
      <c r="BJ12" s="71">
        <v>13</v>
      </c>
      <c r="BK12" s="72">
        <v>100</v>
      </c>
      <c r="BL12" s="71">
        <v>13</v>
      </c>
    </row>
    <row r="13" spans="1:64" ht="15">
      <c r="A13" s="57" t="s">
        <v>251</v>
      </c>
      <c r="B13" s="57" t="s">
        <v>284</v>
      </c>
      <c r="C13" s="58"/>
      <c r="D13" s="59"/>
      <c r="E13" s="60"/>
      <c r="F13" s="61"/>
      <c r="G13" s="58"/>
      <c r="H13" s="62"/>
      <c r="I13" s="74"/>
      <c r="J13" s="74"/>
      <c r="K13" s="64" t="s">
        <v>65</v>
      </c>
      <c r="L13" s="75">
        <v>13</v>
      </c>
      <c r="M13" s="75"/>
      <c r="N13" s="73"/>
      <c r="O13" s="84" t="s">
        <v>327</v>
      </c>
      <c r="P13" s="87">
        <v>43506.03921296296</v>
      </c>
      <c r="Q13" s="84" t="s">
        <v>339</v>
      </c>
      <c r="R13" s="84"/>
      <c r="S13" s="84"/>
      <c r="T13" s="84" t="s">
        <v>354</v>
      </c>
      <c r="U13" s="89" t="s">
        <v>363</v>
      </c>
      <c r="V13" s="89" t="s">
        <v>363</v>
      </c>
      <c r="W13" s="87">
        <v>43506.03921296296</v>
      </c>
      <c r="X13" s="89" t="s">
        <v>457</v>
      </c>
      <c r="Y13" s="84"/>
      <c r="Z13" s="84"/>
      <c r="AA13" s="92" t="s">
        <v>546</v>
      </c>
      <c r="AB13" s="84"/>
      <c r="AC13" s="84" t="b">
        <v>0</v>
      </c>
      <c r="AD13" s="84">
        <v>0</v>
      </c>
      <c r="AE13" s="92" t="s">
        <v>620</v>
      </c>
      <c r="AF13" s="84" t="b">
        <v>0</v>
      </c>
      <c r="AG13" s="84" t="s">
        <v>624</v>
      </c>
      <c r="AH13" s="84"/>
      <c r="AI13" s="92" t="s">
        <v>620</v>
      </c>
      <c r="AJ13" s="84" t="b">
        <v>0</v>
      </c>
      <c r="AK13" s="84">
        <v>315</v>
      </c>
      <c r="AL13" s="92" t="s">
        <v>568</v>
      </c>
      <c r="AM13" s="84" t="s">
        <v>632</v>
      </c>
      <c r="AN13" s="84" t="b">
        <v>0</v>
      </c>
      <c r="AO13" s="92" t="s">
        <v>568</v>
      </c>
      <c r="AP13" s="84" t="s">
        <v>197</v>
      </c>
      <c r="AQ13" s="84">
        <v>0</v>
      </c>
      <c r="AR13" s="84">
        <v>0</v>
      </c>
      <c r="AS13" s="84"/>
      <c r="AT13" s="84"/>
      <c r="AU13" s="84"/>
      <c r="AV13" s="84"/>
      <c r="AW13" s="84"/>
      <c r="AX13" s="84"/>
      <c r="AY13" s="84"/>
      <c r="AZ13" s="84"/>
      <c r="BA13" s="84">
        <v>1</v>
      </c>
      <c r="BB13" s="83" t="str">
        <f>REPLACE(INDEX(GroupVertices[Group],MATCH(Edges36[[#This Row],[Vertex 1]],GroupVertices[Vertex],0)),1,1,"")</f>
        <v>9</v>
      </c>
      <c r="BC13" s="83" t="str">
        <f>REPLACE(INDEX(GroupVertices[Group],MATCH(Edges36[[#This Row],[Vertex 2]],GroupVertices[Vertex],0)),1,1,"")</f>
        <v>9</v>
      </c>
      <c r="BD13" s="71">
        <v>0</v>
      </c>
      <c r="BE13" s="72">
        <v>0</v>
      </c>
      <c r="BF13" s="71">
        <v>0</v>
      </c>
      <c r="BG13" s="72">
        <v>0</v>
      </c>
      <c r="BH13" s="71">
        <v>0</v>
      </c>
      <c r="BI13" s="72">
        <v>0</v>
      </c>
      <c r="BJ13" s="71">
        <v>13</v>
      </c>
      <c r="BK13" s="72">
        <v>100</v>
      </c>
      <c r="BL13" s="71">
        <v>13</v>
      </c>
    </row>
    <row r="14" spans="1:64" ht="15">
      <c r="A14" s="57" t="s">
        <v>288</v>
      </c>
      <c r="B14" s="57" t="s">
        <v>286</v>
      </c>
      <c r="C14" s="58"/>
      <c r="D14" s="59"/>
      <c r="E14" s="60"/>
      <c r="F14" s="61"/>
      <c r="G14" s="58"/>
      <c r="H14" s="62"/>
      <c r="I14" s="74"/>
      <c r="J14" s="74"/>
      <c r="K14" s="64" t="s">
        <v>65</v>
      </c>
      <c r="L14" s="75">
        <v>14</v>
      </c>
      <c r="M14" s="75"/>
      <c r="N14" s="73"/>
      <c r="O14" s="84" t="s">
        <v>327</v>
      </c>
      <c r="P14" s="87">
        <v>43506.27579861111</v>
      </c>
      <c r="Q14" s="84" t="s">
        <v>331</v>
      </c>
      <c r="R14" s="84"/>
      <c r="S14" s="84"/>
      <c r="T14" s="84"/>
      <c r="U14" s="84"/>
      <c r="V14" s="89" t="s">
        <v>402</v>
      </c>
      <c r="W14" s="87">
        <v>43506.27579861111</v>
      </c>
      <c r="X14" s="89" t="s">
        <v>483</v>
      </c>
      <c r="Y14" s="84"/>
      <c r="Z14" s="84"/>
      <c r="AA14" s="92" t="s">
        <v>572</v>
      </c>
      <c r="AB14" s="84"/>
      <c r="AC14" s="84" t="b">
        <v>0</v>
      </c>
      <c r="AD14" s="84">
        <v>0</v>
      </c>
      <c r="AE14" s="92" t="s">
        <v>620</v>
      </c>
      <c r="AF14" s="84" t="b">
        <v>1</v>
      </c>
      <c r="AG14" s="84" t="s">
        <v>624</v>
      </c>
      <c r="AH14" s="84"/>
      <c r="AI14" s="92" t="s">
        <v>626</v>
      </c>
      <c r="AJ14" s="84" t="b">
        <v>0</v>
      </c>
      <c r="AK14" s="84">
        <v>59</v>
      </c>
      <c r="AL14" s="92" t="s">
        <v>610</v>
      </c>
      <c r="AM14" s="84" t="s">
        <v>634</v>
      </c>
      <c r="AN14" s="84" t="b">
        <v>0</v>
      </c>
      <c r="AO14" s="92" t="s">
        <v>610</v>
      </c>
      <c r="AP14" s="84" t="s">
        <v>197</v>
      </c>
      <c r="AQ14" s="84">
        <v>0</v>
      </c>
      <c r="AR14" s="84">
        <v>0</v>
      </c>
      <c r="AS14" s="84"/>
      <c r="AT14" s="84"/>
      <c r="AU14" s="84"/>
      <c r="AV14" s="84"/>
      <c r="AW14" s="84"/>
      <c r="AX14" s="84"/>
      <c r="AY14" s="84"/>
      <c r="AZ14" s="84"/>
      <c r="BA14" s="84">
        <v>1</v>
      </c>
      <c r="BB14" s="83" t="str">
        <f>REPLACE(INDEX(GroupVertices[Group],MATCH(Edges36[[#This Row],[Vertex 1]],GroupVertices[Vertex],0)),1,1,"")</f>
        <v>1</v>
      </c>
      <c r="BC14" s="83" t="str">
        <f>REPLACE(INDEX(GroupVertices[Group],MATCH(Edges36[[#This Row],[Vertex 2]],GroupVertices[Vertex],0)),1,1,"")</f>
        <v>1</v>
      </c>
      <c r="BD14" s="71"/>
      <c r="BE14" s="72"/>
      <c r="BF14" s="71"/>
      <c r="BG14" s="72"/>
      <c r="BH14" s="71"/>
      <c r="BI14" s="72"/>
      <c r="BJ14" s="71"/>
      <c r="BK14" s="72"/>
      <c r="BL14" s="71"/>
    </row>
    <row r="15" spans="1:64" ht="15">
      <c r="A15" s="57" t="s">
        <v>288</v>
      </c>
      <c r="B15" s="57" t="s">
        <v>323</v>
      </c>
      <c r="C15" s="58"/>
      <c r="D15" s="59"/>
      <c r="E15" s="60"/>
      <c r="F15" s="61"/>
      <c r="G15" s="58"/>
      <c r="H15" s="62"/>
      <c r="I15" s="74"/>
      <c r="J15" s="74"/>
      <c r="K15" s="64" t="s">
        <v>65</v>
      </c>
      <c r="L15" s="75">
        <v>15</v>
      </c>
      <c r="M15" s="75"/>
      <c r="N15" s="73"/>
      <c r="O15" s="84" t="s">
        <v>329</v>
      </c>
      <c r="P15" s="87">
        <v>43506.27579861111</v>
      </c>
      <c r="Q15" s="84" t="s">
        <v>331</v>
      </c>
      <c r="R15" s="84"/>
      <c r="S15" s="84"/>
      <c r="T15" s="84"/>
      <c r="U15" s="84"/>
      <c r="V15" s="89" t="s">
        <v>402</v>
      </c>
      <c r="W15" s="87">
        <v>43506.27579861111</v>
      </c>
      <c r="X15" s="89" t="s">
        <v>483</v>
      </c>
      <c r="Y15" s="84"/>
      <c r="Z15" s="84"/>
      <c r="AA15" s="92" t="s">
        <v>572</v>
      </c>
      <c r="AB15" s="84"/>
      <c r="AC15" s="84" t="b">
        <v>0</v>
      </c>
      <c r="AD15" s="84">
        <v>0</v>
      </c>
      <c r="AE15" s="92" t="s">
        <v>620</v>
      </c>
      <c r="AF15" s="84" t="b">
        <v>1</v>
      </c>
      <c r="AG15" s="84" t="s">
        <v>624</v>
      </c>
      <c r="AH15" s="84"/>
      <c r="AI15" s="92" t="s">
        <v>626</v>
      </c>
      <c r="AJ15" s="84" t="b">
        <v>0</v>
      </c>
      <c r="AK15" s="84">
        <v>59</v>
      </c>
      <c r="AL15" s="92" t="s">
        <v>610</v>
      </c>
      <c r="AM15" s="84" t="s">
        <v>634</v>
      </c>
      <c r="AN15" s="84" t="b">
        <v>0</v>
      </c>
      <c r="AO15" s="92" t="s">
        <v>610</v>
      </c>
      <c r="AP15" s="84" t="s">
        <v>197</v>
      </c>
      <c r="AQ15" s="84">
        <v>0</v>
      </c>
      <c r="AR15" s="84">
        <v>0</v>
      </c>
      <c r="AS15" s="84"/>
      <c r="AT15" s="84"/>
      <c r="AU15" s="84"/>
      <c r="AV15" s="84"/>
      <c r="AW15" s="84"/>
      <c r="AX15" s="84"/>
      <c r="AY15" s="84"/>
      <c r="AZ15" s="84"/>
      <c r="BA15" s="84">
        <v>1</v>
      </c>
      <c r="BB15" s="83" t="str">
        <f>REPLACE(INDEX(GroupVertices[Group],MATCH(Edges36[[#This Row],[Vertex 1]],GroupVertices[Vertex],0)),1,1,"")</f>
        <v>1</v>
      </c>
      <c r="BC15" s="83" t="str">
        <f>REPLACE(INDEX(GroupVertices[Group],MATCH(Edges36[[#This Row],[Vertex 2]],GroupVertices[Vertex],0)),1,1,"")</f>
        <v>1</v>
      </c>
      <c r="BD15" s="71">
        <v>0</v>
      </c>
      <c r="BE15" s="72">
        <v>0</v>
      </c>
      <c r="BF15" s="71">
        <v>0</v>
      </c>
      <c r="BG15" s="72">
        <v>0</v>
      </c>
      <c r="BH15" s="71">
        <v>0</v>
      </c>
      <c r="BI15" s="72">
        <v>0</v>
      </c>
      <c r="BJ15" s="71">
        <v>27</v>
      </c>
      <c r="BK15" s="72">
        <v>100</v>
      </c>
      <c r="BL15" s="71">
        <v>27</v>
      </c>
    </row>
    <row r="16" spans="1:64" ht="15">
      <c r="A16" s="57" t="s">
        <v>289</v>
      </c>
      <c r="B16" s="57" t="s">
        <v>286</v>
      </c>
      <c r="C16" s="58"/>
      <c r="D16" s="59"/>
      <c r="E16" s="60"/>
      <c r="F16" s="61"/>
      <c r="G16" s="58"/>
      <c r="H16" s="62"/>
      <c r="I16" s="74"/>
      <c r="J16" s="74"/>
      <c r="K16" s="64" t="s">
        <v>65</v>
      </c>
      <c r="L16" s="75">
        <v>16</v>
      </c>
      <c r="M16" s="75"/>
      <c r="N16" s="73"/>
      <c r="O16" s="84" t="s">
        <v>327</v>
      </c>
      <c r="P16" s="87">
        <v>43506.28701388889</v>
      </c>
      <c r="Q16" s="84" t="s">
        <v>331</v>
      </c>
      <c r="R16" s="84"/>
      <c r="S16" s="84"/>
      <c r="T16" s="84"/>
      <c r="U16" s="84"/>
      <c r="V16" s="89" t="s">
        <v>404</v>
      </c>
      <c r="W16" s="87">
        <v>43506.28701388889</v>
      </c>
      <c r="X16" s="89" t="s">
        <v>485</v>
      </c>
      <c r="Y16" s="84"/>
      <c r="Z16" s="84"/>
      <c r="AA16" s="92" t="s">
        <v>574</v>
      </c>
      <c r="AB16" s="84"/>
      <c r="AC16" s="84" t="b">
        <v>0</v>
      </c>
      <c r="AD16" s="84">
        <v>0</v>
      </c>
      <c r="AE16" s="92" t="s">
        <v>620</v>
      </c>
      <c r="AF16" s="84" t="b">
        <v>1</v>
      </c>
      <c r="AG16" s="84" t="s">
        <v>624</v>
      </c>
      <c r="AH16" s="84"/>
      <c r="AI16" s="92" t="s">
        <v>626</v>
      </c>
      <c r="AJ16" s="84" t="b">
        <v>0</v>
      </c>
      <c r="AK16" s="84">
        <v>59</v>
      </c>
      <c r="AL16" s="92" t="s">
        <v>610</v>
      </c>
      <c r="AM16" s="84" t="s">
        <v>632</v>
      </c>
      <c r="AN16" s="84" t="b">
        <v>0</v>
      </c>
      <c r="AO16" s="92" t="s">
        <v>610</v>
      </c>
      <c r="AP16" s="84" t="s">
        <v>197</v>
      </c>
      <c r="AQ16" s="84">
        <v>0</v>
      </c>
      <c r="AR16" s="84">
        <v>0</v>
      </c>
      <c r="AS16" s="84"/>
      <c r="AT16" s="84"/>
      <c r="AU16" s="84"/>
      <c r="AV16" s="84"/>
      <c r="AW16" s="84"/>
      <c r="AX16" s="84"/>
      <c r="AY16" s="84"/>
      <c r="AZ16" s="84"/>
      <c r="BA16" s="84">
        <v>1</v>
      </c>
      <c r="BB16" s="83" t="str">
        <f>REPLACE(INDEX(GroupVertices[Group],MATCH(Edges36[[#This Row],[Vertex 1]],GroupVertices[Vertex],0)),1,1,"")</f>
        <v>1</v>
      </c>
      <c r="BC16" s="83" t="str">
        <f>REPLACE(INDEX(GroupVertices[Group],MATCH(Edges36[[#This Row],[Vertex 2]],GroupVertices[Vertex],0)),1,1,"")</f>
        <v>1</v>
      </c>
      <c r="BD16" s="71"/>
      <c r="BE16" s="72"/>
      <c r="BF16" s="71"/>
      <c r="BG16" s="72"/>
      <c r="BH16" s="71"/>
      <c r="BI16" s="72"/>
      <c r="BJ16" s="71"/>
      <c r="BK16" s="72"/>
      <c r="BL16" s="71"/>
    </row>
    <row r="17" spans="1:64" ht="15">
      <c r="A17" s="57" t="s">
        <v>289</v>
      </c>
      <c r="B17" s="57" t="s">
        <v>323</v>
      </c>
      <c r="C17" s="58"/>
      <c r="D17" s="59"/>
      <c r="E17" s="60"/>
      <c r="F17" s="61"/>
      <c r="G17" s="58"/>
      <c r="H17" s="62"/>
      <c r="I17" s="74"/>
      <c r="J17" s="74"/>
      <c r="K17" s="64" t="s">
        <v>65</v>
      </c>
      <c r="L17" s="75">
        <v>17</v>
      </c>
      <c r="M17" s="75"/>
      <c r="N17" s="73"/>
      <c r="O17" s="84" t="s">
        <v>329</v>
      </c>
      <c r="P17" s="87">
        <v>43506.28701388889</v>
      </c>
      <c r="Q17" s="84" t="s">
        <v>331</v>
      </c>
      <c r="R17" s="84"/>
      <c r="S17" s="84"/>
      <c r="T17" s="84"/>
      <c r="U17" s="84"/>
      <c r="V17" s="89" t="s">
        <v>404</v>
      </c>
      <c r="W17" s="87">
        <v>43506.28701388889</v>
      </c>
      <c r="X17" s="89" t="s">
        <v>485</v>
      </c>
      <c r="Y17" s="84"/>
      <c r="Z17" s="84"/>
      <c r="AA17" s="92" t="s">
        <v>574</v>
      </c>
      <c r="AB17" s="84"/>
      <c r="AC17" s="84" t="b">
        <v>0</v>
      </c>
      <c r="AD17" s="84">
        <v>0</v>
      </c>
      <c r="AE17" s="92" t="s">
        <v>620</v>
      </c>
      <c r="AF17" s="84" t="b">
        <v>1</v>
      </c>
      <c r="AG17" s="84" t="s">
        <v>624</v>
      </c>
      <c r="AH17" s="84"/>
      <c r="AI17" s="92" t="s">
        <v>626</v>
      </c>
      <c r="AJ17" s="84" t="b">
        <v>0</v>
      </c>
      <c r="AK17" s="84">
        <v>59</v>
      </c>
      <c r="AL17" s="92" t="s">
        <v>610</v>
      </c>
      <c r="AM17" s="84" t="s">
        <v>632</v>
      </c>
      <c r="AN17" s="84" t="b">
        <v>0</v>
      </c>
      <c r="AO17" s="92" t="s">
        <v>610</v>
      </c>
      <c r="AP17" s="84" t="s">
        <v>197</v>
      </c>
      <c r="AQ17" s="84">
        <v>0</v>
      </c>
      <c r="AR17" s="84">
        <v>0</v>
      </c>
      <c r="AS17" s="84"/>
      <c r="AT17" s="84"/>
      <c r="AU17" s="84"/>
      <c r="AV17" s="84"/>
      <c r="AW17" s="84"/>
      <c r="AX17" s="84"/>
      <c r="AY17" s="84"/>
      <c r="AZ17" s="84"/>
      <c r="BA17" s="84">
        <v>1</v>
      </c>
      <c r="BB17" s="83" t="str">
        <f>REPLACE(INDEX(GroupVertices[Group],MATCH(Edges36[[#This Row],[Vertex 1]],GroupVertices[Vertex],0)),1,1,"")</f>
        <v>1</v>
      </c>
      <c r="BC17" s="83" t="str">
        <f>REPLACE(INDEX(GroupVertices[Group],MATCH(Edges36[[#This Row],[Vertex 2]],GroupVertices[Vertex],0)),1,1,"")</f>
        <v>1</v>
      </c>
      <c r="BD17" s="71">
        <v>0</v>
      </c>
      <c r="BE17" s="72">
        <v>0</v>
      </c>
      <c r="BF17" s="71">
        <v>0</v>
      </c>
      <c r="BG17" s="72">
        <v>0</v>
      </c>
      <c r="BH17" s="71">
        <v>0</v>
      </c>
      <c r="BI17" s="72">
        <v>0</v>
      </c>
      <c r="BJ17" s="71">
        <v>27</v>
      </c>
      <c r="BK17" s="72">
        <v>100</v>
      </c>
      <c r="BL17" s="71">
        <v>27</v>
      </c>
    </row>
    <row r="18" spans="1:64" ht="15">
      <c r="A18" s="57" t="s">
        <v>290</v>
      </c>
      <c r="B18" s="57" t="s">
        <v>286</v>
      </c>
      <c r="C18" s="58"/>
      <c r="D18" s="59"/>
      <c r="E18" s="60"/>
      <c r="F18" s="61"/>
      <c r="G18" s="58"/>
      <c r="H18" s="62"/>
      <c r="I18" s="74"/>
      <c r="J18" s="74"/>
      <c r="K18" s="64" t="s">
        <v>65</v>
      </c>
      <c r="L18" s="75">
        <v>18</v>
      </c>
      <c r="M18" s="75"/>
      <c r="N18" s="73"/>
      <c r="O18" s="84" t="s">
        <v>327</v>
      </c>
      <c r="P18" s="87">
        <v>43506.32188657407</v>
      </c>
      <c r="Q18" s="84" t="s">
        <v>331</v>
      </c>
      <c r="R18" s="84"/>
      <c r="S18" s="84"/>
      <c r="T18" s="84"/>
      <c r="U18" s="84"/>
      <c r="V18" s="89" t="s">
        <v>405</v>
      </c>
      <c r="W18" s="87">
        <v>43506.32188657407</v>
      </c>
      <c r="X18" s="89" t="s">
        <v>486</v>
      </c>
      <c r="Y18" s="84"/>
      <c r="Z18" s="84"/>
      <c r="AA18" s="92" t="s">
        <v>575</v>
      </c>
      <c r="AB18" s="84"/>
      <c r="AC18" s="84" t="b">
        <v>0</v>
      </c>
      <c r="AD18" s="84">
        <v>0</v>
      </c>
      <c r="AE18" s="92" t="s">
        <v>620</v>
      </c>
      <c r="AF18" s="84" t="b">
        <v>1</v>
      </c>
      <c r="AG18" s="84" t="s">
        <v>624</v>
      </c>
      <c r="AH18" s="84"/>
      <c r="AI18" s="92" t="s">
        <v>626</v>
      </c>
      <c r="AJ18" s="84" t="b">
        <v>0</v>
      </c>
      <c r="AK18" s="84">
        <v>59</v>
      </c>
      <c r="AL18" s="92" t="s">
        <v>610</v>
      </c>
      <c r="AM18" s="84" t="s">
        <v>630</v>
      </c>
      <c r="AN18" s="84" t="b">
        <v>0</v>
      </c>
      <c r="AO18" s="92" t="s">
        <v>610</v>
      </c>
      <c r="AP18" s="84" t="s">
        <v>197</v>
      </c>
      <c r="AQ18" s="84">
        <v>0</v>
      </c>
      <c r="AR18" s="84">
        <v>0</v>
      </c>
      <c r="AS18" s="84"/>
      <c r="AT18" s="84"/>
      <c r="AU18" s="84"/>
      <c r="AV18" s="84"/>
      <c r="AW18" s="84"/>
      <c r="AX18" s="84"/>
      <c r="AY18" s="84"/>
      <c r="AZ18" s="84"/>
      <c r="BA18" s="84">
        <v>1</v>
      </c>
      <c r="BB18" s="83" t="str">
        <f>REPLACE(INDEX(GroupVertices[Group],MATCH(Edges36[[#This Row],[Vertex 1]],GroupVertices[Vertex],0)),1,1,"")</f>
        <v>1</v>
      </c>
      <c r="BC18" s="83" t="str">
        <f>REPLACE(INDEX(GroupVertices[Group],MATCH(Edges36[[#This Row],[Vertex 2]],GroupVertices[Vertex],0)),1,1,"")</f>
        <v>1</v>
      </c>
      <c r="BD18" s="71"/>
      <c r="BE18" s="72"/>
      <c r="BF18" s="71"/>
      <c r="BG18" s="72"/>
      <c r="BH18" s="71"/>
      <c r="BI18" s="72"/>
      <c r="BJ18" s="71"/>
      <c r="BK18" s="72"/>
      <c r="BL18" s="71"/>
    </row>
    <row r="19" spans="1:64" ht="15">
      <c r="A19" s="57" t="s">
        <v>290</v>
      </c>
      <c r="B19" s="57" t="s">
        <v>323</v>
      </c>
      <c r="C19" s="58"/>
      <c r="D19" s="59"/>
      <c r="E19" s="60"/>
      <c r="F19" s="61"/>
      <c r="G19" s="58"/>
      <c r="H19" s="62"/>
      <c r="I19" s="74"/>
      <c r="J19" s="74"/>
      <c r="K19" s="64" t="s">
        <v>65</v>
      </c>
      <c r="L19" s="75">
        <v>19</v>
      </c>
      <c r="M19" s="75"/>
      <c r="N19" s="73"/>
      <c r="O19" s="84" t="s">
        <v>329</v>
      </c>
      <c r="P19" s="87">
        <v>43506.32188657407</v>
      </c>
      <c r="Q19" s="84" t="s">
        <v>331</v>
      </c>
      <c r="R19" s="84"/>
      <c r="S19" s="84"/>
      <c r="T19" s="84"/>
      <c r="U19" s="84"/>
      <c r="V19" s="89" t="s">
        <v>405</v>
      </c>
      <c r="W19" s="87">
        <v>43506.32188657407</v>
      </c>
      <c r="X19" s="89" t="s">
        <v>486</v>
      </c>
      <c r="Y19" s="84"/>
      <c r="Z19" s="84"/>
      <c r="AA19" s="92" t="s">
        <v>575</v>
      </c>
      <c r="AB19" s="84"/>
      <c r="AC19" s="84" t="b">
        <v>0</v>
      </c>
      <c r="AD19" s="84">
        <v>0</v>
      </c>
      <c r="AE19" s="92" t="s">
        <v>620</v>
      </c>
      <c r="AF19" s="84" t="b">
        <v>1</v>
      </c>
      <c r="AG19" s="84" t="s">
        <v>624</v>
      </c>
      <c r="AH19" s="84"/>
      <c r="AI19" s="92" t="s">
        <v>626</v>
      </c>
      <c r="AJ19" s="84" t="b">
        <v>0</v>
      </c>
      <c r="AK19" s="84">
        <v>59</v>
      </c>
      <c r="AL19" s="92" t="s">
        <v>610</v>
      </c>
      <c r="AM19" s="84" t="s">
        <v>630</v>
      </c>
      <c r="AN19" s="84" t="b">
        <v>0</v>
      </c>
      <c r="AO19" s="92" t="s">
        <v>610</v>
      </c>
      <c r="AP19" s="84" t="s">
        <v>197</v>
      </c>
      <c r="AQ19" s="84">
        <v>0</v>
      </c>
      <c r="AR19" s="84">
        <v>0</v>
      </c>
      <c r="AS19" s="84"/>
      <c r="AT19" s="84"/>
      <c r="AU19" s="84"/>
      <c r="AV19" s="84"/>
      <c r="AW19" s="84"/>
      <c r="AX19" s="84"/>
      <c r="AY19" s="84"/>
      <c r="AZ19" s="84"/>
      <c r="BA19" s="84">
        <v>1</v>
      </c>
      <c r="BB19" s="83" t="str">
        <f>REPLACE(INDEX(GroupVertices[Group],MATCH(Edges36[[#This Row],[Vertex 1]],GroupVertices[Vertex],0)),1,1,"")</f>
        <v>1</v>
      </c>
      <c r="BC19" s="83" t="str">
        <f>REPLACE(INDEX(GroupVertices[Group],MATCH(Edges36[[#This Row],[Vertex 2]],GroupVertices[Vertex],0)),1,1,"")</f>
        <v>1</v>
      </c>
      <c r="BD19" s="71">
        <v>0</v>
      </c>
      <c r="BE19" s="72">
        <v>0</v>
      </c>
      <c r="BF19" s="71">
        <v>0</v>
      </c>
      <c r="BG19" s="72">
        <v>0</v>
      </c>
      <c r="BH19" s="71">
        <v>0</v>
      </c>
      <c r="BI19" s="72">
        <v>0</v>
      </c>
      <c r="BJ19" s="71">
        <v>27</v>
      </c>
      <c r="BK19" s="72">
        <v>100</v>
      </c>
      <c r="BL19" s="71">
        <v>27</v>
      </c>
    </row>
    <row r="20" spans="1:64" ht="15">
      <c r="A20" s="57" t="s">
        <v>287</v>
      </c>
      <c r="B20" s="57" t="s">
        <v>287</v>
      </c>
      <c r="C20" s="58"/>
      <c r="D20" s="59"/>
      <c r="E20" s="60"/>
      <c r="F20" s="61"/>
      <c r="G20" s="58"/>
      <c r="H20" s="62"/>
      <c r="I20" s="74"/>
      <c r="J20" s="74"/>
      <c r="K20" s="64" t="s">
        <v>65</v>
      </c>
      <c r="L20" s="75">
        <v>20</v>
      </c>
      <c r="M20" s="75"/>
      <c r="N20" s="73"/>
      <c r="O20" s="84" t="s">
        <v>197</v>
      </c>
      <c r="P20" s="87">
        <v>43506.38920138889</v>
      </c>
      <c r="Q20" s="84" t="s">
        <v>341</v>
      </c>
      <c r="R20" s="89" t="s">
        <v>346</v>
      </c>
      <c r="S20" s="84" t="s">
        <v>350</v>
      </c>
      <c r="T20" s="84" t="s">
        <v>353</v>
      </c>
      <c r="U20" s="84"/>
      <c r="V20" s="89" t="s">
        <v>401</v>
      </c>
      <c r="W20" s="87">
        <v>43506.38920138889</v>
      </c>
      <c r="X20" s="89" t="s">
        <v>482</v>
      </c>
      <c r="Y20" s="84"/>
      <c r="Z20" s="84"/>
      <c r="AA20" s="92" t="s">
        <v>571</v>
      </c>
      <c r="AB20" s="84"/>
      <c r="AC20" s="84" t="b">
        <v>0</v>
      </c>
      <c r="AD20" s="84">
        <v>0</v>
      </c>
      <c r="AE20" s="92" t="s">
        <v>620</v>
      </c>
      <c r="AF20" s="84" t="b">
        <v>1</v>
      </c>
      <c r="AG20" s="84" t="s">
        <v>624</v>
      </c>
      <c r="AH20" s="84"/>
      <c r="AI20" s="92" t="s">
        <v>626</v>
      </c>
      <c r="AJ20" s="84" t="b">
        <v>0</v>
      </c>
      <c r="AK20" s="84">
        <v>0</v>
      </c>
      <c r="AL20" s="92" t="s">
        <v>620</v>
      </c>
      <c r="AM20" s="84" t="s">
        <v>630</v>
      </c>
      <c r="AN20" s="84" t="b">
        <v>0</v>
      </c>
      <c r="AO20" s="92" t="s">
        <v>571</v>
      </c>
      <c r="AP20" s="84" t="s">
        <v>197</v>
      </c>
      <c r="AQ20" s="84">
        <v>0</v>
      </c>
      <c r="AR20" s="84">
        <v>0</v>
      </c>
      <c r="AS20" s="84"/>
      <c r="AT20" s="84"/>
      <c r="AU20" s="84"/>
      <c r="AV20" s="84"/>
      <c r="AW20" s="84"/>
      <c r="AX20" s="84"/>
      <c r="AY20" s="84"/>
      <c r="AZ20" s="84"/>
      <c r="BA20" s="84">
        <v>1</v>
      </c>
      <c r="BB20" s="83" t="str">
        <f>REPLACE(INDEX(GroupVertices[Group],MATCH(Edges36[[#This Row],[Vertex 1]],GroupVertices[Vertex],0)),1,1,"")</f>
        <v>7</v>
      </c>
      <c r="BC20" s="83" t="str">
        <f>REPLACE(INDEX(GroupVertices[Group],MATCH(Edges36[[#This Row],[Vertex 2]],GroupVertices[Vertex],0)),1,1,"")</f>
        <v>7</v>
      </c>
      <c r="BD20" s="71">
        <v>0</v>
      </c>
      <c r="BE20" s="72">
        <v>0</v>
      </c>
      <c r="BF20" s="71">
        <v>0</v>
      </c>
      <c r="BG20" s="72">
        <v>0</v>
      </c>
      <c r="BH20" s="71">
        <v>0</v>
      </c>
      <c r="BI20" s="72">
        <v>0</v>
      </c>
      <c r="BJ20" s="71">
        <v>49</v>
      </c>
      <c r="BK20" s="72">
        <v>100</v>
      </c>
      <c r="BL20" s="71">
        <v>49</v>
      </c>
    </row>
    <row r="21" spans="1:64" ht="15">
      <c r="A21" s="57" t="s">
        <v>255</v>
      </c>
      <c r="B21" s="57" t="s">
        <v>286</v>
      </c>
      <c r="C21" s="58"/>
      <c r="D21" s="59"/>
      <c r="E21" s="60"/>
      <c r="F21" s="61"/>
      <c r="G21" s="58"/>
      <c r="H21" s="62"/>
      <c r="I21" s="74"/>
      <c r="J21" s="74"/>
      <c r="K21" s="64" t="s">
        <v>65</v>
      </c>
      <c r="L21" s="75">
        <v>21</v>
      </c>
      <c r="M21" s="75"/>
      <c r="N21" s="73"/>
      <c r="O21" s="84" t="s">
        <v>327</v>
      </c>
      <c r="P21" s="87">
        <v>43506.399618055555</v>
      </c>
      <c r="Q21" s="84" t="s">
        <v>331</v>
      </c>
      <c r="R21" s="84"/>
      <c r="S21" s="84"/>
      <c r="T21" s="84"/>
      <c r="U21" s="84"/>
      <c r="V21" s="89" t="s">
        <v>380</v>
      </c>
      <c r="W21" s="87">
        <v>43506.399618055555</v>
      </c>
      <c r="X21" s="89" t="s">
        <v>459</v>
      </c>
      <c r="Y21" s="84"/>
      <c r="Z21" s="84"/>
      <c r="AA21" s="92" t="s">
        <v>548</v>
      </c>
      <c r="AB21" s="84"/>
      <c r="AC21" s="84" t="b">
        <v>0</v>
      </c>
      <c r="AD21" s="84">
        <v>0</v>
      </c>
      <c r="AE21" s="92" t="s">
        <v>620</v>
      </c>
      <c r="AF21" s="84" t="b">
        <v>1</v>
      </c>
      <c r="AG21" s="84" t="s">
        <v>624</v>
      </c>
      <c r="AH21" s="84"/>
      <c r="AI21" s="92" t="s">
        <v>626</v>
      </c>
      <c r="AJ21" s="84" t="b">
        <v>0</v>
      </c>
      <c r="AK21" s="84">
        <v>59</v>
      </c>
      <c r="AL21" s="92" t="s">
        <v>610</v>
      </c>
      <c r="AM21" s="84" t="s">
        <v>630</v>
      </c>
      <c r="AN21" s="84" t="b">
        <v>0</v>
      </c>
      <c r="AO21" s="92" t="s">
        <v>610</v>
      </c>
      <c r="AP21" s="84" t="s">
        <v>197</v>
      </c>
      <c r="AQ21" s="84">
        <v>0</v>
      </c>
      <c r="AR21" s="84">
        <v>0</v>
      </c>
      <c r="AS21" s="84"/>
      <c r="AT21" s="84"/>
      <c r="AU21" s="84"/>
      <c r="AV21" s="84"/>
      <c r="AW21" s="84"/>
      <c r="AX21" s="84"/>
      <c r="AY21" s="84"/>
      <c r="AZ21" s="84"/>
      <c r="BA21" s="84">
        <v>1</v>
      </c>
      <c r="BB21" s="83" t="str">
        <f>REPLACE(INDEX(GroupVertices[Group],MATCH(Edges36[[#This Row],[Vertex 1]],GroupVertices[Vertex],0)),1,1,"")</f>
        <v>1</v>
      </c>
      <c r="BC21" s="83" t="str">
        <f>REPLACE(INDEX(GroupVertices[Group],MATCH(Edges36[[#This Row],[Vertex 2]],GroupVertices[Vertex],0)),1,1,"")</f>
        <v>1</v>
      </c>
      <c r="BD21" s="71"/>
      <c r="BE21" s="72"/>
      <c r="BF21" s="71"/>
      <c r="BG21" s="72"/>
      <c r="BH21" s="71"/>
      <c r="BI21" s="72"/>
      <c r="BJ21" s="71"/>
      <c r="BK21" s="72"/>
      <c r="BL21" s="71"/>
    </row>
    <row r="22" spans="1:64" ht="15">
      <c r="A22" s="57" t="s">
        <v>255</v>
      </c>
      <c r="B22" s="57" t="s">
        <v>323</v>
      </c>
      <c r="C22" s="58"/>
      <c r="D22" s="59"/>
      <c r="E22" s="60"/>
      <c r="F22" s="61"/>
      <c r="G22" s="58"/>
      <c r="H22" s="62"/>
      <c r="I22" s="74"/>
      <c r="J22" s="74"/>
      <c r="K22" s="64" t="s">
        <v>65</v>
      </c>
      <c r="L22" s="75">
        <v>22</v>
      </c>
      <c r="M22" s="75"/>
      <c r="N22" s="73"/>
      <c r="O22" s="84" t="s">
        <v>329</v>
      </c>
      <c r="P22" s="87">
        <v>43506.399618055555</v>
      </c>
      <c r="Q22" s="84" t="s">
        <v>331</v>
      </c>
      <c r="R22" s="84"/>
      <c r="S22" s="84"/>
      <c r="T22" s="84"/>
      <c r="U22" s="84"/>
      <c r="V22" s="89" t="s">
        <v>380</v>
      </c>
      <c r="W22" s="87">
        <v>43506.399618055555</v>
      </c>
      <c r="X22" s="89" t="s">
        <v>459</v>
      </c>
      <c r="Y22" s="84"/>
      <c r="Z22" s="84"/>
      <c r="AA22" s="92" t="s">
        <v>548</v>
      </c>
      <c r="AB22" s="84"/>
      <c r="AC22" s="84" t="b">
        <v>0</v>
      </c>
      <c r="AD22" s="84">
        <v>0</v>
      </c>
      <c r="AE22" s="92" t="s">
        <v>620</v>
      </c>
      <c r="AF22" s="84" t="b">
        <v>1</v>
      </c>
      <c r="AG22" s="84" t="s">
        <v>624</v>
      </c>
      <c r="AH22" s="84"/>
      <c r="AI22" s="92" t="s">
        <v>626</v>
      </c>
      <c r="AJ22" s="84" t="b">
        <v>0</v>
      </c>
      <c r="AK22" s="84">
        <v>59</v>
      </c>
      <c r="AL22" s="92" t="s">
        <v>610</v>
      </c>
      <c r="AM22" s="84" t="s">
        <v>630</v>
      </c>
      <c r="AN22" s="84" t="b">
        <v>0</v>
      </c>
      <c r="AO22" s="92" t="s">
        <v>610</v>
      </c>
      <c r="AP22" s="84" t="s">
        <v>197</v>
      </c>
      <c r="AQ22" s="84">
        <v>0</v>
      </c>
      <c r="AR22" s="84">
        <v>0</v>
      </c>
      <c r="AS22" s="84"/>
      <c r="AT22" s="84"/>
      <c r="AU22" s="84"/>
      <c r="AV22" s="84"/>
      <c r="AW22" s="84"/>
      <c r="AX22" s="84"/>
      <c r="AY22" s="84"/>
      <c r="AZ22" s="84"/>
      <c r="BA22" s="84">
        <v>1</v>
      </c>
      <c r="BB22" s="83" t="str">
        <f>REPLACE(INDEX(GroupVertices[Group],MATCH(Edges36[[#This Row],[Vertex 1]],GroupVertices[Vertex],0)),1,1,"")</f>
        <v>1</v>
      </c>
      <c r="BC22" s="83" t="str">
        <f>REPLACE(INDEX(GroupVertices[Group],MATCH(Edges36[[#This Row],[Vertex 2]],GroupVertices[Vertex],0)),1,1,"")</f>
        <v>1</v>
      </c>
      <c r="BD22" s="71">
        <v>0</v>
      </c>
      <c r="BE22" s="72">
        <v>0</v>
      </c>
      <c r="BF22" s="71">
        <v>0</v>
      </c>
      <c r="BG22" s="72">
        <v>0</v>
      </c>
      <c r="BH22" s="71">
        <v>0</v>
      </c>
      <c r="BI22" s="72">
        <v>0</v>
      </c>
      <c r="BJ22" s="71">
        <v>27</v>
      </c>
      <c r="BK22" s="72">
        <v>100</v>
      </c>
      <c r="BL22" s="71">
        <v>27</v>
      </c>
    </row>
    <row r="23" spans="1:64" ht="15">
      <c r="A23" s="57" t="s">
        <v>254</v>
      </c>
      <c r="B23" s="57" t="s">
        <v>286</v>
      </c>
      <c r="C23" s="58"/>
      <c r="D23" s="59"/>
      <c r="E23" s="60"/>
      <c r="F23" s="61"/>
      <c r="G23" s="58"/>
      <c r="H23" s="62"/>
      <c r="I23" s="74"/>
      <c r="J23" s="74"/>
      <c r="K23" s="64" t="s">
        <v>65</v>
      </c>
      <c r="L23" s="75">
        <v>23</v>
      </c>
      <c r="M23" s="75"/>
      <c r="N23" s="73"/>
      <c r="O23" s="84" t="s">
        <v>327</v>
      </c>
      <c r="P23" s="87">
        <v>43506.45811342593</v>
      </c>
      <c r="Q23" s="84" t="s">
        <v>331</v>
      </c>
      <c r="R23" s="84"/>
      <c r="S23" s="84"/>
      <c r="T23" s="84"/>
      <c r="U23" s="84"/>
      <c r="V23" s="89" t="s">
        <v>406</v>
      </c>
      <c r="W23" s="87">
        <v>43506.45811342593</v>
      </c>
      <c r="X23" s="89" t="s">
        <v>487</v>
      </c>
      <c r="Y23" s="84"/>
      <c r="Z23" s="84"/>
      <c r="AA23" s="92" t="s">
        <v>576</v>
      </c>
      <c r="AB23" s="84"/>
      <c r="AC23" s="84" t="b">
        <v>0</v>
      </c>
      <c r="AD23" s="84">
        <v>0</v>
      </c>
      <c r="AE23" s="92" t="s">
        <v>620</v>
      </c>
      <c r="AF23" s="84" t="b">
        <v>1</v>
      </c>
      <c r="AG23" s="84" t="s">
        <v>624</v>
      </c>
      <c r="AH23" s="84"/>
      <c r="AI23" s="92" t="s">
        <v>626</v>
      </c>
      <c r="AJ23" s="84" t="b">
        <v>0</v>
      </c>
      <c r="AK23" s="84">
        <v>59</v>
      </c>
      <c r="AL23" s="92" t="s">
        <v>610</v>
      </c>
      <c r="AM23" s="84" t="s">
        <v>630</v>
      </c>
      <c r="AN23" s="84" t="b">
        <v>0</v>
      </c>
      <c r="AO23" s="92" t="s">
        <v>610</v>
      </c>
      <c r="AP23" s="84" t="s">
        <v>197</v>
      </c>
      <c r="AQ23" s="84">
        <v>0</v>
      </c>
      <c r="AR23" s="84">
        <v>0</v>
      </c>
      <c r="AS23" s="84"/>
      <c r="AT23" s="84"/>
      <c r="AU23" s="84"/>
      <c r="AV23" s="84"/>
      <c r="AW23" s="84"/>
      <c r="AX23" s="84"/>
      <c r="AY23" s="84"/>
      <c r="AZ23" s="84"/>
      <c r="BA23" s="84">
        <v>1</v>
      </c>
      <c r="BB23" s="83" t="str">
        <f>REPLACE(INDEX(GroupVertices[Group],MATCH(Edges36[[#This Row],[Vertex 1]],GroupVertices[Vertex],0)),1,1,"")</f>
        <v>1</v>
      </c>
      <c r="BC23" s="83" t="str">
        <f>REPLACE(INDEX(GroupVertices[Group],MATCH(Edges36[[#This Row],[Vertex 2]],GroupVertices[Vertex],0)),1,1,"")</f>
        <v>1</v>
      </c>
      <c r="BD23" s="71"/>
      <c r="BE23" s="72"/>
      <c r="BF23" s="71"/>
      <c r="BG23" s="72"/>
      <c r="BH23" s="71"/>
      <c r="BI23" s="72"/>
      <c r="BJ23" s="71"/>
      <c r="BK23" s="72"/>
      <c r="BL23" s="71"/>
    </row>
    <row r="24" spans="1:64" ht="15">
      <c r="A24" s="57" t="s">
        <v>254</v>
      </c>
      <c r="B24" s="57" t="s">
        <v>323</v>
      </c>
      <c r="C24" s="58"/>
      <c r="D24" s="59"/>
      <c r="E24" s="60"/>
      <c r="F24" s="61"/>
      <c r="G24" s="58"/>
      <c r="H24" s="62"/>
      <c r="I24" s="74"/>
      <c r="J24" s="74"/>
      <c r="K24" s="64" t="s">
        <v>65</v>
      </c>
      <c r="L24" s="75">
        <v>24</v>
      </c>
      <c r="M24" s="75"/>
      <c r="N24" s="73"/>
      <c r="O24" s="84" t="s">
        <v>329</v>
      </c>
      <c r="P24" s="87">
        <v>43506.45811342593</v>
      </c>
      <c r="Q24" s="84" t="s">
        <v>331</v>
      </c>
      <c r="R24" s="84"/>
      <c r="S24" s="84"/>
      <c r="T24" s="84"/>
      <c r="U24" s="84"/>
      <c r="V24" s="89" t="s">
        <v>406</v>
      </c>
      <c r="W24" s="87">
        <v>43506.45811342593</v>
      </c>
      <c r="X24" s="89" t="s">
        <v>487</v>
      </c>
      <c r="Y24" s="84"/>
      <c r="Z24" s="84"/>
      <c r="AA24" s="92" t="s">
        <v>576</v>
      </c>
      <c r="AB24" s="84"/>
      <c r="AC24" s="84" t="b">
        <v>0</v>
      </c>
      <c r="AD24" s="84">
        <v>0</v>
      </c>
      <c r="AE24" s="92" t="s">
        <v>620</v>
      </c>
      <c r="AF24" s="84" t="b">
        <v>1</v>
      </c>
      <c r="AG24" s="84" t="s">
        <v>624</v>
      </c>
      <c r="AH24" s="84"/>
      <c r="AI24" s="92" t="s">
        <v>626</v>
      </c>
      <c r="AJ24" s="84" t="b">
        <v>0</v>
      </c>
      <c r="AK24" s="84">
        <v>59</v>
      </c>
      <c r="AL24" s="92" t="s">
        <v>610</v>
      </c>
      <c r="AM24" s="84" t="s">
        <v>630</v>
      </c>
      <c r="AN24" s="84" t="b">
        <v>0</v>
      </c>
      <c r="AO24" s="92" t="s">
        <v>610</v>
      </c>
      <c r="AP24" s="84" t="s">
        <v>197</v>
      </c>
      <c r="AQ24" s="84">
        <v>0</v>
      </c>
      <c r="AR24" s="84">
        <v>0</v>
      </c>
      <c r="AS24" s="84"/>
      <c r="AT24" s="84"/>
      <c r="AU24" s="84"/>
      <c r="AV24" s="84"/>
      <c r="AW24" s="84"/>
      <c r="AX24" s="84"/>
      <c r="AY24" s="84"/>
      <c r="AZ24" s="84"/>
      <c r="BA24" s="84">
        <v>1</v>
      </c>
      <c r="BB24" s="83" t="str">
        <f>REPLACE(INDEX(GroupVertices[Group],MATCH(Edges36[[#This Row],[Vertex 1]],GroupVertices[Vertex],0)),1,1,"")</f>
        <v>1</v>
      </c>
      <c r="BC24" s="83" t="str">
        <f>REPLACE(INDEX(GroupVertices[Group],MATCH(Edges36[[#This Row],[Vertex 2]],GroupVertices[Vertex],0)),1,1,"")</f>
        <v>1</v>
      </c>
      <c r="BD24" s="71">
        <v>0</v>
      </c>
      <c r="BE24" s="72">
        <v>0</v>
      </c>
      <c r="BF24" s="71">
        <v>0</v>
      </c>
      <c r="BG24" s="72">
        <v>0</v>
      </c>
      <c r="BH24" s="71">
        <v>0</v>
      </c>
      <c r="BI24" s="72">
        <v>0</v>
      </c>
      <c r="BJ24" s="71">
        <v>27</v>
      </c>
      <c r="BK24" s="72">
        <v>100</v>
      </c>
      <c r="BL24" s="71">
        <v>27</v>
      </c>
    </row>
    <row r="25" spans="1:64" ht="15">
      <c r="A25" s="57" t="s">
        <v>296</v>
      </c>
      <c r="B25" s="57" t="s">
        <v>286</v>
      </c>
      <c r="C25" s="58"/>
      <c r="D25" s="59"/>
      <c r="E25" s="60"/>
      <c r="F25" s="61"/>
      <c r="G25" s="58"/>
      <c r="H25" s="62"/>
      <c r="I25" s="74"/>
      <c r="J25" s="74"/>
      <c r="K25" s="64" t="s">
        <v>65</v>
      </c>
      <c r="L25" s="75">
        <v>25</v>
      </c>
      <c r="M25" s="75"/>
      <c r="N25" s="73"/>
      <c r="O25" s="84" t="s">
        <v>327</v>
      </c>
      <c r="P25" s="87">
        <v>43506.4834837963</v>
      </c>
      <c r="Q25" s="84" t="s">
        <v>331</v>
      </c>
      <c r="R25" s="84"/>
      <c r="S25" s="84"/>
      <c r="T25" s="84"/>
      <c r="U25" s="84"/>
      <c r="V25" s="89" t="s">
        <v>411</v>
      </c>
      <c r="W25" s="87">
        <v>43506.4834837963</v>
      </c>
      <c r="X25" s="89" t="s">
        <v>492</v>
      </c>
      <c r="Y25" s="84"/>
      <c r="Z25" s="84"/>
      <c r="AA25" s="92" t="s">
        <v>581</v>
      </c>
      <c r="AB25" s="84"/>
      <c r="AC25" s="84" t="b">
        <v>0</v>
      </c>
      <c r="AD25" s="84">
        <v>0</v>
      </c>
      <c r="AE25" s="92" t="s">
        <v>620</v>
      </c>
      <c r="AF25" s="84" t="b">
        <v>1</v>
      </c>
      <c r="AG25" s="84" t="s">
        <v>624</v>
      </c>
      <c r="AH25" s="84"/>
      <c r="AI25" s="92" t="s">
        <v>626</v>
      </c>
      <c r="AJ25" s="84" t="b">
        <v>0</v>
      </c>
      <c r="AK25" s="84">
        <v>59</v>
      </c>
      <c r="AL25" s="92" t="s">
        <v>610</v>
      </c>
      <c r="AM25" s="84" t="s">
        <v>630</v>
      </c>
      <c r="AN25" s="84" t="b">
        <v>0</v>
      </c>
      <c r="AO25" s="92" t="s">
        <v>610</v>
      </c>
      <c r="AP25" s="84" t="s">
        <v>197</v>
      </c>
      <c r="AQ25" s="84">
        <v>0</v>
      </c>
      <c r="AR25" s="84">
        <v>0</v>
      </c>
      <c r="AS25" s="84"/>
      <c r="AT25" s="84"/>
      <c r="AU25" s="84"/>
      <c r="AV25" s="84"/>
      <c r="AW25" s="84"/>
      <c r="AX25" s="84"/>
      <c r="AY25" s="84"/>
      <c r="AZ25" s="84"/>
      <c r="BA25" s="84">
        <v>1</v>
      </c>
      <c r="BB25" s="83" t="str">
        <f>REPLACE(INDEX(GroupVertices[Group],MATCH(Edges36[[#This Row],[Vertex 1]],GroupVertices[Vertex],0)),1,1,"")</f>
        <v>1</v>
      </c>
      <c r="BC25" s="83" t="str">
        <f>REPLACE(INDEX(GroupVertices[Group],MATCH(Edges36[[#This Row],[Vertex 2]],GroupVertices[Vertex],0)),1,1,"")</f>
        <v>1</v>
      </c>
      <c r="BD25" s="71"/>
      <c r="BE25" s="72"/>
      <c r="BF25" s="71"/>
      <c r="BG25" s="72"/>
      <c r="BH25" s="71"/>
      <c r="BI25" s="72"/>
      <c r="BJ25" s="71"/>
      <c r="BK25" s="72"/>
      <c r="BL25" s="71"/>
    </row>
    <row r="26" spans="1:64" ht="15">
      <c r="A26" s="57" t="s">
        <v>296</v>
      </c>
      <c r="B26" s="57" t="s">
        <v>323</v>
      </c>
      <c r="C26" s="58"/>
      <c r="D26" s="59"/>
      <c r="E26" s="60"/>
      <c r="F26" s="61"/>
      <c r="G26" s="58"/>
      <c r="H26" s="62"/>
      <c r="I26" s="74"/>
      <c r="J26" s="74"/>
      <c r="K26" s="64" t="s">
        <v>65</v>
      </c>
      <c r="L26" s="75">
        <v>26</v>
      </c>
      <c r="M26" s="75"/>
      <c r="N26" s="73"/>
      <c r="O26" s="84" t="s">
        <v>329</v>
      </c>
      <c r="P26" s="87">
        <v>43506.4834837963</v>
      </c>
      <c r="Q26" s="84" t="s">
        <v>331</v>
      </c>
      <c r="R26" s="84"/>
      <c r="S26" s="84"/>
      <c r="T26" s="84"/>
      <c r="U26" s="84"/>
      <c r="V26" s="89" t="s">
        <v>411</v>
      </c>
      <c r="W26" s="87">
        <v>43506.4834837963</v>
      </c>
      <c r="X26" s="89" t="s">
        <v>492</v>
      </c>
      <c r="Y26" s="84"/>
      <c r="Z26" s="84"/>
      <c r="AA26" s="92" t="s">
        <v>581</v>
      </c>
      <c r="AB26" s="84"/>
      <c r="AC26" s="84" t="b">
        <v>0</v>
      </c>
      <c r="AD26" s="84">
        <v>0</v>
      </c>
      <c r="AE26" s="92" t="s">
        <v>620</v>
      </c>
      <c r="AF26" s="84" t="b">
        <v>1</v>
      </c>
      <c r="AG26" s="84" t="s">
        <v>624</v>
      </c>
      <c r="AH26" s="84"/>
      <c r="AI26" s="92" t="s">
        <v>626</v>
      </c>
      <c r="AJ26" s="84" t="b">
        <v>0</v>
      </c>
      <c r="AK26" s="84">
        <v>59</v>
      </c>
      <c r="AL26" s="92" t="s">
        <v>610</v>
      </c>
      <c r="AM26" s="84" t="s">
        <v>630</v>
      </c>
      <c r="AN26" s="84" t="b">
        <v>0</v>
      </c>
      <c r="AO26" s="92" t="s">
        <v>610</v>
      </c>
      <c r="AP26" s="84" t="s">
        <v>197</v>
      </c>
      <c r="AQ26" s="84">
        <v>0</v>
      </c>
      <c r="AR26" s="84">
        <v>0</v>
      </c>
      <c r="AS26" s="84"/>
      <c r="AT26" s="84"/>
      <c r="AU26" s="84"/>
      <c r="AV26" s="84"/>
      <c r="AW26" s="84"/>
      <c r="AX26" s="84"/>
      <c r="AY26" s="84"/>
      <c r="AZ26" s="84"/>
      <c r="BA26" s="84">
        <v>1</v>
      </c>
      <c r="BB26" s="83" t="str">
        <f>REPLACE(INDEX(GroupVertices[Group],MATCH(Edges36[[#This Row],[Vertex 1]],GroupVertices[Vertex],0)),1,1,"")</f>
        <v>1</v>
      </c>
      <c r="BC26" s="83" t="str">
        <f>REPLACE(INDEX(GroupVertices[Group],MATCH(Edges36[[#This Row],[Vertex 2]],GroupVertices[Vertex],0)),1,1,"")</f>
        <v>1</v>
      </c>
      <c r="BD26" s="71">
        <v>0</v>
      </c>
      <c r="BE26" s="72">
        <v>0</v>
      </c>
      <c r="BF26" s="71">
        <v>0</v>
      </c>
      <c r="BG26" s="72">
        <v>0</v>
      </c>
      <c r="BH26" s="71">
        <v>0</v>
      </c>
      <c r="BI26" s="72">
        <v>0</v>
      </c>
      <c r="BJ26" s="71">
        <v>27</v>
      </c>
      <c r="BK26" s="72">
        <v>100</v>
      </c>
      <c r="BL26" s="71">
        <v>27</v>
      </c>
    </row>
    <row r="27" spans="1:64" ht="15">
      <c r="A27" s="57" t="s">
        <v>256</v>
      </c>
      <c r="B27" s="57" t="s">
        <v>286</v>
      </c>
      <c r="C27" s="58"/>
      <c r="D27" s="59"/>
      <c r="E27" s="60"/>
      <c r="F27" s="61"/>
      <c r="G27" s="58"/>
      <c r="H27" s="62"/>
      <c r="I27" s="74"/>
      <c r="J27" s="74"/>
      <c r="K27" s="64" t="s">
        <v>65</v>
      </c>
      <c r="L27" s="75">
        <v>27</v>
      </c>
      <c r="M27" s="75"/>
      <c r="N27" s="73"/>
      <c r="O27" s="84" t="s">
        <v>327</v>
      </c>
      <c r="P27" s="87">
        <v>43506.484293981484</v>
      </c>
      <c r="Q27" s="84" t="s">
        <v>331</v>
      </c>
      <c r="R27" s="84"/>
      <c r="S27" s="84"/>
      <c r="T27" s="84"/>
      <c r="U27" s="84"/>
      <c r="V27" s="89" t="s">
        <v>431</v>
      </c>
      <c r="W27" s="87">
        <v>43506.484293981484</v>
      </c>
      <c r="X27" s="89" t="s">
        <v>518</v>
      </c>
      <c r="Y27" s="84"/>
      <c r="Z27" s="84"/>
      <c r="AA27" s="92" t="s">
        <v>607</v>
      </c>
      <c r="AB27" s="84"/>
      <c r="AC27" s="84" t="b">
        <v>0</v>
      </c>
      <c r="AD27" s="84">
        <v>0</v>
      </c>
      <c r="AE27" s="92" t="s">
        <v>620</v>
      </c>
      <c r="AF27" s="84" t="b">
        <v>1</v>
      </c>
      <c r="AG27" s="84" t="s">
        <v>624</v>
      </c>
      <c r="AH27" s="84"/>
      <c r="AI27" s="92" t="s">
        <v>626</v>
      </c>
      <c r="AJ27" s="84" t="b">
        <v>0</v>
      </c>
      <c r="AK27" s="84">
        <v>59</v>
      </c>
      <c r="AL27" s="92" t="s">
        <v>610</v>
      </c>
      <c r="AM27" s="84" t="s">
        <v>630</v>
      </c>
      <c r="AN27" s="84" t="b">
        <v>0</v>
      </c>
      <c r="AO27" s="92" t="s">
        <v>610</v>
      </c>
      <c r="AP27" s="84" t="s">
        <v>197</v>
      </c>
      <c r="AQ27" s="84">
        <v>0</v>
      </c>
      <c r="AR27" s="84">
        <v>0</v>
      </c>
      <c r="AS27" s="84"/>
      <c r="AT27" s="84"/>
      <c r="AU27" s="84"/>
      <c r="AV27" s="84"/>
      <c r="AW27" s="84"/>
      <c r="AX27" s="84"/>
      <c r="AY27" s="84"/>
      <c r="AZ27" s="84"/>
      <c r="BA27" s="84">
        <v>1</v>
      </c>
      <c r="BB27" s="83" t="str">
        <f>REPLACE(INDEX(GroupVertices[Group],MATCH(Edges36[[#This Row],[Vertex 1]],GroupVertices[Vertex],0)),1,1,"")</f>
        <v>1</v>
      </c>
      <c r="BC27" s="83" t="str">
        <f>REPLACE(INDEX(GroupVertices[Group],MATCH(Edges36[[#This Row],[Vertex 2]],GroupVertices[Vertex],0)),1,1,"")</f>
        <v>1</v>
      </c>
      <c r="BD27" s="71"/>
      <c r="BE27" s="72"/>
      <c r="BF27" s="71"/>
      <c r="BG27" s="72"/>
      <c r="BH27" s="71"/>
      <c r="BI27" s="72"/>
      <c r="BJ27" s="71"/>
      <c r="BK27" s="72"/>
      <c r="BL27" s="71"/>
    </row>
    <row r="28" spans="1:64" ht="15">
      <c r="A28" s="57" t="s">
        <v>256</v>
      </c>
      <c r="B28" s="57" t="s">
        <v>323</v>
      </c>
      <c r="C28" s="58"/>
      <c r="D28" s="59"/>
      <c r="E28" s="60"/>
      <c r="F28" s="61"/>
      <c r="G28" s="58"/>
      <c r="H28" s="62"/>
      <c r="I28" s="74"/>
      <c r="J28" s="74"/>
      <c r="K28" s="64" t="s">
        <v>65</v>
      </c>
      <c r="L28" s="75">
        <v>28</v>
      </c>
      <c r="M28" s="75"/>
      <c r="N28" s="73"/>
      <c r="O28" s="84" t="s">
        <v>329</v>
      </c>
      <c r="P28" s="87">
        <v>43506.484293981484</v>
      </c>
      <c r="Q28" s="84" t="s">
        <v>331</v>
      </c>
      <c r="R28" s="84"/>
      <c r="S28" s="84"/>
      <c r="T28" s="84"/>
      <c r="U28" s="84"/>
      <c r="V28" s="89" t="s">
        <v>431</v>
      </c>
      <c r="W28" s="87">
        <v>43506.484293981484</v>
      </c>
      <c r="X28" s="89" t="s">
        <v>518</v>
      </c>
      <c r="Y28" s="84"/>
      <c r="Z28" s="84"/>
      <c r="AA28" s="92" t="s">
        <v>607</v>
      </c>
      <c r="AB28" s="84"/>
      <c r="AC28" s="84" t="b">
        <v>0</v>
      </c>
      <c r="AD28" s="84">
        <v>0</v>
      </c>
      <c r="AE28" s="92" t="s">
        <v>620</v>
      </c>
      <c r="AF28" s="84" t="b">
        <v>1</v>
      </c>
      <c r="AG28" s="84" t="s">
        <v>624</v>
      </c>
      <c r="AH28" s="84"/>
      <c r="AI28" s="92" t="s">
        <v>626</v>
      </c>
      <c r="AJ28" s="84" t="b">
        <v>0</v>
      </c>
      <c r="AK28" s="84">
        <v>59</v>
      </c>
      <c r="AL28" s="92" t="s">
        <v>610</v>
      </c>
      <c r="AM28" s="84" t="s">
        <v>630</v>
      </c>
      <c r="AN28" s="84" t="b">
        <v>0</v>
      </c>
      <c r="AO28" s="92" t="s">
        <v>610</v>
      </c>
      <c r="AP28" s="84" t="s">
        <v>197</v>
      </c>
      <c r="AQ28" s="84">
        <v>0</v>
      </c>
      <c r="AR28" s="84">
        <v>0</v>
      </c>
      <c r="AS28" s="84"/>
      <c r="AT28" s="84"/>
      <c r="AU28" s="84"/>
      <c r="AV28" s="84"/>
      <c r="AW28" s="84"/>
      <c r="AX28" s="84"/>
      <c r="AY28" s="84"/>
      <c r="AZ28" s="84"/>
      <c r="BA28" s="84">
        <v>1</v>
      </c>
      <c r="BB28" s="83" t="str">
        <f>REPLACE(INDEX(GroupVertices[Group],MATCH(Edges36[[#This Row],[Vertex 1]],GroupVertices[Vertex],0)),1,1,"")</f>
        <v>1</v>
      </c>
      <c r="BC28" s="83" t="str">
        <f>REPLACE(INDEX(GroupVertices[Group],MATCH(Edges36[[#This Row],[Vertex 2]],GroupVertices[Vertex],0)),1,1,"")</f>
        <v>1</v>
      </c>
      <c r="BD28" s="71">
        <v>0</v>
      </c>
      <c r="BE28" s="72">
        <v>0</v>
      </c>
      <c r="BF28" s="71">
        <v>0</v>
      </c>
      <c r="BG28" s="72">
        <v>0</v>
      </c>
      <c r="BH28" s="71">
        <v>0</v>
      </c>
      <c r="BI28" s="72">
        <v>0</v>
      </c>
      <c r="BJ28" s="71">
        <v>27</v>
      </c>
      <c r="BK28" s="72">
        <v>100</v>
      </c>
      <c r="BL28" s="71">
        <v>27</v>
      </c>
    </row>
    <row r="29" spans="1:64" ht="15">
      <c r="A29" s="57" t="s">
        <v>257</v>
      </c>
      <c r="B29" s="57" t="s">
        <v>286</v>
      </c>
      <c r="C29" s="58"/>
      <c r="D29" s="59"/>
      <c r="E29" s="60"/>
      <c r="F29" s="61"/>
      <c r="G29" s="58"/>
      <c r="H29" s="62"/>
      <c r="I29" s="74"/>
      <c r="J29" s="74"/>
      <c r="K29" s="64" t="s">
        <v>65</v>
      </c>
      <c r="L29" s="75">
        <v>29</v>
      </c>
      <c r="M29" s="75"/>
      <c r="N29" s="73"/>
      <c r="O29" s="84" t="s">
        <v>327</v>
      </c>
      <c r="P29" s="87">
        <v>43506.48805555556</v>
      </c>
      <c r="Q29" s="84" t="s">
        <v>331</v>
      </c>
      <c r="R29" s="84"/>
      <c r="S29" s="84"/>
      <c r="T29" s="84"/>
      <c r="U29" s="84"/>
      <c r="V29" s="89" t="s">
        <v>381</v>
      </c>
      <c r="W29" s="87">
        <v>43506.48805555556</v>
      </c>
      <c r="X29" s="89" t="s">
        <v>460</v>
      </c>
      <c r="Y29" s="84"/>
      <c r="Z29" s="84"/>
      <c r="AA29" s="92" t="s">
        <v>549</v>
      </c>
      <c r="AB29" s="84"/>
      <c r="AC29" s="84" t="b">
        <v>0</v>
      </c>
      <c r="AD29" s="84">
        <v>0</v>
      </c>
      <c r="AE29" s="92" t="s">
        <v>620</v>
      </c>
      <c r="AF29" s="84" t="b">
        <v>1</v>
      </c>
      <c r="AG29" s="84" t="s">
        <v>624</v>
      </c>
      <c r="AH29" s="84"/>
      <c r="AI29" s="92" t="s">
        <v>626</v>
      </c>
      <c r="AJ29" s="84" t="b">
        <v>0</v>
      </c>
      <c r="AK29" s="84">
        <v>59</v>
      </c>
      <c r="AL29" s="92" t="s">
        <v>610</v>
      </c>
      <c r="AM29" s="84" t="s">
        <v>631</v>
      </c>
      <c r="AN29" s="84" t="b">
        <v>0</v>
      </c>
      <c r="AO29" s="92" t="s">
        <v>610</v>
      </c>
      <c r="AP29" s="84" t="s">
        <v>197</v>
      </c>
      <c r="AQ29" s="84">
        <v>0</v>
      </c>
      <c r="AR29" s="84">
        <v>0</v>
      </c>
      <c r="AS29" s="84"/>
      <c r="AT29" s="84"/>
      <c r="AU29" s="84"/>
      <c r="AV29" s="84"/>
      <c r="AW29" s="84"/>
      <c r="AX29" s="84"/>
      <c r="AY29" s="84"/>
      <c r="AZ29" s="84"/>
      <c r="BA29" s="84">
        <v>1</v>
      </c>
      <c r="BB29" s="83" t="str">
        <f>REPLACE(INDEX(GroupVertices[Group],MATCH(Edges36[[#This Row],[Vertex 1]],GroupVertices[Vertex],0)),1,1,"")</f>
        <v>1</v>
      </c>
      <c r="BC29" s="83" t="str">
        <f>REPLACE(INDEX(GroupVertices[Group],MATCH(Edges36[[#This Row],[Vertex 2]],GroupVertices[Vertex],0)),1,1,"")</f>
        <v>1</v>
      </c>
      <c r="BD29" s="71"/>
      <c r="BE29" s="72"/>
      <c r="BF29" s="71"/>
      <c r="BG29" s="72"/>
      <c r="BH29" s="71"/>
      <c r="BI29" s="72"/>
      <c r="BJ29" s="71"/>
      <c r="BK29" s="72"/>
      <c r="BL29" s="71"/>
    </row>
    <row r="30" spans="1:64" ht="15">
      <c r="A30" s="57" t="s">
        <v>257</v>
      </c>
      <c r="B30" s="57" t="s">
        <v>323</v>
      </c>
      <c r="C30" s="58"/>
      <c r="D30" s="59"/>
      <c r="E30" s="60"/>
      <c r="F30" s="61"/>
      <c r="G30" s="58"/>
      <c r="H30" s="62"/>
      <c r="I30" s="74"/>
      <c r="J30" s="74"/>
      <c r="K30" s="64" t="s">
        <v>65</v>
      </c>
      <c r="L30" s="75">
        <v>30</v>
      </c>
      <c r="M30" s="75"/>
      <c r="N30" s="73"/>
      <c r="O30" s="84" t="s">
        <v>329</v>
      </c>
      <c r="P30" s="87">
        <v>43506.48805555556</v>
      </c>
      <c r="Q30" s="84" t="s">
        <v>331</v>
      </c>
      <c r="R30" s="84"/>
      <c r="S30" s="84"/>
      <c r="T30" s="84"/>
      <c r="U30" s="84"/>
      <c r="V30" s="89" t="s">
        <v>381</v>
      </c>
      <c r="W30" s="87">
        <v>43506.48805555556</v>
      </c>
      <c r="X30" s="89" t="s">
        <v>460</v>
      </c>
      <c r="Y30" s="84"/>
      <c r="Z30" s="84"/>
      <c r="AA30" s="92" t="s">
        <v>549</v>
      </c>
      <c r="AB30" s="84"/>
      <c r="AC30" s="84" t="b">
        <v>0</v>
      </c>
      <c r="AD30" s="84">
        <v>0</v>
      </c>
      <c r="AE30" s="92" t="s">
        <v>620</v>
      </c>
      <c r="AF30" s="84" t="b">
        <v>1</v>
      </c>
      <c r="AG30" s="84" t="s">
        <v>624</v>
      </c>
      <c r="AH30" s="84"/>
      <c r="AI30" s="92" t="s">
        <v>626</v>
      </c>
      <c r="AJ30" s="84" t="b">
        <v>0</v>
      </c>
      <c r="AK30" s="84">
        <v>59</v>
      </c>
      <c r="AL30" s="92" t="s">
        <v>610</v>
      </c>
      <c r="AM30" s="84" t="s">
        <v>631</v>
      </c>
      <c r="AN30" s="84" t="b">
        <v>0</v>
      </c>
      <c r="AO30" s="92" t="s">
        <v>610</v>
      </c>
      <c r="AP30" s="84" t="s">
        <v>197</v>
      </c>
      <c r="AQ30" s="84">
        <v>0</v>
      </c>
      <c r="AR30" s="84">
        <v>0</v>
      </c>
      <c r="AS30" s="84"/>
      <c r="AT30" s="84"/>
      <c r="AU30" s="84"/>
      <c r="AV30" s="84"/>
      <c r="AW30" s="84"/>
      <c r="AX30" s="84"/>
      <c r="AY30" s="84"/>
      <c r="AZ30" s="84"/>
      <c r="BA30" s="84">
        <v>1</v>
      </c>
      <c r="BB30" s="83" t="str">
        <f>REPLACE(INDEX(GroupVertices[Group],MATCH(Edges36[[#This Row],[Vertex 1]],GroupVertices[Vertex],0)),1,1,"")</f>
        <v>1</v>
      </c>
      <c r="BC30" s="83" t="str">
        <f>REPLACE(INDEX(GroupVertices[Group],MATCH(Edges36[[#This Row],[Vertex 2]],GroupVertices[Vertex],0)),1,1,"")</f>
        <v>1</v>
      </c>
      <c r="BD30" s="71">
        <v>0</v>
      </c>
      <c r="BE30" s="72">
        <v>0</v>
      </c>
      <c r="BF30" s="71">
        <v>0</v>
      </c>
      <c r="BG30" s="72">
        <v>0</v>
      </c>
      <c r="BH30" s="71">
        <v>0</v>
      </c>
      <c r="BI30" s="72">
        <v>0</v>
      </c>
      <c r="BJ30" s="71">
        <v>27</v>
      </c>
      <c r="BK30" s="72">
        <v>100</v>
      </c>
      <c r="BL30" s="71">
        <v>27</v>
      </c>
    </row>
    <row r="31" spans="1:64" ht="15">
      <c r="A31" s="57" t="s">
        <v>262</v>
      </c>
      <c r="B31" s="57" t="s">
        <v>286</v>
      </c>
      <c r="C31" s="58"/>
      <c r="D31" s="59"/>
      <c r="E31" s="60"/>
      <c r="F31" s="61"/>
      <c r="G31" s="58"/>
      <c r="H31" s="62"/>
      <c r="I31" s="74"/>
      <c r="J31" s="74"/>
      <c r="K31" s="64" t="s">
        <v>65</v>
      </c>
      <c r="L31" s="75">
        <v>31</v>
      </c>
      <c r="M31" s="75"/>
      <c r="N31" s="73"/>
      <c r="O31" s="84" t="s">
        <v>327</v>
      </c>
      <c r="P31" s="87">
        <v>43506.50733796296</v>
      </c>
      <c r="Q31" s="84" t="s">
        <v>331</v>
      </c>
      <c r="R31" s="84"/>
      <c r="S31" s="84"/>
      <c r="T31" s="84"/>
      <c r="U31" s="84"/>
      <c r="V31" s="89" t="s">
        <v>418</v>
      </c>
      <c r="W31" s="87">
        <v>43506.50733796296</v>
      </c>
      <c r="X31" s="89" t="s">
        <v>500</v>
      </c>
      <c r="Y31" s="84"/>
      <c r="Z31" s="84"/>
      <c r="AA31" s="92" t="s">
        <v>589</v>
      </c>
      <c r="AB31" s="84"/>
      <c r="AC31" s="84" t="b">
        <v>0</v>
      </c>
      <c r="AD31" s="84">
        <v>0</v>
      </c>
      <c r="AE31" s="92" t="s">
        <v>620</v>
      </c>
      <c r="AF31" s="84" t="b">
        <v>1</v>
      </c>
      <c r="AG31" s="84" t="s">
        <v>624</v>
      </c>
      <c r="AH31" s="84"/>
      <c r="AI31" s="92" t="s">
        <v>626</v>
      </c>
      <c r="AJ31" s="84" t="b">
        <v>0</v>
      </c>
      <c r="AK31" s="84">
        <v>59</v>
      </c>
      <c r="AL31" s="92" t="s">
        <v>610</v>
      </c>
      <c r="AM31" s="84" t="s">
        <v>630</v>
      </c>
      <c r="AN31" s="84" t="b">
        <v>0</v>
      </c>
      <c r="AO31" s="92" t="s">
        <v>610</v>
      </c>
      <c r="AP31" s="84" t="s">
        <v>197</v>
      </c>
      <c r="AQ31" s="84">
        <v>0</v>
      </c>
      <c r="AR31" s="84">
        <v>0</v>
      </c>
      <c r="AS31" s="84"/>
      <c r="AT31" s="84"/>
      <c r="AU31" s="84"/>
      <c r="AV31" s="84"/>
      <c r="AW31" s="84"/>
      <c r="AX31" s="84"/>
      <c r="AY31" s="84"/>
      <c r="AZ31" s="84"/>
      <c r="BA31" s="84">
        <v>1</v>
      </c>
      <c r="BB31" s="83" t="str">
        <f>REPLACE(INDEX(GroupVertices[Group],MATCH(Edges36[[#This Row],[Vertex 1]],GroupVertices[Vertex],0)),1,1,"")</f>
        <v>1</v>
      </c>
      <c r="BC31" s="83" t="str">
        <f>REPLACE(INDEX(GroupVertices[Group],MATCH(Edges36[[#This Row],[Vertex 2]],GroupVertices[Vertex],0)),1,1,"")</f>
        <v>1</v>
      </c>
      <c r="BD31" s="71"/>
      <c r="BE31" s="72"/>
      <c r="BF31" s="71"/>
      <c r="BG31" s="72"/>
      <c r="BH31" s="71"/>
      <c r="BI31" s="72"/>
      <c r="BJ31" s="71"/>
      <c r="BK31" s="72"/>
      <c r="BL31" s="71"/>
    </row>
    <row r="32" spans="1:64" ht="15">
      <c r="A32" s="57" t="s">
        <v>262</v>
      </c>
      <c r="B32" s="57" t="s">
        <v>323</v>
      </c>
      <c r="C32" s="58"/>
      <c r="D32" s="59"/>
      <c r="E32" s="60"/>
      <c r="F32" s="61"/>
      <c r="G32" s="58"/>
      <c r="H32" s="62"/>
      <c r="I32" s="74"/>
      <c r="J32" s="74"/>
      <c r="K32" s="64" t="s">
        <v>65</v>
      </c>
      <c r="L32" s="75">
        <v>32</v>
      </c>
      <c r="M32" s="75"/>
      <c r="N32" s="73"/>
      <c r="O32" s="84" t="s">
        <v>329</v>
      </c>
      <c r="P32" s="87">
        <v>43506.50733796296</v>
      </c>
      <c r="Q32" s="84" t="s">
        <v>331</v>
      </c>
      <c r="R32" s="84"/>
      <c r="S32" s="84"/>
      <c r="T32" s="84"/>
      <c r="U32" s="84"/>
      <c r="V32" s="89" t="s">
        <v>418</v>
      </c>
      <c r="W32" s="87">
        <v>43506.50733796296</v>
      </c>
      <c r="X32" s="89" t="s">
        <v>500</v>
      </c>
      <c r="Y32" s="84"/>
      <c r="Z32" s="84"/>
      <c r="AA32" s="92" t="s">
        <v>589</v>
      </c>
      <c r="AB32" s="84"/>
      <c r="AC32" s="84" t="b">
        <v>0</v>
      </c>
      <c r="AD32" s="84">
        <v>0</v>
      </c>
      <c r="AE32" s="92" t="s">
        <v>620</v>
      </c>
      <c r="AF32" s="84" t="b">
        <v>1</v>
      </c>
      <c r="AG32" s="84" t="s">
        <v>624</v>
      </c>
      <c r="AH32" s="84"/>
      <c r="AI32" s="92" t="s">
        <v>626</v>
      </c>
      <c r="AJ32" s="84" t="b">
        <v>0</v>
      </c>
      <c r="AK32" s="84">
        <v>59</v>
      </c>
      <c r="AL32" s="92" t="s">
        <v>610</v>
      </c>
      <c r="AM32" s="84" t="s">
        <v>630</v>
      </c>
      <c r="AN32" s="84" t="b">
        <v>0</v>
      </c>
      <c r="AO32" s="92" t="s">
        <v>610</v>
      </c>
      <c r="AP32" s="84" t="s">
        <v>197</v>
      </c>
      <c r="AQ32" s="84">
        <v>0</v>
      </c>
      <c r="AR32" s="84">
        <v>0</v>
      </c>
      <c r="AS32" s="84"/>
      <c r="AT32" s="84"/>
      <c r="AU32" s="84"/>
      <c r="AV32" s="84"/>
      <c r="AW32" s="84"/>
      <c r="AX32" s="84"/>
      <c r="AY32" s="84"/>
      <c r="AZ32" s="84"/>
      <c r="BA32" s="84">
        <v>1</v>
      </c>
      <c r="BB32" s="83" t="str">
        <f>REPLACE(INDEX(GroupVertices[Group],MATCH(Edges36[[#This Row],[Vertex 1]],GroupVertices[Vertex],0)),1,1,"")</f>
        <v>1</v>
      </c>
      <c r="BC32" s="83" t="str">
        <f>REPLACE(INDEX(GroupVertices[Group],MATCH(Edges36[[#This Row],[Vertex 2]],GroupVertices[Vertex],0)),1,1,"")</f>
        <v>1</v>
      </c>
      <c r="BD32" s="71">
        <v>0</v>
      </c>
      <c r="BE32" s="72">
        <v>0</v>
      </c>
      <c r="BF32" s="71">
        <v>0</v>
      </c>
      <c r="BG32" s="72">
        <v>0</v>
      </c>
      <c r="BH32" s="71">
        <v>0</v>
      </c>
      <c r="BI32" s="72">
        <v>0</v>
      </c>
      <c r="BJ32" s="71">
        <v>27</v>
      </c>
      <c r="BK32" s="72">
        <v>100</v>
      </c>
      <c r="BL32" s="71">
        <v>27</v>
      </c>
    </row>
    <row r="33" spans="1:64" ht="15">
      <c r="A33" s="57" t="s">
        <v>258</v>
      </c>
      <c r="B33" s="57" t="s">
        <v>258</v>
      </c>
      <c r="C33" s="58"/>
      <c r="D33" s="59"/>
      <c r="E33" s="60"/>
      <c r="F33" s="61"/>
      <c r="G33" s="58"/>
      <c r="H33" s="62"/>
      <c r="I33" s="74"/>
      <c r="J33" s="74"/>
      <c r="K33" s="64" t="s">
        <v>65</v>
      </c>
      <c r="L33" s="75">
        <v>33</v>
      </c>
      <c r="M33" s="75"/>
      <c r="N33" s="73"/>
      <c r="O33" s="84" t="s">
        <v>197</v>
      </c>
      <c r="P33" s="87">
        <v>43408.405173611114</v>
      </c>
      <c r="Q33" s="84" t="s">
        <v>340</v>
      </c>
      <c r="R33" s="84"/>
      <c r="S33" s="84"/>
      <c r="T33" s="84" t="s">
        <v>358</v>
      </c>
      <c r="U33" s="84"/>
      <c r="V33" s="89" t="s">
        <v>382</v>
      </c>
      <c r="W33" s="87">
        <v>43408.405173611114</v>
      </c>
      <c r="X33" s="89" t="s">
        <v>461</v>
      </c>
      <c r="Y33" s="84"/>
      <c r="Z33" s="84"/>
      <c r="AA33" s="92" t="s">
        <v>550</v>
      </c>
      <c r="AB33" s="84"/>
      <c r="AC33" s="84" t="b">
        <v>0</v>
      </c>
      <c r="AD33" s="84">
        <v>2</v>
      </c>
      <c r="AE33" s="92" t="s">
        <v>620</v>
      </c>
      <c r="AF33" s="84" t="b">
        <v>0</v>
      </c>
      <c r="AG33" s="84" t="s">
        <v>624</v>
      </c>
      <c r="AH33" s="84"/>
      <c r="AI33" s="92" t="s">
        <v>620</v>
      </c>
      <c r="AJ33" s="84" t="b">
        <v>0</v>
      </c>
      <c r="AK33" s="84">
        <v>4</v>
      </c>
      <c r="AL33" s="92" t="s">
        <v>620</v>
      </c>
      <c r="AM33" s="84" t="s">
        <v>632</v>
      </c>
      <c r="AN33" s="84" t="b">
        <v>0</v>
      </c>
      <c r="AO33" s="92" t="s">
        <v>550</v>
      </c>
      <c r="AP33" s="84" t="s">
        <v>327</v>
      </c>
      <c r="AQ33" s="84">
        <v>0</v>
      </c>
      <c r="AR33" s="84">
        <v>0</v>
      </c>
      <c r="AS33" s="84"/>
      <c r="AT33" s="84"/>
      <c r="AU33" s="84"/>
      <c r="AV33" s="84"/>
      <c r="AW33" s="84"/>
      <c r="AX33" s="84"/>
      <c r="AY33" s="84"/>
      <c r="AZ33" s="84"/>
      <c r="BA33" s="84">
        <v>1</v>
      </c>
      <c r="BB33" s="83" t="str">
        <f>REPLACE(INDEX(GroupVertices[Group],MATCH(Edges36[[#This Row],[Vertex 1]],GroupVertices[Vertex],0)),1,1,"")</f>
        <v>7</v>
      </c>
      <c r="BC33" s="83" t="str">
        <f>REPLACE(INDEX(GroupVertices[Group],MATCH(Edges36[[#This Row],[Vertex 2]],GroupVertices[Vertex],0)),1,1,"")</f>
        <v>7</v>
      </c>
      <c r="BD33" s="71">
        <v>0</v>
      </c>
      <c r="BE33" s="72">
        <v>0</v>
      </c>
      <c r="BF33" s="71">
        <v>0</v>
      </c>
      <c r="BG33" s="72">
        <v>0</v>
      </c>
      <c r="BH33" s="71">
        <v>0</v>
      </c>
      <c r="BI33" s="72">
        <v>0</v>
      </c>
      <c r="BJ33" s="71">
        <v>32</v>
      </c>
      <c r="BK33" s="72">
        <v>100</v>
      </c>
      <c r="BL33" s="71">
        <v>32</v>
      </c>
    </row>
    <row r="34" spans="1:64" ht="15">
      <c r="A34" s="57" t="s">
        <v>258</v>
      </c>
      <c r="B34" s="57" t="s">
        <v>258</v>
      </c>
      <c r="C34" s="58"/>
      <c r="D34" s="59"/>
      <c r="E34" s="60"/>
      <c r="F34" s="61"/>
      <c r="G34" s="58"/>
      <c r="H34" s="62"/>
      <c r="I34" s="74"/>
      <c r="J34" s="74"/>
      <c r="K34" s="64" t="s">
        <v>65</v>
      </c>
      <c r="L34" s="75">
        <v>34</v>
      </c>
      <c r="M34" s="75"/>
      <c r="N34" s="73"/>
      <c r="O34" s="84" t="s">
        <v>327</v>
      </c>
      <c r="P34" s="87">
        <v>43506.51118055556</v>
      </c>
      <c r="Q34" s="84" t="s">
        <v>340</v>
      </c>
      <c r="R34" s="84"/>
      <c r="S34" s="84"/>
      <c r="T34" s="84" t="s">
        <v>358</v>
      </c>
      <c r="U34" s="84"/>
      <c r="V34" s="89" t="s">
        <v>382</v>
      </c>
      <c r="W34" s="87">
        <v>43506.51118055556</v>
      </c>
      <c r="X34" s="89" t="s">
        <v>462</v>
      </c>
      <c r="Y34" s="84"/>
      <c r="Z34" s="84"/>
      <c r="AA34" s="92" t="s">
        <v>551</v>
      </c>
      <c r="AB34" s="84"/>
      <c r="AC34" s="84" t="b">
        <v>0</v>
      </c>
      <c r="AD34" s="84">
        <v>0</v>
      </c>
      <c r="AE34" s="92" t="s">
        <v>620</v>
      </c>
      <c r="AF34" s="84" t="b">
        <v>0</v>
      </c>
      <c r="AG34" s="84" t="s">
        <v>624</v>
      </c>
      <c r="AH34" s="84"/>
      <c r="AI34" s="92" t="s">
        <v>620</v>
      </c>
      <c r="AJ34" s="84" t="b">
        <v>0</v>
      </c>
      <c r="AK34" s="84">
        <v>4</v>
      </c>
      <c r="AL34" s="92" t="s">
        <v>550</v>
      </c>
      <c r="AM34" s="84" t="s">
        <v>630</v>
      </c>
      <c r="AN34" s="84" t="b">
        <v>0</v>
      </c>
      <c r="AO34" s="92" t="s">
        <v>550</v>
      </c>
      <c r="AP34" s="84" t="s">
        <v>197</v>
      </c>
      <c r="AQ34" s="84">
        <v>0</v>
      </c>
      <c r="AR34" s="84">
        <v>0</v>
      </c>
      <c r="AS34" s="84"/>
      <c r="AT34" s="84"/>
      <c r="AU34" s="84"/>
      <c r="AV34" s="84"/>
      <c r="AW34" s="84"/>
      <c r="AX34" s="84"/>
      <c r="AY34" s="84"/>
      <c r="AZ34" s="84"/>
      <c r="BA34" s="84">
        <v>1</v>
      </c>
      <c r="BB34" s="83" t="str">
        <f>REPLACE(INDEX(GroupVertices[Group],MATCH(Edges36[[#This Row],[Vertex 1]],GroupVertices[Vertex],0)),1,1,"")</f>
        <v>7</v>
      </c>
      <c r="BC34" s="83" t="str">
        <f>REPLACE(INDEX(GroupVertices[Group],MATCH(Edges36[[#This Row],[Vertex 2]],GroupVertices[Vertex],0)),1,1,"")</f>
        <v>7</v>
      </c>
      <c r="BD34" s="71">
        <v>0</v>
      </c>
      <c r="BE34" s="72">
        <v>0</v>
      </c>
      <c r="BF34" s="71">
        <v>0</v>
      </c>
      <c r="BG34" s="72">
        <v>0</v>
      </c>
      <c r="BH34" s="71">
        <v>0</v>
      </c>
      <c r="BI34" s="72">
        <v>0</v>
      </c>
      <c r="BJ34" s="71">
        <v>32</v>
      </c>
      <c r="BK34" s="72">
        <v>100</v>
      </c>
      <c r="BL34" s="71">
        <v>32</v>
      </c>
    </row>
    <row r="35" spans="1:64" ht="15">
      <c r="A35" s="57" t="s">
        <v>263</v>
      </c>
      <c r="B35" s="57" t="s">
        <v>286</v>
      </c>
      <c r="C35" s="58"/>
      <c r="D35" s="59"/>
      <c r="E35" s="60"/>
      <c r="F35" s="61"/>
      <c r="G35" s="58"/>
      <c r="H35" s="62"/>
      <c r="I35" s="74"/>
      <c r="J35" s="74"/>
      <c r="K35" s="64" t="s">
        <v>65</v>
      </c>
      <c r="L35" s="75">
        <v>35</v>
      </c>
      <c r="M35" s="75"/>
      <c r="N35" s="73"/>
      <c r="O35" s="84" t="s">
        <v>327</v>
      </c>
      <c r="P35" s="87">
        <v>43506.535729166666</v>
      </c>
      <c r="Q35" s="84" t="s">
        <v>331</v>
      </c>
      <c r="R35" s="84"/>
      <c r="S35" s="84"/>
      <c r="T35" s="84"/>
      <c r="U35" s="84"/>
      <c r="V35" s="89" t="s">
        <v>383</v>
      </c>
      <c r="W35" s="87">
        <v>43506.535729166666</v>
      </c>
      <c r="X35" s="89" t="s">
        <v>463</v>
      </c>
      <c r="Y35" s="84"/>
      <c r="Z35" s="84"/>
      <c r="AA35" s="92" t="s">
        <v>552</v>
      </c>
      <c r="AB35" s="84"/>
      <c r="AC35" s="84" t="b">
        <v>0</v>
      </c>
      <c r="AD35" s="84">
        <v>0</v>
      </c>
      <c r="AE35" s="92" t="s">
        <v>620</v>
      </c>
      <c r="AF35" s="84" t="b">
        <v>1</v>
      </c>
      <c r="AG35" s="84" t="s">
        <v>624</v>
      </c>
      <c r="AH35" s="84"/>
      <c r="AI35" s="92" t="s">
        <v>626</v>
      </c>
      <c r="AJ35" s="84" t="b">
        <v>0</v>
      </c>
      <c r="AK35" s="84">
        <v>59</v>
      </c>
      <c r="AL35" s="92" t="s">
        <v>610</v>
      </c>
      <c r="AM35" s="84" t="s">
        <v>633</v>
      </c>
      <c r="AN35" s="84" t="b">
        <v>0</v>
      </c>
      <c r="AO35" s="92" t="s">
        <v>610</v>
      </c>
      <c r="AP35" s="84" t="s">
        <v>197</v>
      </c>
      <c r="AQ35" s="84">
        <v>0</v>
      </c>
      <c r="AR35" s="84">
        <v>0</v>
      </c>
      <c r="AS35" s="84"/>
      <c r="AT35" s="84"/>
      <c r="AU35" s="84"/>
      <c r="AV35" s="84"/>
      <c r="AW35" s="84"/>
      <c r="AX35" s="84"/>
      <c r="AY35" s="84"/>
      <c r="AZ35" s="84"/>
      <c r="BA35" s="84">
        <v>1</v>
      </c>
      <c r="BB35" s="83" t="str">
        <f>REPLACE(INDEX(GroupVertices[Group],MATCH(Edges36[[#This Row],[Vertex 1]],GroupVertices[Vertex],0)),1,1,"")</f>
        <v>1</v>
      </c>
      <c r="BC35" s="83" t="str">
        <f>REPLACE(INDEX(GroupVertices[Group],MATCH(Edges36[[#This Row],[Vertex 2]],GroupVertices[Vertex],0)),1,1,"")</f>
        <v>1</v>
      </c>
      <c r="BD35" s="71"/>
      <c r="BE35" s="72"/>
      <c r="BF35" s="71"/>
      <c r="BG35" s="72"/>
      <c r="BH35" s="71"/>
      <c r="BI35" s="72"/>
      <c r="BJ35" s="71"/>
      <c r="BK35" s="72"/>
      <c r="BL35" s="71"/>
    </row>
    <row r="36" spans="1:64" ht="15">
      <c r="A36" s="57" t="s">
        <v>263</v>
      </c>
      <c r="B36" s="57" t="s">
        <v>323</v>
      </c>
      <c r="C36" s="58"/>
      <c r="D36" s="59"/>
      <c r="E36" s="60"/>
      <c r="F36" s="61"/>
      <c r="G36" s="58"/>
      <c r="H36" s="62"/>
      <c r="I36" s="74"/>
      <c r="J36" s="74"/>
      <c r="K36" s="64" t="s">
        <v>65</v>
      </c>
      <c r="L36" s="75">
        <v>36</v>
      </c>
      <c r="M36" s="75"/>
      <c r="N36" s="73"/>
      <c r="O36" s="84" t="s">
        <v>329</v>
      </c>
      <c r="P36" s="87">
        <v>43506.535729166666</v>
      </c>
      <c r="Q36" s="84" t="s">
        <v>331</v>
      </c>
      <c r="R36" s="84"/>
      <c r="S36" s="84"/>
      <c r="T36" s="84"/>
      <c r="U36" s="84"/>
      <c r="V36" s="89" t="s">
        <v>383</v>
      </c>
      <c r="W36" s="87">
        <v>43506.535729166666</v>
      </c>
      <c r="X36" s="89" t="s">
        <v>463</v>
      </c>
      <c r="Y36" s="84"/>
      <c r="Z36" s="84"/>
      <c r="AA36" s="92" t="s">
        <v>552</v>
      </c>
      <c r="AB36" s="84"/>
      <c r="AC36" s="84" t="b">
        <v>0</v>
      </c>
      <c r="AD36" s="84">
        <v>0</v>
      </c>
      <c r="AE36" s="92" t="s">
        <v>620</v>
      </c>
      <c r="AF36" s="84" t="b">
        <v>1</v>
      </c>
      <c r="AG36" s="84" t="s">
        <v>624</v>
      </c>
      <c r="AH36" s="84"/>
      <c r="AI36" s="92" t="s">
        <v>626</v>
      </c>
      <c r="AJ36" s="84" t="b">
        <v>0</v>
      </c>
      <c r="AK36" s="84">
        <v>59</v>
      </c>
      <c r="AL36" s="92" t="s">
        <v>610</v>
      </c>
      <c r="AM36" s="84" t="s">
        <v>633</v>
      </c>
      <c r="AN36" s="84" t="b">
        <v>0</v>
      </c>
      <c r="AO36" s="92" t="s">
        <v>610</v>
      </c>
      <c r="AP36" s="84" t="s">
        <v>197</v>
      </c>
      <c r="AQ36" s="84">
        <v>0</v>
      </c>
      <c r="AR36" s="84">
        <v>0</v>
      </c>
      <c r="AS36" s="84"/>
      <c r="AT36" s="84"/>
      <c r="AU36" s="84"/>
      <c r="AV36" s="84"/>
      <c r="AW36" s="84"/>
      <c r="AX36" s="84"/>
      <c r="AY36" s="84"/>
      <c r="AZ36" s="84"/>
      <c r="BA36" s="84">
        <v>1</v>
      </c>
      <c r="BB36" s="83" t="str">
        <f>REPLACE(INDEX(GroupVertices[Group],MATCH(Edges36[[#This Row],[Vertex 1]],GroupVertices[Vertex],0)),1,1,"")</f>
        <v>1</v>
      </c>
      <c r="BC36" s="83" t="str">
        <f>REPLACE(INDEX(GroupVertices[Group],MATCH(Edges36[[#This Row],[Vertex 2]],GroupVertices[Vertex],0)),1,1,"")</f>
        <v>1</v>
      </c>
      <c r="BD36" s="71">
        <v>0</v>
      </c>
      <c r="BE36" s="72">
        <v>0</v>
      </c>
      <c r="BF36" s="71">
        <v>0</v>
      </c>
      <c r="BG36" s="72">
        <v>0</v>
      </c>
      <c r="BH36" s="71">
        <v>0</v>
      </c>
      <c r="BI36" s="72">
        <v>0</v>
      </c>
      <c r="BJ36" s="71">
        <v>27</v>
      </c>
      <c r="BK36" s="72">
        <v>100</v>
      </c>
      <c r="BL36" s="71">
        <v>27</v>
      </c>
    </row>
    <row r="37" spans="1:64" ht="15">
      <c r="A37" s="57" t="s">
        <v>264</v>
      </c>
      <c r="B37" s="57" t="s">
        <v>286</v>
      </c>
      <c r="C37" s="58"/>
      <c r="D37" s="59"/>
      <c r="E37" s="60"/>
      <c r="F37" s="61"/>
      <c r="G37" s="58"/>
      <c r="H37" s="62"/>
      <c r="I37" s="74"/>
      <c r="J37" s="74"/>
      <c r="K37" s="64" t="s">
        <v>65</v>
      </c>
      <c r="L37" s="75">
        <v>37</v>
      </c>
      <c r="M37" s="75"/>
      <c r="N37" s="73"/>
      <c r="O37" s="84" t="s">
        <v>327</v>
      </c>
      <c r="P37" s="87">
        <v>43506.58864583333</v>
      </c>
      <c r="Q37" s="84" t="s">
        <v>331</v>
      </c>
      <c r="R37" s="84"/>
      <c r="S37" s="84"/>
      <c r="T37" s="84"/>
      <c r="U37" s="84"/>
      <c r="V37" s="89" t="s">
        <v>384</v>
      </c>
      <c r="W37" s="87">
        <v>43506.58864583333</v>
      </c>
      <c r="X37" s="89" t="s">
        <v>464</v>
      </c>
      <c r="Y37" s="84"/>
      <c r="Z37" s="84"/>
      <c r="AA37" s="92" t="s">
        <v>553</v>
      </c>
      <c r="AB37" s="84"/>
      <c r="AC37" s="84" t="b">
        <v>0</v>
      </c>
      <c r="AD37" s="84">
        <v>0</v>
      </c>
      <c r="AE37" s="92" t="s">
        <v>620</v>
      </c>
      <c r="AF37" s="84" t="b">
        <v>1</v>
      </c>
      <c r="AG37" s="84" t="s">
        <v>624</v>
      </c>
      <c r="AH37" s="84"/>
      <c r="AI37" s="92" t="s">
        <v>626</v>
      </c>
      <c r="AJ37" s="84" t="b">
        <v>0</v>
      </c>
      <c r="AK37" s="84">
        <v>59</v>
      </c>
      <c r="AL37" s="92" t="s">
        <v>610</v>
      </c>
      <c r="AM37" s="84" t="s">
        <v>632</v>
      </c>
      <c r="AN37" s="84" t="b">
        <v>0</v>
      </c>
      <c r="AO37" s="92" t="s">
        <v>610</v>
      </c>
      <c r="AP37" s="84" t="s">
        <v>197</v>
      </c>
      <c r="AQ37" s="84">
        <v>0</v>
      </c>
      <c r="AR37" s="84">
        <v>0</v>
      </c>
      <c r="AS37" s="84"/>
      <c r="AT37" s="84"/>
      <c r="AU37" s="84"/>
      <c r="AV37" s="84"/>
      <c r="AW37" s="84"/>
      <c r="AX37" s="84"/>
      <c r="AY37" s="84"/>
      <c r="AZ37" s="84"/>
      <c r="BA37" s="84">
        <v>1</v>
      </c>
      <c r="BB37" s="83" t="str">
        <f>REPLACE(INDEX(GroupVertices[Group],MATCH(Edges36[[#This Row],[Vertex 1]],GroupVertices[Vertex],0)),1,1,"")</f>
        <v>1</v>
      </c>
      <c r="BC37" s="83" t="str">
        <f>REPLACE(INDEX(GroupVertices[Group],MATCH(Edges36[[#This Row],[Vertex 2]],GroupVertices[Vertex],0)),1,1,"")</f>
        <v>1</v>
      </c>
      <c r="BD37" s="71"/>
      <c r="BE37" s="72"/>
      <c r="BF37" s="71"/>
      <c r="BG37" s="72"/>
      <c r="BH37" s="71"/>
      <c r="BI37" s="72"/>
      <c r="BJ37" s="71"/>
      <c r="BK37" s="72"/>
      <c r="BL37" s="71"/>
    </row>
    <row r="38" spans="1:64" ht="15">
      <c r="A38" s="57" t="s">
        <v>264</v>
      </c>
      <c r="B38" s="57" t="s">
        <v>323</v>
      </c>
      <c r="C38" s="58"/>
      <c r="D38" s="59"/>
      <c r="E38" s="60"/>
      <c r="F38" s="61"/>
      <c r="G38" s="58"/>
      <c r="H38" s="62"/>
      <c r="I38" s="74"/>
      <c r="J38" s="74"/>
      <c r="K38" s="64" t="s">
        <v>65</v>
      </c>
      <c r="L38" s="75">
        <v>38</v>
      </c>
      <c r="M38" s="75"/>
      <c r="N38" s="73"/>
      <c r="O38" s="84" t="s">
        <v>329</v>
      </c>
      <c r="P38" s="87">
        <v>43506.58864583333</v>
      </c>
      <c r="Q38" s="84" t="s">
        <v>331</v>
      </c>
      <c r="R38" s="84"/>
      <c r="S38" s="84"/>
      <c r="T38" s="84"/>
      <c r="U38" s="84"/>
      <c r="V38" s="89" t="s">
        <v>384</v>
      </c>
      <c r="W38" s="87">
        <v>43506.58864583333</v>
      </c>
      <c r="X38" s="89" t="s">
        <v>464</v>
      </c>
      <c r="Y38" s="84"/>
      <c r="Z38" s="84"/>
      <c r="AA38" s="92" t="s">
        <v>553</v>
      </c>
      <c r="AB38" s="84"/>
      <c r="AC38" s="84" t="b">
        <v>0</v>
      </c>
      <c r="AD38" s="84">
        <v>0</v>
      </c>
      <c r="AE38" s="92" t="s">
        <v>620</v>
      </c>
      <c r="AF38" s="84" t="b">
        <v>1</v>
      </c>
      <c r="AG38" s="84" t="s">
        <v>624</v>
      </c>
      <c r="AH38" s="84"/>
      <c r="AI38" s="92" t="s">
        <v>626</v>
      </c>
      <c r="AJ38" s="84" t="b">
        <v>0</v>
      </c>
      <c r="AK38" s="84">
        <v>59</v>
      </c>
      <c r="AL38" s="92" t="s">
        <v>610</v>
      </c>
      <c r="AM38" s="84" t="s">
        <v>632</v>
      </c>
      <c r="AN38" s="84" t="b">
        <v>0</v>
      </c>
      <c r="AO38" s="92" t="s">
        <v>610</v>
      </c>
      <c r="AP38" s="84" t="s">
        <v>197</v>
      </c>
      <c r="AQ38" s="84">
        <v>0</v>
      </c>
      <c r="AR38" s="84">
        <v>0</v>
      </c>
      <c r="AS38" s="84"/>
      <c r="AT38" s="84"/>
      <c r="AU38" s="84"/>
      <c r="AV38" s="84"/>
      <c r="AW38" s="84"/>
      <c r="AX38" s="84"/>
      <c r="AY38" s="84"/>
      <c r="AZ38" s="84"/>
      <c r="BA38" s="84">
        <v>1</v>
      </c>
      <c r="BB38" s="83" t="str">
        <f>REPLACE(INDEX(GroupVertices[Group],MATCH(Edges36[[#This Row],[Vertex 1]],GroupVertices[Vertex],0)),1,1,"")</f>
        <v>1</v>
      </c>
      <c r="BC38" s="83" t="str">
        <f>REPLACE(INDEX(GroupVertices[Group],MATCH(Edges36[[#This Row],[Vertex 2]],GroupVertices[Vertex],0)),1,1,"")</f>
        <v>1</v>
      </c>
      <c r="BD38" s="71">
        <v>0</v>
      </c>
      <c r="BE38" s="72">
        <v>0</v>
      </c>
      <c r="BF38" s="71">
        <v>0</v>
      </c>
      <c r="BG38" s="72">
        <v>0</v>
      </c>
      <c r="BH38" s="71">
        <v>0</v>
      </c>
      <c r="BI38" s="72">
        <v>0</v>
      </c>
      <c r="BJ38" s="71">
        <v>27</v>
      </c>
      <c r="BK38" s="72">
        <v>100</v>
      </c>
      <c r="BL38" s="71">
        <v>27</v>
      </c>
    </row>
    <row r="39" spans="1:64" ht="15">
      <c r="A39" s="57" t="s">
        <v>265</v>
      </c>
      <c r="B39" s="57" t="s">
        <v>286</v>
      </c>
      <c r="C39" s="58"/>
      <c r="D39" s="59"/>
      <c r="E39" s="60"/>
      <c r="F39" s="61"/>
      <c r="G39" s="58"/>
      <c r="H39" s="62"/>
      <c r="I39" s="74"/>
      <c r="J39" s="74"/>
      <c r="K39" s="64" t="s">
        <v>65</v>
      </c>
      <c r="L39" s="75">
        <v>39</v>
      </c>
      <c r="M39" s="75"/>
      <c r="N39" s="73"/>
      <c r="O39" s="84" t="s">
        <v>327</v>
      </c>
      <c r="P39" s="87">
        <v>43506.603541666664</v>
      </c>
      <c r="Q39" s="84" t="s">
        <v>331</v>
      </c>
      <c r="R39" s="84"/>
      <c r="S39" s="84"/>
      <c r="T39" s="84"/>
      <c r="U39" s="84"/>
      <c r="V39" s="89" t="s">
        <v>385</v>
      </c>
      <c r="W39" s="87">
        <v>43506.603541666664</v>
      </c>
      <c r="X39" s="89" t="s">
        <v>465</v>
      </c>
      <c r="Y39" s="84"/>
      <c r="Z39" s="84"/>
      <c r="AA39" s="92" t="s">
        <v>554</v>
      </c>
      <c r="AB39" s="84"/>
      <c r="AC39" s="84" t="b">
        <v>0</v>
      </c>
      <c r="AD39" s="84">
        <v>0</v>
      </c>
      <c r="AE39" s="92" t="s">
        <v>620</v>
      </c>
      <c r="AF39" s="84" t="b">
        <v>1</v>
      </c>
      <c r="AG39" s="84" t="s">
        <v>624</v>
      </c>
      <c r="AH39" s="84"/>
      <c r="AI39" s="92" t="s">
        <v>626</v>
      </c>
      <c r="AJ39" s="84" t="b">
        <v>0</v>
      </c>
      <c r="AK39" s="84">
        <v>59</v>
      </c>
      <c r="AL39" s="92" t="s">
        <v>610</v>
      </c>
      <c r="AM39" s="84" t="s">
        <v>630</v>
      </c>
      <c r="AN39" s="84" t="b">
        <v>0</v>
      </c>
      <c r="AO39" s="92" t="s">
        <v>610</v>
      </c>
      <c r="AP39" s="84" t="s">
        <v>197</v>
      </c>
      <c r="AQ39" s="84">
        <v>0</v>
      </c>
      <c r="AR39" s="84">
        <v>0</v>
      </c>
      <c r="AS39" s="84"/>
      <c r="AT39" s="84"/>
      <c r="AU39" s="84"/>
      <c r="AV39" s="84"/>
      <c r="AW39" s="84"/>
      <c r="AX39" s="84"/>
      <c r="AY39" s="84"/>
      <c r="AZ39" s="84"/>
      <c r="BA39" s="84">
        <v>1</v>
      </c>
      <c r="BB39" s="83" t="str">
        <f>REPLACE(INDEX(GroupVertices[Group],MATCH(Edges36[[#This Row],[Vertex 1]],GroupVertices[Vertex],0)),1,1,"")</f>
        <v>1</v>
      </c>
      <c r="BC39" s="83" t="str">
        <f>REPLACE(INDEX(GroupVertices[Group],MATCH(Edges36[[#This Row],[Vertex 2]],GroupVertices[Vertex],0)),1,1,"")</f>
        <v>1</v>
      </c>
      <c r="BD39" s="71"/>
      <c r="BE39" s="72"/>
      <c r="BF39" s="71"/>
      <c r="BG39" s="72"/>
      <c r="BH39" s="71"/>
      <c r="BI39" s="72"/>
      <c r="BJ39" s="71"/>
      <c r="BK39" s="72"/>
      <c r="BL39" s="71"/>
    </row>
    <row r="40" spans="1:64" ht="15">
      <c r="A40" s="57" t="s">
        <v>265</v>
      </c>
      <c r="B40" s="57" t="s">
        <v>323</v>
      </c>
      <c r="C40" s="58"/>
      <c r="D40" s="59"/>
      <c r="E40" s="60"/>
      <c r="F40" s="61"/>
      <c r="G40" s="58"/>
      <c r="H40" s="62"/>
      <c r="I40" s="74"/>
      <c r="J40" s="74"/>
      <c r="K40" s="64" t="s">
        <v>65</v>
      </c>
      <c r="L40" s="75">
        <v>40</v>
      </c>
      <c r="M40" s="75"/>
      <c r="N40" s="73"/>
      <c r="O40" s="84" t="s">
        <v>329</v>
      </c>
      <c r="P40" s="87">
        <v>43506.603541666664</v>
      </c>
      <c r="Q40" s="84" t="s">
        <v>331</v>
      </c>
      <c r="R40" s="84"/>
      <c r="S40" s="84"/>
      <c r="T40" s="84"/>
      <c r="U40" s="84"/>
      <c r="V40" s="89" t="s">
        <v>385</v>
      </c>
      <c r="W40" s="87">
        <v>43506.603541666664</v>
      </c>
      <c r="X40" s="89" t="s">
        <v>465</v>
      </c>
      <c r="Y40" s="84"/>
      <c r="Z40" s="84"/>
      <c r="AA40" s="92" t="s">
        <v>554</v>
      </c>
      <c r="AB40" s="84"/>
      <c r="AC40" s="84" t="b">
        <v>0</v>
      </c>
      <c r="AD40" s="84">
        <v>0</v>
      </c>
      <c r="AE40" s="92" t="s">
        <v>620</v>
      </c>
      <c r="AF40" s="84" t="b">
        <v>1</v>
      </c>
      <c r="AG40" s="84" t="s">
        <v>624</v>
      </c>
      <c r="AH40" s="84"/>
      <c r="AI40" s="92" t="s">
        <v>626</v>
      </c>
      <c r="AJ40" s="84" t="b">
        <v>0</v>
      </c>
      <c r="AK40" s="84">
        <v>59</v>
      </c>
      <c r="AL40" s="92" t="s">
        <v>610</v>
      </c>
      <c r="AM40" s="84" t="s">
        <v>630</v>
      </c>
      <c r="AN40" s="84" t="b">
        <v>0</v>
      </c>
      <c r="AO40" s="92" t="s">
        <v>610</v>
      </c>
      <c r="AP40" s="84" t="s">
        <v>197</v>
      </c>
      <c r="AQ40" s="84">
        <v>0</v>
      </c>
      <c r="AR40" s="84">
        <v>0</v>
      </c>
      <c r="AS40" s="84"/>
      <c r="AT40" s="84"/>
      <c r="AU40" s="84"/>
      <c r="AV40" s="84"/>
      <c r="AW40" s="84"/>
      <c r="AX40" s="84"/>
      <c r="AY40" s="84"/>
      <c r="AZ40" s="84"/>
      <c r="BA40" s="84">
        <v>1</v>
      </c>
      <c r="BB40" s="83" t="str">
        <f>REPLACE(INDEX(GroupVertices[Group],MATCH(Edges36[[#This Row],[Vertex 1]],GroupVertices[Vertex],0)),1,1,"")</f>
        <v>1</v>
      </c>
      <c r="BC40" s="83" t="str">
        <f>REPLACE(INDEX(GroupVertices[Group],MATCH(Edges36[[#This Row],[Vertex 2]],GroupVertices[Vertex],0)),1,1,"")</f>
        <v>1</v>
      </c>
      <c r="BD40" s="71">
        <v>0</v>
      </c>
      <c r="BE40" s="72">
        <v>0</v>
      </c>
      <c r="BF40" s="71">
        <v>0</v>
      </c>
      <c r="BG40" s="72">
        <v>0</v>
      </c>
      <c r="BH40" s="71">
        <v>0</v>
      </c>
      <c r="BI40" s="72">
        <v>0</v>
      </c>
      <c r="BJ40" s="71">
        <v>27</v>
      </c>
      <c r="BK40" s="72">
        <v>100</v>
      </c>
      <c r="BL40" s="71">
        <v>27</v>
      </c>
    </row>
    <row r="41" spans="1:64" ht="15">
      <c r="A41" s="57" t="s">
        <v>234</v>
      </c>
      <c r="B41" s="57" t="s">
        <v>286</v>
      </c>
      <c r="C41" s="58"/>
      <c r="D41" s="59"/>
      <c r="E41" s="60"/>
      <c r="F41" s="61"/>
      <c r="G41" s="58"/>
      <c r="H41" s="62"/>
      <c r="I41" s="74"/>
      <c r="J41" s="74"/>
      <c r="K41" s="64" t="s">
        <v>65</v>
      </c>
      <c r="L41" s="75">
        <v>41</v>
      </c>
      <c r="M41" s="75"/>
      <c r="N41" s="73"/>
      <c r="O41" s="84" t="s">
        <v>327</v>
      </c>
      <c r="P41" s="87">
        <v>43506.610925925925</v>
      </c>
      <c r="Q41" s="84" t="s">
        <v>331</v>
      </c>
      <c r="R41" s="84"/>
      <c r="S41" s="84"/>
      <c r="T41" s="84"/>
      <c r="U41" s="84"/>
      <c r="V41" s="89" t="s">
        <v>367</v>
      </c>
      <c r="W41" s="87">
        <v>43506.610925925925</v>
      </c>
      <c r="X41" s="89" t="s">
        <v>440</v>
      </c>
      <c r="Y41" s="84"/>
      <c r="Z41" s="84"/>
      <c r="AA41" s="92" t="s">
        <v>529</v>
      </c>
      <c r="AB41" s="84"/>
      <c r="AC41" s="84" t="b">
        <v>0</v>
      </c>
      <c r="AD41" s="84">
        <v>0</v>
      </c>
      <c r="AE41" s="92" t="s">
        <v>620</v>
      </c>
      <c r="AF41" s="84" t="b">
        <v>1</v>
      </c>
      <c r="AG41" s="84" t="s">
        <v>624</v>
      </c>
      <c r="AH41" s="84"/>
      <c r="AI41" s="92" t="s">
        <v>626</v>
      </c>
      <c r="AJ41" s="84" t="b">
        <v>0</v>
      </c>
      <c r="AK41" s="84">
        <v>59</v>
      </c>
      <c r="AL41" s="92" t="s">
        <v>610</v>
      </c>
      <c r="AM41" s="84" t="s">
        <v>630</v>
      </c>
      <c r="AN41" s="84" t="b">
        <v>0</v>
      </c>
      <c r="AO41" s="92" t="s">
        <v>610</v>
      </c>
      <c r="AP41" s="84" t="s">
        <v>197</v>
      </c>
      <c r="AQ41" s="84">
        <v>0</v>
      </c>
      <c r="AR41" s="84">
        <v>0</v>
      </c>
      <c r="AS41" s="84"/>
      <c r="AT41" s="84"/>
      <c r="AU41" s="84"/>
      <c r="AV41" s="84"/>
      <c r="AW41" s="84"/>
      <c r="AX41" s="84"/>
      <c r="AY41" s="84"/>
      <c r="AZ41" s="84"/>
      <c r="BA41" s="84">
        <v>1</v>
      </c>
      <c r="BB41" s="83" t="str">
        <f>REPLACE(INDEX(GroupVertices[Group],MATCH(Edges36[[#This Row],[Vertex 1]],GroupVertices[Vertex],0)),1,1,"")</f>
        <v>1</v>
      </c>
      <c r="BC41" s="83" t="str">
        <f>REPLACE(INDEX(GroupVertices[Group],MATCH(Edges36[[#This Row],[Vertex 2]],GroupVertices[Vertex],0)),1,1,"")</f>
        <v>1</v>
      </c>
      <c r="BD41" s="71"/>
      <c r="BE41" s="72"/>
      <c r="BF41" s="71"/>
      <c r="BG41" s="72"/>
      <c r="BH41" s="71"/>
      <c r="BI41" s="72"/>
      <c r="BJ41" s="71"/>
      <c r="BK41" s="72"/>
      <c r="BL41" s="71"/>
    </row>
    <row r="42" spans="1:64" ht="15">
      <c r="A42" s="57" t="s">
        <v>234</v>
      </c>
      <c r="B42" s="57" t="s">
        <v>323</v>
      </c>
      <c r="C42" s="58"/>
      <c r="D42" s="59"/>
      <c r="E42" s="60"/>
      <c r="F42" s="61"/>
      <c r="G42" s="58"/>
      <c r="H42" s="62"/>
      <c r="I42" s="74"/>
      <c r="J42" s="74"/>
      <c r="K42" s="64" t="s">
        <v>65</v>
      </c>
      <c r="L42" s="75">
        <v>42</v>
      </c>
      <c r="M42" s="75"/>
      <c r="N42" s="73"/>
      <c r="O42" s="84" t="s">
        <v>329</v>
      </c>
      <c r="P42" s="87">
        <v>43506.610925925925</v>
      </c>
      <c r="Q42" s="84" t="s">
        <v>331</v>
      </c>
      <c r="R42" s="84"/>
      <c r="S42" s="84"/>
      <c r="T42" s="84"/>
      <c r="U42" s="84"/>
      <c r="V42" s="89" t="s">
        <v>367</v>
      </c>
      <c r="W42" s="87">
        <v>43506.610925925925</v>
      </c>
      <c r="X42" s="89" t="s">
        <v>440</v>
      </c>
      <c r="Y42" s="84"/>
      <c r="Z42" s="84"/>
      <c r="AA42" s="92" t="s">
        <v>529</v>
      </c>
      <c r="AB42" s="84"/>
      <c r="AC42" s="84" t="b">
        <v>0</v>
      </c>
      <c r="AD42" s="84">
        <v>0</v>
      </c>
      <c r="AE42" s="92" t="s">
        <v>620</v>
      </c>
      <c r="AF42" s="84" t="b">
        <v>1</v>
      </c>
      <c r="AG42" s="84" t="s">
        <v>624</v>
      </c>
      <c r="AH42" s="84"/>
      <c r="AI42" s="92" t="s">
        <v>626</v>
      </c>
      <c r="AJ42" s="84" t="b">
        <v>0</v>
      </c>
      <c r="AK42" s="84">
        <v>59</v>
      </c>
      <c r="AL42" s="92" t="s">
        <v>610</v>
      </c>
      <c r="AM42" s="84" t="s">
        <v>630</v>
      </c>
      <c r="AN42" s="84" t="b">
        <v>0</v>
      </c>
      <c r="AO42" s="92" t="s">
        <v>610</v>
      </c>
      <c r="AP42" s="84" t="s">
        <v>197</v>
      </c>
      <c r="AQ42" s="84">
        <v>0</v>
      </c>
      <c r="AR42" s="84">
        <v>0</v>
      </c>
      <c r="AS42" s="84"/>
      <c r="AT42" s="84"/>
      <c r="AU42" s="84"/>
      <c r="AV42" s="84"/>
      <c r="AW42" s="84"/>
      <c r="AX42" s="84"/>
      <c r="AY42" s="84"/>
      <c r="AZ42" s="84"/>
      <c r="BA42" s="84">
        <v>1</v>
      </c>
      <c r="BB42" s="83" t="str">
        <f>REPLACE(INDEX(GroupVertices[Group],MATCH(Edges36[[#This Row],[Vertex 1]],GroupVertices[Vertex],0)),1,1,"")</f>
        <v>1</v>
      </c>
      <c r="BC42" s="83" t="str">
        <f>REPLACE(INDEX(GroupVertices[Group],MATCH(Edges36[[#This Row],[Vertex 2]],GroupVertices[Vertex],0)),1,1,"")</f>
        <v>1</v>
      </c>
      <c r="BD42" s="71">
        <v>0</v>
      </c>
      <c r="BE42" s="72">
        <v>0</v>
      </c>
      <c r="BF42" s="71">
        <v>0</v>
      </c>
      <c r="BG42" s="72">
        <v>0</v>
      </c>
      <c r="BH42" s="71">
        <v>0</v>
      </c>
      <c r="BI42" s="72">
        <v>0</v>
      </c>
      <c r="BJ42" s="71">
        <v>27</v>
      </c>
      <c r="BK42" s="72">
        <v>100</v>
      </c>
      <c r="BL42" s="71">
        <v>27</v>
      </c>
    </row>
    <row r="43" spans="1:64" ht="15">
      <c r="A43" s="57" t="s">
        <v>266</v>
      </c>
      <c r="B43" s="57" t="s">
        <v>286</v>
      </c>
      <c r="C43" s="58"/>
      <c r="D43" s="59"/>
      <c r="E43" s="60"/>
      <c r="F43" s="61"/>
      <c r="G43" s="58"/>
      <c r="H43" s="62"/>
      <c r="I43" s="74"/>
      <c r="J43" s="74"/>
      <c r="K43" s="64" t="s">
        <v>65</v>
      </c>
      <c r="L43" s="75">
        <v>43</v>
      </c>
      <c r="M43" s="75"/>
      <c r="N43" s="73"/>
      <c r="O43" s="84" t="s">
        <v>327</v>
      </c>
      <c r="P43" s="87">
        <v>43506.627337962964</v>
      </c>
      <c r="Q43" s="84" t="s">
        <v>331</v>
      </c>
      <c r="R43" s="84"/>
      <c r="S43" s="84"/>
      <c r="T43" s="84"/>
      <c r="U43" s="84"/>
      <c r="V43" s="89" t="s">
        <v>386</v>
      </c>
      <c r="W43" s="87">
        <v>43506.627337962964</v>
      </c>
      <c r="X43" s="89" t="s">
        <v>466</v>
      </c>
      <c r="Y43" s="84"/>
      <c r="Z43" s="84"/>
      <c r="AA43" s="92" t="s">
        <v>555</v>
      </c>
      <c r="AB43" s="84"/>
      <c r="AC43" s="84" t="b">
        <v>0</v>
      </c>
      <c r="AD43" s="84">
        <v>0</v>
      </c>
      <c r="AE43" s="92" t="s">
        <v>620</v>
      </c>
      <c r="AF43" s="84" t="b">
        <v>1</v>
      </c>
      <c r="AG43" s="84" t="s">
        <v>624</v>
      </c>
      <c r="AH43" s="84"/>
      <c r="AI43" s="92" t="s">
        <v>626</v>
      </c>
      <c r="AJ43" s="84" t="b">
        <v>0</v>
      </c>
      <c r="AK43" s="84">
        <v>59</v>
      </c>
      <c r="AL43" s="92" t="s">
        <v>610</v>
      </c>
      <c r="AM43" s="84" t="s">
        <v>630</v>
      </c>
      <c r="AN43" s="84" t="b">
        <v>0</v>
      </c>
      <c r="AO43" s="92" t="s">
        <v>610</v>
      </c>
      <c r="AP43" s="84" t="s">
        <v>197</v>
      </c>
      <c r="AQ43" s="84">
        <v>0</v>
      </c>
      <c r="AR43" s="84">
        <v>0</v>
      </c>
      <c r="AS43" s="84"/>
      <c r="AT43" s="84"/>
      <c r="AU43" s="84"/>
      <c r="AV43" s="84"/>
      <c r="AW43" s="84"/>
      <c r="AX43" s="84"/>
      <c r="AY43" s="84"/>
      <c r="AZ43" s="84"/>
      <c r="BA43" s="84">
        <v>1</v>
      </c>
      <c r="BB43" s="83" t="str">
        <f>REPLACE(INDEX(GroupVertices[Group],MATCH(Edges36[[#This Row],[Vertex 1]],GroupVertices[Vertex],0)),1,1,"")</f>
        <v>1</v>
      </c>
      <c r="BC43" s="83" t="str">
        <f>REPLACE(INDEX(GroupVertices[Group],MATCH(Edges36[[#This Row],[Vertex 2]],GroupVertices[Vertex],0)),1,1,"")</f>
        <v>1</v>
      </c>
      <c r="BD43" s="71"/>
      <c r="BE43" s="72"/>
      <c r="BF43" s="71"/>
      <c r="BG43" s="72"/>
      <c r="BH43" s="71"/>
      <c r="BI43" s="72"/>
      <c r="BJ43" s="71"/>
      <c r="BK43" s="72"/>
      <c r="BL43" s="71"/>
    </row>
    <row r="44" spans="1:64" ht="15">
      <c r="A44" s="57" t="s">
        <v>266</v>
      </c>
      <c r="B44" s="57" t="s">
        <v>323</v>
      </c>
      <c r="C44" s="58"/>
      <c r="D44" s="59"/>
      <c r="E44" s="60"/>
      <c r="F44" s="61"/>
      <c r="G44" s="58"/>
      <c r="H44" s="62"/>
      <c r="I44" s="74"/>
      <c r="J44" s="74"/>
      <c r="K44" s="64" t="s">
        <v>65</v>
      </c>
      <c r="L44" s="75">
        <v>44</v>
      </c>
      <c r="M44" s="75"/>
      <c r="N44" s="73"/>
      <c r="O44" s="84" t="s">
        <v>329</v>
      </c>
      <c r="P44" s="87">
        <v>43506.627337962964</v>
      </c>
      <c r="Q44" s="84" t="s">
        <v>331</v>
      </c>
      <c r="R44" s="84"/>
      <c r="S44" s="84"/>
      <c r="T44" s="84"/>
      <c r="U44" s="84"/>
      <c r="V44" s="89" t="s">
        <v>386</v>
      </c>
      <c r="W44" s="87">
        <v>43506.627337962964</v>
      </c>
      <c r="X44" s="89" t="s">
        <v>466</v>
      </c>
      <c r="Y44" s="84"/>
      <c r="Z44" s="84"/>
      <c r="AA44" s="92" t="s">
        <v>555</v>
      </c>
      <c r="AB44" s="84"/>
      <c r="AC44" s="84" t="b">
        <v>0</v>
      </c>
      <c r="AD44" s="84">
        <v>0</v>
      </c>
      <c r="AE44" s="92" t="s">
        <v>620</v>
      </c>
      <c r="AF44" s="84" t="b">
        <v>1</v>
      </c>
      <c r="AG44" s="84" t="s">
        <v>624</v>
      </c>
      <c r="AH44" s="84"/>
      <c r="AI44" s="92" t="s">
        <v>626</v>
      </c>
      <c r="AJ44" s="84" t="b">
        <v>0</v>
      </c>
      <c r="AK44" s="84">
        <v>59</v>
      </c>
      <c r="AL44" s="92" t="s">
        <v>610</v>
      </c>
      <c r="AM44" s="84" t="s">
        <v>630</v>
      </c>
      <c r="AN44" s="84" t="b">
        <v>0</v>
      </c>
      <c r="AO44" s="92" t="s">
        <v>610</v>
      </c>
      <c r="AP44" s="84" t="s">
        <v>197</v>
      </c>
      <c r="AQ44" s="84">
        <v>0</v>
      </c>
      <c r="AR44" s="84">
        <v>0</v>
      </c>
      <c r="AS44" s="84"/>
      <c r="AT44" s="84"/>
      <c r="AU44" s="84"/>
      <c r="AV44" s="84"/>
      <c r="AW44" s="84"/>
      <c r="AX44" s="84"/>
      <c r="AY44" s="84"/>
      <c r="AZ44" s="84"/>
      <c r="BA44" s="84">
        <v>1</v>
      </c>
      <c r="BB44" s="83" t="str">
        <f>REPLACE(INDEX(GroupVertices[Group],MATCH(Edges36[[#This Row],[Vertex 1]],GroupVertices[Vertex],0)),1,1,"")</f>
        <v>1</v>
      </c>
      <c r="BC44" s="83" t="str">
        <f>REPLACE(INDEX(GroupVertices[Group],MATCH(Edges36[[#This Row],[Vertex 2]],GroupVertices[Vertex],0)),1,1,"")</f>
        <v>1</v>
      </c>
      <c r="BD44" s="71">
        <v>0</v>
      </c>
      <c r="BE44" s="72">
        <v>0</v>
      </c>
      <c r="BF44" s="71">
        <v>0</v>
      </c>
      <c r="BG44" s="72">
        <v>0</v>
      </c>
      <c r="BH44" s="71">
        <v>0</v>
      </c>
      <c r="BI44" s="72">
        <v>0</v>
      </c>
      <c r="BJ44" s="71">
        <v>27</v>
      </c>
      <c r="BK44" s="72">
        <v>100</v>
      </c>
      <c r="BL44" s="71">
        <v>27</v>
      </c>
    </row>
    <row r="45" spans="1:64" ht="15">
      <c r="A45" s="57" t="s">
        <v>267</v>
      </c>
      <c r="B45" s="57" t="s">
        <v>286</v>
      </c>
      <c r="C45" s="58"/>
      <c r="D45" s="59"/>
      <c r="E45" s="60"/>
      <c r="F45" s="61"/>
      <c r="G45" s="58"/>
      <c r="H45" s="62"/>
      <c r="I45" s="74"/>
      <c r="J45" s="74"/>
      <c r="K45" s="64" t="s">
        <v>65</v>
      </c>
      <c r="L45" s="75">
        <v>45</v>
      </c>
      <c r="M45" s="75"/>
      <c r="N45" s="73"/>
      <c r="O45" s="84" t="s">
        <v>327</v>
      </c>
      <c r="P45" s="87">
        <v>43506.63214120371</v>
      </c>
      <c r="Q45" s="84" t="s">
        <v>331</v>
      </c>
      <c r="R45" s="84"/>
      <c r="S45" s="84"/>
      <c r="T45" s="84"/>
      <c r="U45" s="84"/>
      <c r="V45" s="89" t="s">
        <v>387</v>
      </c>
      <c r="W45" s="87">
        <v>43506.63214120371</v>
      </c>
      <c r="X45" s="89" t="s">
        <v>467</v>
      </c>
      <c r="Y45" s="84"/>
      <c r="Z45" s="84"/>
      <c r="AA45" s="92" t="s">
        <v>556</v>
      </c>
      <c r="AB45" s="84"/>
      <c r="AC45" s="84" t="b">
        <v>0</v>
      </c>
      <c r="AD45" s="84">
        <v>0</v>
      </c>
      <c r="AE45" s="92" t="s">
        <v>620</v>
      </c>
      <c r="AF45" s="84" t="b">
        <v>1</v>
      </c>
      <c r="AG45" s="84" t="s">
        <v>624</v>
      </c>
      <c r="AH45" s="84"/>
      <c r="AI45" s="92" t="s">
        <v>626</v>
      </c>
      <c r="AJ45" s="84" t="b">
        <v>0</v>
      </c>
      <c r="AK45" s="84">
        <v>59</v>
      </c>
      <c r="AL45" s="92" t="s">
        <v>610</v>
      </c>
      <c r="AM45" s="84" t="s">
        <v>632</v>
      </c>
      <c r="AN45" s="84" t="b">
        <v>0</v>
      </c>
      <c r="AO45" s="92" t="s">
        <v>610</v>
      </c>
      <c r="AP45" s="84" t="s">
        <v>197</v>
      </c>
      <c r="AQ45" s="84">
        <v>0</v>
      </c>
      <c r="AR45" s="84">
        <v>0</v>
      </c>
      <c r="AS45" s="84"/>
      <c r="AT45" s="84"/>
      <c r="AU45" s="84"/>
      <c r="AV45" s="84"/>
      <c r="AW45" s="84"/>
      <c r="AX45" s="84"/>
      <c r="AY45" s="84"/>
      <c r="AZ45" s="84"/>
      <c r="BA45" s="84">
        <v>1</v>
      </c>
      <c r="BB45" s="83" t="str">
        <f>REPLACE(INDEX(GroupVertices[Group],MATCH(Edges36[[#This Row],[Vertex 1]],GroupVertices[Vertex],0)),1,1,"")</f>
        <v>1</v>
      </c>
      <c r="BC45" s="83" t="str">
        <f>REPLACE(INDEX(GroupVertices[Group],MATCH(Edges36[[#This Row],[Vertex 2]],GroupVertices[Vertex],0)),1,1,"")</f>
        <v>1</v>
      </c>
      <c r="BD45" s="71"/>
      <c r="BE45" s="72"/>
      <c r="BF45" s="71"/>
      <c r="BG45" s="72"/>
      <c r="BH45" s="71"/>
      <c r="BI45" s="72"/>
      <c r="BJ45" s="71"/>
      <c r="BK45" s="72"/>
      <c r="BL45" s="71"/>
    </row>
    <row r="46" spans="1:64" ht="15">
      <c r="A46" s="57" t="s">
        <v>267</v>
      </c>
      <c r="B46" s="57" t="s">
        <v>323</v>
      </c>
      <c r="C46" s="58"/>
      <c r="D46" s="59"/>
      <c r="E46" s="60"/>
      <c r="F46" s="61"/>
      <c r="G46" s="58"/>
      <c r="H46" s="62"/>
      <c r="I46" s="74"/>
      <c r="J46" s="74"/>
      <c r="K46" s="64" t="s">
        <v>65</v>
      </c>
      <c r="L46" s="75">
        <v>46</v>
      </c>
      <c r="M46" s="75"/>
      <c r="N46" s="73"/>
      <c r="O46" s="84" t="s">
        <v>329</v>
      </c>
      <c r="P46" s="87">
        <v>43506.63214120371</v>
      </c>
      <c r="Q46" s="84" t="s">
        <v>331</v>
      </c>
      <c r="R46" s="84"/>
      <c r="S46" s="84"/>
      <c r="T46" s="84"/>
      <c r="U46" s="84"/>
      <c r="V46" s="89" t="s">
        <v>387</v>
      </c>
      <c r="W46" s="87">
        <v>43506.63214120371</v>
      </c>
      <c r="X46" s="89" t="s">
        <v>467</v>
      </c>
      <c r="Y46" s="84"/>
      <c r="Z46" s="84"/>
      <c r="AA46" s="92" t="s">
        <v>556</v>
      </c>
      <c r="AB46" s="84"/>
      <c r="AC46" s="84" t="b">
        <v>0</v>
      </c>
      <c r="AD46" s="84">
        <v>0</v>
      </c>
      <c r="AE46" s="92" t="s">
        <v>620</v>
      </c>
      <c r="AF46" s="84" t="b">
        <v>1</v>
      </c>
      <c r="AG46" s="84" t="s">
        <v>624</v>
      </c>
      <c r="AH46" s="84"/>
      <c r="AI46" s="92" t="s">
        <v>626</v>
      </c>
      <c r="AJ46" s="84" t="b">
        <v>0</v>
      </c>
      <c r="AK46" s="84">
        <v>59</v>
      </c>
      <c r="AL46" s="92" t="s">
        <v>610</v>
      </c>
      <c r="AM46" s="84" t="s">
        <v>632</v>
      </c>
      <c r="AN46" s="84" t="b">
        <v>0</v>
      </c>
      <c r="AO46" s="92" t="s">
        <v>610</v>
      </c>
      <c r="AP46" s="84" t="s">
        <v>197</v>
      </c>
      <c r="AQ46" s="84">
        <v>0</v>
      </c>
      <c r="AR46" s="84">
        <v>0</v>
      </c>
      <c r="AS46" s="84"/>
      <c r="AT46" s="84"/>
      <c r="AU46" s="84"/>
      <c r="AV46" s="84"/>
      <c r="AW46" s="84"/>
      <c r="AX46" s="84"/>
      <c r="AY46" s="84"/>
      <c r="AZ46" s="84"/>
      <c r="BA46" s="84">
        <v>1</v>
      </c>
      <c r="BB46" s="83" t="str">
        <f>REPLACE(INDEX(GroupVertices[Group],MATCH(Edges36[[#This Row],[Vertex 1]],GroupVertices[Vertex],0)),1,1,"")</f>
        <v>1</v>
      </c>
      <c r="BC46" s="83" t="str">
        <f>REPLACE(INDEX(GroupVertices[Group],MATCH(Edges36[[#This Row],[Vertex 2]],GroupVertices[Vertex],0)),1,1,"")</f>
        <v>1</v>
      </c>
      <c r="BD46" s="71">
        <v>0</v>
      </c>
      <c r="BE46" s="72">
        <v>0</v>
      </c>
      <c r="BF46" s="71">
        <v>0</v>
      </c>
      <c r="BG46" s="72">
        <v>0</v>
      </c>
      <c r="BH46" s="71">
        <v>0</v>
      </c>
      <c r="BI46" s="72">
        <v>0</v>
      </c>
      <c r="BJ46" s="71">
        <v>27</v>
      </c>
      <c r="BK46" s="72">
        <v>100</v>
      </c>
      <c r="BL46" s="71">
        <v>27</v>
      </c>
    </row>
    <row r="47" spans="1:64" ht="15">
      <c r="A47" s="57" t="s">
        <v>297</v>
      </c>
      <c r="B47" s="57" t="s">
        <v>286</v>
      </c>
      <c r="C47" s="58"/>
      <c r="D47" s="59"/>
      <c r="E47" s="60"/>
      <c r="F47" s="61"/>
      <c r="G47" s="58"/>
      <c r="H47" s="62"/>
      <c r="I47" s="74"/>
      <c r="J47" s="74"/>
      <c r="K47" s="64" t="s">
        <v>65</v>
      </c>
      <c r="L47" s="75">
        <v>47</v>
      </c>
      <c r="M47" s="75"/>
      <c r="N47" s="73"/>
      <c r="O47" s="84" t="s">
        <v>327</v>
      </c>
      <c r="P47" s="87">
        <v>43506.66469907408</v>
      </c>
      <c r="Q47" s="84" t="s">
        <v>331</v>
      </c>
      <c r="R47" s="84"/>
      <c r="S47" s="84"/>
      <c r="T47" s="84"/>
      <c r="U47" s="84"/>
      <c r="V47" s="89" t="s">
        <v>420</v>
      </c>
      <c r="W47" s="87">
        <v>43506.66469907408</v>
      </c>
      <c r="X47" s="89" t="s">
        <v>503</v>
      </c>
      <c r="Y47" s="84"/>
      <c r="Z47" s="84"/>
      <c r="AA47" s="92" t="s">
        <v>592</v>
      </c>
      <c r="AB47" s="84"/>
      <c r="AC47" s="84" t="b">
        <v>0</v>
      </c>
      <c r="AD47" s="84">
        <v>0</v>
      </c>
      <c r="AE47" s="92" t="s">
        <v>620</v>
      </c>
      <c r="AF47" s="84" t="b">
        <v>1</v>
      </c>
      <c r="AG47" s="84" t="s">
        <v>624</v>
      </c>
      <c r="AH47" s="84"/>
      <c r="AI47" s="92" t="s">
        <v>626</v>
      </c>
      <c r="AJ47" s="84" t="b">
        <v>0</v>
      </c>
      <c r="AK47" s="84">
        <v>59</v>
      </c>
      <c r="AL47" s="92" t="s">
        <v>610</v>
      </c>
      <c r="AM47" s="84" t="s">
        <v>630</v>
      </c>
      <c r="AN47" s="84" t="b">
        <v>0</v>
      </c>
      <c r="AO47" s="92" t="s">
        <v>610</v>
      </c>
      <c r="AP47" s="84" t="s">
        <v>197</v>
      </c>
      <c r="AQ47" s="84">
        <v>0</v>
      </c>
      <c r="AR47" s="84">
        <v>0</v>
      </c>
      <c r="AS47" s="84"/>
      <c r="AT47" s="84"/>
      <c r="AU47" s="84"/>
      <c r="AV47" s="84"/>
      <c r="AW47" s="84"/>
      <c r="AX47" s="84"/>
      <c r="AY47" s="84"/>
      <c r="AZ47" s="84"/>
      <c r="BA47" s="84">
        <v>1</v>
      </c>
      <c r="BB47" s="83" t="str">
        <f>REPLACE(INDEX(GroupVertices[Group],MATCH(Edges36[[#This Row],[Vertex 1]],GroupVertices[Vertex],0)),1,1,"")</f>
        <v>1</v>
      </c>
      <c r="BC47" s="83" t="str">
        <f>REPLACE(INDEX(GroupVertices[Group],MATCH(Edges36[[#This Row],[Vertex 2]],GroupVertices[Vertex],0)),1,1,"")</f>
        <v>1</v>
      </c>
      <c r="BD47" s="71"/>
      <c r="BE47" s="72"/>
      <c r="BF47" s="71"/>
      <c r="BG47" s="72"/>
      <c r="BH47" s="71"/>
      <c r="BI47" s="72"/>
      <c r="BJ47" s="71"/>
      <c r="BK47" s="72"/>
      <c r="BL47" s="71"/>
    </row>
    <row r="48" spans="1:64" ht="15">
      <c r="A48" s="57" t="s">
        <v>297</v>
      </c>
      <c r="B48" s="57" t="s">
        <v>323</v>
      </c>
      <c r="C48" s="58"/>
      <c r="D48" s="59"/>
      <c r="E48" s="60"/>
      <c r="F48" s="61"/>
      <c r="G48" s="58"/>
      <c r="H48" s="62"/>
      <c r="I48" s="74"/>
      <c r="J48" s="74"/>
      <c r="K48" s="64" t="s">
        <v>65</v>
      </c>
      <c r="L48" s="75">
        <v>48</v>
      </c>
      <c r="M48" s="75"/>
      <c r="N48" s="73"/>
      <c r="O48" s="84" t="s">
        <v>329</v>
      </c>
      <c r="P48" s="87">
        <v>43506.66469907408</v>
      </c>
      <c r="Q48" s="84" t="s">
        <v>331</v>
      </c>
      <c r="R48" s="84"/>
      <c r="S48" s="84"/>
      <c r="T48" s="84"/>
      <c r="U48" s="84"/>
      <c r="V48" s="89" t="s">
        <v>420</v>
      </c>
      <c r="W48" s="87">
        <v>43506.66469907408</v>
      </c>
      <c r="X48" s="89" t="s">
        <v>503</v>
      </c>
      <c r="Y48" s="84"/>
      <c r="Z48" s="84"/>
      <c r="AA48" s="92" t="s">
        <v>592</v>
      </c>
      <c r="AB48" s="84"/>
      <c r="AC48" s="84" t="b">
        <v>0</v>
      </c>
      <c r="AD48" s="84">
        <v>0</v>
      </c>
      <c r="AE48" s="92" t="s">
        <v>620</v>
      </c>
      <c r="AF48" s="84" t="b">
        <v>1</v>
      </c>
      <c r="AG48" s="84" t="s">
        <v>624</v>
      </c>
      <c r="AH48" s="84"/>
      <c r="AI48" s="92" t="s">
        <v>626</v>
      </c>
      <c r="AJ48" s="84" t="b">
        <v>0</v>
      </c>
      <c r="AK48" s="84">
        <v>59</v>
      </c>
      <c r="AL48" s="92" t="s">
        <v>610</v>
      </c>
      <c r="AM48" s="84" t="s">
        <v>630</v>
      </c>
      <c r="AN48" s="84" t="b">
        <v>0</v>
      </c>
      <c r="AO48" s="92" t="s">
        <v>610</v>
      </c>
      <c r="AP48" s="84" t="s">
        <v>197</v>
      </c>
      <c r="AQ48" s="84">
        <v>0</v>
      </c>
      <c r="AR48" s="84">
        <v>0</v>
      </c>
      <c r="AS48" s="84"/>
      <c r="AT48" s="84"/>
      <c r="AU48" s="84"/>
      <c r="AV48" s="84"/>
      <c r="AW48" s="84"/>
      <c r="AX48" s="84"/>
      <c r="AY48" s="84"/>
      <c r="AZ48" s="84"/>
      <c r="BA48" s="84">
        <v>1</v>
      </c>
      <c r="BB48" s="83" t="str">
        <f>REPLACE(INDEX(GroupVertices[Group],MATCH(Edges36[[#This Row],[Vertex 1]],GroupVertices[Vertex],0)),1,1,"")</f>
        <v>1</v>
      </c>
      <c r="BC48" s="83" t="str">
        <f>REPLACE(INDEX(GroupVertices[Group],MATCH(Edges36[[#This Row],[Vertex 2]],GroupVertices[Vertex],0)),1,1,"")</f>
        <v>1</v>
      </c>
      <c r="BD48" s="71">
        <v>0</v>
      </c>
      <c r="BE48" s="72">
        <v>0</v>
      </c>
      <c r="BF48" s="71">
        <v>0</v>
      </c>
      <c r="BG48" s="72">
        <v>0</v>
      </c>
      <c r="BH48" s="71">
        <v>0</v>
      </c>
      <c r="BI48" s="72">
        <v>0</v>
      </c>
      <c r="BJ48" s="71">
        <v>27</v>
      </c>
      <c r="BK48" s="72">
        <v>100</v>
      </c>
      <c r="BL48" s="71">
        <v>27</v>
      </c>
    </row>
    <row r="49" spans="1:64" ht="15">
      <c r="A49" s="57" t="s">
        <v>268</v>
      </c>
      <c r="B49" s="57" t="s">
        <v>286</v>
      </c>
      <c r="C49" s="58"/>
      <c r="D49" s="59"/>
      <c r="E49" s="60"/>
      <c r="F49" s="61"/>
      <c r="G49" s="58"/>
      <c r="H49" s="62"/>
      <c r="I49" s="74"/>
      <c r="J49" s="74"/>
      <c r="K49" s="64" t="s">
        <v>65</v>
      </c>
      <c r="L49" s="75">
        <v>49</v>
      </c>
      <c r="M49" s="75"/>
      <c r="N49" s="73"/>
      <c r="O49" s="84" t="s">
        <v>327</v>
      </c>
      <c r="P49" s="87">
        <v>43506.687106481484</v>
      </c>
      <c r="Q49" s="84" t="s">
        <v>331</v>
      </c>
      <c r="R49" s="84"/>
      <c r="S49" s="84"/>
      <c r="T49" s="84"/>
      <c r="U49" s="84"/>
      <c r="V49" s="89" t="s">
        <v>388</v>
      </c>
      <c r="W49" s="87">
        <v>43506.687106481484</v>
      </c>
      <c r="X49" s="89" t="s">
        <v>468</v>
      </c>
      <c r="Y49" s="84"/>
      <c r="Z49" s="84"/>
      <c r="AA49" s="92" t="s">
        <v>557</v>
      </c>
      <c r="AB49" s="84"/>
      <c r="AC49" s="84" t="b">
        <v>0</v>
      </c>
      <c r="AD49" s="84">
        <v>0</v>
      </c>
      <c r="AE49" s="92" t="s">
        <v>620</v>
      </c>
      <c r="AF49" s="84" t="b">
        <v>1</v>
      </c>
      <c r="AG49" s="84" t="s">
        <v>624</v>
      </c>
      <c r="AH49" s="84"/>
      <c r="AI49" s="92" t="s">
        <v>626</v>
      </c>
      <c r="AJ49" s="84" t="b">
        <v>0</v>
      </c>
      <c r="AK49" s="84">
        <v>59</v>
      </c>
      <c r="AL49" s="92" t="s">
        <v>610</v>
      </c>
      <c r="AM49" s="84" t="s">
        <v>632</v>
      </c>
      <c r="AN49" s="84" t="b">
        <v>0</v>
      </c>
      <c r="AO49" s="92" t="s">
        <v>610</v>
      </c>
      <c r="AP49" s="84" t="s">
        <v>197</v>
      </c>
      <c r="AQ49" s="84">
        <v>0</v>
      </c>
      <c r="AR49" s="84">
        <v>0</v>
      </c>
      <c r="AS49" s="84"/>
      <c r="AT49" s="84"/>
      <c r="AU49" s="84"/>
      <c r="AV49" s="84"/>
      <c r="AW49" s="84"/>
      <c r="AX49" s="84"/>
      <c r="AY49" s="84"/>
      <c r="AZ49" s="84"/>
      <c r="BA49" s="84">
        <v>1</v>
      </c>
      <c r="BB49" s="83" t="str">
        <f>REPLACE(INDEX(GroupVertices[Group],MATCH(Edges36[[#This Row],[Vertex 1]],GroupVertices[Vertex],0)),1,1,"")</f>
        <v>1</v>
      </c>
      <c r="BC49" s="83" t="str">
        <f>REPLACE(INDEX(GroupVertices[Group],MATCH(Edges36[[#This Row],[Vertex 2]],GroupVertices[Vertex],0)),1,1,"")</f>
        <v>1</v>
      </c>
      <c r="BD49" s="71"/>
      <c r="BE49" s="72"/>
      <c r="BF49" s="71"/>
      <c r="BG49" s="72"/>
      <c r="BH49" s="71"/>
      <c r="BI49" s="72"/>
      <c r="BJ49" s="71"/>
      <c r="BK49" s="72"/>
      <c r="BL49" s="71"/>
    </row>
    <row r="50" spans="1:64" ht="15">
      <c r="A50" s="57" t="s">
        <v>268</v>
      </c>
      <c r="B50" s="57" t="s">
        <v>323</v>
      </c>
      <c r="C50" s="58"/>
      <c r="D50" s="59"/>
      <c r="E50" s="60"/>
      <c r="F50" s="61"/>
      <c r="G50" s="58"/>
      <c r="H50" s="62"/>
      <c r="I50" s="74"/>
      <c r="J50" s="74"/>
      <c r="K50" s="64" t="s">
        <v>65</v>
      </c>
      <c r="L50" s="75">
        <v>50</v>
      </c>
      <c r="M50" s="75"/>
      <c r="N50" s="73"/>
      <c r="O50" s="84" t="s">
        <v>329</v>
      </c>
      <c r="P50" s="87">
        <v>43506.687106481484</v>
      </c>
      <c r="Q50" s="84" t="s">
        <v>331</v>
      </c>
      <c r="R50" s="84"/>
      <c r="S50" s="84"/>
      <c r="T50" s="84"/>
      <c r="U50" s="84"/>
      <c r="V50" s="89" t="s">
        <v>388</v>
      </c>
      <c r="W50" s="87">
        <v>43506.687106481484</v>
      </c>
      <c r="X50" s="89" t="s">
        <v>468</v>
      </c>
      <c r="Y50" s="84"/>
      <c r="Z50" s="84"/>
      <c r="AA50" s="92" t="s">
        <v>557</v>
      </c>
      <c r="AB50" s="84"/>
      <c r="AC50" s="84" t="b">
        <v>0</v>
      </c>
      <c r="AD50" s="84">
        <v>0</v>
      </c>
      <c r="AE50" s="92" t="s">
        <v>620</v>
      </c>
      <c r="AF50" s="84" t="b">
        <v>1</v>
      </c>
      <c r="AG50" s="84" t="s">
        <v>624</v>
      </c>
      <c r="AH50" s="84"/>
      <c r="AI50" s="92" t="s">
        <v>626</v>
      </c>
      <c r="AJ50" s="84" t="b">
        <v>0</v>
      </c>
      <c r="AK50" s="84">
        <v>59</v>
      </c>
      <c r="AL50" s="92" t="s">
        <v>610</v>
      </c>
      <c r="AM50" s="84" t="s">
        <v>632</v>
      </c>
      <c r="AN50" s="84" t="b">
        <v>0</v>
      </c>
      <c r="AO50" s="92" t="s">
        <v>610</v>
      </c>
      <c r="AP50" s="84" t="s">
        <v>197</v>
      </c>
      <c r="AQ50" s="84">
        <v>0</v>
      </c>
      <c r="AR50" s="84">
        <v>0</v>
      </c>
      <c r="AS50" s="84"/>
      <c r="AT50" s="84"/>
      <c r="AU50" s="84"/>
      <c r="AV50" s="84"/>
      <c r="AW50" s="84"/>
      <c r="AX50" s="84"/>
      <c r="AY50" s="84"/>
      <c r="AZ50" s="84"/>
      <c r="BA50" s="84">
        <v>1</v>
      </c>
      <c r="BB50" s="83" t="str">
        <f>REPLACE(INDEX(GroupVertices[Group],MATCH(Edges36[[#This Row],[Vertex 1]],GroupVertices[Vertex],0)),1,1,"")</f>
        <v>1</v>
      </c>
      <c r="BC50" s="83" t="str">
        <f>REPLACE(INDEX(GroupVertices[Group],MATCH(Edges36[[#This Row],[Vertex 2]],GroupVertices[Vertex],0)),1,1,"")</f>
        <v>1</v>
      </c>
      <c r="BD50" s="71">
        <v>0</v>
      </c>
      <c r="BE50" s="72">
        <v>0</v>
      </c>
      <c r="BF50" s="71">
        <v>0</v>
      </c>
      <c r="BG50" s="72">
        <v>0</v>
      </c>
      <c r="BH50" s="71">
        <v>0</v>
      </c>
      <c r="BI50" s="72">
        <v>0</v>
      </c>
      <c r="BJ50" s="71">
        <v>27</v>
      </c>
      <c r="BK50" s="72">
        <v>100</v>
      </c>
      <c r="BL50" s="71">
        <v>27</v>
      </c>
    </row>
    <row r="51" spans="1:64" ht="15">
      <c r="A51" s="57" t="s">
        <v>285</v>
      </c>
      <c r="B51" s="57" t="s">
        <v>286</v>
      </c>
      <c r="C51" s="58"/>
      <c r="D51" s="59"/>
      <c r="E51" s="60"/>
      <c r="F51" s="61"/>
      <c r="G51" s="58"/>
      <c r="H51" s="62"/>
      <c r="I51" s="74"/>
      <c r="J51" s="74"/>
      <c r="K51" s="64" t="s">
        <v>65</v>
      </c>
      <c r="L51" s="75">
        <v>51</v>
      </c>
      <c r="M51" s="75"/>
      <c r="N51" s="73"/>
      <c r="O51" s="84" t="s">
        <v>327</v>
      </c>
      <c r="P51" s="87">
        <v>43506.69584490741</v>
      </c>
      <c r="Q51" s="84" t="s">
        <v>331</v>
      </c>
      <c r="R51" s="84"/>
      <c r="S51" s="84"/>
      <c r="T51" s="84"/>
      <c r="U51" s="84"/>
      <c r="V51" s="89" t="s">
        <v>400</v>
      </c>
      <c r="W51" s="87">
        <v>43506.69584490741</v>
      </c>
      <c r="X51" s="89" t="s">
        <v>481</v>
      </c>
      <c r="Y51" s="84"/>
      <c r="Z51" s="84"/>
      <c r="AA51" s="92" t="s">
        <v>570</v>
      </c>
      <c r="AB51" s="84"/>
      <c r="AC51" s="84" t="b">
        <v>0</v>
      </c>
      <c r="AD51" s="84">
        <v>0</v>
      </c>
      <c r="AE51" s="92" t="s">
        <v>620</v>
      </c>
      <c r="AF51" s="84" t="b">
        <v>1</v>
      </c>
      <c r="AG51" s="84" t="s">
        <v>624</v>
      </c>
      <c r="AH51" s="84"/>
      <c r="AI51" s="92" t="s">
        <v>626</v>
      </c>
      <c r="AJ51" s="84" t="b">
        <v>0</v>
      </c>
      <c r="AK51" s="84">
        <v>59</v>
      </c>
      <c r="AL51" s="92" t="s">
        <v>610</v>
      </c>
      <c r="AM51" s="84" t="s">
        <v>629</v>
      </c>
      <c r="AN51" s="84" t="b">
        <v>0</v>
      </c>
      <c r="AO51" s="92" t="s">
        <v>610</v>
      </c>
      <c r="AP51" s="84" t="s">
        <v>197</v>
      </c>
      <c r="AQ51" s="84">
        <v>0</v>
      </c>
      <c r="AR51" s="84">
        <v>0</v>
      </c>
      <c r="AS51" s="84"/>
      <c r="AT51" s="84"/>
      <c r="AU51" s="84"/>
      <c r="AV51" s="84"/>
      <c r="AW51" s="84"/>
      <c r="AX51" s="84"/>
      <c r="AY51" s="84"/>
      <c r="AZ51" s="84"/>
      <c r="BA51" s="84">
        <v>1</v>
      </c>
      <c r="BB51" s="83" t="str">
        <f>REPLACE(INDEX(GroupVertices[Group],MATCH(Edges36[[#This Row],[Vertex 1]],GroupVertices[Vertex],0)),1,1,"")</f>
        <v>1</v>
      </c>
      <c r="BC51" s="83" t="str">
        <f>REPLACE(INDEX(GroupVertices[Group],MATCH(Edges36[[#This Row],[Vertex 2]],GroupVertices[Vertex],0)),1,1,"")</f>
        <v>1</v>
      </c>
      <c r="BD51" s="71"/>
      <c r="BE51" s="72"/>
      <c r="BF51" s="71"/>
      <c r="BG51" s="72"/>
      <c r="BH51" s="71"/>
      <c r="BI51" s="72"/>
      <c r="BJ51" s="71"/>
      <c r="BK51" s="72"/>
      <c r="BL51" s="71"/>
    </row>
    <row r="52" spans="1:64" ht="15">
      <c r="A52" s="57" t="s">
        <v>285</v>
      </c>
      <c r="B52" s="57" t="s">
        <v>323</v>
      </c>
      <c r="C52" s="58"/>
      <c r="D52" s="59"/>
      <c r="E52" s="60"/>
      <c r="F52" s="61"/>
      <c r="G52" s="58"/>
      <c r="H52" s="62"/>
      <c r="I52" s="74"/>
      <c r="J52" s="74"/>
      <c r="K52" s="64" t="s">
        <v>65</v>
      </c>
      <c r="L52" s="75">
        <v>52</v>
      </c>
      <c r="M52" s="75"/>
      <c r="N52" s="73"/>
      <c r="O52" s="84" t="s">
        <v>329</v>
      </c>
      <c r="P52" s="87">
        <v>43506.69584490741</v>
      </c>
      <c r="Q52" s="84" t="s">
        <v>331</v>
      </c>
      <c r="R52" s="84"/>
      <c r="S52" s="84"/>
      <c r="T52" s="84"/>
      <c r="U52" s="84"/>
      <c r="V52" s="89" t="s">
        <v>400</v>
      </c>
      <c r="W52" s="87">
        <v>43506.69584490741</v>
      </c>
      <c r="X52" s="89" t="s">
        <v>481</v>
      </c>
      <c r="Y52" s="84"/>
      <c r="Z52" s="84"/>
      <c r="AA52" s="92" t="s">
        <v>570</v>
      </c>
      <c r="AB52" s="84"/>
      <c r="AC52" s="84" t="b">
        <v>0</v>
      </c>
      <c r="AD52" s="84">
        <v>0</v>
      </c>
      <c r="AE52" s="92" t="s">
        <v>620</v>
      </c>
      <c r="AF52" s="84" t="b">
        <v>1</v>
      </c>
      <c r="AG52" s="84" t="s">
        <v>624</v>
      </c>
      <c r="AH52" s="84"/>
      <c r="AI52" s="92" t="s">
        <v>626</v>
      </c>
      <c r="AJ52" s="84" t="b">
        <v>0</v>
      </c>
      <c r="AK52" s="84">
        <v>59</v>
      </c>
      <c r="AL52" s="92" t="s">
        <v>610</v>
      </c>
      <c r="AM52" s="84" t="s">
        <v>629</v>
      </c>
      <c r="AN52" s="84" t="b">
        <v>0</v>
      </c>
      <c r="AO52" s="92" t="s">
        <v>610</v>
      </c>
      <c r="AP52" s="84" t="s">
        <v>197</v>
      </c>
      <c r="AQ52" s="84">
        <v>0</v>
      </c>
      <c r="AR52" s="84">
        <v>0</v>
      </c>
      <c r="AS52" s="84"/>
      <c r="AT52" s="84"/>
      <c r="AU52" s="84"/>
      <c r="AV52" s="84"/>
      <c r="AW52" s="84"/>
      <c r="AX52" s="84"/>
      <c r="AY52" s="84"/>
      <c r="AZ52" s="84"/>
      <c r="BA52" s="84">
        <v>1</v>
      </c>
      <c r="BB52" s="83" t="str">
        <f>REPLACE(INDEX(GroupVertices[Group],MATCH(Edges36[[#This Row],[Vertex 1]],GroupVertices[Vertex],0)),1,1,"")</f>
        <v>1</v>
      </c>
      <c r="BC52" s="83" t="str">
        <f>REPLACE(INDEX(GroupVertices[Group],MATCH(Edges36[[#This Row],[Vertex 2]],GroupVertices[Vertex],0)),1,1,"")</f>
        <v>1</v>
      </c>
      <c r="BD52" s="71">
        <v>0</v>
      </c>
      <c r="BE52" s="72">
        <v>0</v>
      </c>
      <c r="BF52" s="71">
        <v>0</v>
      </c>
      <c r="BG52" s="72">
        <v>0</v>
      </c>
      <c r="BH52" s="71">
        <v>0</v>
      </c>
      <c r="BI52" s="72">
        <v>0</v>
      </c>
      <c r="BJ52" s="71">
        <v>27</v>
      </c>
      <c r="BK52" s="72">
        <v>100</v>
      </c>
      <c r="BL52" s="71">
        <v>27</v>
      </c>
    </row>
    <row r="53" spans="1:64" ht="15">
      <c r="A53" s="57" t="s">
        <v>282</v>
      </c>
      <c r="B53" s="57" t="s">
        <v>286</v>
      </c>
      <c r="C53" s="58"/>
      <c r="D53" s="59"/>
      <c r="E53" s="60"/>
      <c r="F53" s="61"/>
      <c r="G53" s="58"/>
      <c r="H53" s="62"/>
      <c r="I53" s="74"/>
      <c r="J53" s="74"/>
      <c r="K53" s="64" t="s">
        <v>65</v>
      </c>
      <c r="L53" s="75">
        <v>53</v>
      </c>
      <c r="M53" s="75"/>
      <c r="N53" s="73"/>
      <c r="O53" s="84" t="s">
        <v>327</v>
      </c>
      <c r="P53" s="87">
        <v>43506.70662037037</v>
      </c>
      <c r="Q53" s="84" t="s">
        <v>331</v>
      </c>
      <c r="R53" s="84"/>
      <c r="S53" s="84"/>
      <c r="T53" s="84"/>
      <c r="U53" s="84"/>
      <c r="V53" s="89" t="s">
        <v>398</v>
      </c>
      <c r="W53" s="87">
        <v>43506.70662037037</v>
      </c>
      <c r="X53" s="89" t="s">
        <v>478</v>
      </c>
      <c r="Y53" s="84"/>
      <c r="Z53" s="84"/>
      <c r="AA53" s="92" t="s">
        <v>567</v>
      </c>
      <c r="AB53" s="84"/>
      <c r="AC53" s="84" t="b">
        <v>0</v>
      </c>
      <c r="AD53" s="84">
        <v>0</v>
      </c>
      <c r="AE53" s="92" t="s">
        <v>620</v>
      </c>
      <c r="AF53" s="84" t="b">
        <v>1</v>
      </c>
      <c r="AG53" s="84" t="s">
        <v>624</v>
      </c>
      <c r="AH53" s="84"/>
      <c r="AI53" s="92" t="s">
        <v>626</v>
      </c>
      <c r="AJ53" s="84" t="b">
        <v>0</v>
      </c>
      <c r="AK53" s="84">
        <v>59</v>
      </c>
      <c r="AL53" s="92" t="s">
        <v>610</v>
      </c>
      <c r="AM53" s="84" t="s">
        <v>629</v>
      </c>
      <c r="AN53" s="84" t="b">
        <v>0</v>
      </c>
      <c r="AO53" s="92" t="s">
        <v>610</v>
      </c>
      <c r="AP53" s="84" t="s">
        <v>197</v>
      </c>
      <c r="AQ53" s="84">
        <v>0</v>
      </c>
      <c r="AR53" s="84">
        <v>0</v>
      </c>
      <c r="AS53" s="84"/>
      <c r="AT53" s="84"/>
      <c r="AU53" s="84"/>
      <c r="AV53" s="84"/>
      <c r="AW53" s="84"/>
      <c r="AX53" s="84"/>
      <c r="AY53" s="84"/>
      <c r="AZ53" s="84"/>
      <c r="BA53" s="84">
        <v>1</v>
      </c>
      <c r="BB53" s="83" t="str">
        <f>REPLACE(INDEX(GroupVertices[Group],MATCH(Edges36[[#This Row],[Vertex 1]],GroupVertices[Vertex],0)),1,1,"")</f>
        <v>1</v>
      </c>
      <c r="BC53" s="83" t="str">
        <f>REPLACE(INDEX(GroupVertices[Group],MATCH(Edges36[[#This Row],[Vertex 2]],GroupVertices[Vertex],0)),1,1,"")</f>
        <v>1</v>
      </c>
      <c r="BD53" s="71"/>
      <c r="BE53" s="72"/>
      <c r="BF53" s="71"/>
      <c r="BG53" s="72"/>
      <c r="BH53" s="71"/>
      <c r="BI53" s="72"/>
      <c r="BJ53" s="71"/>
      <c r="BK53" s="72"/>
      <c r="BL53" s="71"/>
    </row>
    <row r="54" spans="1:64" ht="15">
      <c r="A54" s="57" t="s">
        <v>282</v>
      </c>
      <c r="B54" s="57" t="s">
        <v>323</v>
      </c>
      <c r="C54" s="58"/>
      <c r="D54" s="59"/>
      <c r="E54" s="60"/>
      <c r="F54" s="61"/>
      <c r="G54" s="58"/>
      <c r="H54" s="62"/>
      <c r="I54" s="74"/>
      <c r="J54" s="74"/>
      <c r="K54" s="64" t="s">
        <v>65</v>
      </c>
      <c r="L54" s="75">
        <v>54</v>
      </c>
      <c r="M54" s="75"/>
      <c r="N54" s="73"/>
      <c r="O54" s="84" t="s">
        <v>329</v>
      </c>
      <c r="P54" s="87">
        <v>43506.70662037037</v>
      </c>
      <c r="Q54" s="84" t="s">
        <v>331</v>
      </c>
      <c r="R54" s="84"/>
      <c r="S54" s="84"/>
      <c r="T54" s="84"/>
      <c r="U54" s="84"/>
      <c r="V54" s="89" t="s">
        <v>398</v>
      </c>
      <c r="W54" s="87">
        <v>43506.70662037037</v>
      </c>
      <c r="X54" s="89" t="s">
        <v>478</v>
      </c>
      <c r="Y54" s="84"/>
      <c r="Z54" s="84"/>
      <c r="AA54" s="92" t="s">
        <v>567</v>
      </c>
      <c r="AB54" s="84"/>
      <c r="AC54" s="84" t="b">
        <v>0</v>
      </c>
      <c r="AD54" s="84">
        <v>0</v>
      </c>
      <c r="AE54" s="92" t="s">
        <v>620</v>
      </c>
      <c r="AF54" s="84" t="b">
        <v>1</v>
      </c>
      <c r="AG54" s="84" t="s">
        <v>624</v>
      </c>
      <c r="AH54" s="84"/>
      <c r="AI54" s="92" t="s">
        <v>626</v>
      </c>
      <c r="AJ54" s="84" t="b">
        <v>0</v>
      </c>
      <c r="AK54" s="84">
        <v>59</v>
      </c>
      <c r="AL54" s="92" t="s">
        <v>610</v>
      </c>
      <c r="AM54" s="84" t="s">
        <v>629</v>
      </c>
      <c r="AN54" s="84" t="b">
        <v>0</v>
      </c>
      <c r="AO54" s="92" t="s">
        <v>610</v>
      </c>
      <c r="AP54" s="84" t="s">
        <v>197</v>
      </c>
      <c r="AQ54" s="84">
        <v>0</v>
      </c>
      <c r="AR54" s="84">
        <v>0</v>
      </c>
      <c r="AS54" s="84"/>
      <c r="AT54" s="84"/>
      <c r="AU54" s="84"/>
      <c r="AV54" s="84"/>
      <c r="AW54" s="84"/>
      <c r="AX54" s="84"/>
      <c r="AY54" s="84"/>
      <c r="AZ54" s="84"/>
      <c r="BA54" s="84">
        <v>1</v>
      </c>
      <c r="BB54" s="83" t="str">
        <f>REPLACE(INDEX(GroupVertices[Group],MATCH(Edges36[[#This Row],[Vertex 1]],GroupVertices[Vertex],0)),1,1,"")</f>
        <v>1</v>
      </c>
      <c r="BC54" s="83" t="str">
        <f>REPLACE(INDEX(GroupVertices[Group],MATCH(Edges36[[#This Row],[Vertex 2]],GroupVertices[Vertex],0)),1,1,"")</f>
        <v>1</v>
      </c>
      <c r="BD54" s="71">
        <v>0</v>
      </c>
      <c r="BE54" s="72">
        <v>0</v>
      </c>
      <c r="BF54" s="71">
        <v>0</v>
      </c>
      <c r="BG54" s="72">
        <v>0</v>
      </c>
      <c r="BH54" s="71">
        <v>0</v>
      </c>
      <c r="BI54" s="72">
        <v>0</v>
      </c>
      <c r="BJ54" s="71">
        <v>27</v>
      </c>
      <c r="BK54" s="72">
        <v>100</v>
      </c>
      <c r="BL54" s="71">
        <v>27</v>
      </c>
    </row>
    <row r="55" spans="1:64" ht="15">
      <c r="A55" s="57" t="s">
        <v>298</v>
      </c>
      <c r="B55" s="57" t="s">
        <v>286</v>
      </c>
      <c r="C55" s="58"/>
      <c r="D55" s="59"/>
      <c r="E55" s="60"/>
      <c r="F55" s="61"/>
      <c r="G55" s="58"/>
      <c r="H55" s="62"/>
      <c r="I55" s="74"/>
      <c r="J55" s="74"/>
      <c r="K55" s="64" t="s">
        <v>65</v>
      </c>
      <c r="L55" s="75">
        <v>55</v>
      </c>
      <c r="M55" s="75"/>
      <c r="N55" s="73"/>
      <c r="O55" s="84" t="s">
        <v>327</v>
      </c>
      <c r="P55" s="87">
        <v>43506.71263888889</v>
      </c>
      <c r="Q55" s="84" t="s">
        <v>331</v>
      </c>
      <c r="R55" s="84"/>
      <c r="S55" s="84"/>
      <c r="T55" s="84"/>
      <c r="U55" s="84"/>
      <c r="V55" s="89" t="s">
        <v>412</v>
      </c>
      <c r="W55" s="87">
        <v>43506.71263888889</v>
      </c>
      <c r="X55" s="89" t="s">
        <v>493</v>
      </c>
      <c r="Y55" s="84"/>
      <c r="Z55" s="84"/>
      <c r="AA55" s="92" t="s">
        <v>582</v>
      </c>
      <c r="AB55" s="84"/>
      <c r="AC55" s="84" t="b">
        <v>0</v>
      </c>
      <c r="AD55" s="84">
        <v>0</v>
      </c>
      <c r="AE55" s="92" t="s">
        <v>620</v>
      </c>
      <c r="AF55" s="84" t="b">
        <v>1</v>
      </c>
      <c r="AG55" s="84" t="s">
        <v>624</v>
      </c>
      <c r="AH55" s="84"/>
      <c r="AI55" s="92" t="s">
        <v>626</v>
      </c>
      <c r="AJ55" s="84" t="b">
        <v>0</v>
      </c>
      <c r="AK55" s="84">
        <v>59</v>
      </c>
      <c r="AL55" s="92" t="s">
        <v>610</v>
      </c>
      <c r="AM55" s="84" t="s">
        <v>632</v>
      </c>
      <c r="AN55" s="84" t="b">
        <v>0</v>
      </c>
      <c r="AO55" s="92" t="s">
        <v>610</v>
      </c>
      <c r="AP55" s="84" t="s">
        <v>197</v>
      </c>
      <c r="AQ55" s="84">
        <v>0</v>
      </c>
      <c r="AR55" s="84">
        <v>0</v>
      </c>
      <c r="AS55" s="84"/>
      <c r="AT55" s="84"/>
      <c r="AU55" s="84"/>
      <c r="AV55" s="84"/>
      <c r="AW55" s="84"/>
      <c r="AX55" s="84"/>
      <c r="AY55" s="84"/>
      <c r="AZ55" s="84"/>
      <c r="BA55" s="84">
        <v>1</v>
      </c>
      <c r="BB55" s="83" t="str">
        <f>REPLACE(INDEX(GroupVertices[Group],MATCH(Edges36[[#This Row],[Vertex 1]],GroupVertices[Vertex],0)),1,1,"")</f>
        <v>1</v>
      </c>
      <c r="BC55" s="83" t="str">
        <f>REPLACE(INDEX(GroupVertices[Group],MATCH(Edges36[[#This Row],[Vertex 2]],GroupVertices[Vertex],0)),1,1,"")</f>
        <v>1</v>
      </c>
      <c r="BD55" s="71"/>
      <c r="BE55" s="72"/>
      <c r="BF55" s="71"/>
      <c r="BG55" s="72"/>
      <c r="BH55" s="71"/>
      <c r="BI55" s="72"/>
      <c r="BJ55" s="71"/>
      <c r="BK55" s="72"/>
      <c r="BL55" s="71"/>
    </row>
    <row r="56" spans="1:64" ht="15">
      <c r="A56" s="57" t="s">
        <v>298</v>
      </c>
      <c r="B56" s="57" t="s">
        <v>323</v>
      </c>
      <c r="C56" s="58"/>
      <c r="D56" s="59"/>
      <c r="E56" s="60"/>
      <c r="F56" s="61"/>
      <c r="G56" s="58"/>
      <c r="H56" s="62"/>
      <c r="I56" s="74"/>
      <c r="J56" s="74"/>
      <c r="K56" s="64" t="s">
        <v>65</v>
      </c>
      <c r="L56" s="75">
        <v>56</v>
      </c>
      <c r="M56" s="75"/>
      <c r="N56" s="73"/>
      <c r="O56" s="84" t="s">
        <v>329</v>
      </c>
      <c r="P56" s="87">
        <v>43506.71263888889</v>
      </c>
      <c r="Q56" s="84" t="s">
        <v>331</v>
      </c>
      <c r="R56" s="84"/>
      <c r="S56" s="84"/>
      <c r="T56" s="84"/>
      <c r="U56" s="84"/>
      <c r="V56" s="89" t="s">
        <v>412</v>
      </c>
      <c r="W56" s="87">
        <v>43506.71263888889</v>
      </c>
      <c r="X56" s="89" t="s">
        <v>493</v>
      </c>
      <c r="Y56" s="84"/>
      <c r="Z56" s="84"/>
      <c r="AA56" s="92" t="s">
        <v>582</v>
      </c>
      <c r="AB56" s="84"/>
      <c r="AC56" s="84" t="b">
        <v>0</v>
      </c>
      <c r="AD56" s="84">
        <v>0</v>
      </c>
      <c r="AE56" s="92" t="s">
        <v>620</v>
      </c>
      <c r="AF56" s="84" t="b">
        <v>1</v>
      </c>
      <c r="AG56" s="84" t="s">
        <v>624</v>
      </c>
      <c r="AH56" s="84"/>
      <c r="AI56" s="92" t="s">
        <v>626</v>
      </c>
      <c r="AJ56" s="84" t="b">
        <v>0</v>
      </c>
      <c r="AK56" s="84">
        <v>59</v>
      </c>
      <c r="AL56" s="92" t="s">
        <v>610</v>
      </c>
      <c r="AM56" s="84" t="s">
        <v>632</v>
      </c>
      <c r="AN56" s="84" t="b">
        <v>0</v>
      </c>
      <c r="AO56" s="92" t="s">
        <v>610</v>
      </c>
      <c r="AP56" s="84" t="s">
        <v>197</v>
      </c>
      <c r="AQ56" s="84">
        <v>0</v>
      </c>
      <c r="AR56" s="84">
        <v>0</v>
      </c>
      <c r="AS56" s="84"/>
      <c r="AT56" s="84"/>
      <c r="AU56" s="84"/>
      <c r="AV56" s="84"/>
      <c r="AW56" s="84"/>
      <c r="AX56" s="84"/>
      <c r="AY56" s="84"/>
      <c r="AZ56" s="84"/>
      <c r="BA56" s="84">
        <v>1</v>
      </c>
      <c r="BB56" s="83" t="str">
        <f>REPLACE(INDEX(GroupVertices[Group],MATCH(Edges36[[#This Row],[Vertex 1]],GroupVertices[Vertex],0)),1,1,"")</f>
        <v>1</v>
      </c>
      <c r="BC56" s="83" t="str">
        <f>REPLACE(INDEX(GroupVertices[Group],MATCH(Edges36[[#This Row],[Vertex 2]],GroupVertices[Vertex],0)),1,1,"")</f>
        <v>1</v>
      </c>
      <c r="BD56" s="71">
        <v>0</v>
      </c>
      <c r="BE56" s="72">
        <v>0</v>
      </c>
      <c r="BF56" s="71">
        <v>0</v>
      </c>
      <c r="BG56" s="72">
        <v>0</v>
      </c>
      <c r="BH56" s="71">
        <v>0</v>
      </c>
      <c r="BI56" s="72">
        <v>0</v>
      </c>
      <c r="BJ56" s="71">
        <v>27</v>
      </c>
      <c r="BK56" s="72">
        <v>100</v>
      </c>
      <c r="BL56" s="71">
        <v>27</v>
      </c>
    </row>
    <row r="57" spans="1:64" ht="15">
      <c r="A57" s="57" t="s">
        <v>269</v>
      </c>
      <c r="B57" s="57" t="s">
        <v>286</v>
      </c>
      <c r="C57" s="58"/>
      <c r="D57" s="59"/>
      <c r="E57" s="60"/>
      <c r="F57" s="61"/>
      <c r="G57" s="58"/>
      <c r="H57" s="62"/>
      <c r="I57" s="74"/>
      <c r="J57" s="74"/>
      <c r="K57" s="64" t="s">
        <v>65</v>
      </c>
      <c r="L57" s="75">
        <v>57</v>
      </c>
      <c r="M57" s="75"/>
      <c r="N57" s="73"/>
      <c r="O57" s="84" t="s">
        <v>327</v>
      </c>
      <c r="P57" s="87">
        <v>43506.72337962963</v>
      </c>
      <c r="Q57" s="84" t="s">
        <v>331</v>
      </c>
      <c r="R57" s="84"/>
      <c r="S57" s="84"/>
      <c r="T57" s="84"/>
      <c r="U57" s="84"/>
      <c r="V57" s="89" t="s">
        <v>389</v>
      </c>
      <c r="W57" s="87">
        <v>43506.72337962963</v>
      </c>
      <c r="X57" s="89" t="s">
        <v>469</v>
      </c>
      <c r="Y57" s="84"/>
      <c r="Z57" s="84"/>
      <c r="AA57" s="92" t="s">
        <v>558</v>
      </c>
      <c r="AB57" s="84"/>
      <c r="AC57" s="84" t="b">
        <v>0</v>
      </c>
      <c r="AD57" s="84">
        <v>0</v>
      </c>
      <c r="AE57" s="92" t="s">
        <v>620</v>
      </c>
      <c r="AF57" s="84" t="b">
        <v>1</v>
      </c>
      <c r="AG57" s="84" t="s">
        <v>624</v>
      </c>
      <c r="AH57" s="84"/>
      <c r="AI57" s="92" t="s">
        <v>626</v>
      </c>
      <c r="AJ57" s="84" t="b">
        <v>0</v>
      </c>
      <c r="AK57" s="84">
        <v>59</v>
      </c>
      <c r="AL57" s="92" t="s">
        <v>610</v>
      </c>
      <c r="AM57" s="84" t="s">
        <v>630</v>
      </c>
      <c r="AN57" s="84" t="b">
        <v>0</v>
      </c>
      <c r="AO57" s="92" t="s">
        <v>610</v>
      </c>
      <c r="AP57" s="84" t="s">
        <v>197</v>
      </c>
      <c r="AQ57" s="84">
        <v>0</v>
      </c>
      <c r="AR57" s="84">
        <v>0</v>
      </c>
      <c r="AS57" s="84"/>
      <c r="AT57" s="84"/>
      <c r="AU57" s="84"/>
      <c r="AV57" s="84"/>
      <c r="AW57" s="84"/>
      <c r="AX57" s="84"/>
      <c r="AY57" s="84"/>
      <c r="AZ57" s="84"/>
      <c r="BA57" s="84">
        <v>1</v>
      </c>
      <c r="BB57" s="83" t="str">
        <f>REPLACE(INDEX(GroupVertices[Group],MATCH(Edges36[[#This Row],[Vertex 1]],GroupVertices[Vertex],0)),1,1,"")</f>
        <v>1</v>
      </c>
      <c r="BC57" s="83" t="str">
        <f>REPLACE(INDEX(GroupVertices[Group],MATCH(Edges36[[#This Row],[Vertex 2]],GroupVertices[Vertex],0)),1,1,"")</f>
        <v>1</v>
      </c>
      <c r="BD57" s="71"/>
      <c r="BE57" s="72"/>
      <c r="BF57" s="71"/>
      <c r="BG57" s="72"/>
      <c r="BH57" s="71"/>
      <c r="BI57" s="72"/>
      <c r="BJ57" s="71"/>
      <c r="BK57" s="72"/>
      <c r="BL57" s="71"/>
    </row>
    <row r="58" spans="1:64" ht="15">
      <c r="A58" s="57" t="s">
        <v>269</v>
      </c>
      <c r="B58" s="57" t="s">
        <v>323</v>
      </c>
      <c r="C58" s="58"/>
      <c r="D58" s="59"/>
      <c r="E58" s="60"/>
      <c r="F58" s="61"/>
      <c r="G58" s="58"/>
      <c r="H58" s="62"/>
      <c r="I58" s="74"/>
      <c r="J58" s="74"/>
      <c r="K58" s="64" t="s">
        <v>65</v>
      </c>
      <c r="L58" s="75">
        <v>58</v>
      </c>
      <c r="M58" s="75"/>
      <c r="N58" s="73"/>
      <c r="O58" s="84" t="s">
        <v>329</v>
      </c>
      <c r="P58" s="87">
        <v>43506.72337962963</v>
      </c>
      <c r="Q58" s="84" t="s">
        <v>331</v>
      </c>
      <c r="R58" s="84"/>
      <c r="S58" s="84"/>
      <c r="T58" s="84"/>
      <c r="U58" s="84"/>
      <c r="V58" s="89" t="s">
        <v>389</v>
      </c>
      <c r="W58" s="87">
        <v>43506.72337962963</v>
      </c>
      <c r="X58" s="89" t="s">
        <v>469</v>
      </c>
      <c r="Y58" s="84"/>
      <c r="Z58" s="84"/>
      <c r="AA58" s="92" t="s">
        <v>558</v>
      </c>
      <c r="AB58" s="84"/>
      <c r="AC58" s="84" t="b">
        <v>0</v>
      </c>
      <c r="AD58" s="84">
        <v>0</v>
      </c>
      <c r="AE58" s="92" t="s">
        <v>620</v>
      </c>
      <c r="AF58" s="84" t="b">
        <v>1</v>
      </c>
      <c r="AG58" s="84" t="s">
        <v>624</v>
      </c>
      <c r="AH58" s="84"/>
      <c r="AI58" s="92" t="s">
        <v>626</v>
      </c>
      <c r="AJ58" s="84" t="b">
        <v>0</v>
      </c>
      <c r="AK58" s="84">
        <v>59</v>
      </c>
      <c r="AL58" s="92" t="s">
        <v>610</v>
      </c>
      <c r="AM58" s="84" t="s">
        <v>630</v>
      </c>
      <c r="AN58" s="84" t="b">
        <v>0</v>
      </c>
      <c r="AO58" s="92" t="s">
        <v>610</v>
      </c>
      <c r="AP58" s="84" t="s">
        <v>197</v>
      </c>
      <c r="AQ58" s="84">
        <v>0</v>
      </c>
      <c r="AR58" s="84">
        <v>0</v>
      </c>
      <c r="AS58" s="84"/>
      <c r="AT58" s="84"/>
      <c r="AU58" s="84"/>
      <c r="AV58" s="84"/>
      <c r="AW58" s="84"/>
      <c r="AX58" s="84"/>
      <c r="AY58" s="84"/>
      <c r="AZ58" s="84"/>
      <c r="BA58" s="84">
        <v>1</v>
      </c>
      <c r="BB58" s="83" t="str">
        <f>REPLACE(INDEX(GroupVertices[Group],MATCH(Edges36[[#This Row],[Vertex 1]],GroupVertices[Vertex],0)),1,1,"")</f>
        <v>1</v>
      </c>
      <c r="BC58" s="83" t="str">
        <f>REPLACE(INDEX(GroupVertices[Group],MATCH(Edges36[[#This Row],[Vertex 2]],GroupVertices[Vertex],0)),1,1,"")</f>
        <v>1</v>
      </c>
      <c r="BD58" s="71">
        <v>0</v>
      </c>
      <c r="BE58" s="72">
        <v>0</v>
      </c>
      <c r="BF58" s="71">
        <v>0</v>
      </c>
      <c r="BG58" s="72">
        <v>0</v>
      </c>
      <c r="BH58" s="71">
        <v>0</v>
      </c>
      <c r="BI58" s="72">
        <v>0</v>
      </c>
      <c r="BJ58" s="71">
        <v>27</v>
      </c>
      <c r="BK58" s="72">
        <v>100</v>
      </c>
      <c r="BL58" s="71">
        <v>27</v>
      </c>
    </row>
    <row r="59" spans="1:64" ht="15">
      <c r="A59" s="57" t="s">
        <v>270</v>
      </c>
      <c r="B59" s="57" t="s">
        <v>286</v>
      </c>
      <c r="C59" s="58"/>
      <c r="D59" s="59"/>
      <c r="E59" s="60"/>
      <c r="F59" s="61"/>
      <c r="G59" s="58"/>
      <c r="H59" s="62"/>
      <c r="I59" s="74"/>
      <c r="J59" s="74"/>
      <c r="K59" s="64" t="s">
        <v>65</v>
      </c>
      <c r="L59" s="75">
        <v>59</v>
      </c>
      <c r="M59" s="75"/>
      <c r="N59" s="73"/>
      <c r="O59" s="84" t="s">
        <v>327</v>
      </c>
      <c r="P59" s="87">
        <v>43506.73847222222</v>
      </c>
      <c r="Q59" s="84" t="s">
        <v>331</v>
      </c>
      <c r="R59" s="84"/>
      <c r="S59" s="84"/>
      <c r="T59" s="84"/>
      <c r="U59" s="84"/>
      <c r="V59" s="89" t="s">
        <v>390</v>
      </c>
      <c r="W59" s="87">
        <v>43506.73847222222</v>
      </c>
      <c r="X59" s="89" t="s">
        <v>470</v>
      </c>
      <c r="Y59" s="84"/>
      <c r="Z59" s="84"/>
      <c r="AA59" s="92" t="s">
        <v>559</v>
      </c>
      <c r="AB59" s="84"/>
      <c r="AC59" s="84" t="b">
        <v>0</v>
      </c>
      <c r="AD59" s="84">
        <v>0</v>
      </c>
      <c r="AE59" s="92" t="s">
        <v>620</v>
      </c>
      <c r="AF59" s="84" t="b">
        <v>1</v>
      </c>
      <c r="AG59" s="84" t="s">
        <v>624</v>
      </c>
      <c r="AH59" s="84"/>
      <c r="AI59" s="92" t="s">
        <v>626</v>
      </c>
      <c r="AJ59" s="84" t="b">
        <v>0</v>
      </c>
      <c r="AK59" s="84">
        <v>59</v>
      </c>
      <c r="AL59" s="92" t="s">
        <v>610</v>
      </c>
      <c r="AM59" s="84" t="s">
        <v>630</v>
      </c>
      <c r="AN59" s="84" t="b">
        <v>0</v>
      </c>
      <c r="AO59" s="92" t="s">
        <v>610</v>
      </c>
      <c r="AP59" s="84" t="s">
        <v>197</v>
      </c>
      <c r="AQ59" s="84">
        <v>0</v>
      </c>
      <c r="AR59" s="84">
        <v>0</v>
      </c>
      <c r="AS59" s="84"/>
      <c r="AT59" s="84"/>
      <c r="AU59" s="84"/>
      <c r="AV59" s="84"/>
      <c r="AW59" s="84"/>
      <c r="AX59" s="84"/>
      <c r="AY59" s="84"/>
      <c r="AZ59" s="84"/>
      <c r="BA59" s="84">
        <v>1</v>
      </c>
      <c r="BB59" s="83" t="str">
        <f>REPLACE(INDEX(GroupVertices[Group],MATCH(Edges36[[#This Row],[Vertex 1]],GroupVertices[Vertex],0)),1,1,"")</f>
        <v>1</v>
      </c>
      <c r="BC59" s="83" t="str">
        <f>REPLACE(INDEX(GroupVertices[Group],MATCH(Edges36[[#This Row],[Vertex 2]],GroupVertices[Vertex],0)),1,1,"")</f>
        <v>1</v>
      </c>
      <c r="BD59" s="71"/>
      <c r="BE59" s="72"/>
      <c r="BF59" s="71"/>
      <c r="BG59" s="72"/>
      <c r="BH59" s="71"/>
      <c r="BI59" s="72"/>
      <c r="BJ59" s="71"/>
      <c r="BK59" s="72"/>
      <c r="BL59" s="71"/>
    </row>
    <row r="60" spans="1:64" ht="15">
      <c r="A60" s="57" t="s">
        <v>270</v>
      </c>
      <c r="B60" s="57" t="s">
        <v>323</v>
      </c>
      <c r="C60" s="58"/>
      <c r="D60" s="59"/>
      <c r="E60" s="60"/>
      <c r="F60" s="61"/>
      <c r="G60" s="58"/>
      <c r="H60" s="62"/>
      <c r="I60" s="74"/>
      <c r="J60" s="74"/>
      <c r="K60" s="64" t="s">
        <v>65</v>
      </c>
      <c r="L60" s="75">
        <v>60</v>
      </c>
      <c r="M60" s="75"/>
      <c r="N60" s="73"/>
      <c r="O60" s="84" t="s">
        <v>329</v>
      </c>
      <c r="P60" s="87">
        <v>43506.73847222222</v>
      </c>
      <c r="Q60" s="84" t="s">
        <v>331</v>
      </c>
      <c r="R60" s="84"/>
      <c r="S60" s="84"/>
      <c r="T60" s="84"/>
      <c r="U60" s="84"/>
      <c r="V60" s="89" t="s">
        <v>390</v>
      </c>
      <c r="W60" s="87">
        <v>43506.73847222222</v>
      </c>
      <c r="X60" s="89" t="s">
        <v>470</v>
      </c>
      <c r="Y60" s="84"/>
      <c r="Z60" s="84"/>
      <c r="AA60" s="92" t="s">
        <v>559</v>
      </c>
      <c r="AB60" s="84"/>
      <c r="AC60" s="84" t="b">
        <v>0</v>
      </c>
      <c r="AD60" s="84">
        <v>0</v>
      </c>
      <c r="AE60" s="92" t="s">
        <v>620</v>
      </c>
      <c r="AF60" s="84" t="b">
        <v>1</v>
      </c>
      <c r="AG60" s="84" t="s">
        <v>624</v>
      </c>
      <c r="AH60" s="84"/>
      <c r="AI60" s="92" t="s">
        <v>626</v>
      </c>
      <c r="AJ60" s="84" t="b">
        <v>0</v>
      </c>
      <c r="AK60" s="84">
        <v>59</v>
      </c>
      <c r="AL60" s="92" t="s">
        <v>610</v>
      </c>
      <c r="AM60" s="84" t="s">
        <v>630</v>
      </c>
      <c r="AN60" s="84" t="b">
        <v>0</v>
      </c>
      <c r="AO60" s="92" t="s">
        <v>610</v>
      </c>
      <c r="AP60" s="84" t="s">
        <v>197</v>
      </c>
      <c r="AQ60" s="84">
        <v>0</v>
      </c>
      <c r="AR60" s="84">
        <v>0</v>
      </c>
      <c r="AS60" s="84"/>
      <c r="AT60" s="84"/>
      <c r="AU60" s="84"/>
      <c r="AV60" s="84"/>
      <c r="AW60" s="84"/>
      <c r="AX60" s="84"/>
      <c r="AY60" s="84"/>
      <c r="AZ60" s="84"/>
      <c r="BA60" s="84">
        <v>1</v>
      </c>
      <c r="BB60" s="83" t="str">
        <f>REPLACE(INDEX(GroupVertices[Group],MATCH(Edges36[[#This Row],[Vertex 1]],GroupVertices[Vertex],0)),1,1,"")</f>
        <v>1</v>
      </c>
      <c r="BC60" s="83" t="str">
        <f>REPLACE(INDEX(GroupVertices[Group],MATCH(Edges36[[#This Row],[Vertex 2]],GroupVertices[Vertex],0)),1,1,"")</f>
        <v>1</v>
      </c>
      <c r="BD60" s="71">
        <v>0</v>
      </c>
      <c r="BE60" s="72">
        <v>0</v>
      </c>
      <c r="BF60" s="71">
        <v>0</v>
      </c>
      <c r="BG60" s="72">
        <v>0</v>
      </c>
      <c r="BH60" s="71">
        <v>0</v>
      </c>
      <c r="BI60" s="72">
        <v>0</v>
      </c>
      <c r="BJ60" s="71">
        <v>27</v>
      </c>
      <c r="BK60" s="72">
        <v>100</v>
      </c>
      <c r="BL60" s="71">
        <v>27</v>
      </c>
    </row>
    <row r="61" spans="1:64" ht="15">
      <c r="A61" s="57" t="s">
        <v>271</v>
      </c>
      <c r="B61" s="57" t="s">
        <v>286</v>
      </c>
      <c r="C61" s="58"/>
      <c r="D61" s="59"/>
      <c r="E61" s="60"/>
      <c r="F61" s="61"/>
      <c r="G61" s="58"/>
      <c r="H61" s="62"/>
      <c r="I61" s="74"/>
      <c r="J61" s="74"/>
      <c r="K61" s="64" t="s">
        <v>65</v>
      </c>
      <c r="L61" s="75">
        <v>61</v>
      </c>
      <c r="M61" s="75"/>
      <c r="N61" s="73"/>
      <c r="O61" s="84" t="s">
        <v>327</v>
      </c>
      <c r="P61" s="87">
        <v>43506.74166666667</v>
      </c>
      <c r="Q61" s="84" t="s">
        <v>331</v>
      </c>
      <c r="R61" s="84"/>
      <c r="S61" s="84"/>
      <c r="T61" s="84"/>
      <c r="U61" s="84"/>
      <c r="V61" s="89" t="s">
        <v>391</v>
      </c>
      <c r="W61" s="87">
        <v>43506.74166666667</v>
      </c>
      <c r="X61" s="89" t="s">
        <v>471</v>
      </c>
      <c r="Y61" s="84"/>
      <c r="Z61" s="84"/>
      <c r="AA61" s="92" t="s">
        <v>560</v>
      </c>
      <c r="AB61" s="84"/>
      <c r="AC61" s="84" t="b">
        <v>0</v>
      </c>
      <c r="AD61" s="84">
        <v>0</v>
      </c>
      <c r="AE61" s="92" t="s">
        <v>620</v>
      </c>
      <c r="AF61" s="84" t="b">
        <v>1</v>
      </c>
      <c r="AG61" s="84" t="s">
        <v>624</v>
      </c>
      <c r="AH61" s="84"/>
      <c r="AI61" s="92" t="s">
        <v>626</v>
      </c>
      <c r="AJ61" s="84" t="b">
        <v>0</v>
      </c>
      <c r="AK61" s="84">
        <v>59</v>
      </c>
      <c r="AL61" s="92" t="s">
        <v>610</v>
      </c>
      <c r="AM61" s="84" t="s">
        <v>630</v>
      </c>
      <c r="AN61" s="84" t="b">
        <v>0</v>
      </c>
      <c r="AO61" s="92" t="s">
        <v>610</v>
      </c>
      <c r="AP61" s="84" t="s">
        <v>197</v>
      </c>
      <c r="AQ61" s="84">
        <v>0</v>
      </c>
      <c r="AR61" s="84">
        <v>0</v>
      </c>
      <c r="AS61" s="84"/>
      <c r="AT61" s="84"/>
      <c r="AU61" s="84"/>
      <c r="AV61" s="84"/>
      <c r="AW61" s="84"/>
      <c r="AX61" s="84"/>
      <c r="AY61" s="84"/>
      <c r="AZ61" s="84"/>
      <c r="BA61" s="84">
        <v>1</v>
      </c>
      <c r="BB61" s="83" t="str">
        <f>REPLACE(INDEX(GroupVertices[Group],MATCH(Edges36[[#This Row],[Vertex 1]],GroupVertices[Vertex],0)),1,1,"")</f>
        <v>1</v>
      </c>
      <c r="BC61" s="83" t="str">
        <f>REPLACE(INDEX(GroupVertices[Group],MATCH(Edges36[[#This Row],[Vertex 2]],GroupVertices[Vertex],0)),1,1,"")</f>
        <v>1</v>
      </c>
      <c r="BD61" s="71"/>
      <c r="BE61" s="72"/>
      <c r="BF61" s="71"/>
      <c r="BG61" s="72"/>
      <c r="BH61" s="71"/>
      <c r="BI61" s="72"/>
      <c r="BJ61" s="71"/>
      <c r="BK61" s="72"/>
      <c r="BL61" s="71"/>
    </row>
    <row r="62" spans="1:64" ht="15">
      <c r="A62" s="57" t="s">
        <v>271</v>
      </c>
      <c r="B62" s="57" t="s">
        <v>323</v>
      </c>
      <c r="C62" s="58"/>
      <c r="D62" s="59"/>
      <c r="E62" s="60"/>
      <c r="F62" s="61"/>
      <c r="G62" s="58"/>
      <c r="H62" s="62"/>
      <c r="I62" s="74"/>
      <c r="J62" s="74"/>
      <c r="K62" s="64" t="s">
        <v>65</v>
      </c>
      <c r="L62" s="75">
        <v>62</v>
      </c>
      <c r="M62" s="75"/>
      <c r="N62" s="73"/>
      <c r="O62" s="84" t="s">
        <v>329</v>
      </c>
      <c r="P62" s="87">
        <v>43506.74166666667</v>
      </c>
      <c r="Q62" s="84" t="s">
        <v>331</v>
      </c>
      <c r="R62" s="84"/>
      <c r="S62" s="84"/>
      <c r="T62" s="84"/>
      <c r="U62" s="84"/>
      <c r="V62" s="89" t="s">
        <v>391</v>
      </c>
      <c r="W62" s="87">
        <v>43506.74166666667</v>
      </c>
      <c r="X62" s="89" t="s">
        <v>471</v>
      </c>
      <c r="Y62" s="84"/>
      <c r="Z62" s="84"/>
      <c r="AA62" s="92" t="s">
        <v>560</v>
      </c>
      <c r="AB62" s="84"/>
      <c r="AC62" s="84" t="b">
        <v>0</v>
      </c>
      <c r="AD62" s="84">
        <v>0</v>
      </c>
      <c r="AE62" s="92" t="s">
        <v>620</v>
      </c>
      <c r="AF62" s="84" t="b">
        <v>1</v>
      </c>
      <c r="AG62" s="84" t="s">
        <v>624</v>
      </c>
      <c r="AH62" s="84"/>
      <c r="AI62" s="92" t="s">
        <v>626</v>
      </c>
      <c r="AJ62" s="84" t="b">
        <v>0</v>
      </c>
      <c r="AK62" s="84">
        <v>59</v>
      </c>
      <c r="AL62" s="92" t="s">
        <v>610</v>
      </c>
      <c r="AM62" s="84" t="s">
        <v>630</v>
      </c>
      <c r="AN62" s="84" t="b">
        <v>0</v>
      </c>
      <c r="AO62" s="92" t="s">
        <v>610</v>
      </c>
      <c r="AP62" s="84" t="s">
        <v>197</v>
      </c>
      <c r="AQ62" s="84">
        <v>0</v>
      </c>
      <c r="AR62" s="84">
        <v>0</v>
      </c>
      <c r="AS62" s="84"/>
      <c r="AT62" s="84"/>
      <c r="AU62" s="84"/>
      <c r="AV62" s="84"/>
      <c r="AW62" s="84"/>
      <c r="AX62" s="84"/>
      <c r="AY62" s="84"/>
      <c r="AZ62" s="84"/>
      <c r="BA62" s="84">
        <v>1</v>
      </c>
      <c r="BB62" s="83" t="str">
        <f>REPLACE(INDEX(GroupVertices[Group],MATCH(Edges36[[#This Row],[Vertex 1]],GroupVertices[Vertex],0)),1,1,"")</f>
        <v>1</v>
      </c>
      <c r="BC62" s="83" t="str">
        <f>REPLACE(INDEX(GroupVertices[Group],MATCH(Edges36[[#This Row],[Vertex 2]],GroupVertices[Vertex],0)),1,1,"")</f>
        <v>1</v>
      </c>
      <c r="BD62" s="71">
        <v>0</v>
      </c>
      <c r="BE62" s="72">
        <v>0</v>
      </c>
      <c r="BF62" s="71">
        <v>0</v>
      </c>
      <c r="BG62" s="72">
        <v>0</v>
      </c>
      <c r="BH62" s="71">
        <v>0</v>
      </c>
      <c r="BI62" s="72">
        <v>0</v>
      </c>
      <c r="BJ62" s="71">
        <v>27</v>
      </c>
      <c r="BK62" s="72">
        <v>100</v>
      </c>
      <c r="BL62" s="71">
        <v>27</v>
      </c>
    </row>
    <row r="63" spans="1:64" ht="15">
      <c r="A63" s="57" t="s">
        <v>272</v>
      </c>
      <c r="B63" s="57" t="s">
        <v>286</v>
      </c>
      <c r="C63" s="58"/>
      <c r="D63" s="59"/>
      <c r="E63" s="60"/>
      <c r="F63" s="61"/>
      <c r="G63" s="58"/>
      <c r="H63" s="62"/>
      <c r="I63" s="74"/>
      <c r="J63" s="74"/>
      <c r="K63" s="64" t="s">
        <v>65</v>
      </c>
      <c r="L63" s="75">
        <v>63</v>
      </c>
      <c r="M63" s="75"/>
      <c r="N63" s="73"/>
      <c r="O63" s="84" t="s">
        <v>327</v>
      </c>
      <c r="P63" s="87">
        <v>43506.743113425924</v>
      </c>
      <c r="Q63" s="84" t="s">
        <v>331</v>
      </c>
      <c r="R63" s="84"/>
      <c r="S63" s="84"/>
      <c r="T63" s="84"/>
      <c r="U63" s="84"/>
      <c r="V63" s="89" t="s">
        <v>392</v>
      </c>
      <c r="W63" s="87">
        <v>43506.743113425924</v>
      </c>
      <c r="X63" s="89" t="s">
        <v>472</v>
      </c>
      <c r="Y63" s="84"/>
      <c r="Z63" s="84"/>
      <c r="AA63" s="92" t="s">
        <v>561</v>
      </c>
      <c r="AB63" s="84"/>
      <c r="AC63" s="84" t="b">
        <v>0</v>
      </c>
      <c r="AD63" s="84">
        <v>0</v>
      </c>
      <c r="AE63" s="92" t="s">
        <v>620</v>
      </c>
      <c r="AF63" s="84" t="b">
        <v>1</v>
      </c>
      <c r="AG63" s="84" t="s">
        <v>624</v>
      </c>
      <c r="AH63" s="84"/>
      <c r="AI63" s="92" t="s">
        <v>626</v>
      </c>
      <c r="AJ63" s="84" t="b">
        <v>0</v>
      </c>
      <c r="AK63" s="84">
        <v>59</v>
      </c>
      <c r="AL63" s="92" t="s">
        <v>610</v>
      </c>
      <c r="AM63" s="84" t="s">
        <v>630</v>
      </c>
      <c r="AN63" s="84" t="b">
        <v>0</v>
      </c>
      <c r="AO63" s="92" t="s">
        <v>610</v>
      </c>
      <c r="AP63" s="84" t="s">
        <v>197</v>
      </c>
      <c r="AQ63" s="84">
        <v>0</v>
      </c>
      <c r="AR63" s="84">
        <v>0</v>
      </c>
      <c r="AS63" s="84"/>
      <c r="AT63" s="84"/>
      <c r="AU63" s="84"/>
      <c r="AV63" s="84"/>
      <c r="AW63" s="84"/>
      <c r="AX63" s="84"/>
      <c r="AY63" s="84"/>
      <c r="AZ63" s="84"/>
      <c r="BA63" s="84">
        <v>1</v>
      </c>
      <c r="BB63" s="83" t="str">
        <f>REPLACE(INDEX(GroupVertices[Group],MATCH(Edges36[[#This Row],[Vertex 1]],GroupVertices[Vertex],0)),1,1,"")</f>
        <v>1</v>
      </c>
      <c r="BC63" s="83" t="str">
        <f>REPLACE(INDEX(GroupVertices[Group],MATCH(Edges36[[#This Row],[Vertex 2]],GroupVertices[Vertex],0)),1,1,"")</f>
        <v>1</v>
      </c>
      <c r="BD63" s="71"/>
      <c r="BE63" s="72"/>
      <c r="BF63" s="71"/>
      <c r="BG63" s="72"/>
      <c r="BH63" s="71"/>
      <c r="BI63" s="72"/>
      <c r="BJ63" s="71"/>
      <c r="BK63" s="72"/>
      <c r="BL63" s="71"/>
    </row>
    <row r="64" spans="1:64" ht="15">
      <c r="A64" s="57" t="s">
        <v>272</v>
      </c>
      <c r="B64" s="57" t="s">
        <v>323</v>
      </c>
      <c r="C64" s="58"/>
      <c r="D64" s="59"/>
      <c r="E64" s="60"/>
      <c r="F64" s="61"/>
      <c r="G64" s="58"/>
      <c r="H64" s="62"/>
      <c r="I64" s="74"/>
      <c r="J64" s="74"/>
      <c r="K64" s="64" t="s">
        <v>65</v>
      </c>
      <c r="L64" s="75">
        <v>64</v>
      </c>
      <c r="M64" s="75"/>
      <c r="N64" s="73"/>
      <c r="O64" s="84" t="s">
        <v>329</v>
      </c>
      <c r="P64" s="87">
        <v>43506.743113425924</v>
      </c>
      <c r="Q64" s="84" t="s">
        <v>331</v>
      </c>
      <c r="R64" s="84"/>
      <c r="S64" s="84"/>
      <c r="T64" s="84"/>
      <c r="U64" s="84"/>
      <c r="V64" s="89" t="s">
        <v>392</v>
      </c>
      <c r="W64" s="87">
        <v>43506.743113425924</v>
      </c>
      <c r="X64" s="89" t="s">
        <v>472</v>
      </c>
      <c r="Y64" s="84"/>
      <c r="Z64" s="84"/>
      <c r="AA64" s="92" t="s">
        <v>561</v>
      </c>
      <c r="AB64" s="84"/>
      <c r="AC64" s="84" t="b">
        <v>0</v>
      </c>
      <c r="AD64" s="84">
        <v>0</v>
      </c>
      <c r="AE64" s="92" t="s">
        <v>620</v>
      </c>
      <c r="AF64" s="84" t="b">
        <v>1</v>
      </c>
      <c r="AG64" s="84" t="s">
        <v>624</v>
      </c>
      <c r="AH64" s="84"/>
      <c r="AI64" s="92" t="s">
        <v>626</v>
      </c>
      <c r="AJ64" s="84" t="b">
        <v>0</v>
      </c>
      <c r="AK64" s="84">
        <v>59</v>
      </c>
      <c r="AL64" s="92" t="s">
        <v>610</v>
      </c>
      <c r="AM64" s="84" t="s">
        <v>630</v>
      </c>
      <c r="AN64" s="84" t="b">
        <v>0</v>
      </c>
      <c r="AO64" s="92" t="s">
        <v>610</v>
      </c>
      <c r="AP64" s="84" t="s">
        <v>197</v>
      </c>
      <c r="AQ64" s="84">
        <v>0</v>
      </c>
      <c r="AR64" s="84">
        <v>0</v>
      </c>
      <c r="AS64" s="84"/>
      <c r="AT64" s="84"/>
      <c r="AU64" s="84"/>
      <c r="AV64" s="84"/>
      <c r="AW64" s="84"/>
      <c r="AX64" s="84"/>
      <c r="AY64" s="84"/>
      <c r="AZ64" s="84"/>
      <c r="BA64" s="84">
        <v>1</v>
      </c>
      <c r="BB64" s="83" t="str">
        <f>REPLACE(INDEX(GroupVertices[Group],MATCH(Edges36[[#This Row],[Vertex 1]],GroupVertices[Vertex],0)),1,1,"")</f>
        <v>1</v>
      </c>
      <c r="BC64" s="83" t="str">
        <f>REPLACE(INDEX(GroupVertices[Group],MATCH(Edges36[[#This Row],[Vertex 2]],GroupVertices[Vertex],0)),1,1,"")</f>
        <v>1</v>
      </c>
      <c r="BD64" s="71">
        <v>0</v>
      </c>
      <c r="BE64" s="72">
        <v>0</v>
      </c>
      <c r="BF64" s="71">
        <v>0</v>
      </c>
      <c r="BG64" s="72">
        <v>0</v>
      </c>
      <c r="BH64" s="71">
        <v>0</v>
      </c>
      <c r="BI64" s="72">
        <v>0</v>
      </c>
      <c r="BJ64" s="71">
        <v>27</v>
      </c>
      <c r="BK64" s="72">
        <v>100</v>
      </c>
      <c r="BL64" s="71">
        <v>27</v>
      </c>
    </row>
    <row r="65" spans="1:64" ht="15">
      <c r="A65" s="57" t="s">
        <v>273</v>
      </c>
      <c r="B65" s="57" t="s">
        <v>286</v>
      </c>
      <c r="C65" s="58"/>
      <c r="D65" s="59"/>
      <c r="E65" s="60"/>
      <c r="F65" s="61"/>
      <c r="G65" s="58"/>
      <c r="H65" s="62"/>
      <c r="I65" s="74"/>
      <c r="J65" s="74"/>
      <c r="K65" s="64" t="s">
        <v>65</v>
      </c>
      <c r="L65" s="75">
        <v>65</v>
      </c>
      <c r="M65" s="75"/>
      <c r="N65" s="73"/>
      <c r="O65" s="84" t="s">
        <v>327</v>
      </c>
      <c r="P65" s="87">
        <v>43506.7527662037</v>
      </c>
      <c r="Q65" s="84" t="s">
        <v>331</v>
      </c>
      <c r="R65" s="84"/>
      <c r="S65" s="84"/>
      <c r="T65" s="84"/>
      <c r="U65" s="84"/>
      <c r="V65" s="89" t="s">
        <v>393</v>
      </c>
      <c r="W65" s="87">
        <v>43506.7527662037</v>
      </c>
      <c r="X65" s="89" t="s">
        <v>473</v>
      </c>
      <c r="Y65" s="84"/>
      <c r="Z65" s="84"/>
      <c r="AA65" s="92" t="s">
        <v>562</v>
      </c>
      <c r="AB65" s="84"/>
      <c r="AC65" s="84" t="b">
        <v>0</v>
      </c>
      <c r="AD65" s="84">
        <v>0</v>
      </c>
      <c r="AE65" s="92" t="s">
        <v>620</v>
      </c>
      <c r="AF65" s="84" t="b">
        <v>1</v>
      </c>
      <c r="AG65" s="84" t="s">
        <v>624</v>
      </c>
      <c r="AH65" s="84"/>
      <c r="AI65" s="92" t="s">
        <v>626</v>
      </c>
      <c r="AJ65" s="84" t="b">
        <v>0</v>
      </c>
      <c r="AK65" s="84">
        <v>59</v>
      </c>
      <c r="AL65" s="92" t="s">
        <v>610</v>
      </c>
      <c r="AM65" s="84" t="s">
        <v>632</v>
      </c>
      <c r="AN65" s="84" t="b">
        <v>0</v>
      </c>
      <c r="AO65" s="92" t="s">
        <v>610</v>
      </c>
      <c r="AP65" s="84" t="s">
        <v>197</v>
      </c>
      <c r="AQ65" s="84">
        <v>0</v>
      </c>
      <c r="AR65" s="84">
        <v>0</v>
      </c>
      <c r="AS65" s="84"/>
      <c r="AT65" s="84"/>
      <c r="AU65" s="84"/>
      <c r="AV65" s="84"/>
      <c r="AW65" s="84"/>
      <c r="AX65" s="84"/>
      <c r="AY65" s="84"/>
      <c r="AZ65" s="84"/>
      <c r="BA65" s="84">
        <v>1</v>
      </c>
      <c r="BB65" s="83" t="str">
        <f>REPLACE(INDEX(GroupVertices[Group],MATCH(Edges36[[#This Row],[Vertex 1]],GroupVertices[Vertex],0)),1,1,"")</f>
        <v>1</v>
      </c>
      <c r="BC65" s="83" t="str">
        <f>REPLACE(INDEX(GroupVertices[Group],MATCH(Edges36[[#This Row],[Vertex 2]],GroupVertices[Vertex],0)),1,1,"")</f>
        <v>1</v>
      </c>
      <c r="BD65" s="71"/>
      <c r="BE65" s="72"/>
      <c r="BF65" s="71"/>
      <c r="BG65" s="72"/>
      <c r="BH65" s="71"/>
      <c r="BI65" s="72"/>
      <c r="BJ65" s="71"/>
      <c r="BK65" s="72"/>
      <c r="BL65" s="71"/>
    </row>
    <row r="66" spans="1:64" ht="15">
      <c r="A66" s="57" t="s">
        <v>273</v>
      </c>
      <c r="B66" s="57" t="s">
        <v>323</v>
      </c>
      <c r="C66" s="58"/>
      <c r="D66" s="59"/>
      <c r="E66" s="60"/>
      <c r="F66" s="61"/>
      <c r="G66" s="58"/>
      <c r="H66" s="62"/>
      <c r="I66" s="74"/>
      <c r="J66" s="74"/>
      <c r="K66" s="64" t="s">
        <v>65</v>
      </c>
      <c r="L66" s="75">
        <v>66</v>
      </c>
      <c r="M66" s="75"/>
      <c r="N66" s="73"/>
      <c r="O66" s="84" t="s">
        <v>329</v>
      </c>
      <c r="P66" s="87">
        <v>43506.7527662037</v>
      </c>
      <c r="Q66" s="84" t="s">
        <v>331</v>
      </c>
      <c r="R66" s="84"/>
      <c r="S66" s="84"/>
      <c r="T66" s="84"/>
      <c r="U66" s="84"/>
      <c r="V66" s="89" t="s">
        <v>393</v>
      </c>
      <c r="W66" s="87">
        <v>43506.7527662037</v>
      </c>
      <c r="X66" s="89" t="s">
        <v>473</v>
      </c>
      <c r="Y66" s="84"/>
      <c r="Z66" s="84"/>
      <c r="AA66" s="92" t="s">
        <v>562</v>
      </c>
      <c r="AB66" s="84"/>
      <c r="AC66" s="84" t="b">
        <v>0</v>
      </c>
      <c r="AD66" s="84">
        <v>0</v>
      </c>
      <c r="AE66" s="92" t="s">
        <v>620</v>
      </c>
      <c r="AF66" s="84" t="b">
        <v>1</v>
      </c>
      <c r="AG66" s="84" t="s">
        <v>624</v>
      </c>
      <c r="AH66" s="84"/>
      <c r="AI66" s="92" t="s">
        <v>626</v>
      </c>
      <c r="AJ66" s="84" t="b">
        <v>0</v>
      </c>
      <c r="AK66" s="84">
        <v>59</v>
      </c>
      <c r="AL66" s="92" t="s">
        <v>610</v>
      </c>
      <c r="AM66" s="84" t="s">
        <v>632</v>
      </c>
      <c r="AN66" s="84" t="b">
        <v>0</v>
      </c>
      <c r="AO66" s="92" t="s">
        <v>610</v>
      </c>
      <c r="AP66" s="84" t="s">
        <v>197</v>
      </c>
      <c r="AQ66" s="84">
        <v>0</v>
      </c>
      <c r="AR66" s="84">
        <v>0</v>
      </c>
      <c r="AS66" s="84"/>
      <c r="AT66" s="84"/>
      <c r="AU66" s="84"/>
      <c r="AV66" s="84"/>
      <c r="AW66" s="84"/>
      <c r="AX66" s="84"/>
      <c r="AY66" s="84"/>
      <c r="AZ66" s="84"/>
      <c r="BA66" s="84">
        <v>1</v>
      </c>
      <c r="BB66" s="83" t="str">
        <f>REPLACE(INDEX(GroupVertices[Group],MATCH(Edges36[[#This Row],[Vertex 1]],GroupVertices[Vertex],0)),1,1,"")</f>
        <v>1</v>
      </c>
      <c r="BC66" s="83" t="str">
        <f>REPLACE(INDEX(GroupVertices[Group],MATCH(Edges36[[#This Row],[Vertex 2]],GroupVertices[Vertex],0)),1,1,"")</f>
        <v>1</v>
      </c>
      <c r="BD66" s="71">
        <v>0</v>
      </c>
      <c r="BE66" s="72">
        <v>0</v>
      </c>
      <c r="BF66" s="71">
        <v>0</v>
      </c>
      <c r="BG66" s="72">
        <v>0</v>
      </c>
      <c r="BH66" s="71">
        <v>0</v>
      </c>
      <c r="BI66" s="72">
        <v>0</v>
      </c>
      <c r="BJ66" s="71">
        <v>27</v>
      </c>
      <c r="BK66" s="72">
        <v>100</v>
      </c>
      <c r="BL66" s="71">
        <v>27</v>
      </c>
    </row>
    <row r="67" spans="1:64" ht="15">
      <c r="A67" s="57" t="s">
        <v>277</v>
      </c>
      <c r="B67" s="57" t="s">
        <v>286</v>
      </c>
      <c r="C67" s="58"/>
      <c r="D67" s="59"/>
      <c r="E67" s="60"/>
      <c r="F67" s="61"/>
      <c r="G67" s="58"/>
      <c r="H67" s="62"/>
      <c r="I67" s="74"/>
      <c r="J67" s="74"/>
      <c r="K67" s="64" t="s">
        <v>65</v>
      </c>
      <c r="L67" s="75">
        <v>67</v>
      </c>
      <c r="M67" s="75"/>
      <c r="N67" s="73"/>
      <c r="O67" s="84" t="s">
        <v>327</v>
      </c>
      <c r="P67" s="87">
        <v>43506.762708333335</v>
      </c>
      <c r="Q67" s="84" t="s">
        <v>331</v>
      </c>
      <c r="R67" s="84"/>
      <c r="S67" s="84"/>
      <c r="T67" s="84"/>
      <c r="U67" s="84"/>
      <c r="V67" s="89" t="s">
        <v>403</v>
      </c>
      <c r="W67" s="87">
        <v>43506.762708333335</v>
      </c>
      <c r="X67" s="89" t="s">
        <v>484</v>
      </c>
      <c r="Y67" s="84"/>
      <c r="Z67" s="84"/>
      <c r="AA67" s="92" t="s">
        <v>573</v>
      </c>
      <c r="AB67" s="84"/>
      <c r="AC67" s="84" t="b">
        <v>0</v>
      </c>
      <c r="AD67" s="84">
        <v>0</v>
      </c>
      <c r="AE67" s="92" t="s">
        <v>620</v>
      </c>
      <c r="AF67" s="84" t="b">
        <v>1</v>
      </c>
      <c r="AG67" s="84" t="s">
        <v>624</v>
      </c>
      <c r="AH67" s="84"/>
      <c r="AI67" s="92" t="s">
        <v>626</v>
      </c>
      <c r="AJ67" s="84" t="b">
        <v>0</v>
      </c>
      <c r="AK67" s="84">
        <v>59</v>
      </c>
      <c r="AL67" s="92" t="s">
        <v>610</v>
      </c>
      <c r="AM67" s="84" t="s">
        <v>632</v>
      </c>
      <c r="AN67" s="84" t="b">
        <v>0</v>
      </c>
      <c r="AO67" s="92" t="s">
        <v>610</v>
      </c>
      <c r="AP67" s="84" t="s">
        <v>197</v>
      </c>
      <c r="AQ67" s="84">
        <v>0</v>
      </c>
      <c r="AR67" s="84">
        <v>0</v>
      </c>
      <c r="AS67" s="84"/>
      <c r="AT67" s="84"/>
      <c r="AU67" s="84"/>
      <c r="AV67" s="84"/>
      <c r="AW67" s="84"/>
      <c r="AX67" s="84"/>
      <c r="AY67" s="84"/>
      <c r="AZ67" s="84"/>
      <c r="BA67" s="84">
        <v>1</v>
      </c>
      <c r="BB67" s="83" t="str">
        <f>REPLACE(INDEX(GroupVertices[Group],MATCH(Edges36[[#This Row],[Vertex 1]],GroupVertices[Vertex],0)),1,1,"")</f>
        <v>1</v>
      </c>
      <c r="BC67" s="83" t="str">
        <f>REPLACE(INDEX(GroupVertices[Group],MATCH(Edges36[[#This Row],[Vertex 2]],GroupVertices[Vertex],0)),1,1,"")</f>
        <v>1</v>
      </c>
      <c r="BD67" s="71"/>
      <c r="BE67" s="72"/>
      <c r="BF67" s="71"/>
      <c r="BG67" s="72"/>
      <c r="BH67" s="71"/>
      <c r="BI67" s="72"/>
      <c r="BJ67" s="71"/>
      <c r="BK67" s="72"/>
      <c r="BL67" s="71"/>
    </row>
    <row r="68" spans="1:64" ht="15">
      <c r="A68" s="57" t="s">
        <v>277</v>
      </c>
      <c r="B68" s="57" t="s">
        <v>323</v>
      </c>
      <c r="C68" s="58"/>
      <c r="D68" s="59"/>
      <c r="E68" s="60"/>
      <c r="F68" s="61"/>
      <c r="G68" s="58"/>
      <c r="H68" s="62"/>
      <c r="I68" s="74"/>
      <c r="J68" s="74"/>
      <c r="K68" s="64" t="s">
        <v>65</v>
      </c>
      <c r="L68" s="75">
        <v>68</v>
      </c>
      <c r="M68" s="75"/>
      <c r="N68" s="73"/>
      <c r="O68" s="84" t="s">
        <v>329</v>
      </c>
      <c r="P68" s="87">
        <v>43506.762708333335</v>
      </c>
      <c r="Q68" s="84" t="s">
        <v>331</v>
      </c>
      <c r="R68" s="84"/>
      <c r="S68" s="84"/>
      <c r="T68" s="84"/>
      <c r="U68" s="84"/>
      <c r="V68" s="89" t="s">
        <v>403</v>
      </c>
      <c r="W68" s="87">
        <v>43506.762708333335</v>
      </c>
      <c r="X68" s="89" t="s">
        <v>484</v>
      </c>
      <c r="Y68" s="84"/>
      <c r="Z68" s="84"/>
      <c r="AA68" s="92" t="s">
        <v>573</v>
      </c>
      <c r="AB68" s="84"/>
      <c r="AC68" s="84" t="b">
        <v>0</v>
      </c>
      <c r="AD68" s="84">
        <v>0</v>
      </c>
      <c r="AE68" s="92" t="s">
        <v>620</v>
      </c>
      <c r="AF68" s="84" t="b">
        <v>1</v>
      </c>
      <c r="AG68" s="84" t="s">
        <v>624</v>
      </c>
      <c r="AH68" s="84"/>
      <c r="AI68" s="92" t="s">
        <v>626</v>
      </c>
      <c r="AJ68" s="84" t="b">
        <v>0</v>
      </c>
      <c r="AK68" s="84">
        <v>59</v>
      </c>
      <c r="AL68" s="92" t="s">
        <v>610</v>
      </c>
      <c r="AM68" s="84" t="s">
        <v>632</v>
      </c>
      <c r="AN68" s="84" t="b">
        <v>0</v>
      </c>
      <c r="AO68" s="92" t="s">
        <v>610</v>
      </c>
      <c r="AP68" s="84" t="s">
        <v>197</v>
      </c>
      <c r="AQ68" s="84">
        <v>0</v>
      </c>
      <c r="AR68" s="84">
        <v>0</v>
      </c>
      <c r="AS68" s="84"/>
      <c r="AT68" s="84"/>
      <c r="AU68" s="84"/>
      <c r="AV68" s="84"/>
      <c r="AW68" s="84"/>
      <c r="AX68" s="84"/>
      <c r="AY68" s="84"/>
      <c r="AZ68" s="84"/>
      <c r="BA68" s="84">
        <v>1</v>
      </c>
      <c r="BB68" s="83" t="str">
        <f>REPLACE(INDEX(GroupVertices[Group],MATCH(Edges36[[#This Row],[Vertex 1]],GroupVertices[Vertex],0)),1,1,"")</f>
        <v>1</v>
      </c>
      <c r="BC68" s="83" t="str">
        <f>REPLACE(INDEX(GroupVertices[Group],MATCH(Edges36[[#This Row],[Vertex 2]],GroupVertices[Vertex],0)),1,1,"")</f>
        <v>1</v>
      </c>
      <c r="BD68" s="71">
        <v>0</v>
      </c>
      <c r="BE68" s="72">
        <v>0</v>
      </c>
      <c r="BF68" s="71">
        <v>0</v>
      </c>
      <c r="BG68" s="72">
        <v>0</v>
      </c>
      <c r="BH68" s="71">
        <v>0</v>
      </c>
      <c r="BI68" s="72">
        <v>0</v>
      </c>
      <c r="BJ68" s="71">
        <v>27</v>
      </c>
      <c r="BK68" s="72">
        <v>100</v>
      </c>
      <c r="BL68" s="71">
        <v>27</v>
      </c>
    </row>
    <row r="69" spans="1:64" ht="15">
      <c r="A69" s="57" t="s">
        <v>278</v>
      </c>
      <c r="B69" s="57" t="s">
        <v>286</v>
      </c>
      <c r="C69" s="58"/>
      <c r="D69" s="59"/>
      <c r="E69" s="60"/>
      <c r="F69" s="61"/>
      <c r="G69" s="58"/>
      <c r="H69" s="62"/>
      <c r="I69" s="74"/>
      <c r="J69" s="74"/>
      <c r="K69" s="64" t="s">
        <v>65</v>
      </c>
      <c r="L69" s="75">
        <v>69</v>
      </c>
      <c r="M69" s="75"/>
      <c r="N69" s="73"/>
      <c r="O69" s="84" t="s">
        <v>327</v>
      </c>
      <c r="P69" s="87">
        <v>43506.771516203706</v>
      </c>
      <c r="Q69" s="84" t="s">
        <v>331</v>
      </c>
      <c r="R69" s="84"/>
      <c r="S69" s="84"/>
      <c r="T69" s="84"/>
      <c r="U69" s="84"/>
      <c r="V69" s="89" t="s">
        <v>394</v>
      </c>
      <c r="W69" s="87">
        <v>43506.771516203706</v>
      </c>
      <c r="X69" s="89" t="s">
        <v>474</v>
      </c>
      <c r="Y69" s="84"/>
      <c r="Z69" s="84"/>
      <c r="AA69" s="92" t="s">
        <v>563</v>
      </c>
      <c r="AB69" s="84"/>
      <c r="AC69" s="84" t="b">
        <v>0</v>
      </c>
      <c r="AD69" s="84">
        <v>0</v>
      </c>
      <c r="AE69" s="92" t="s">
        <v>620</v>
      </c>
      <c r="AF69" s="84" t="b">
        <v>1</v>
      </c>
      <c r="AG69" s="84" t="s">
        <v>624</v>
      </c>
      <c r="AH69" s="84"/>
      <c r="AI69" s="92" t="s">
        <v>626</v>
      </c>
      <c r="AJ69" s="84" t="b">
        <v>0</v>
      </c>
      <c r="AK69" s="84">
        <v>59</v>
      </c>
      <c r="AL69" s="92" t="s">
        <v>610</v>
      </c>
      <c r="AM69" s="84" t="s">
        <v>632</v>
      </c>
      <c r="AN69" s="84" t="b">
        <v>0</v>
      </c>
      <c r="AO69" s="92" t="s">
        <v>610</v>
      </c>
      <c r="AP69" s="84" t="s">
        <v>197</v>
      </c>
      <c r="AQ69" s="84">
        <v>0</v>
      </c>
      <c r="AR69" s="84">
        <v>0</v>
      </c>
      <c r="AS69" s="84"/>
      <c r="AT69" s="84"/>
      <c r="AU69" s="84"/>
      <c r="AV69" s="84"/>
      <c r="AW69" s="84"/>
      <c r="AX69" s="84"/>
      <c r="AY69" s="84"/>
      <c r="AZ69" s="84"/>
      <c r="BA69" s="84">
        <v>1</v>
      </c>
      <c r="BB69" s="83" t="str">
        <f>REPLACE(INDEX(GroupVertices[Group],MATCH(Edges36[[#This Row],[Vertex 1]],GroupVertices[Vertex],0)),1,1,"")</f>
        <v>1</v>
      </c>
      <c r="BC69" s="83" t="str">
        <f>REPLACE(INDEX(GroupVertices[Group],MATCH(Edges36[[#This Row],[Vertex 2]],GroupVertices[Vertex],0)),1,1,"")</f>
        <v>1</v>
      </c>
      <c r="BD69" s="71"/>
      <c r="BE69" s="72"/>
      <c r="BF69" s="71"/>
      <c r="BG69" s="72"/>
      <c r="BH69" s="71"/>
      <c r="BI69" s="72"/>
      <c r="BJ69" s="71"/>
      <c r="BK69" s="72"/>
      <c r="BL69" s="71"/>
    </row>
    <row r="70" spans="1:64" ht="15">
      <c r="A70" s="57" t="s">
        <v>278</v>
      </c>
      <c r="B70" s="57" t="s">
        <v>323</v>
      </c>
      <c r="C70" s="58"/>
      <c r="D70" s="59"/>
      <c r="E70" s="60"/>
      <c r="F70" s="61"/>
      <c r="G70" s="58"/>
      <c r="H70" s="62"/>
      <c r="I70" s="74"/>
      <c r="J70" s="74"/>
      <c r="K70" s="64" t="s">
        <v>65</v>
      </c>
      <c r="L70" s="75">
        <v>70</v>
      </c>
      <c r="M70" s="75"/>
      <c r="N70" s="73"/>
      <c r="O70" s="84" t="s">
        <v>329</v>
      </c>
      <c r="P70" s="87">
        <v>43506.771516203706</v>
      </c>
      <c r="Q70" s="84" t="s">
        <v>331</v>
      </c>
      <c r="R70" s="84"/>
      <c r="S70" s="84"/>
      <c r="T70" s="84"/>
      <c r="U70" s="84"/>
      <c r="V70" s="89" t="s">
        <v>394</v>
      </c>
      <c r="W70" s="87">
        <v>43506.771516203706</v>
      </c>
      <c r="X70" s="89" t="s">
        <v>474</v>
      </c>
      <c r="Y70" s="84"/>
      <c r="Z70" s="84"/>
      <c r="AA70" s="92" t="s">
        <v>563</v>
      </c>
      <c r="AB70" s="84"/>
      <c r="AC70" s="84" t="b">
        <v>0</v>
      </c>
      <c r="AD70" s="84">
        <v>0</v>
      </c>
      <c r="AE70" s="92" t="s">
        <v>620</v>
      </c>
      <c r="AF70" s="84" t="b">
        <v>1</v>
      </c>
      <c r="AG70" s="84" t="s">
        <v>624</v>
      </c>
      <c r="AH70" s="84"/>
      <c r="AI70" s="92" t="s">
        <v>626</v>
      </c>
      <c r="AJ70" s="84" t="b">
        <v>0</v>
      </c>
      <c r="AK70" s="84">
        <v>59</v>
      </c>
      <c r="AL70" s="92" t="s">
        <v>610</v>
      </c>
      <c r="AM70" s="84" t="s">
        <v>632</v>
      </c>
      <c r="AN70" s="84" t="b">
        <v>0</v>
      </c>
      <c r="AO70" s="92" t="s">
        <v>610</v>
      </c>
      <c r="AP70" s="84" t="s">
        <v>197</v>
      </c>
      <c r="AQ70" s="84">
        <v>0</v>
      </c>
      <c r="AR70" s="84">
        <v>0</v>
      </c>
      <c r="AS70" s="84"/>
      <c r="AT70" s="84"/>
      <c r="AU70" s="84"/>
      <c r="AV70" s="84"/>
      <c r="AW70" s="84"/>
      <c r="AX70" s="84"/>
      <c r="AY70" s="84"/>
      <c r="AZ70" s="84"/>
      <c r="BA70" s="84">
        <v>1</v>
      </c>
      <c r="BB70" s="83" t="str">
        <f>REPLACE(INDEX(GroupVertices[Group],MATCH(Edges36[[#This Row],[Vertex 1]],GroupVertices[Vertex],0)),1,1,"")</f>
        <v>1</v>
      </c>
      <c r="BC70" s="83" t="str">
        <f>REPLACE(INDEX(GroupVertices[Group],MATCH(Edges36[[#This Row],[Vertex 2]],GroupVertices[Vertex],0)),1,1,"")</f>
        <v>1</v>
      </c>
      <c r="BD70" s="71">
        <v>0</v>
      </c>
      <c r="BE70" s="72">
        <v>0</v>
      </c>
      <c r="BF70" s="71">
        <v>0</v>
      </c>
      <c r="BG70" s="72">
        <v>0</v>
      </c>
      <c r="BH70" s="71">
        <v>0</v>
      </c>
      <c r="BI70" s="72">
        <v>0</v>
      </c>
      <c r="BJ70" s="71">
        <v>27</v>
      </c>
      <c r="BK70" s="72">
        <v>100</v>
      </c>
      <c r="BL70" s="71">
        <v>27</v>
      </c>
    </row>
    <row r="71" spans="1:64" ht="15">
      <c r="A71" s="57" t="s">
        <v>279</v>
      </c>
      <c r="B71" s="57" t="s">
        <v>286</v>
      </c>
      <c r="C71" s="58"/>
      <c r="D71" s="59"/>
      <c r="E71" s="60"/>
      <c r="F71" s="61"/>
      <c r="G71" s="58"/>
      <c r="H71" s="62"/>
      <c r="I71" s="74"/>
      <c r="J71" s="74"/>
      <c r="K71" s="64" t="s">
        <v>65</v>
      </c>
      <c r="L71" s="75">
        <v>71</v>
      </c>
      <c r="M71" s="75"/>
      <c r="N71" s="73"/>
      <c r="O71" s="84" t="s">
        <v>327</v>
      </c>
      <c r="P71" s="87">
        <v>43506.82581018518</v>
      </c>
      <c r="Q71" s="84" t="s">
        <v>331</v>
      </c>
      <c r="R71" s="84"/>
      <c r="S71" s="84"/>
      <c r="T71" s="84"/>
      <c r="U71" s="84"/>
      <c r="V71" s="89" t="s">
        <v>395</v>
      </c>
      <c r="W71" s="87">
        <v>43506.82581018518</v>
      </c>
      <c r="X71" s="89" t="s">
        <v>475</v>
      </c>
      <c r="Y71" s="84"/>
      <c r="Z71" s="84"/>
      <c r="AA71" s="92" t="s">
        <v>564</v>
      </c>
      <c r="AB71" s="84"/>
      <c r="AC71" s="84" t="b">
        <v>0</v>
      </c>
      <c r="AD71" s="84">
        <v>0</v>
      </c>
      <c r="AE71" s="92" t="s">
        <v>620</v>
      </c>
      <c r="AF71" s="84" t="b">
        <v>1</v>
      </c>
      <c r="AG71" s="84" t="s">
        <v>624</v>
      </c>
      <c r="AH71" s="84"/>
      <c r="AI71" s="92" t="s">
        <v>626</v>
      </c>
      <c r="AJ71" s="84" t="b">
        <v>0</v>
      </c>
      <c r="AK71" s="84">
        <v>59</v>
      </c>
      <c r="AL71" s="92" t="s">
        <v>610</v>
      </c>
      <c r="AM71" s="84" t="s">
        <v>632</v>
      </c>
      <c r="AN71" s="84" t="b">
        <v>0</v>
      </c>
      <c r="AO71" s="92" t="s">
        <v>610</v>
      </c>
      <c r="AP71" s="84" t="s">
        <v>197</v>
      </c>
      <c r="AQ71" s="84">
        <v>0</v>
      </c>
      <c r="AR71" s="84">
        <v>0</v>
      </c>
      <c r="AS71" s="84"/>
      <c r="AT71" s="84"/>
      <c r="AU71" s="84"/>
      <c r="AV71" s="84"/>
      <c r="AW71" s="84"/>
      <c r="AX71" s="84"/>
      <c r="AY71" s="84"/>
      <c r="AZ71" s="84"/>
      <c r="BA71" s="84">
        <v>1</v>
      </c>
      <c r="BB71" s="83" t="str">
        <f>REPLACE(INDEX(GroupVertices[Group],MATCH(Edges36[[#This Row],[Vertex 1]],GroupVertices[Vertex],0)),1,1,"")</f>
        <v>1</v>
      </c>
      <c r="BC71" s="83" t="str">
        <f>REPLACE(INDEX(GroupVertices[Group],MATCH(Edges36[[#This Row],[Vertex 2]],GroupVertices[Vertex],0)),1,1,"")</f>
        <v>1</v>
      </c>
      <c r="BD71" s="71"/>
      <c r="BE71" s="72"/>
      <c r="BF71" s="71"/>
      <c r="BG71" s="72"/>
      <c r="BH71" s="71"/>
      <c r="BI71" s="72"/>
      <c r="BJ71" s="71"/>
      <c r="BK71" s="72"/>
      <c r="BL71" s="71"/>
    </row>
    <row r="72" spans="1:64" ht="15">
      <c r="A72" s="57" t="s">
        <v>279</v>
      </c>
      <c r="B72" s="57" t="s">
        <v>323</v>
      </c>
      <c r="C72" s="58"/>
      <c r="D72" s="59"/>
      <c r="E72" s="60"/>
      <c r="F72" s="61"/>
      <c r="G72" s="58"/>
      <c r="H72" s="62"/>
      <c r="I72" s="74"/>
      <c r="J72" s="74"/>
      <c r="K72" s="64" t="s">
        <v>65</v>
      </c>
      <c r="L72" s="75">
        <v>72</v>
      </c>
      <c r="M72" s="75"/>
      <c r="N72" s="73"/>
      <c r="O72" s="84" t="s">
        <v>329</v>
      </c>
      <c r="P72" s="87">
        <v>43506.82581018518</v>
      </c>
      <c r="Q72" s="84" t="s">
        <v>331</v>
      </c>
      <c r="R72" s="84"/>
      <c r="S72" s="84"/>
      <c r="T72" s="84"/>
      <c r="U72" s="84"/>
      <c r="V72" s="89" t="s">
        <v>395</v>
      </c>
      <c r="W72" s="87">
        <v>43506.82581018518</v>
      </c>
      <c r="X72" s="89" t="s">
        <v>475</v>
      </c>
      <c r="Y72" s="84"/>
      <c r="Z72" s="84"/>
      <c r="AA72" s="92" t="s">
        <v>564</v>
      </c>
      <c r="AB72" s="84"/>
      <c r="AC72" s="84" t="b">
        <v>0</v>
      </c>
      <c r="AD72" s="84">
        <v>0</v>
      </c>
      <c r="AE72" s="92" t="s">
        <v>620</v>
      </c>
      <c r="AF72" s="84" t="b">
        <v>1</v>
      </c>
      <c r="AG72" s="84" t="s">
        <v>624</v>
      </c>
      <c r="AH72" s="84"/>
      <c r="AI72" s="92" t="s">
        <v>626</v>
      </c>
      <c r="AJ72" s="84" t="b">
        <v>0</v>
      </c>
      <c r="AK72" s="84">
        <v>59</v>
      </c>
      <c r="AL72" s="92" t="s">
        <v>610</v>
      </c>
      <c r="AM72" s="84" t="s">
        <v>632</v>
      </c>
      <c r="AN72" s="84" t="b">
        <v>0</v>
      </c>
      <c r="AO72" s="92" t="s">
        <v>610</v>
      </c>
      <c r="AP72" s="84" t="s">
        <v>197</v>
      </c>
      <c r="AQ72" s="84">
        <v>0</v>
      </c>
      <c r="AR72" s="84">
        <v>0</v>
      </c>
      <c r="AS72" s="84"/>
      <c r="AT72" s="84"/>
      <c r="AU72" s="84"/>
      <c r="AV72" s="84"/>
      <c r="AW72" s="84"/>
      <c r="AX72" s="84"/>
      <c r="AY72" s="84"/>
      <c r="AZ72" s="84"/>
      <c r="BA72" s="84">
        <v>1</v>
      </c>
      <c r="BB72" s="83" t="str">
        <f>REPLACE(INDEX(GroupVertices[Group],MATCH(Edges36[[#This Row],[Vertex 1]],GroupVertices[Vertex],0)),1,1,"")</f>
        <v>1</v>
      </c>
      <c r="BC72" s="83" t="str">
        <f>REPLACE(INDEX(GroupVertices[Group],MATCH(Edges36[[#This Row],[Vertex 2]],GroupVertices[Vertex],0)),1,1,"")</f>
        <v>1</v>
      </c>
      <c r="BD72" s="71">
        <v>0</v>
      </c>
      <c r="BE72" s="72">
        <v>0</v>
      </c>
      <c r="BF72" s="71">
        <v>0</v>
      </c>
      <c r="BG72" s="72">
        <v>0</v>
      </c>
      <c r="BH72" s="71">
        <v>0</v>
      </c>
      <c r="BI72" s="72">
        <v>0</v>
      </c>
      <c r="BJ72" s="71">
        <v>27</v>
      </c>
      <c r="BK72" s="72">
        <v>100</v>
      </c>
      <c r="BL72" s="71">
        <v>27</v>
      </c>
    </row>
    <row r="73" spans="1:64" ht="15">
      <c r="A73" s="57" t="s">
        <v>249</v>
      </c>
      <c r="B73" s="57" t="s">
        <v>314</v>
      </c>
      <c r="C73" s="58"/>
      <c r="D73" s="59"/>
      <c r="E73" s="60"/>
      <c r="F73" s="61"/>
      <c r="G73" s="58"/>
      <c r="H73" s="62"/>
      <c r="I73" s="74"/>
      <c r="J73" s="74"/>
      <c r="K73" s="64" t="s">
        <v>65</v>
      </c>
      <c r="L73" s="75">
        <v>73</v>
      </c>
      <c r="M73" s="75"/>
      <c r="N73" s="73"/>
      <c r="O73" s="84" t="s">
        <v>328</v>
      </c>
      <c r="P73" s="87">
        <v>43505.00608796296</v>
      </c>
      <c r="Q73" s="84" t="s">
        <v>330</v>
      </c>
      <c r="R73" s="84"/>
      <c r="S73" s="84"/>
      <c r="T73" s="84" t="s">
        <v>353</v>
      </c>
      <c r="U73" s="84"/>
      <c r="V73" s="89" t="s">
        <v>378</v>
      </c>
      <c r="W73" s="87">
        <v>43505.00608796296</v>
      </c>
      <c r="X73" s="89" t="s">
        <v>454</v>
      </c>
      <c r="Y73" s="84"/>
      <c r="Z73" s="84"/>
      <c r="AA73" s="92" t="s">
        <v>543</v>
      </c>
      <c r="AB73" s="92" t="s">
        <v>618</v>
      </c>
      <c r="AC73" s="84" t="b">
        <v>0</v>
      </c>
      <c r="AD73" s="84">
        <v>7</v>
      </c>
      <c r="AE73" s="92" t="s">
        <v>622</v>
      </c>
      <c r="AF73" s="84" t="b">
        <v>0</v>
      </c>
      <c r="AG73" s="84" t="s">
        <v>624</v>
      </c>
      <c r="AH73" s="84"/>
      <c r="AI73" s="92" t="s">
        <v>620</v>
      </c>
      <c r="AJ73" s="84" t="b">
        <v>0</v>
      </c>
      <c r="AK73" s="84">
        <v>7</v>
      </c>
      <c r="AL73" s="92" t="s">
        <v>620</v>
      </c>
      <c r="AM73" s="84" t="s">
        <v>632</v>
      </c>
      <c r="AN73" s="84" t="b">
        <v>0</v>
      </c>
      <c r="AO73" s="92" t="s">
        <v>618</v>
      </c>
      <c r="AP73" s="84" t="s">
        <v>197</v>
      </c>
      <c r="AQ73" s="84">
        <v>0</v>
      </c>
      <c r="AR73" s="84">
        <v>0</v>
      </c>
      <c r="AS73" s="84"/>
      <c r="AT73" s="84"/>
      <c r="AU73" s="84"/>
      <c r="AV73" s="84"/>
      <c r="AW73" s="84"/>
      <c r="AX73" s="84"/>
      <c r="AY73" s="84"/>
      <c r="AZ73" s="84"/>
      <c r="BA73" s="84">
        <v>1</v>
      </c>
      <c r="BB73" s="83" t="str">
        <f>REPLACE(INDEX(GroupVertices[Group],MATCH(Edges36[[#This Row],[Vertex 1]],GroupVertices[Vertex],0)),1,1,"")</f>
        <v>6</v>
      </c>
      <c r="BC73" s="83" t="str">
        <f>REPLACE(INDEX(GroupVertices[Group],MATCH(Edges36[[#This Row],[Vertex 2]],GroupVertices[Vertex],0)),1,1,"")</f>
        <v>6</v>
      </c>
      <c r="BD73" s="71">
        <v>0</v>
      </c>
      <c r="BE73" s="72">
        <v>0</v>
      </c>
      <c r="BF73" s="71">
        <v>0</v>
      </c>
      <c r="BG73" s="72">
        <v>0</v>
      </c>
      <c r="BH73" s="71">
        <v>0</v>
      </c>
      <c r="BI73" s="72">
        <v>0</v>
      </c>
      <c r="BJ73" s="71">
        <v>49</v>
      </c>
      <c r="BK73" s="72">
        <v>100</v>
      </c>
      <c r="BL73" s="71">
        <v>49</v>
      </c>
    </row>
    <row r="74" spans="1:64" ht="15">
      <c r="A74" s="57" t="s">
        <v>249</v>
      </c>
      <c r="B74" s="57" t="s">
        <v>249</v>
      </c>
      <c r="C74" s="58"/>
      <c r="D74" s="59"/>
      <c r="E74" s="60"/>
      <c r="F74" s="61"/>
      <c r="G74" s="58"/>
      <c r="H74" s="62"/>
      <c r="I74" s="74"/>
      <c r="J74" s="74"/>
      <c r="K74" s="64" t="s">
        <v>65</v>
      </c>
      <c r="L74" s="75">
        <v>74</v>
      </c>
      <c r="M74" s="75"/>
      <c r="N74" s="73"/>
      <c r="O74" s="84" t="s">
        <v>197</v>
      </c>
      <c r="P74" s="87">
        <v>43505.79109953704</v>
      </c>
      <c r="Q74" s="84" t="s">
        <v>338</v>
      </c>
      <c r="R74" s="89" t="s">
        <v>345</v>
      </c>
      <c r="S74" s="84" t="s">
        <v>350</v>
      </c>
      <c r="T74" s="84" t="s">
        <v>357</v>
      </c>
      <c r="U74" s="84"/>
      <c r="V74" s="89" t="s">
        <v>378</v>
      </c>
      <c r="W74" s="87">
        <v>43505.79109953704</v>
      </c>
      <c r="X74" s="89" t="s">
        <v>455</v>
      </c>
      <c r="Y74" s="84"/>
      <c r="Z74" s="84"/>
      <c r="AA74" s="92" t="s">
        <v>544</v>
      </c>
      <c r="AB74" s="84"/>
      <c r="AC74" s="84" t="b">
        <v>0</v>
      </c>
      <c r="AD74" s="84">
        <v>3</v>
      </c>
      <c r="AE74" s="92" t="s">
        <v>620</v>
      </c>
      <c r="AF74" s="84" t="b">
        <v>1</v>
      </c>
      <c r="AG74" s="84" t="s">
        <v>625</v>
      </c>
      <c r="AH74" s="84"/>
      <c r="AI74" s="92" t="s">
        <v>627</v>
      </c>
      <c r="AJ74" s="84" t="b">
        <v>0</v>
      </c>
      <c r="AK74" s="84">
        <v>0</v>
      </c>
      <c r="AL74" s="92" t="s">
        <v>620</v>
      </c>
      <c r="AM74" s="84" t="s">
        <v>632</v>
      </c>
      <c r="AN74" s="84" t="b">
        <v>0</v>
      </c>
      <c r="AO74" s="92" t="s">
        <v>544</v>
      </c>
      <c r="AP74" s="84" t="s">
        <v>197</v>
      </c>
      <c r="AQ74" s="84">
        <v>0</v>
      </c>
      <c r="AR74" s="84">
        <v>0</v>
      </c>
      <c r="AS74" s="84"/>
      <c r="AT74" s="84"/>
      <c r="AU74" s="84"/>
      <c r="AV74" s="84"/>
      <c r="AW74" s="84"/>
      <c r="AX74" s="84"/>
      <c r="AY74" s="84"/>
      <c r="AZ74" s="84"/>
      <c r="BA74" s="84">
        <v>1</v>
      </c>
      <c r="BB74" s="83" t="str">
        <f>REPLACE(INDEX(GroupVertices[Group],MATCH(Edges36[[#This Row],[Vertex 1]],GroupVertices[Vertex],0)),1,1,"")</f>
        <v>6</v>
      </c>
      <c r="BC74" s="83" t="str">
        <f>REPLACE(INDEX(GroupVertices[Group],MATCH(Edges36[[#This Row],[Vertex 2]],GroupVertices[Vertex],0)),1,1,"")</f>
        <v>6</v>
      </c>
      <c r="BD74" s="71">
        <v>0</v>
      </c>
      <c r="BE74" s="72">
        <v>0</v>
      </c>
      <c r="BF74" s="71">
        <v>0</v>
      </c>
      <c r="BG74" s="72">
        <v>0</v>
      </c>
      <c r="BH74" s="71">
        <v>0</v>
      </c>
      <c r="BI74" s="72">
        <v>0</v>
      </c>
      <c r="BJ74" s="71">
        <v>4</v>
      </c>
      <c r="BK74" s="72">
        <v>100</v>
      </c>
      <c r="BL74" s="71">
        <v>4</v>
      </c>
    </row>
    <row r="75" spans="1:64" ht="15">
      <c r="A75" s="57" t="s">
        <v>250</v>
      </c>
      <c r="B75" s="57" t="s">
        <v>249</v>
      </c>
      <c r="C75" s="58"/>
      <c r="D75" s="59"/>
      <c r="E75" s="60"/>
      <c r="F75" s="61"/>
      <c r="G75" s="58"/>
      <c r="H75" s="62"/>
      <c r="I75" s="74"/>
      <c r="J75" s="74"/>
      <c r="K75" s="64" t="s">
        <v>65</v>
      </c>
      <c r="L75" s="75">
        <v>75</v>
      </c>
      <c r="M75" s="75"/>
      <c r="N75" s="73"/>
      <c r="O75" s="84" t="s">
        <v>327</v>
      </c>
      <c r="P75" s="87">
        <v>43506.826875</v>
      </c>
      <c r="Q75" s="84" t="s">
        <v>330</v>
      </c>
      <c r="R75" s="84"/>
      <c r="S75" s="84"/>
      <c r="T75" s="84"/>
      <c r="U75" s="84"/>
      <c r="V75" s="89" t="s">
        <v>379</v>
      </c>
      <c r="W75" s="87">
        <v>43506.826875</v>
      </c>
      <c r="X75" s="89" t="s">
        <v>456</v>
      </c>
      <c r="Y75" s="84"/>
      <c r="Z75" s="84"/>
      <c r="AA75" s="92" t="s">
        <v>545</v>
      </c>
      <c r="AB75" s="84"/>
      <c r="AC75" s="84" t="b">
        <v>0</v>
      </c>
      <c r="AD75" s="84">
        <v>0</v>
      </c>
      <c r="AE75" s="92" t="s">
        <v>620</v>
      </c>
      <c r="AF75" s="84" t="b">
        <v>0</v>
      </c>
      <c r="AG75" s="84" t="s">
        <v>624</v>
      </c>
      <c r="AH75" s="84"/>
      <c r="AI75" s="92" t="s">
        <v>620</v>
      </c>
      <c r="AJ75" s="84" t="b">
        <v>0</v>
      </c>
      <c r="AK75" s="84">
        <v>7</v>
      </c>
      <c r="AL75" s="92" t="s">
        <v>543</v>
      </c>
      <c r="AM75" s="84" t="s">
        <v>630</v>
      </c>
      <c r="AN75" s="84" t="b">
        <v>0</v>
      </c>
      <c r="AO75" s="92" t="s">
        <v>543</v>
      </c>
      <c r="AP75" s="84" t="s">
        <v>197</v>
      </c>
      <c r="AQ75" s="84">
        <v>0</v>
      </c>
      <c r="AR75" s="84">
        <v>0</v>
      </c>
      <c r="AS75" s="84"/>
      <c r="AT75" s="84"/>
      <c r="AU75" s="84"/>
      <c r="AV75" s="84"/>
      <c r="AW75" s="84"/>
      <c r="AX75" s="84"/>
      <c r="AY75" s="84"/>
      <c r="AZ75" s="84"/>
      <c r="BA75" s="84">
        <v>1</v>
      </c>
      <c r="BB75" s="83" t="str">
        <f>REPLACE(INDEX(GroupVertices[Group],MATCH(Edges36[[#This Row],[Vertex 1]],GroupVertices[Vertex],0)),1,1,"")</f>
        <v>6</v>
      </c>
      <c r="BC75" s="83" t="str">
        <f>REPLACE(INDEX(GroupVertices[Group],MATCH(Edges36[[#This Row],[Vertex 2]],GroupVertices[Vertex],0)),1,1,"")</f>
        <v>6</v>
      </c>
      <c r="BD75" s="71"/>
      <c r="BE75" s="72"/>
      <c r="BF75" s="71"/>
      <c r="BG75" s="72"/>
      <c r="BH75" s="71"/>
      <c r="BI75" s="72"/>
      <c r="BJ75" s="71"/>
      <c r="BK75" s="72"/>
      <c r="BL75" s="71"/>
    </row>
    <row r="76" spans="1:64" ht="15">
      <c r="A76" s="57" t="s">
        <v>250</v>
      </c>
      <c r="B76" s="57" t="s">
        <v>314</v>
      </c>
      <c r="C76" s="58"/>
      <c r="D76" s="59"/>
      <c r="E76" s="60"/>
      <c r="F76" s="61"/>
      <c r="G76" s="58"/>
      <c r="H76" s="62"/>
      <c r="I76" s="74"/>
      <c r="J76" s="74"/>
      <c r="K76" s="64" t="s">
        <v>65</v>
      </c>
      <c r="L76" s="75">
        <v>76</v>
      </c>
      <c r="M76" s="75"/>
      <c r="N76" s="73"/>
      <c r="O76" s="84" t="s">
        <v>328</v>
      </c>
      <c r="P76" s="87">
        <v>43506.826875</v>
      </c>
      <c r="Q76" s="84" t="s">
        <v>330</v>
      </c>
      <c r="R76" s="84"/>
      <c r="S76" s="84"/>
      <c r="T76" s="84"/>
      <c r="U76" s="84"/>
      <c r="V76" s="89" t="s">
        <v>379</v>
      </c>
      <c r="W76" s="87">
        <v>43506.826875</v>
      </c>
      <c r="X76" s="89" t="s">
        <v>456</v>
      </c>
      <c r="Y76" s="84"/>
      <c r="Z76" s="84"/>
      <c r="AA76" s="92" t="s">
        <v>545</v>
      </c>
      <c r="AB76" s="84"/>
      <c r="AC76" s="84" t="b">
        <v>0</v>
      </c>
      <c r="AD76" s="84">
        <v>0</v>
      </c>
      <c r="AE76" s="92" t="s">
        <v>620</v>
      </c>
      <c r="AF76" s="84" t="b">
        <v>0</v>
      </c>
      <c r="AG76" s="84" t="s">
        <v>624</v>
      </c>
      <c r="AH76" s="84"/>
      <c r="AI76" s="92" t="s">
        <v>620</v>
      </c>
      <c r="AJ76" s="84" t="b">
        <v>0</v>
      </c>
      <c r="AK76" s="84">
        <v>7</v>
      </c>
      <c r="AL76" s="92" t="s">
        <v>543</v>
      </c>
      <c r="AM76" s="84" t="s">
        <v>630</v>
      </c>
      <c r="AN76" s="84" t="b">
        <v>0</v>
      </c>
      <c r="AO76" s="92" t="s">
        <v>543</v>
      </c>
      <c r="AP76" s="84" t="s">
        <v>197</v>
      </c>
      <c r="AQ76" s="84">
        <v>0</v>
      </c>
      <c r="AR76" s="84">
        <v>0</v>
      </c>
      <c r="AS76" s="84"/>
      <c r="AT76" s="84"/>
      <c r="AU76" s="84"/>
      <c r="AV76" s="84"/>
      <c r="AW76" s="84"/>
      <c r="AX76" s="84"/>
      <c r="AY76" s="84"/>
      <c r="AZ76" s="84"/>
      <c r="BA76" s="84">
        <v>1</v>
      </c>
      <c r="BB76" s="83" t="str">
        <f>REPLACE(INDEX(GroupVertices[Group],MATCH(Edges36[[#This Row],[Vertex 1]],GroupVertices[Vertex],0)),1,1,"")</f>
        <v>6</v>
      </c>
      <c r="BC76" s="83" t="str">
        <f>REPLACE(INDEX(GroupVertices[Group],MATCH(Edges36[[#This Row],[Vertex 2]],GroupVertices[Vertex],0)),1,1,"")</f>
        <v>6</v>
      </c>
      <c r="BD76" s="71">
        <v>0</v>
      </c>
      <c r="BE76" s="72">
        <v>0</v>
      </c>
      <c r="BF76" s="71">
        <v>0</v>
      </c>
      <c r="BG76" s="72">
        <v>0</v>
      </c>
      <c r="BH76" s="71">
        <v>0</v>
      </c>
      <c r="BI76" s="72">
        <v>0</v>
      </c>
      <c r="BJ76" s="71">
        <v>49</v>
      </c>
      <c r="BK76" s="72">
        <v>100</v>
      </c>
      <c r="BL76" s="71">
        <v>49</v>
      </c>
    </row>
    <row r="77" spans="1:64" ht="15">
      <c r="A77" s="57" t="s">
        <v>280</v>
      </c>
      <c r="B77" s="57" t="s">
        <v>286</v>
      </c>
      <c r="C77" s="58"/>
      <c r="D77" s="59"/>
      <c r="E77" s="60"/>
      <c r="F77" s="61"/>
      <c r="G77" s="58"/>
      <c r="H77" s="62"/>
      <c r="I77" s="74"/>
      <c r="J77" s="74"/>
      <c r="K77" s="64" t="s">
        <v>65</v>
      </c>
      <c r="L77" s="75">
        <v>77</v>
      </c>
      <c r="M77" s="75"/>
      <c r="N77" s="73"/>
      <c r="O77" s="84" t="s">
        <v>327</v>
      </c>
      <c r="P77" s="87">
        <v>43506.84140046296</v>
      </c>
      <c r="Q77" s="84" t="s">
        <v>331</v>
      </c>
      <c r="R77" s="84"/>
      <c r="S77" s="84"/>
      <c r="T77" s="84"/>
      <c r="U77" s="84"/>
      <c r="V77" s="89" t="s">
        <v>396</v>
      </c>
      <c r="W77" s="87">
        <v>43506.84140046296</v>
      </c>
      <c r="X77" s="89" t="s">
        <v>476</v>
      </c>
      <c r="Y77" s="84"/>
      <c r="Z77" s="84"/>
      <c r="AA77" s="92" t="s">
        <v>565</v>
      </c>
      <c r="AB77" s="84"/>
      <c r="AC77" s="84" t="b">
        <v>0</v>
      </c>
      <c r="AD77" s="84">
        <v>0</v>
      </c>
      <c r="AE77" s="92" t="s">
        <v>620</v>
      </c>
      <c r="AF77" s="84" t="b">
        <v>1</v>
      </c>
      <c r="AG77" s="84" t="s">
        <v>624</v>
      </c>
      <c r="AH77" s="84"/>
      <c r="AI77" s="92" t="s">
        <v>626</v>
      </c>
      <c r="AJ77" s="84" t="b">
        <v>0</v>
      </c>
      <c r="AK77" s="84">
        <v>59</v>
      </c>
      <c r="AL77" s="92" t="s">
        <v>610</v>
      </c>
      <c r="AM77" s="84" t="s">
        <v>630</v>
      </c>
      <c r="AN77" s="84" t="b">
        <v>0</v>
      </c>
      <c r="AO77" s="92" t="s">
        <v>610</v>
      </c>
      <c r="AP77" s="84" t="s">
        <v>197</v>
      </c>
      <c r="AQ77" s="84">
        <v>0</v>
      </c>
      <c r="AR77" s="84">
        <v>0</v>
      </c>
      <c r="AS77" s="84"/>
      <c r="AT77" s="84"/>
      <c r="AU77" s="84"/>
      <c r="AV77" s="84"/>
      <c r="AW77" s="84"/>
      <c r="AX77" s="84"/>
      <c r="AY77" s="84"/>
      <c r="AZ77" s="84"/>
      <c r="BA77" s="84">
        <v>1</v>
      </c>
      <c r="BB77" s="83" t="str">
        <f>REPLACE(INDEX(GroupVertices[Group],MATCH(Edges36[[#This Row],[Vertex 1]],GroupVertices[Vertex],0)),1,1,"")</f>
        <v>1</v>
      </c>
      <c r="BC77" s="83" t="str">
        <f>REPLACE(INDEX(GroupVertices[Group],MATCH(Edges36[[#This Row],[Vertex 2]],GroupVertices[Vertex],0)),1,1,"")</f>
        <v>1</v>
      </c>
      <c r="BD77" s="71"/>
      <c r="BE77" s="72"/>
      <c r="BF77" s="71"/>
      <c r="BG77" s="72"/>
      <c r="BH77" s="71"/>
      <c r="BI77" s="72"/>
      <c r="BJ77" s="71"/>
      <c r="BK77" s="72"/>
      <c r="BL77" s="71"/>
    </row>
    <row r="78" spans="1:64" ht="15">
      <c r="A78" s="57" t="s">
        <v>280</v>
      </c>
      <c r="B78" s="57" t="s">
        <v>323</v>
      </c>
      <c r="C78" s="58"/>
      <c r="D78" s="59"/>
      <c r="E78" s="60"/>
      <c r="F78" s="61"/>
      <c r="G78" s="58"/>
      <c r="H78" s="62"/>
      <c r="I78" s="74"/>
      <c r="J78" s="74"/>
      <c r="K78" s="64" t="s">
        <v>65</v>
      </c>
      <c r="L78" s="75">
        <v>78</v>
      </c>
      <c r="M78" s="75"/>
      <c r="N78" s="73"/>
      <c r="O78" s="84" t="s">
        <v>329</v>
      </c>
      <c r="P78" s="87">
        <v>43506.84140046296</v>
      </c>
      <c r="Q78" s="84" t="s">
        <v>331</v>
      </c>
      <c r="R78" s="84"/>
      <c r="S78" s="84"/>
      <c r="T78" s="84"/>
      <c r="U78" s="84"/>
      <c r="V78" s="89" t="s">
        <v>396</v>
      </c>
      <c r="W78" s="87">
        <v>43506.84140046296</v>
      </c>
      <c r="X78" s="89" t="s">
        <v>476</v>
      </c>
      <c r="Y78" s="84"/>
      <c r="Z78" s="84"/>
      <c r="AA78" s="92" t="s">
        <v>565</v>
      </c>
      <c r="AB78" s="84"/>
      <c r="AC78" s="84" t="b">
        <v>0</v>
      </c>
      <c r="AD78" s="84">
        <v>0</v>
      </c>
      <c r="AE78" s="92" t="s">
        <v>620</v>
      </c>
      <c r="AF78" s="84" t="b">
        <v>1</v>
      </c>
      <c r="AG78" s="84" t="s">
        <v>624</v>
      </c>
      <c r="AH78" s="84"/>
      <c r="AI78" s="92" t="s">
        <v>626</v>
      </c>
      <c r="AJ78" s="84" t="b">
        <v>0</v>
      </c>
      <c r="AK78" s="84">
        <v>59</v>
      </c>
      <c r="AL78" s="92" t="s">
        <v>610</v>
      </c>
      <c r="AM78" s="84" t="s">
        <v>630</v>
      </c>
      <c r="AN78" s="84" t="b">
        <v>0</v>
      </c>
      <c r="AO78" s="92" t="s">
        <v>610</v>
      </c>
      <c r="AP78" s="84" t="s">
        <v>197</v>
      </c>
      <c r="AQ78" s="84">
        <v>0</v>
      </c>
      <c r="AR78" s="84">
        <v>0</v>
      </c>
      <c r="AS78" s="84"/>
      <c r="AT78" s="84"/>
      <c r="AU78" s="84"/>
      <c r="AV78" s="84"/>
      <c r="AW78" s="84"/>
      <c r="AX78" s="84"/>
      <c r="AY78" s="84"/>
      <c r="AZ78" s="84"/>
      <c r="BA78" s="84">
        <v>1</v>
      </c>
      <c r="BB78" s="83" t="str">
        <f>REPLACE(INDEX(GroupVertices[Group],MATCH(Edges36[[#This Row],[Vertex 1]],GroupVertices[Vertex],0)),1,1,"")</f>
        <v>1</v>
      </c>
      <c r="BC78" s="83" t="str">
        <f>REPLACE(INDEX(GroupVertices[Group],MATCH(Edges36[[#This Row],[Vertex 2]],GroupVertices[Vertex],0)),1,1,"")</f>
        <v>1</v>
      </c>
      <c r="BD78" s="71">
        <v>0</v>
      </c>
      <c r="BE78" s="72">
        <v>0</v>
      </c>
      <c r="BF78" s="71">
        <v>0</v>
      </c>
      <c r="BG78" s="72">
        <v>0</v>
      </c>
      <c r="BH78" s="71">
        <v>0</v>
      </c>
      <c r="BI78" s="72">
        <v>0</v>
      </c>
      <c r="BJ78" s="71">
        <v>27</v>
      </c>
      <c r="BK78" s="72">
        <v>100</v>
      </c>
      <c r="BL78" s="71">
        <v>27</v>
      </c>
    </row>
    <row r="79" spans="1:64" ht="15">
      <c r="A79" s="57" t="s">
        <v>281</v>
      </c>
      <c r="B79" s="57" t="s">
        <v>286</v>
      </c>
      <c r="C79" s="58"/>
      <c r="D79" s="59"/>
      <c r="E79" s="60"/>
      <c r="F79" s="61"/>
      <c r="G79" s="58"/>
      <c r="H79" s="62"/>
      <c r="I79" s="74"/>
      <c r="J79" s="74"/>
      <c r="K79" s="64" t="s">
        <v>65</v>
      </c>
      <c r="L79" s="75">
        <v>79</v>
      </c>
      <c r="M79" s="75"/>
      <c r="N79" s="73"/>
      <c r="O79" s="84" t="s">
        <v>327</v>
      </c>
      <c r="P79" s="87">
        <v>43506.849340277775</v>
      </c>
      <c r="Q79" s="84" t="s">
        <v>331</v>
      </c>
      <c r="R79" s="84"/>
      <c r="S79" s="84"/>
      <c r="T79" s="84"/>
      <c r="U79" s="84"/>
      <c r="V79" s="89" t="s">
        <v>397</v>
      </c>
      <c r="W79" s="87">
        <v>43506.849340277775</v>
      </c>
      <c r="X79" s="89" t="s">
        <v>477</v>
      </c>
      <c r="Y79" s="84"/>
      <c r="Z79" s="84"/>
      <c r="AA79" s="92" t="s">
        <v>566</v>
      </c>
      <c r="AB79" s="84"/>
      <c r="AC79" s="84" t="b">
        <v>0</v>
      </c>
      <c r="AD79" s="84">
        <v>0</v>
      </c>
      <c r="AE79" s="92" t="s">
        <v>620</v>
      </c>
      <c r="AF79" s="84" t="b">
        <v>1</v>
      </c>
      <c r="AG79" s="84" t="s">
        <v>624</v>
      </c>
      <c r="AH79" s="84"/>
      <c r="AI79" s="92" t="s">
        <v>626</v>
      </c>
      <c r="AJ79" s="84" t="b">
        <v>0</v>
      </c>
      <c r="AK79" s="84">
        <v>59</v>
      </c>
      <c r="AL79" s="92" t="s">
        <v>610</v>
      </c>
      <c r="AM79" s="84" t="s">
        <v>632</v>
      </c>
      <c r="AN79" s="84" t="b">
        <v>0</v>
      </c>
      <c r="AO79" s="92" t="s">
        <v>610</v>
      </c>
      <c r="AP79" s="84" t="s">
        <v>197</v>
      </c>
      <c r="AQ79" s="84">
        <v>0</v>
      </c>
      <c r="AR79" s="84">
        <v>0</v>
      </c>
      <c r="AS79" s="84"/>
      <c r="AT79" s="84"/>
      <c r="AU79" s="84"/>
      <c r="AV79" s="84"/>
      <c r="AW79" s="84"/>
      <c r="AX79" s="84"/>
      <c r="AY79" s="84"/>
      <c r="AZ79" s="84"/>
      <c r="BA79" s="84">
        <v>1</v>
      </c>
      <c r="BB79" s="83" t="str">
        <f>REPLACE(INDEX(GroupVertices[Group],MATCH(Edges36[[#This Row],[Vertex 1]],GroupVertices[Vertex],0)),1,1,"")</f>
        <v>1</v>
      </c>
      <c r="BC79" s="83" t="str">
        <f>REPLACE(INDEX(GroupVertices[Group],MATCH(Edges36[[#This Row],[Vertex 2]],GroupVertices[Vertex],0)),1,1,"")</f>
        <v>1</v>
      </c>
      <c r="BD79" s="71"/>
      <c r="BE79" s="72"/>
      <c r="BF79" s="71"/>
      <c r="BG79" s="72"/>
      <c r="BH79" s="71"/>
      <c r="BI79" s="72"/>
      <c r="BJ79" s="71"/>
      <c r="BK79" s="72"/>
      <c r="BL79" s="71"/>
    </row>
    <row r="80" spans="1:64" ht="15">
      <c r="A80" s="57" t="s">
        <v>281</v>
      </c>
      <c r="B80" s="57" t="s">
        <v>323</v>
      </c>
      <c r="C80" s="58"/>
      <c r="D80" s="59"/>
      <c r="E80" s="60"/>
      <c r="F80" s="61"/>
      <c r="G80" s="58"/>
      <c r="H80" s="62"/>
      <c r="I80" s="74"/>
      <c r="J80" s="74"/>
      <c r="K80" s="64" t="s">
        <v>65</v>
      </c>
      <c r="L80" s="75">
        <v>80</v>
      </c>
      <c r="M80" s="75"/>
      <c r="N80" s="73"/>
      <c r="O80" s="84" t="s">
        <v>329</v>
      </c>
      <c r="P80" s="87">
        <v>43506.849340277775</v>
      </c>
      <c r="Q80" s="84" t="s">
        <v>331</v>
      </c>
      <c r="R80" s="84"/>
      <c r="S80" s="84"/>
      <c r="T80" s="84"/>
      <c r="U80" s="84"/>
      <c r="V80" s="89" t="s">
        <v>397</v>
      </c>
      <c r="W80" s="87">
        <v>43506.849340277775</v>
      </c>
      <c r="X80" s="89" t="s">
        <v>477</v>
      </c>
      <c r="Y80" s="84"/>
      <c r="Z80" s="84"/>
      <c r="AA80" s="92" t="s">
        <v>566</v>
      </c>
      <c r="AB80" s="84"/>
      <c r="AC80" s="84" t="b">
        <v>0</v>
      </c>
      <c r="AD80" s="84">
        <v>0</v>
      </c>
      <c r="AE80" s="92" t="s">
        <v>620</v>
      </c>
      <c r="AF80" s="84" t="b">
        <v>1</v>
      </c>
      <c r="AG80" s="84" t="s">
        <v>624</v>
      </c>
      <c r="AH80" s="84"/>
      <c r="AI80" s="92" t="s">
        <v>626</v>
      </c>
      <c r="AJ80" s="84" t="b">
        <v>0</v>
      </c>
      <c r="AK80" s="84">
        <v>59</v>
      </c>
      <c r="AL80" s="92" t="s">
        <v>610</v>
      </c>
      <c r="AM80" s="84" t="s">
        <v>632</v>
      </c>
      <c r="AN80" s="84" t="b">
        <v>0</v>
      </c>
      <c r="AO80" s="92" t="s">
        <v>610</v>
      </c>
      <c r="AP80" s="84" t="s">
        <v>197</v>
      </c>
      <c r="AQ80" s="84">
        <v>0</v>
      </c>
      <c r="AR80" s="84">
        <v>0</v>
      </c>
      <c r="AS80" s="84"/>
      <c r="AT80" s="84"/>
      <c r="AU80" s="84"/>
      <c r="AV80" s="84"/>
      <c r="AW80" s="84"/>
      <c r="AX80" s="84"/>
      <c r="AY80" s="84"/>
      <c r="AZ80" s="84"/>
      <c r="BA80" s="84">
        <v>1</v>
      </c>
      <c r="BB80" s="83" t="str">
        <f>REPLACE(INDEX(GroupVertices[Group],MATCH(Edges36[[#This Row],[Vertex 1]],GroupVertices[Vertex],0)),1,1,"")</f>
        <v>1</v>
      </c>
      <c r="BC80" s="83" t="str">
        <f>REPLACE(INDEX(GroupVertices[Group],MATCH(Edges36[[#This Row],[Vertex 2]],GroupVertices[Vertex],0)),1,1,"")</f>
        <v>1</v>
      </c>
      <c r="BD80" s="71">
        <v>0</v>
      </c>
      <c r="BE80" s="72">
        <v>0</v>
      </c>
      <c r="BF80" s="71">
        <v>0</v>
      </c>
      <c r="BG80" s="72">
        <v>0</v>
      </c>
      <c r="BH80" s="71">
        <v>0</v>
      </c>
      <c r="BI80" s="72">
        <v>0</v>
      </c>
      <c r="BJ80" s="71">
        <v>27</v>
      </c>
      <c r="BK80" s="72">
        <v>100</v>
      </c>
      <c r="BL80" s="71">
        <v>27</v>
      </c>
    </row>
    <row r="81" spans="1:64" ht="15">
      <c r="A81" s="57" t="s">
        <v>283</v>
      </c>
      <c r="B81" s="57" t="s">
        <v>286</v>
      </c>
      <c r="C81" s="58"/>
      <c r="D81" s="59"/>
      <c r="E81" s="60"/>
      <c r="F81" s="61"/>
      <c r="G81" s="58"/>
      <c r="H81" s="62"/>
      <c r="I81" s="74"/>
      <c r="J81" s="74"/>
      <c r="K81" s="64" t="s">
        <v>65</v>
      </c>
      <c r="L81" s="75">
        <v>81</v>
      </c>
      <c r="M81" s="75"/>
      <c r="N81" s="73"/>
      <c r="O81" s="84" t="s">
        <v>327</v>
      </c>
      <c r="P81" s="87">
        <v>43507.130381944444</v>
      </c>
      <c r="Q81" s="84" t="s">
        <v>331</v>
      </c>
      <c r="R81" s="84"/>
      <c r="S81" s="84"/>
      <c r="T81" s="84"/>
      <c r="U81" s="84"/>
      <c r="V81" s="89" t="s">
        <v>399</v>
      </c>
      <c r="W81" s="87">
        <v>43507.130381944444</v>
      </c>
      <c r="X81" s="89" t="s">
        <v>480</v>
      </c>
      <c r="Y81" s="84"/>
      <c r="Z81" s="84"/>
      <c r="AA81" s="92" t="s">
        <v>569</v>
      </c>
      <c r="AB81" s="84"/>
      <c r="AC81" s="84" t="b">
        <v>0</v>
      </c>
      <c r="AD81" s="84">
        <v>0</v>
      </c>
      <c r="AE81" s="92" t="s">
        <v>620</v>
      </c>
      <c r="AF81" s="84" t="b">
        <v>1</v>
      </c>
      <c r="AG81" s="84" t="s">
        <v>624</v>
      </c>
      <c r="AH81" s="84"/>
      <c r="AI81" s="92" t="s">
        <v>626</v>
      </c>
      <c r="AJ81" s="84" t="b">
        <v>0</v>
      </c>
      <c r="AK81" s="84">
        <v>59</v>
      </c>
      <c r="AL81" s="92" t="s">
        <v>610</v>
      </c>
      <c r="AM81" s="84" t="s">
        <v>632</v>
      </c>
      <c r="AN81" s="84" t="b">
        <v>0</v>
      </c>
      <c r="AO81" s="92" t="s">
        <v>610</v>
      </c>
      <c r="AP81" s="84" t="s">
        <v>197</v>
      </c>
      <c r="AQ81" s="84">
        <v>0</v>
      </c>
      <c r="AR81" s="84">
        <v>0</v>
      </c>
      <c r="AS81" s="84"/>
      <c r="AT81" s="84"/>
      <c r="AU81" s="84"/>
      <c r="AV81" s="84"/>
      <c r="AW81" s="84"/>
      <c r="AX81" s="84"/>
      <c r="AY81" s="84"/>
      <c r="AZ81" s="84"/>
      <c r="BA81" s="84">
        <v>1</v>
      </c>
      <c r="BB81" s="83" t="str">
        <f>REPLACE(INDEX(GroupVertices[Group],MATCH(Edges36[[#This Row],[Vertex 1]],GroupVertices[Vertex],0)),1,1,"")</f>
        <v>1</v>
      </c>
      <c r="BC81" s="83" t="str">
        <f>REPLACE(INDEX(GroupVertices[Group],MATCH(Edges36[[#This Row],[Vertex 2]],GroupVertices[Vertex],0)),1,1,"")</f>
        <v>1</v>
      </c>
      <c r="BD81" s="71"/>
      <c r="BE81" s="72"/>
      <c r="BF81" s="71"/>
      <c r="BG81" s="72"/>
      <c r="BH81" s="71"/>
      <c r="BI81" s="72"/>
      <c r="BJ81" s="71"/>
      <c r="BK81" s="72"/>
      <c r="BL81" s="71"/>
    </row>
    <row r="82" spans="1:64" ht="15">
      <c r="A82" s="57" t="s">
        <v>283</v>
      </c>
      <c r="B82" s="57" t="s">
        <v>323</v>
      </c>
      <c r="C82" s="58"/>
      <c r="D82" s="59"/>
      <c r="E82" s="60"/>
      <c r="F82" s="61"/>
      <c r="G82" s="58"/>
      <c r="H82" s="62"/>
      <c r="I82" s="74"/>
      <c r="J82" s="74"/>
      <c r="K82" s="64" t="s">
        <v>65</v>
      </c>
      <c r="L82" s="75">
        <v>82</v>
      </c>
      <c r="M82" s="75"/>
      <c r="N82" s="73"/>
      <c r="O82" s="84" t="s">
        <v>329</v>
      </c>
      <c r="P82" s="87">
        <v>43507.130381944444</v>
      </c>
      <c r="Q82" s="84" t="s">
        <v>331</v>
      </c>
      <c r="R82" s="84"/>
      <c r="S82" s="84"/>
      <c r="T82" s="84"/>
      <c r="U82" s="84"/>
      <c r="V82" s="89" t="s">
        <v>399</v>
      </c>
      <c r="W82" s="87">
        <v>43507.130381944444</v>
      </c>
      <c r="X82" s="89" t="s">
        <v>480</v>
      </c>
      <c r="Y82" s="84"/>
      <c r="Z82" s="84"/>
      <c r="AA82" s="92" t="s">
        <v>569</v>
      </c>
      <c r="AB82" s="84"/>
      <c r="AC82" s="84" t="b">
        <v>0</v>
      </c>
      <c r="AD82" s="84">
        <v>0</v>
      </c>
      <c r="AE82" s="92" t="s">
        <v>620</v>
      </c>
      <c r="AF82" s="84" t="b">
        <v>1</v>
      </c>
      <c r="AG82" s="84" t="s">
        <v>624</v>
      </c>
      <c r="AH82" s="84"/>
      <c r="AI82" s="92" t="s">
        <v>626</v>
      </c>
      <c r="AJ82" s="84" t="b">
        <v>0</v>
      </c>
      <c r="AK82" s="84">
        <v>59</v>
      </c>
      <c r="AL82" s="92" t="s">
        <v>610</v>
      </c>
      <c r="AM82" s="84" t="s">
        <v>632</v>
      </c>
      <c r="AN82" s="84" t="b">
        <v>0</v>
      </c>
      <c r="AO82" s="92" t="s">
        <v>610</v>
      </c>
      <c r="AP82" s="84" t="s">
        <v>197</v>
      </c>
      <c r="AQ82" s="84">
        <v>0</v>
      </c>
      <c r="AR82" s="84">
        <v>0</v>
      </c>
      <c r="AS82" s="84"/>
      <c r="AT82" s="84"/>
      <c r="AU82" s="84"/>
      <c r="AV82" s="84"/>
      <c r="AW82" s="84"/>
      <c r="AX82" s="84"/>
      <c r="AY82" s="84"/>
      <c r="AZ82" s="84"/>
      <c r="BA82" s="84">
        <v>1</v>
      </c>
      <c r="BB82" s="83" t="str">
        <f>REPLACE(INDEX(GroupVertices[Group],MATCH(Edges36[[#This Row],[Vertex 1]],GroupVertices[Vertex],0)),1,1,"")</f>
        <v>1</v>
      </c>
      <c r="BC82" s="83" t="str">
        <f>REPLACE(INDEX(GroupVertices[Group],MATCH(Edges36[[#This Row],[Vertex 2]],GroupVertices[Vertex],0)),1,1,"")</f>
        <v>1</v>
      </c>
      <c r="BD82" s="71">
        <v>0</v>
      </c>
      <c r="BE82" s="72">
        <v>0</v>
      </c>
      <c r="BF82" s="71">
        <v>0</v>
      </c>
      <c r="BG82" s="72">
        <v>0</v>
      </c>
      <c r="BH82" s="71">
        <v>0</v>
      </c>
      <c r="BI82" s="72">
        <v>0</v>
      </c>
      <c r="BJ82" s="71">
        <v>27</v>
      </c>
      <c r="BK82" s="72">
        <v>100</v>
      </c>
      <c r="BL82" s="71">
        <v>27</v>
      </c>
    </row>
    <row r="83" spans="1:64" ht="15">
      <c r="A83" s="57" t="s">
        <v>291</v>
      </c>
      <c r="B83" s="57" t="s">
        <v>286</v>
      </c>
      <c r="C83" s="58"/>
      <c r="D83" s="59"/>
      <c r="E83" s="60"/>
      <c r="F83" s="61"/>
      <c r="G83" s="58"/>
      <c r="H83" s="62"/>
      <c r="I83" s="74"/>
      <c r="J83" s="74"/>
      <c r="K83" s="64" t="s">
        <v>65</v>
      </c>
      <c r="L83" s="75">
        <v>83</v>
      </c>
      <c r="M83" s="75"/>
      <c r="N83" s="73"/>
      <c r="O83" s="84" t="s">
        <v>327</v>
      </c>
      <c r="P83" s="87">
        <v>43507.68106481482</v>
      </c>
      <c r="Q83" s="84" t="s">
        <v>331</v>
      </c>
      <c r="R83" s="84"/>
      <c r="S83" s="84"/>
      <c r="T83" s="84"/>
      <c r="U83" s="84"/>
      <c r="V83" s="89" t="s">
        <v>407</v>
      </c>
      <c r="W83" s="87">
        <v>43507.68106481482</v>
      </c>
      <c r="X83" s="89" t="s">
        <v>488</v>
      </c>
      <c r="Y83" s="84"/>
      <c r="Z83" s="84"/>
      <c r="AA83" s="92" t="s">
        <v>577</v>
      </c>
      <c r="AB83" s="84"/>
      <c r="AC83" s="84" t="b">
        <v>0</v>
      </c>
      <c r="AD83" s="84">
        <v>0</v>
      </c>
      <c r="AE83" s="92" t="s">
        <v>620</v>
      </c>
      <c r="AF83" s="84" t="b">
        <v>1</v>
      </c>
      <c r="AG83" s="84" t="s">
        <v>624</v>
      </c>
      <c r="AH83" s="84"/>
      <c r="AI83" s="92" t="s">
        <v>626</v>
      </c>
      <c r="AJ83" s="84" t="b">
        <v>0</v>
      </c>
      <c r="AK83" s="84">
        <v>59</v>
      </c>
      <c r="AL83" s="92" t="s">
        <v>610</v>
      </c>
      <c r="AM83" s="84" t="s">
        <v>632</v>
      </c>
      <c r="AN83" s="84" t="b">
        <v>0</v>
      </c>
      <c r="AO83" s="92" t="s">
        <v>610</v>
      </c>
      <c r="AP83" s="84" t="s">
        <v>197</v>
      </c>
      <c r="AQ83" s="84">
        <v>0</v>
      </c>
      <c r="AR83" s="84">
        <v>0</v>
      </c>
      <c r="AS83" s="84"/>
      <c r="AT83" s="84"/>
      <c r="AU83" s="84"/>
      <c r="AV83" s="84"/>
      <c r="AW83" s="84"/>
      <c r="AX83" s="84"/>
      <c r="AY83" s="84"/>
      <c r="AZ83" s="84"/>
      <c r="BA83" s="84">
        <v>1</v>
      </c>
      <c r="BB83" s="83" t="str">
        <f>REPLACE(INDEX(GroupVertices[Group],MATCH(Edges36[[#This Row],[Vertex 1]],GroupVertices[Vertex],0)),1,1,"")</f>
        <v>1</v>
      </c>
      <c r="BC83" s="83" t="str">
        <f>REPLACE(INDEX(GroupVertices[Group],MATCH(Edges36[[#This Row],[Vertex 2]],GroupVertices[Vertex],0)),1,1,"")</f>
        <v>1</v>
      </c>
      <c r="BD83" s="71"/>
      <c r="BE83" s="72"/>
      <c r="BF83" s="71"/>
      <c r="BG83" s="72"/>
      <c r="BH83" s="71"/>
      <c r="BI83" s="72"/>
      <c r="BJ83" s="71"/>
      <c r="BK83" s="72"/>
      <c r="BL83" s="71"/>
    </row>
    <row r="84" spans="1:64" ht="15">
      <c r="A84" s="57" t="s">
        <v>291</v>
      </c>
      <c r="B84" s="57" t="s">
        <v>323</v>
      </c>
      <c r="C84" s="58"/>
      <c r="D84" s="59"/>
      <c r="E84" s="60"/>
      <c r="F84" s="61"/>
      <c r="G84" s="58"/>
      <c r="H84" s="62"/>
      <c r="I84" s="74"/>
      <c r="J84" s="74"/>
      <c r="K84" s="64" t="s">
        <v>65</v>
      </c>
      <c r="L84" s="75">
        <v>84</v>
      </c>
      <c r="M84" s="75"/>
      <c r="N84" s="73"/>
      <c r="O84" s="84" t="s">
        <v>329</v>
      </c>
      <c r="P84" s="87">
        <v>43507.68106481482</v>
      </c>
      <c r="Q84" s="84" t="s">
        <v>331</v>
      </c>
      <c r="R84" s="84"/>
      <c r="S84" s="84"/>
      <c r="T84" s="84"/>
      <c r="U84" s="84"/>
      <c r="V84" s="89" t="s">
        <v>407</v>
      </c>
      <c r="W84" s="87">
        <v>43507.68106481482</v>
      </c>
      <c r="X84" s="89" t="s">
        <v>488</v>
      </c>
      <c r="Y84" s="84"/>
      <c r="Z84" s="84"/>
      <c r="AA84" s="92" t="s">
        <v>577</v>
      </c>
      <c r="AB84" s="84"/>
      <c r="AC84" s="84" t="b">
        <v>0</v>
      </c>
      <c r="AD84" s="84">
        <v>0</v>
      </c>
      <c r="AE84" s="92" t="s">
        <v>620</v>
      </c>
      <c r="AF84" s="84" t="b">
        <v>1</v>
      </c>
      <c r="AG84" s="84" t="s">
        <v>624</v>
      </c>
      <c r="AH84" s="84"/>
      <c r="AI84" s="92" t="s">
        <v>626</v>
      </c>
      <c r="AJ84" s="84" t="b">
        <v>0</v>
      </c>
      <c r="AK84" s="84">
        <v>59</v>
      </c>
      <c r="AL84" s="92" t="s">
        <v>610</v>
      </c>
      <c r="AM84" s="84" t="s">
        <v>632</v>
      </c>
      <c r="AN84" s="84" t="b">
        <v>0</v>
      </c>
      <c r="AO84" s="92" t="s">
        <v>610</v>
      </c>
      <c r="AP84" s="84" t="s">
        <v>197</v>
      </c>
      <c r="AQ84" s="84">
        <v>0</v>
      </c>
      <c r="AR84" s="84">
        <v>0</v>
      </c>
      <c r="AS84" s="84"/>
      <c r="AT84" s="84"/>
      <c r="AU84" s="84"/>
      <c r="AV84" s="84"/>
      <c r="AW84" s="84"/>
      <c r="AX84" s="84"/>
      <c r="AY84" s="84"/>
      <c r="AZ84" s="84"/>
      <c r="BA84" s="84">
        <v>1</v>
      </c>
      <c r="BB84" s="83" t="str">
        <f>REPLACE(INDEX(GroupVertices[Group],MATCH(Edges36[[#This Row],[Vertex 1]],GroupVertices[Vertex],0)),1,1,"")</f>
        <v>1</v>
      </c>
      <c r="BC84" s="83" t="str">
        <f>REPLACE(INDEX(GroupVertices[Group],MATCH(Edges36[[#This Row],[Vertex 2]],GroupVertices[Vertex],0)),1,1,"")</f>
        <v>1</v>
      </c>
      <c r="BD84" s="71">
        <v>0</v>
      </c>
      <c r="BE84" s="72">
        <v>0</v>
      </c>
      <c r="BF84" s="71">
        <v>0</v>
      </c>
      <c r="BG84" s="72">
        <v>0</v>
      </c>
      <c r="BH84" s="71">
        <v>0</v>
      </c>
      <c r="BI84" s="72">
        <v>0</v>
      </c>
      <c r="BJ84" s="71">
        <v>27</v>
      </c>
      <c r="BK84" s="72">
        <v>100</v>
      </c>
      <c r="BL84" s="71">
        <v>27</v>
      </c>
    </row>
    <row r="85" spans="1:64" ht="15">
      <c r="A85" s="57" t="s">
        <v>303</v>
      </c>
      <c r="B85" s="57" t="s">
        <v>286</v>
      </c>
      <c r="C85" s="58"/>
      <c r="D85" s="59"/>
      <c r="E85" s="60"/>
      <c r="F85" s="61"/>
      <c r="G85" s="58"/>
      <c r="H85" s="62"/>
      <c r="I85" s="74"/>
      <c r="J85" s="74"/>
      <c r="K85" s="64" t="s">
        <v>65</v>
      </c>
      <c r="L85" s="75">
        <v>85</v>
      </c>
      <c r="M85" s="75"/>
      <c r="N85" s="73"/>
      <c r="O85" s="84" t="s">
        <v>327</v>
      </c>
      <c r="P85" s="87">
        <v>43507.68299768519</v>
      </c>
      <c r="Q85" s="84" t="s">
        <v>331</v>
      </c>
      <c r="R85" s="84"/>
      <c r="S85" s="84"/>
      <c r="T85" s="84"/>
      <c r="U85" s="84"/>
      <c r="V85" s="89" t="s">
        <v>417</v>
      </c>
      <c r="W85" s="87">
        <v>43507.68299768519</v>
      </c>
      <c r="X85" s="89" t="s">
        <v>499</v>
      </c>
      <c r="Y85" s="84"/>
      <c r="Z85" s="84"/>
      <c r="AA85" s="92" t="s">
        <v>588</v>
      </c>
      <c r="AB85" s="84"/>
      <c r="AC85" s="84" t="b">
        <v>0</v>
      </c>
      <c r="AD85" s="84">
        <v>0</v>
      </c>
      <c r="AE85" s="92" t="s">
        <v>620</v>
      </c>
      <c r="AF85" s="84" t="b">
        <v>1</v>
      </c>
      <c r="AG85" s="84" t="s">
        <v>624</v>
      </c>
      <c r="AH85" s="84"/>
      <c r="AI85" s="92" t="s">
        <v>626</v>
      </c>
      <c r="AJ85" s="84" t="b">
        <v>0</v>
      </c>
      <c r="AK85" s="84">
        <v>59</v>
      </c>
      <c r="AL85" s="92" t="s">
        <v>610</v>
      </c>
      <c r="AM85" s="84" t="s">
        <v>632</v>
      </c>
      <c r="AN85" s="84" t="b">
        <v>0</v>
      </c>
      <c r="AO85" s="92" t="s">
        <v>610</v>
      </c>
      <c r="AP85" s="84" t="s">
        <v>197</v>
      </c>
      <c r="AQ85" s="84">
        <v>0</v>
      </c>
      <c r="AR85" s="84">
        <v>0</v>
      </c>
      <c r="AS85" s="84"/>
      <c r="AT85" s="84"/>
      <c r="AU85" s="84"/>
      <c r="AV85" s="84"/>
      <c r="AW85" s="84"/>
      <c r="AX85" s="84"/>
      <c r="AY85" s="84"/>
      <c r="AZ85" s="84"/>
      <c r="BA85" s="84">
        <v>1</v>
      </c>
      <c r="BB85" s="83" t="str">
        <f>REPLACE(INDEX(GroupVertices[Group],MATCH(Edges36[[#This Row],[Vertex 1]],GroupVertices[Vertex],0)),1,1,"")</f>
        <v>1</v>
      </c>
      <c r="BC85" s="83" t="str">
        <f>REPLACE(INDEX(GroupVertices[Group],MATCH(Edges36[[#This Row],[Vertex 2]],GroupVertices[Vertex],0)),1,1,"")</f>
        <v>1</v>
      </c>
      <c r="BD85" s="71"/>
      <c r="BE85" s="72"/>
      <c r="BF85" s="71"/>
      <c r="BG85" s="72"/>
      <c r="BH85" s="71"/>
      <c r="BI85" s="72"/>
      <c r="BJ85" s="71"/>
      <c r="BK85" s="72"/>
      <c r="BL85" s="71"/>
    </row>
    <row r="86" spans="1:64" ht="15">
      <c r="A86" s="57" t="s">
        <v>303</v>
      </c>
      <c r="B86" s="57" t="s">
        <v>323</v>
      </c>
      <c r="C86" s="58"/>
      <c r="D86" s="59"/>
      <c r="E86" s="60"/>
      <c r="F86" s="61"/>
      <c r="G86" s="58"/>
      <c r="H86" s="62"/>
      <c r="I86" s="74"/>
      <c r="J86" s="74"/>
      <c r="K86" s="64" t="s">
        <v>65</v>
      </c>
      <c r="L86" s="75">
        <v>86</v>
      </c>
      <c r="M86" s="75"/>
      <c r="N86" s="73"/>
      <c r="O86" s="84" t="s">
        <v>329</v>
      </c>
      <c r="P86" s="87">
        <v>43507.68299768519</v>
      </c>
      <c r="Q86" s="84" t="s">
        <v>331</v>
      </c>
      <c r="R86" s="84"/>
      <c r="S86" s="84"/>
      <c r="T86" s="84"/>
      <c r="U86" s="84"/>
      <c r="V86" s="89" t="s">
        <v>417</v>
      </c>
      <c r="W86" s="87">
        <v>43507.68299768519</v>
      </c>
      <c r="X86" s="89" t="s">
        <v>499</v>
      </c>
      <c r="Y86" s="84"/>
      <c r="Z86" s="84"/>
      <c r="AA86" s="92" t="s">
        <v>588</v>
      </c>
      <c r="AB86" s="84"/>
      <c r="AC86" s="84" t="b">
        <v>0</v>
      </c>
      <c r="AD86" s="84">
        <v>0</v>
      </c>
      <c r="AE86" s="92" t="s">
        <v>620</v>
      </c>
      <c r="AF86" s="84" t="b">
        <v>1</v>
      </c>
      <c r="AG86" s="84" t="s">
        <v>624</v>
      </c>
      <c r="AH86" s="84"/>
      <c r="AI86" s="92" t="s">
        <v>626</v>
      </c>
      <c r="AJ86" s="84" t="b">
        <v>0</v>
      </c>
      <c r="AK86" s="84">
        <v>59</v>
      </c>
      <c r="AL86" s="92" t="s">
        <v>610</v>
      </c>
      <c r="AM86" s="84" t="s">
        <v>632</v>
      </c>
      <c r="AN86" s="84" t="b">
        <v>0</v>
      </c>
      <c r="AO86" s="92" t="s">
        <v>610</v>
      </c>
      <c r="AP86" s="84" t="s">
        <v>197</v>
      </c>
      <c r="AQ86" s="84">
        <v>0</v>
      </c>
      <c r="AR86" s="84">
        <v>0</v>
      </c>
      <c r="AS86" s="84"/>
      <c r="AT86" s="84"/>
      <c r="AU86" s="84"/>
      <c r="AV86" s="84"/>
      <c r="AW86" s="84"/>
      <c r="AX86" s="84"/>
      <c r="AY86" s="84"/>
      <c r="AZ86" s="84"/>
      <c r="BA86" s="84">
        <v>1</v>
      </c>
      <c r="BB86" s="83" t="str">
        <f>REPLACE(INDEX(GroupVertices[Group],MATCH(Edges36[[#This Row],[Vertex 1]],GroupVertices[Vertex],0)),1,1,"")</f>
        <v>1</v>
      </c>
      <c r="BC86" s="83" t="str">
        <f>REPLACE(INDEX(GroupVertices[Group],MATCH(Edges36[[#This Row],[Vertex 2]],GroupVertices[Vertex],0)),1,1,"")</f>
        <v>1</v>
      </c>
      <c r="BD86" s="71">
        <v>0</v>
      </c>
      <c r="BE86" s="72">
        <v>0</v>
      </c>
      <c r="BF86" s="71">
        <v>0</v>
      </c>
      <c r="BG86" s="72">
        <v>0</v>
      </c>
      <c r="BH86" s="71">
        <v>0</v>
      </c>
      <c r="BI86" s="72">
        <v>0</v>
      </c>
      <c r="BJ86" s="71">
        <v>27</v>
      </c>
      <c r="BK86" s="72">
        <v>100</v>
      </c>
      <c r="BL86" s="71">
        <v>27</v>
      </c>
    </row>
    <row r="87" spans="1:64" ht="15">
      <c r="A87" s="57" t="s">
        <v>292</v>
      </c>
      <c r="B87" s="57" t="s">
        <v>286</v>
      </c>
      <c r="C87" s="58"/>
      <c r="D87" s="59"/>
      <c r="E87" s="60"/>
      <c r="F87" s="61"/>
      <c r="G87" s="58"/>
      <c r="H87" s="62"/>
      <c r="I87" s="74"/>
      <c r="J87" s="74"/>
      <c r="K87" s="64" t="s">
        <v>65</v>
      </c>
      <c r="L87" s="75">
        <v>87</v>
      </c>
      <c r="M87" s="75"/>
      <c r="N87" s="73"/>
      <c r="O87" s="84" t="s">
        <v>327</v>
      </c>
      <c r="P87" s="87">
        <v>43507.70429398148</v>
      </c>
      <c r="Q87" s="84" t="s">
        <v>331</v>
      </c>
      <c r="R87" s="84"/>
      <c r="S87" s="84"/>
      <c r="T87" s="84"/>
      <c r="U87" s="84"/>
      <c r="V87" s="89" t="s">
        <v>408</v>
      </c>
      <c r="W87" s="87">
        <v>43507.70429398148</v>
      </c>
      <c r="X87" s="89" t="s">
        <v>489</v>
      </c>
      <c r="Y87" s="84"/>
      <c r="Z87" s="84"/>
      <c r="AA87" s="92" t="s">
        <v>578</v>
      </c>
      <c r="AB87" s="84"/>
      <c r="AC87" s="84" t="b">
        <v>0</v>
      </c>
      <c r="AD87" s="84">
        <v>0</v>
      </c>
      <c r="AE87" s="92" t="s">
        <v>620</v>
      </c>
      <c r="AF87" s="84" t="b">
        <v>1</v>
      </c>
      <c r="AG87" s="84" t="s">
        <v>624</v>
      </c>
      <c r="AH87" s="84"/>
      <c r="AI87" s="92" t="s">
        <v>626</v>
      </c>
      <c r="AJ87" s="84" t="b">
        <v>0</v>
      </c>
      <c r="AK87" s="84">
        <v>59</v>
      </c>
      <c r="AL87" s="92" t="s">
        <v>610</v>
      </c>
      <c r="AM87" s="84" t="s">
        <v>630</v>
      </c>
      <c r="AN87" s="84" t="b">
        <v>0</v>
      </c>
      <c r="AO87" s="92" t="s">
        <v>610</v>
      </c>
      <c r="AP87" s="84" t="s">
        <v>197</v>
      </c>
      <c r="AQ87" s="84">
        <v>0</v>
      </c>
      <c r="AR87" s="84">
        <v>0</v>
      </c>
      <c r="AS87" s="84"/>
      <c r="AT87" s="84"/>
      <c r="AU87" s="84"/>
      <c r="AV87" s="84"/>
      <c r="AW87" s="84"/>
      <c r="AX87" s="84"/>
      <c r="AY87" s="84"/>
      <c r="AZ87" s="84"/>
      <c r="BA87" s="84">
        <v>1</v>
      </c>
      <c r="BB87" s="83" t="str">
        <f>REPLACE(INDEX(GroupVertices[Group],MATCH(Edges36[[#This Row],[Vertex 1]],GroupVertices[Vertex],0)),1,1,"")</f>
        <v>1</v>
      </c>
      <c r="BC87" s="83" t="str">
        <f>REPLACE(INDEX(GroupVertices[Group],MATCH(Edges36[[#This Row],[Vertex 2]],GroupVertices[Vertex],0)),1,1,"")</f>
        <v>1</v>
      </c>
      <c r="BD87" s="71"/>
      <c r="BE87" s="72"/>
      <c r="BF87" s="71"/>
      <c r="BG87" s="72"/>
      <c r="BH87" s="71"/>
      <c r="BI87" s="72"/>
      <c r="BJ87" s="71"/>
      <c r="BK87" s="72"/>
      <c r="BL87" s="71"/>
    </row>
    <row r="88" spans="1:64" ht="15">
      <c r="A88" s="57" t="s">
        <v>292</v>
      </c>
      <c r="B88" s="57" t="s">
        <v>323</v>
      </c>
      <c r="C88" s="58"/>
      <c r="D88" s="59"/>
      <c r="E88" s="60"/>
      <c r="F88" s="61"/>
      <c r="G88" s="58"/>
      <c r="H88" s="62"/>
      <c r="I88" s="74"/>
      <c r="J88" s="74"/>
      <c r="K88" s="64" t="s">
        <v>65</v>
      </c>
      <c r="L88" s="75">
        <v>88</v>
      </c>
      <c r="M88" s="75"/>
      <c r="N88" s="73"/>
      <c r="O88" s="84" t="s">
        <v>329</v>
      </c>
      <c r="P88" s="87">
        <v>43507.70429398148</v>
      </c>
      <c r="Q88" s="84" t="s">
        <v>331</v>
      </c>
      <c r="R88" s="84"/>
      <c r="S88" s="84"/>
      <c r="T88" s="84"/>
      <c r="U88" s="84"/>
      <c r="V88" s="89" t="s">
        <v>408</v>
      </c>
      <c r="W88" s="87">
        <v>43507.70429398148</v>
      </c>
      <c r="X88" s="89" t="s">
        <v>489</v>
      </c>
      <c r="Y88" s="84"/>
      <c r="Z88" s="84"/>
      <c r="AA88" s="92" t="s">
        <v>578</v>
      </c>
      <c r="AB88" s="84"/>
      <c r="AC88" s="84" t="b">
        <v>0</v>
      </c>
      <c r="AD88" s="84">
        <v>0</v>
      </c>
      <c r="AE88" s="92" t="s">
        <v>620</v>
      </c>
      <c r="AF88" s="84" t="b">
        <v>1</v>
      </c>
      <c r="AG88" s="84" t="s">
        <v>624</v>
      </c>
      <c r="AH88" s="84"/>
      <c r="AI88" s="92" t="s">
        <v>626</v>
      </c>
      <c r="AJ88" s="84" t="b">
        <v>0</v>
      </c>
      <c r="AK88" s="84">
        <v>59</v>
      </c>
      <c r="AL88" s="92" t="s">
        <v>610</v>
      </c>
      <c r="AM88" s="84" t="s">
        <v>630</v>
      </c>
      <c r="AN88" s="84" t="b">
        <v>0</v>
      </c>
      <c r="AO88" s="92" t="s">
        <v>610</v>
      </c>
      <c r="AP88" s="84" t="s">
        <v>197</v>
      </c>
      <c r="AQ88" s="84">
        <v>0</v>
      </c>
      <c r="AR88" s="84">
        <v>0</v>
      </c>
      <c r="AS88" s="84"/>
      <c r="AT88" s="84"/>
      <c r="AU88" s="84"/>
      <c r="AV88" s="84"/>
      <c r="AW88" s="84"/>
      <c r="AX88" s="84"/>
      <c r="AY88" s="84"/>
      <c r="AZ88" s="84"/>
      <c r="BA88" s="84">
        <v>1</v>
      </c>
      <c r="BB88" s="83" t="str">
        <f>REPLACE(INDEX(GroupVertices[Group],MATCH(Edges36[[#This Row],[Vertex 1]],GroupVertices[Vertex],0)),1,1,"")</f>
        <v>1</v>
      </c>
      <c r="BC88" s="83" t="str">
        <f>REPLACE(INDEX(GroupVertices[Group],MATCH(Edges36[[#This Row],[Vertex 2]],GroupVertices[Vertex],0)),1,1,"")</f>
        <v>1</v>
      </c>
      <c r="BD88" s="71">
        <v>0</v>
      </c>
      <c r="BE88" s="72">
        <v>0</v>
      </c>
      <c r="BF88" s="71">
        <v>0</v>
      </c>
      <c r="BG88" s="72">
        <v>0</v>
      </c>
      <c r="BH88" s="71">
        <v>0</v>
      </c>
      <c r="BI88" s="72">
        <v>0</v>
      </c>
      <c r="BJ88" s="71">
        <v>27</v>
      </c>
      <c r="BK88" s="72">
        <v>100</v>
      </c>
      <c r="BL88" s="71">
        <v>27</v>
      </c>
    </row>
    <row r="89" spans="1:64" ht="15">
      <c r="A89" s="57" t="s">
        <v>294</v>
      </c>
      <c r="B89" s="57" t="s">
        <v>286</v>
      </c>
      <c r="C89" s="58"/>
      <c r="D89" s="59"/>
      <c r="E89" s="60"/>
      <c r="F89" s="61"/>
      <c r="G89" s="58"/>
      <c r="H89" s="62"/>
      <c r="I89" s="74"/>
      <c r="J89" s="74"/>
      <c r="K89" s="64" t="s">
        <v>65</v>
      </c>
      <c r="L89" s="75">
        <v>89</v>
      </c>
      <c r="M89" s="75"/>
      <c r="N89" s="73"/>
      <c r="O89" s="84" t="s">
        <v>327</v>
      </c>
      <c r="P89" s="87">
        <v>43507.74387731482</v>
      </c>
      <c r="Q89" s="84" t="s">
        <v>331</v>
      </c>
      <c r="R89" s="84"/>
      <c r="S89" s="84"/>
      <c r="T89" s="84"/>
      <c r="U89" s="84"/>
      <c r="V89" s="89" t="s">
        <v>410</v>
      </c>
      <c r="W89" s="87">
        <v>43507.74387731482</v>
      </c>
      <c r="X89" s="89" t="s">
        <v>491</v>
      </c>
      <c r="Y89" s="84"/>
      <c r="Z89" s="84"/>
      <c r="AA89" s="92" t="s">
        <v>580</v>
      </c>
      <c r="AB89" s="84"/>
      <c r="AC89" s="84" t="b">
        <v>0</v>
      </c>
      <c r="AD89" s="84">
        <v>0</v>
      </c>
      <c r="AE89" s="92" t="s">
        <v>620</v>
      </c>
      <c r="AF89" s="84" t="b">
        <v>1</v>
      </c>
      <c r="AG89" s="84" t="s">
        <v>624</v>
      </c>
      <c r="AH89" s="84"/>
      <c r="AI89" s="92" t="s">
        <v>626</v>
      </c>
      <c r="AJ89" s="84" t="b">
        <v>0</v>
      </c>
      <c r="AK89" s="84">
        <v>59</v>
      </c>
      <c r="AL89" s="92" t="s">
        <v>610</v>
      </c>
      <c r="AM89" s="84" t="s">
        <v>630</v>
      </c>
      <c r="AN89" s="84" t="b">
        <v>0</v>
      </c>
      <c r="AO89" s="92" t="s">
        <v>610</v>
      </c>
      <c r="AP89" s="84" t="s">
        <v>197</v>
      </c>
      <c r="AQ89" s="84">
        <v>0</v>
      </c>
      <c r="AR89" s="84">
        <v>0</v>
      </c>
      <c r="AS89" s="84"/>
      <c r="AT89" s="84"/>
      <c r="AU89" s="84"/>
      <c r="AV89" s="84"/>
      <c r="AW89" s="84"/>
      <c r="AX89" s="84"/>
      <c r="AY89" s="84"/>
      <c r="AZ89" s="84"/>
      <c r="BA89" s="84">
        <v>1</v>
      </c>
      <c r="BB89" s="83" t="str">
        <f>REPLACE(INDEX(GroupVertices[Group],MATCH(Edges36[[#This Row],[Vertex 1]],GroupVertices[Vertex],0)),1,1,"")</f>
        <v>1</v>
      </c>
      <c r="BC89" s="83" t="str">
        <f>REPLACE(INDEX(GroupVertices[Group],MATCH(Edges36[[#This Row],[Vertex 2]],GroupVertices[Vertex],0)),1,1,"")</f>
        <v>1</v>
      </c>
      <c r="BD89" s="71"/>
      <c r="BE89" s="72"/>
      <c r="BF89" s="71"/>
      <c r="BG89" s="72"/>
      <c r="BH89" s="71"/>
      <c r="BI89" s="72"/>
      <c r="BJ89" s="71"/>
      <c r="BK89" s="72"/>
      <c r="BL89" s="71"/>
    </row>
    <row r="90" spans="1:64" ht="15">
      <c r="A90" s="57" t="s">
        <v>294</v>
      </c>
      <c r="B90" s="57" t="s">
        <v>323</v>
      </c>
      <c r="C90" s="58"/>
      <c r="D90" s="59"/>
      <c r="E90" s="60"/>
      <c r="F90" s="61"/>
      <c r="G90" s="58"/>
      <c r="H90" s="62"/>
      <c r="I90" s="74"/>
      <c r="J90" s="74"/>
      <c r="K90" s="64" t="s">
        <v>65</v>
      </c>
      <c r="L90" s="75">
        <v>90</v>
      </c>
      <c r="M90" s="75"/>
      <c r="N90" s="73"/>
      <c r="O90" s="84" t="s">
        <v>329</v>
      </c>
      <c r="P90" s="87">
        <v>43507.74387731482</v>
      </c>
      <c r="Q90" s="84" t="s">
        <v>331</v>
      </c>
      <c r="R90" s="84"/>
      <c r="S90" s="84"/>
      <c r="T90" s="84"/>
      <c r="U90" s="84"/>
      <c r="V90" s="89" t="s">
        <v>410</v>
      </c>
      <c r="W90" s="87">
        <v>43507.74387731482</v>
      </c>
      <c r="X90" s="89" t="s">
        <v>491</v>
      </c>
      <c r="Y90" s="84"/>
      <c r="Z90" s="84"/>
      <c r="AA90" s="92" t="s">
        <v>580</v>
      </c>
      <c r="AB90" s="84"/>
      <c r="AC90" s="84" t="b">
        <v>0</v>
      </c>
      <c r="AD90" s="84">
        <v>0</v>
      </c>
      <c r="AE90" s="92" t="s">
        <v>620</v>
      </c>
      <c r="AF90" s="84" t="b">
        <v>1</v>
      </c>
      <c r="AG90" s="84" t="s">
        <v>624</v>
      </c>
      <c r="AH90" s="84"/>
      <c r="AI90" s="92" t="s">
        <v>626</v>
      </c>
      <c r="AJ90" s="84" t="b">
        <v>0</v>
      </c>
      <c r="AK90" s="84">
        <v>59</v>
      </c>
      <c r="AL90" s="92" t="s">
        <v>610</v>
      </c>
      <c r="AM90" s="84" t="s">
        <v>630</v>
      </c>
      <c r="AN90" s="84" t="b">
        <v>0</v>
      </c>
      <c r="AO90" s="92" t="s">
        <v>610</v>
      </c>
      <c r="AP90" s="84" t="s">
        <v>197</v>
      </c>
      <c r="AQ90" s="84">
        <v>0</v>
      </c>
      <c r="AR90" s="84">
        <v>0</v>
      </c>
      <c r="AS90" s="84"/>
      <c r="AT90" s="84"/>
      <c r="AU90" s="84"/>
      <c r="AV90" s="84"/>
      <c r="AW90" s="84"/>
      <c r="AX90" s="84"/>
      <c r="AY90" s="84"/>
      <c r="AZ90" s="84"/>
      <c r="BA90" s="84">
        <v>1</v>
      </c>
      <c r="BB90" s="83" t="str">
        <f>REPLACE(INDEX(GroupVertices[Group],MATCH(Edges36[[#This Row],[Vertex 1]],GroupVertices[Vertex],0)),1,1,"")</f>
        <v>1</v>
      </c>
      <c r="BC90" s="83" t="str">
        <f>REPLACE(INDEX(GroupVertices[Group],MATCH(Edges36[[#This Row],[Vertex 2]],GroupVertices[Vertex],0)),1,1,"")</f>
        <v>1</v>
      </c>
      <c r="BD90" s="71">
        <v>0</v>
      </c>
      <c r="BE90" s="72">
        <v>0</v>
      </c>
      <c r="BF90" s="71">
        <v>0</v>
      </c>
      <c r="BG90" s="72">
        <v>0</v>
      </c>
      <c r="BH90" s="71">
        <v>0</v>
      </c>
      <c r="BI90" s="72">
        <v>0</v>
      </c>
      <c r="BJ90" s="71">
        <v>27</v>
      </c>
      <c r="BK90" s="72">
        <v>100</v>
      </c>
      <c r="BL90" s="71">
        <v>27</v>
      </c>
    </row>
    <row r="91" spans="1:64" ht="15">
      <c r="A91" s="57" t="s">
        <v>293</v>
      </c>
      <c r="B91" s="57" t="s">
        <v>286</v>
      </c>
      <c r="C91" s="58"/>
      <c r="D91" s="59"/>
      <c r="E91" s="60"/>
      <c r="F91" s="61"/>
      <c r="G91" s="58"/>
      <c r="H91" s="62"/>
      <c r="I91" s="74"/>
      <c r="J91" s="74"/>
      <c r="K91" s="64" t="s">
        <v>65</v>
      </c>
      <c r="L91" s="75">
        <v>91</v>
      </c>
      <c r="M91" s="75"/>
      <c r="N91" s="73"/>
      <c r="O91" s="84" t="s">
        <v>327</v>
      </c>
      <c r="P91" s="87">
        <v>43507.7478587963</v>
      </c>
      <c r="Q91" s="84" t="s">
        <v>331</v>
      </c>
      <c r="R91" s="84"/>
      <c r="S91" s="84"/>
      <c r="T91" s="84"/>
      <c r="U91" s="84"/>
      <c r="V91" s="89" t="s">
        <v>409</v>
      </c>
      <c r="W91" s="87">
        <v>43507.7478587963</v>
      </c>
      <c r="X91" s="89" t="s">
        <v>490</v>
      </c>
      <c r="Y91" s="84"/>
      <c r="Z91" s="84"/>
      <c r="AA91" s="92" t="s">
        <v>579</v>
      </c>
      <c r="AB91" s="84"/>
      <c r="AC91" s="84" t="b">
        <v>0</v>
      </c>
      <c r="AD91" s="84">
        <v>0</v>
      </c>
      <c r="AE91" s="92" t="s">
        <v>620</v>
      </c>
      <c r="AF91" s="84" t="b">
        <v>1</v>
      </c>
      <c r="AG91" s="84" t="s">
        <v>624</v>
      </c>
      <c r="AH91" s="84"/>
      <c r="AI91" s="92" t="s">
        <v>626</v>
      </c>
      <c r="AJ91" s="84" t="b">
        <v>0</v>
      </c>
      <c r="AK91" s="84">
        <v>59</v>
      </c>
      <c r="AL91" s="92" t="s">
        <v>610</v>
      </c>
      <c r="AM91" s="84" t="s">
        <v>630</v>
      </c>
      <c r="AN91" s="84" t="b">
        <v>0</v>
      </c>
      <c r="AO91" s="92" t="s">
        <v>610</v>
      </c>
      <c r="AP91" s="84" t="s">
        <v>197</v>
      </c>
      <c r="AQ91" s="84">
        <v>0</v>
      </c>
      <c r="AR91" s="84">
        <v>0</v>
      </c>
      <c r="AS91" s="84"/>
      <c r="AT91" s="84"/>
      <c r="AU91" s="84"/>
      <c r="AV91" s="84"/>
      <c r="AW91" s="84"/>
      <c r="AX91" s="84"/>
      <c r="AY91" s="84"/>
      <c r="AZ91" s="84"/>
      <c r="BA91" s="84">
        <v>1</v>
      </c>
      <c r="BB91" s="83" t="str">
        <f>REPLACE(INDEX(GroupVertices[Group],MATCH(Edges36[[#This Row],[Vertex 1]],GroupVertices[Vertex],0)),1,1,"")</f>
        <v>1</v>
      </c>
      <c r="BC91" s="83" t="str">
        <f>REPLACE(INDEX(GroupVertices[Group],MATCH(Edges36[[#This Row],[Vertex 2]],GroupVertices[Vertex],0)),1,1,"")</f>
        <v>1</v>
      </c>
      <c r="BD91" s="71"/>
      <c r="BE91" s="72"/>
      <c r="BF91" s="71"/>
      <c r="BG91" s="72"/>
      <c r="BH91" s="71"/>
      <c r="BI91" s="72"/>
      <c r="BJ91" s="71"/>
      <c r="BK91" s="72"/>
      <c r="BL91" s="71"/>
    </row>
    <row r="92" spans="1:64" ht="15">
      <c r="A92" s="57" t="s">
        <v>293</v>
      </c>
      <c r="B92" s="57" t="s">
        <v>323</v>
      </c>
      <c r="C92" s="58"/>
      <c r="D92" s="59"/>
      <c r="E92" s="60"/>
      <c r="F92" s="61"/>
      <c r="G92" s="58"/>
      <c r="H92" s="62"/>
      <c r="I92" s="74"/>
      <c r="J92" s="74"/>
      <c r="K92" s="64" t="s">
        <v>65</v>
      </c>
      <c r="L92" s="75">
        <v>92</v>
      </c>
      <c r="M92" s="75"/>
      <c r="N92" s="73"/>
      <c r="O92" s="84" t="s">
        <v>329</v>
      </c>
      <c r="P92" s="87">
        <v>43507.7478587963</v>
      </c>
      <c r="Q92" s="84" t="s">
        <v>331</v>
      </c>
      <c r="R92" s="84"/>
      <c r="S92" s="84"/>
      <c r="T92" s="84"/>
      <c r="U92" s="84"/>
      <c r="V92" s="89" t="s">
        <v>409</v>
      </c>
      <c r="W92" s="87">
        <v>43507.7478587963</v>
      </c>
      <c r="X92" s="89" t="s">
        <v>490</v>
      </c>
      <c r="Y92" s="84"/>
      <c r="Z92" s="84"/>
      <c r="AA92" s="92" t="s">
        <v>579</v>
      </c>
      <c r="AB92" s="84"/>
      <c r="AC92" s="84" t="b">
        <v>0</v>
      </c>
      <c r="AD92" s="84">
        <v>0</v>
      </c>
      <c r="AE92" s="92" t="s">
        <v>620</v>
      </c>
      <c r="AF92" s="84" t="b">
        <v>1</v>
      </c>
      <c r="AG92" s="84" t="s">
        <v>624</v>
      </c>
      <c r="AH92" s="84"/>
      <c r="AI92" s="92" t="s">
        <v>626</v>
      </c>
      <c r="AJ92" s="84" t="b">
        <v>0</v>
      </c>
      <c r="AK92" s="84">
        <v>59</v>
      </c>
      <c r="AL92" s="92" t="s">
        <v>610</v>
      </c>
      <c r="AM92" s="84" t="s">
        <v>630</v>
      </c>
      <c r="AN92" s="84" t="b">
        <v>0</v>
      </c>
      <c r="AO92" s="92" t="s">
        <v>610</v>
      </c>
      <c r="AP92" s="84" t="s">
        <v>197</v>
      </c>
      <c r="AQ92" s="84">
        <v>0</v>
      </c>
      <c r="AR92" s="84">
        <v>0</v>
      </c>
      <c r="AS92" s="84"/>
      <c r="AT92" s="84"/>
      <c r="AU92" s="84"/>
      <c r="AV92" s="84"/>
      <c r="AW92" s="84"/>
      <c r="AX92" s="84"/>
      <c r="AY92" s="84"/>
      <c r="AZ92" s="84"/>
      <c r="BA92" s="84">
        <v>1</v>
      </c>
      <c r="BB92" s="83" t="str">
        <f>REPLACE(INDEX(GroupVertices[Group],MATCH(Edges36[[#This Row],[Vertex 1]],GroupVertices[Vertex],0)),1,1,"")</f>
        <v>1</v>
      </c>
      <c r="BC92" s="83" t="str">
        <f>REPLACE(INDEX(GroupVertices[Group],MATCH(Edges36[[#This Row],[Vertex 2]],GroupVertices[Vertex],0)),1,1,"")</f>
        <v>1</v>
      </c>
      <c r="BD92" s="71">
        <v>0</v>
      </c>
      <c r="BE92" s="72">
        <v>0</v>
      </c>
      <c r="BF92" s="71">
        <v>0</v>
      </c>
      <c r="BG92" s="72">
        <v>0</v>
      </c>
      <c r="BH92" s="71">
        <v>0</v>
      </c>
      <c r="BI92" s="72">
        <v>0</v>
      </c>
      <c r="BJ92" s="71">
        <v>27</v>
      </c>
      <c r="BK92" s="72">
        <v>100</v>
      </c>
      <c r="BL92" s="71">
        <v>27</v>
      </c>
    </row>
    <row r="93" spans="1:64" ht="15">
      <c r="A93" s="57" t="s">
        <v>252</v>
      </c>
      <c r="B93" s="57" t="s">
        <v>253</v>
      </c>
      <c r="C93" s="58"/>
      <c r="D93" s="59"/>
      <c r="E93" s="60"/>
      <c r="F93" s="61"/>
      <c r="G93" s="58"/>
      <c r="H93" s="62"/>
      <c r="I93" s="74"/>
      <c r="J93" s="74"/>
      <c r="K93" s="64" t="s">
        <v>65</v>
      </c>
      <c r="L93" s="75">
        <v>93</v>
      </c>
      <c r="M93" s="75"/>
      <c r="N93" s="73"/>
      <c r="O93" s="84" t="s">
        <v>329</v>
      </c>
      <c r="P93" s="87">
        <v>43388.53826388889</v>
      </c>
      <c r="Q93" s="84" t="s">
        <v>332</v>
      </c>
      <c r="R93" s="84"/>
      <c r="S93" s="84"/>
      <c r="T93" s="84" t="s">
        <v>353</v>
      </c>
      <c r="U93" s="89" t="s">
        <v>364</v>
      </c>
      <c r="V93" s="89" t="s">
        <v>364</v>
      </c>
      <c r="W93" s="87">
        <v>43388.53826388889</v>
      </c>
      <c r="X93" s="89" t="s">
        <v>458</v>
      </c>
      <c r="Y93" s="84"/>
      <c r="Z93" s="84"/>
      <c r="AA93" s="92" t="s">
        <v>547</v>
      </c>
      <c r="AB93" s="92" t="s">
        <v>619</v>
      </c>
      <c r="AC93" s="84" t="b">
        <v>0</v>
      </c>
      <c r="AD93" s="84">
        <v>5</v>
      </c>
      <c r="AE93" s="92" t="s">
        <v>623</v>
      </c>
      <c r="AF93" s="84" t="b">
        <v>0</v>
      </c>
      <c r="AG93" s="84" t="s">
        <v>624</v>
      </c>
      <c r="AH93" s="84"/>
      <c r="AI93" s="92" t="s">
        <v>620</v>
      </c>
      <c r="AJ93" s="84" t="b">
        <v>0</v>
      </c>
      <c r="AK93" s="84">
        <v>14</v>
      </c>
      <c r="AL93" s="92" t="s">
        <v>620</v>
      </c>
      <c r="AM93" s="84" t="s">
        <v>632</v>
      </c>
      <c r="AN93" s="84" t="b">
        <v>0</v>
      </c>
      <c r="AO93" s="92" t="s">
        <v>619</v>
      </c>
      <c r="AP93" s="84" t="s">
        <v>327</v>
      </c>
      <c r="AQ93" s="84">
        <v>0</v>
      </c>
      <c r="AR93" s="84">
        <v>0</v>
      </c>
      <c r="AS93" s="84"/>
      <c r="AT93" s="84"/>
      <c r="AU93" s="84"/>
      <c r="AV93" s="84"/>
      <c r="AW93" s="84"/>
      <c r="AX93" s="84"/>
      <c r="AY93" s="84"/>
      <c r="AZ93" s="84"/>
      <c r="BA93" s="84">
        <v>1</v>
      </c>
      <c r="BB93" s="83" t="str">
        <f>REPLACE(INDEX(GroupVertices[Group],MATCH(Edges36[[#This Row],[Vertex 1]],GroupVertices[Vertex],0)),1,1,"")</f>
        <v>5</v>
      </c>
      <c r="BC93" s="83" t="str">
        <f>REPLACE(INDEX(GroupVertices[Group],MATCH(Edges36[[#This Row],[Vertex 2]],GroupVertices[Vertex],0)),1,1,"")</f>
        <v>5</v>
      </c>
      <c r="BD93" s="71"/>
      <c r="BE93" s="72"/>
      <c r="BF93" s="71"/>
      <c r="BG93" s="72"/>
      <c r="BH93" s="71"/>
      <c r="BI93" s="72"/>
      <c r="BJ93" s="71"/>
      <c r="BK93" s="72"/>
      <c r="BL93" s="71"/>
    </row>
    <row r="94" spans="1:64" ht="15">
      <c r="A94" s="57" t="s">
        <v>252</v>
      </c>
      <c r="B94" s="57" t="s">
        <v>324</v>
      </c>
      <c r="C94" s="58"/>
      <c r="D94" s="59"/>
      <c r="E94" s="60"/>
      <c r="F94" s="61"/>
      <c r="G94" s="58"/>
      <c r="H94" s="62"/>
      <c r="I94" s="74"/>
      <c r="J94" s="74"/>
      <c r="K94" s="64" t="s">
        <v>65</v>
      </c>
      <c r="L94" s="75">
        <v>94</v>
      </c>
      <c r="M94" s="75"/>
      <c r="N94" s="73"/>
      <c r="O94" s="84" t="s">
        <v>329</v>
      </c>
      <c r="P94" s="87">
        <v>43388.53826388889</v>
      </c>
      <c r="Q94" s="84" t="s">
        <v>332</v>
      </c>
      <c r="R94" s="84"/>
      <c r="S94" s="84"/>
      <c r="T94" s="84" t="s">
        <v>353</v>
      </c>
      <c r="U94" s="89" t="s">
        <v>364</v>
      </c>
      <c r="V94" s="89" t="s">
        <v>364</v>
      </c>
      <c r="W94" s="87">
        <v>43388.53826388889</v>
      </c>
      <c r="X94" s="89" t="s">
        <v>458</v>
      </c>
      <c r="Y94" s="84"/>
      <c r="Z94" s="84"/>
      <c r="AA94" s="92" t="s">
        <v>547</v>
      </c>
      <c r="AB94" s="92" t="s">
        <v>619</v>
      </c>
      <c r="AC94" s="84" t="b">
        <v>0</v>
      </c>
      <c r="AD94" s="84">
        <v>5</v>
      </c>
      <c r="AE94" s="92" t="s">
        <v>623</v>
      </c>
      <c r="AF94" s="84" t="b">
        <v>0</v>
      </c>
      <c r="AG94" s="84" t="s">
        <v>624</v>
      </c>
      <c r="AH94" s="84"/>
      <c r="AI94" s="92" t="s">
        <v>620</v>
      </c>
      <c r="AJ94" s="84" t="b">
        <v>0</v>
      </c>
      <c r="AK94" s="84">
        <v>14</v>
      </c>
      <c r="AL94" s="92" t="s">
        <v>620</v>
      </c>
      <c r="AM94" s="84" t="s">
        <v>632</v>
      </c>
      <c r="AN94" s="84" t="b">
        <v>0</v>
      </c>
      <c r="AO94" s="92" t="s">
        <v>619</v>
      </c>
      <c r="AP94" s="84" t="s">
        <v>327</v>
      </c>
      <c r="AQ94" s="84">
        <v>0</v>
      </c>
      <c r="AR94" s="84">
        <v>0</v>
      </c>
      <c r="AS94" s="84"/>
      <c r="AT94" s="84"/>
      <c r="AU94" s="84"/>
      <c r="AV94" s="84"/>
      <c r="AW94" s="84"/>
      <c r="AX94" s="84"/>
      <c r="AY94" s="84"/>
      <c r="AZ94" s="84"/>
      <c r="BA94" s="84">
        <v>1</v>
      </c>
      <c r="BB94" s="83" t="str">
        <f>REPLACE(INDEX(GroupVertices[Group],MATCH(Edges36[[#This Row],[Vertex 1]],GroupVertices[Vertex],0)),1,1,"")</f>
        <v>5</v>
      </c>
      <c r="BC94" s="83" t="str">
        <f>REPLACE(INDEX(GroupVertices[Group],MATCH(Edges36[[#This Row],[Vertex 2]],GroupVertices[Vertex],0)),1,1,"")</f>
        <v>5</v>
      </c>
      <c r="BD94" s="71"/>
      <c r="BE94" s="72"/>
      <c r="BF94" s="71"/>
      <c r="BG94" s="72"/>
      <c r="BH94" s="71"/>
      <c r="BI94" s="72"/>
      <c r="BJ94" s="71"/>
      <c r="BK94" s="72"/>
      <c r="BL94" s="71"/>
    </row>
    <row r="95" spans="1:64" ht="15">
      <c r="A95" s="57" t="s">
        <v>252</v>
      </c>
      <c r="B95" s="57" t="s">
        <v>325</v>
      </c>
      <c r="C95" s="58"/>
      <c r="D95" s="59"/>
      <c r="E95" s="60"/>
      <c r="F95" s="61"/>
      <c r="G95" s="58"/>
      <c r="H95" s="62"/>
      <c r="I95" s="74"/>
      <c r="J95" s="74"/>
      <c r="K95" s="64" t="s">
        <v>65</v>
      </c>
      <c r="L95" s="75">
        <v>95</v>
      </c>
      <c r="M95" s="75"/>
      <c r="N95" s="73"/>
      <c r="O95" s="84" t="s">
        <v>329</v>
      </c>
      <c r="P95" s="87">
        <v>43388.53826388889</v>
      </c>
      <c r="Q95" s="84" t="s">
        <v>332</v>
      </c>
      <c r="R95" s="84"/>
      <c r="S95" s="84"/>
      <c r="T95" s="84" t="s">
        <v>353</v>
      </c>
      <c r="U95" s="89" t="s">
        <v>364</v>
      </c>
      <c r="V95" s="89" t="s">
        <v>364</v>
      </c>
      <c r="W95" s="87">
        <v>43388.53826388889</v>
      </c>
      <c r="X95" s="89" t="s">
        <v>458</v>
      </c>
      <c r="Y95" s="84"/>
      <c r="Z95" s="84"/>
      <c r="AA95" s="92" t="s">
        <v>547</v>
      </c>
      <c r="AB95" s="92" t="s">
        <v>619</v>
      </c>
      <c r="AC95" s="84" t="b">
        <v>0</v>
      </c>
      <c r="AD95" s="84">
        <v>5</v>
      </c>
      <c r="AE95" s="92" t="s">
        <v>623</v>
      </c>
      <c r="AF95" s="84" t="b">
        <v>0</v>
      </c>
      <c r="AG95" s="84" t="s">
        <v>624</v>
      </c>
      <c r="AH95" s="84"/>
      <c r="AI95" s="92" t="s">
        <v>620</v>
      </c>
      <c r="AJ95" s="84" t="b">
        <v>0</v>
      </c>
      <c r="AK95" s="84">
        <v>14</v>
      </c>
      <c r="AL95" s="92" t="s">
        <v>620</v>
      </c>
      <c r="AM95" s="84" t="s">
        <v>632</v>
      </c>
      <c r="AN95" s="84" t="b">
        <v>0</v>
      </c>
      <c r="AO95" s="92" t="s">
        <v>619</v>
      </c>
      <c r="AP95" s="84" t="s">
        <v>327</v>
      </c>
      <c r="AQ95" s="84">
        <v>0</v>
      </c>
      <c r="AR95" s="84">
        <v>0</v>
      </c>
      <c r="AS95" s="84"/>
      <c r="AT95" s="84"/>
      <c r="AU95" s="84"/>
      <c r="AV95" s="84"/>
      <c r="AW95" s="84"/>
      <c r="AX95" s="84"/>
      <c r="AY95" s="84"/>
      <c r="AZ95" s="84"/>
      <c r="BA95" s="84">
        <v>1</v>
      </c>
      <c r="BB95" s="83" t="str">
        <f>REPLACE(INDEX(GroupVertices[Group],MATCH(Edges36[[#This Row],[Vertex 1]],GroupVertices[Vertex],0)),1,1,"")</f>
        <v>5</v>
      </c>
      <c r="BC95" s="83" t="str">
        <f>REPLACE(INDEX(GroupVertices[Group],MATCH(Edges36[[#This Row],[Vertex 2]],GroupVertices[Vertex],0)),1,1,"")</f>
        <v>5</v>
      </c>
      <c r="BD95" s="71"/>
      <c r="BE95" s="72"/>
      <c r="BF95" s="71"/>
      <c r="BG95" s="72"/>
      <c r="BH95" s="71"/>
      <c r="BI95" s="72"/>
      <c r="BJ95" s="71"/>
      <c r="BK95" s="72"/>
      <c r="BL95" s="71"/>
    </row>
    <row r="96" spans="1:64" ht="15">
      <c r="A96" s="57" t="s">
        <v>252</v>
      </c>
      <c r="B96" s="57" t="s">
        <v>259</v>
      </c>
      <c r="C96" s="58"/>
      <c r="D96" s="59"/>
      <c r="E96" s="60"/>
      <c r="F96" s="61"/>
      <c r="G96" s="58"/>
      <c r="H96" s="62"/>
      <c r="I96" s="74"/>
      <c r="J96" s="74"/>
      <c r="K96" s="64" t="s">
        <v>65</v>
      </c>
      <c r="L96" s="75">
        <v>96</v>
      </c>
      <c r="M96" s="75"/>
      <c r="N96" s="73"/>
      <c r="O96" s="84" t="s">
        <v>328</v>
      </c>
      <c r="P96" s="87">
        <v>43388.53826388889</v>
      </c>
      <c r="Q96" s="84" t="s">
        <v>332</v>
      </c>
      <c r="R96" s="84"/>
      <c r="S96" s="84"/>
      <c r="T96" s="84" t="s">
        <v>353</v>
      </c>
      <c r="U96" s="89" t="s">
        <v>364</v>
      </c>
      <c r="V96" s="89" t="s">
        <v>364</v>
      </c>
      <c r="W96" s="87">
        <v>43388.53826388889</v>
      </c>
      <c r="X96" s="89" t="s">
        <v>458</v>
      </c>
      <c r="Y96" s="84"/>
      <c r="Z96" s="84"/>
      <c r="AA96" s="92" t="s">
        <v>547</v>
      </c>
      <c r="AB96" s="92" t="s">
        <v>619</v>
      </c>
      <c r="AC96" s="84" t="b">
        <v>0</v>
      </c>
      <c r="AD96" s="84">
        <v>5</v>
      </c>
      <c r="AE96" s="92" t="s">
        <v>623</v>
      </c>
      <c r="AF96" s="84" t="b">
        <v>0</v>
      </c>
      <c r="AG96" s="84" t="s">
        <v>624</v>
      </c>
      <c r="AH96" s="84"/>
      <c r="AI96" s="92" t="s">
        <v>620</v>
      </c>
      <c r="AJ96" s="84" t="b">
        <v>0</v>
      </c>
      <c r="AK96" s="84">
        <v>14</v>
      </c>
      <c r="AL96" s="92" t="s">
        <v>620</v>
      </c>
      <c r="AM96" s="84" t="s">
        <v>632</v>
      </c>
      <c r="AN96" s="84" t="b">
        <v>0</v>
      </c>
      <c r="AO96" s="92" t="s">
        <v>619</v>
      </c>
      <c r="AP96" s="84" t="s">
        <v>327</v>
      </c>
      <c r="AQ96" s="84">
        <v>0</v>
      </c>
      <c r="AR96" s="84">
        <v>0</v>
      </c>
      <c r="AS96" s="84"/>
      <c r="AT96" s="84"/>
      <c r="AU96" s="84"/>
      <c r="AV96" s="84"/>
      <c r="AW96" s="84"/>
      <c r="AX96" s="84"/>
      <c r="AY96" s="84"/>
      <c r="AZ96" s="84"/>
      <c r="BA96" s="84">
        <v>1</v>
      </c>
      <c r="BB96" s="83" t="str">
        <f>REPLACE(INDEX(GroupVertices[Group],MATCH(Edges36[[#This Row],[Vertex 1]],GroupVertices[Vertex],0)),1,1,"")</f>
        <v>5</v>
      </c>
      <c r="BC96" s="83" t="str">
        <f>REPLACE(INDEX(GroupVertices[Group],MATCH(Edges36[[#This Row],[Vertex 2]],GroupVertices[Vertex],0)),1,1,"")</f>
        <v>5</v>
      </c>
      <c r="BD96" s="71">
        <v>0</v>
      </c>
      <c r="BE96" s="72">
        <v>0</v>
      </c>
      <c r="BF96" s="71">
        <v>0</v>
      </c>
      <c r="BG96" s="72">
        <v>0</v>
      </c>
      <c r="BH96" s="71">
        <v>0</v>
      </c>
      <c r="BI96" s="72">
        <v>0</v>
      </c>
      <c r="BJ96" s="71">
        <v>12</v>
      </c>
      <c r="BK96" s="72">
        <v>100</v>
      </c>
      <c r="BL96" s="71">
        <v>12</v>
      </c>
    </row>
    <row r="97" spans="1:64" ht="15">
      <c r="A97" s="57" t="s">
        <v>235</v>
      </c>
      <c r="B97" s="57" t="s">
        <v>252</v>
      </c>
      <c r="C97" s="58"/>
      <c r="D97" s="59"/>
      <c r="E97" s="60"/>
      <c r="F97" s="61"/>
      <c r="G97" s="58"/>
      <c r="H97" s="62"/>
      <c r="I97" s="74"/>
      <c r="J97" s="74"/>
      <c r="K97" s="64" t="s">
        <v>65</v>
      </c>
      <c r="L97" s="75">
        <v>97</v>
      </c>
      <c r="M97" s="75"/>
      <c r="N97" s="73"/>
      <c r="O97" s="84" t="s">
        <v>327</v>
      </c>
      <c r="P97" s="87">
        <v>43507.821805555555</v>
      </c>
      <c r="Q97" s="84" t="s">
        <v>332</v>
      </c>
      <c r="R97" s="84"/>
      <c r="S97" s="84"/>
      <c r="T97" s="84" t="s">
        <v>353</v>
      </c>
      <c r="U97" s="84"/>
      <c r="V97" s="89" t="s">
        <v>368</v>
      </c>
      <c r="W97" s="87">
        <v>43507.821805555555</v>
      </c>
      <c r="X97" s="89" t="s">
        <v>441</v>
      </c>
      <c r="Y97" s="84"/>
      <c r="Z97" s="84"/>
      <c r="AA97" s="92" t="s">
        <v>530</v>
      </c>
      <c r="AB97" s="84"/>
      <c r="AC97" s="84" t="b">
        <v>0</v>
      </c>
      <c r="AD97" s="84">
        <v>0</v>
      </c>
      <c r="AE97" s="92" t="s">
        <v>620</v>
      </c>
      <c r="AF97" s="84" t="b">
        <v>0</v>
      </c>
      <c r="AG97" s="84" t="s">
        <v>624</v>
      </c>
      <c r="AH97" s="84"/>
      <c r="AI97" s="92" t="s">
        <v>620</v>
      </c>
      <c r="AJ97" s="84" t="b">
        <v>0</v>
      </c>
      <c r="AK97" s="84">
        <v>14</v>
      </c>
      <c r="AL97" s="92" t="s">
        <v>547</v>
      </c>
      <c r="AM97" s="84" t="s">
        <v>631</v>
      </c>
      <c r="AN97" s="84" t="b">
        <v>0</v>
      </c>
      <c r="AO97" s="92" t="s">
        <v>547</v>
      </c>
      <c r="AP97" s="84" t="s">
        <v>197</v>
      </c>
      <c r="AQ97" s="84">
        <v>0</v>
      </c>
      <c r="AR97" s="84">
        <v>0</v>
      </c>
      <c r="AS97" s="84"/>
      <c r="AT97" s="84"/>
      <c r="AU97" s="84"/>
      <c r="AV97" s="84"/>
      <c r="AW97" s="84"/>
      <c r="AX97" s="84"/>
      <c r="AY97" s="84"/>
      <c r="AZ97" s="84"/>
      <c r="BA97" s="84">
        <v>1</v>
      </c>
      <c r="BB97" s="83" t="str">
        <f>REPLACE(INDEX(GroupVertices[Group],MATCH(Edges36[[#This Row],[Vertex 1]],GroupVertices[Vertex],0)),1,1,"")</f>
        <v>5</v>
      </c>
      <c r="BC97" s="83" t="str">
        <f>REPLACE(INDEX(GroupVertices[Group],MATCH(Edges36[[#This Row],[Vertex 2]],GroupVertices[Vertex],0)),1,1,"")</f>
        <v>5</v>
      </c>
      <c r="BD97" s="71"/>
      <c r="BE97" s="72"/>
      <c r="BF97" s="71"/>
      <c r="BG97" s="72"/>
      <c r="BH97" s="71"/>
      <c r="BI97" s="72"/>
      <c r="BJ97" s="71"/>
      <c r="BK97" s="72"/>
      <c r="BL97" s="71"/>
    </row>
    <row r="98" spans="1:64" ht="15">
      <c r="A98" s="57" t="s">
        <v>235</v>
      </c>
      <c r="B98" s="57" t="s">
        <v>253</v>
      </c>
      <c r="C98" s="58"/>
      <c r="D98" s="59"/>
      <c r="E98" s="60"/>
      <c r="F98" s="61"/>
      <c r="G98" s="58"/>
      <c r="H98" s="62"/>
      <c r="I98" s="74"/>
      <c r="J98" s="74"/>
      <c r="K98" s="64" t="s">
        <v>65</v>
      </c>
      <c r="L98" s="75">
        <v>98</v>
      </c>
      <c r="M98" s="75"/>
      <c r="N98" s="73"/>
      <c r="O98" s="84" t="s">
        <v>329</v>
      </c>
      <c r="P98" s="87">
        <v>43507.821805555555</v>
      </c>
      <c r="Q98" s="84" t="s">
        <v>332</v>
      </c>
      <c r="R98" s="84"/>
      <c r="S98" s="84"/>
      <c r="T98" s="84" t="s">
        <v>353</v>
      </c>
      <c r="U98" s="84"/>
      <c r="V98" s="89" t="s">
        <v>368</v>
      </c>
      <c r="W98" s="87">
        <v>43507.821805555555</v>
      </c>
      <c r="X98" s="89" t="s">
        <v>441</v>
      </c>
      <c r="Y98" s="84"/>
      <c r="Z98" s="84"/>
      <c r="AA98" s="92" t="s">
        <v>530</v>
      </c>
      <c r="AB98" s="84"/>
      <c r="AC98" s="84" t="b">
        <v>0</v>
      </c>
      <c r="AD98" s="84">
        <v>0</v>
      </c>
      <c r="AE98" s="92" t="s">
        <v>620</v>
      </c>
      <c r="AF98" s="84" t="b">
        <v>0</v>
      </c>
      <c r="AG98" s="84" t="s">
        <v>624</v>
      </c>
      <c r="AH98" s="84"/>
      <c r="AI98" s="92" t="s">
        <v>620</v>
      </c>
      <c r="AJ98" s="84" t="b">
        <v>0</v>
      </c>
      <c r="AK98" s="84">
        <v>14</v>
      </c>
      <c r="AL98" s="92" t="s">
        <v>547</v>
      </c>
      <c r="AM98" s="84" t="s">
        <v>631</v>
      </c>
      <c r="AN98" s="84" t="b">
        <v>0</v>
      </c>
      <c r="AO98" s="92" t="s">
        <v>547</v>
      </c>
      <c r="AP98" s="84" t="s">
        <v>197</v>
      </c>
      <c r="AQ98" s="84">
        <v>0</v>
      </c>
      <c r="AR98" s="84">
        <v>0</v>
      </c>
      <c r="AS98" s="84"/>
      <c r="AT98" s="84"/>
      <c r="AU98" s="84"/>
      <c r="AV98" s="84"/>
      <c r="AW98" s="84"/>
      <c r="AX98" s="84"/>
      <c r="AY98" s="84"/>
      <c r="AZ98" s="84"/>
      <c r="BA98" s="84">
        <v>1</v>
      </c>
      <c r="BB98" s="83" t="str">
        <f>REPLACE(INDEX(GroupVertices[Group],MATCH(Edges36[[#This Row],[Vertex 1]],GroupVertices[Vertex],0)),1,1,"")</f>
        <v>5</v>
      </c>
      <c r="BC98" s="83" t="str">
        <f>REPLACE(INDEX(GroupVertices[Group],MATCH(Edges36[[#This Row],[Vertex 2]],GroupVertices[Vertex],0)),1,1,"")</f>
        <v>5</v>
      </c>
      <c r="BD98" s="71"/>
      <c r="BE98" s="72"/>
      <c r="BF98" s="71"/>
      <c r="BG98" s="72"/>
      <c r="BH98" s="71"/>
      <c r="BI98" s="72"/>
      <c r="BJ98" s="71"/>
      <c r="BK98" s="72"/>
      <c r="BL98" s="71"/>
    </row>
    <row r="99" spans="1:64" ht="15">
      <c r="A99" s="57" t="s">
        <v>235</v>
      </c>
      <c r="B99" s="57" t="s">
        <v>324</v>
      </c>
      <c r="C99" s="58"/>
      <c r="D99" s="59"/>
      <c r="E99" s="60"/>
      <c r="F99" s="61"/>
      <c r="G99" s="58"/>
      <c r="H99" s="62"/>
      <c r="I99" s="74"/>
      <c r="J99" s="74"/>
      <c r="K99" s="64" t="s">
        <v>65</v>
      </c>
      <c r="L99" s="75">
        <v>99</v>
      </c>
      <c r="M99" s="75"/>
      <c r="N99" s="73"/>
      <c r="O99" s="84" t="s">
        <v>329</v>
      </c>
      <c r="P99" s="87">
        <v>43507.821805555555</v>
      </c>
      <c r="Q99" s="84" t="s">
        <v>332</v>
      </c>
      <c r="R99" s="84"/>
      <c r="S99" s="84"/>
      <c r="T99" s="84" t="s">
        <v>353</v>
      </c>
      <c r="U99" s="84"/>
      <c r="V99" s="89" t="s">
        <v>368</v>
      </c>
      <c r="W99" s="87">
        <v>43507.821805555555</v>
      </c>
      <c r="X99" s="89" t="s">
        <v>441</v>
      </c>
      <c r="Y99" s="84"/>
      <c r="Z99" s="84"/>
      <c r="AA99" s="92" t="s">
        <v>530</v>
      </c>
      <c r="AB99" s="84"/>
      <c r="AC99" s="84" t="b">
        <v>0</v>
      </c>
      <c r="AD99" s="84">
        <v>0</v>
      </c>
      <c r="AE99" s="92" t="s">
        <v>620</v>
      </c>
      <c r="AF99" s="84" t="b">
        <v>0</v>
      </c>
      <c r="AG99" s="84" t="s">
        <v>624</v>
      </c>
      <c r="AH99" s="84"/>
      <c r="AI99" s="92" t="s">
        <v>620</v>
      </c>
      <c r="AJ99" s="84" t="b">
        <v>0</v>
      </c>
      <c r="AK99" s="84">
        <v>14</v>
      </c>
      <c r="AL99" s="92" t="s">
        <v>547</v>
      </c>
      <c r="AM99" s="84" t="s">
        <v>631</v>
      </c>
      <c r="AN99" s="84" t="b">
        <v>0</v>
      </c>
      <c r="AO99" s="92" t="s">
        <v>547</v>
      </c>
      <c r="AP99" s="84" t="s">
        <v>197</v>
      </c>
      <c r="AQ99" s="84">
        <v>0</v>
      </c>
      <c r="AR99" s="84">
        <v>0</v>
      </c>
      <c r="AS99" s="84"/>
      <c r="AT99" s="84"/>
      <c r="AU99" s="84"/>
      <c r="AV99" s="84"/>
      <c r="AW99" s="84"/>
      <c r="AX99" s="84"/>
      <c r="AY99" s="84"/>
      <c r="AZ99" s="84"/>
      <c r="BA99" s="84">
        <v>1</v>
      </c>
      <c r="BB99" s="83" t="str">
        <f>REPLACE(INDEX(GroupVertices[Group],MATCH(Edges36[[#This Row],[Vertex 1]],GroupVertices[Vertex],0)),1,1,"")</f>
        <v>5</v>
      </c>
      <c r="BC99" s="83" t="str">
        <f>REPLACE(INDEX(GroupVertices[Group],MATCH(Edges36[[#This Row],[Vertex 2]],GroupVertices[Vertex],0)),1,1,"")</f>
        <v>5</v>
      </c>
      <c r="BD99" s="71"/>
      <c r="BE99" s="72"/>
      <c r="BF99" s="71"/>
      <c r="BG99" s="72"/>
      <c r="BH99" s="71"/>
      <c r="BI99" s="72"/>
      <c r="BJ99" s="71"/>
      <c r="BK99" s="72"/>
      <c r="BL99" s="71"/>
    </row>
    <row r="100" spans="1:64" ht="15">
      <c r="A100" s="57" t="s">
        <v>235</v>
      </c>
      <c r="B100" s="57" t="s">
        <v>325</v>
      </c>
      <c r="C100" s="58"/>
      <c r="D100" s="59"/>
      <c r="E100" s="60"/>
      <c r="F100" s="61"/>
      <c r="G100" s="58"/>
      <c r="H100" s="62"/>
      <c r="I100" s="74"/>
      <c r="J100" s="74"/>
      <c r="K100" s="64" t="s">
        <v>65</v>
      </c>
      <c r="L100" s="75">
        <v>100</v>
      </c>
      <c r="M100" s="75"/>
      <c r="N100" s="73"/>
      <c r="O100" s="84" t="s">
        <v>329</v>
      </c>
      <c r="P100" s="87">
        <v>43507.821805555555</v>
      </c>
      <c r="Q100" s="84" t="s">
        <v>332</v>
      </c>
      <c r="R100" s="84"/>
      <c r="S100" s="84"/>
      <c r="T100" s="84" t="s">
        <v>353</v>
      </c>
      <c r="U100" s="84"/>
      <c r="V100" s="89" t="s">
        <v>368</v>
      </c>
      <c r="W100" s="87">
        <v>43507.821805555555</v>
      </c>
      <c r="X100" s="89" t="s">
        <v>441</v>
      </c>
      <c r="Y100" s="84"/>
      <c r="Z100" s="84"/>
      <c r="AA100" s="92" t="s">
        <v>530</v>
      </c>
      <c r="AB100" s="84"/>
      <c r="AC100" s="84" t="b">
        <v>0</v>
      </c>
      <c r="AD100" s="84">
        <v>0</v>
      </c>
      <c r="AE100" s="92" t="s">
        <v>620</v>
      </c>
      <c r="AF100" s="84" t="b">
        <v>0</v>
      </c>
      <c r="AG100" s="84" t="s">
        <v>624</v>
      </c>
      <c r="AH100" s="84"/>
      <c r="AI100" s="92" t="s">
        <v>620</v>
      </c>
      <c r="AJ100" s="84" t="b">
        <v>0</v>
      </c>
      <c r="AK100" s="84">
        <v>14</v>
      </c>
      <c r="AL100" s="92" t="s">
        <v>547</v>
      </c>
      <c r="AM100" s="84" t="s">
        <v>631</v>
      </c>
      <c r="AN100" s="84" t="b">
        <v>0</v>
      </c>
      <c r="AO100" s="92" t="s">
        <v>547</v>
      </c>
      <c r="AP100" s="84" t="s">
        <v>197</v>
      </c>
      <c r="AQ100" s="84">
        <v>0</v>
      </c>
      <c r="AR100" s="84">
        <v>0</v>
      </c>
      <c r="AS100" s="84"/>
      <c r="AT100" s="84"/>
      <c r="AU100" s="84"/>
      <c r="AV100" s="84"/>
      <c r="AW100" s="84"/>
      <c r="AX100" s="84"/>
      <c r="AY100" s="84"/>
      <c r="AZ100" s="84"/>
      <c r="BA100" s="84">
        <v>1</v>
      </c>
      <c r="BB100" s="83" t="str">
        <f>REPLACE(INDEX(GroupVertices[Group],MATCH(Edges36[[#This Row],[Vertex 1]],GroupVertices[Vertex],0)),1,1,"")</f>
        <v>5</v>
      </c>
      <c r="BC100" s="83" t="str">
        <f>REPLACE(INDEX(GroupVertices[Group],MATCH(Edges36[[#This Row],[Vertex 2]],GroupVertices[Vertex],0)),1,1,"")</f>
        <v>5</v>
      </c>
      <c r="BD100" s="71"/>
      <c r="BE100" s="72"/>
      <c r="BF100" s="71"/>
      <c r="BG100" s="72"/>
      <c r="BH100" s="71"/>
      <c r="BI100" s="72"/>
      <c r="BJ100" s="71"/>
      <c r="BK100" s="72"/>
      <c r="BL100" s="71"/>
    </row>
    <row r="101" spans="1:64" ht="15">
      <c r="A101" s="57" t="s">
        <v>235</v>
      </c>
      <c r="B101" s="57" t="s">
        <v>259</v>
      </c>
      <c r="C101" s="58"/>
      <c r="D101" s="59"/>
      <c r="E101" s="60"/>
      <c r="F101" s="61"/>
      <c r="G101" s="58"/>
      <c r="H101" s="62"/>
      <c r="I101" s="74"/>
      <c r="J101" s="74"/>
      <c r="K101" s="64" t="s">
        <v>65</v>
      </c>
      <c r="L101" s="75">
        <v>101</v>
      </c>
      <c r="M101" s="75"/>
      <c r="N101" s="73"/>
      <c r="O101" s="84" t="s">
        <v>328</v>
      </c>
      <c r="P101" s="87">
        <v>43507.821805555555</v>
      </c>
      <c r="Q101" s="84" t="s">
        <v>332</v>
      </c>
      <c r="R101" s="84"/>
      <c r="S101" s="84"/>
      <c r="T101" s="84" t="s">
        <v>353</v>
      </c>
      <c r="U101" s="84"/>
      <c r="V101" s="89" t="s">
        <v>368</v>
      </c>
      <c r="W101" s="87">
        <v>43507.821805555555</v>
      </c>
      <c r="X101" s="89" t="s">
        <v>441</v>
      </c>
      <c r="Y101" s="84"/>
      <c r="Z101" s="84"/>
      <c r="AA101" s="92" t="s">
        <v>530</v>
      </c>
      <c r="AB101" s="84"/>
      <c r="AC101" s="84" t="b">
        <v>0</v>
      </c>
      <c r="AD101" s="84">
        <v>0</v>
      </c>
      <c r="AE101" s="92" t="s">
        <v>620</v>
      </c>
      <c r="AF101" s="84" t="b">
        <v>0</v>
      </c>
      <c r="AG101" s="84" t="s">
        <v>624</v>
      </c>
      <c r="AH101" s="84"/>
      <c r="AI101" s="92" t="s">
        <v>620</v>
      </c>
      <c r="AJ101" s="84" t="b">
        <v>0</v>
      </c>
      <c r="AK101" s="84">
        <v>14</v>
      </c>
      <c r="AL101" s="92" t="s">
        <v>547</v>
      </c>
      <c r="AM101" s="84" t="s">
        <v>631</v>
      </c>
      <c r="AN101" s="84" t="b">
        <v>0</v>
      </c>
      <c r="AO101" s="92" t="s">
        <v>547</v>
      </c>
      <c r="AP101" s="84" t="s">
        <v>197</v>
      </c>
      <c r="AQ101" s="84">
        <v>0</v>
      </c>
      <c r="AR101" s="84">
        <v>0</v>
      </c>
      <c r="AS101" s="84"/>
      <c r="AT101" s="84"/>
      <c r="AU101" s="84"/>
      <c r="AV101" s="84"/>
      <c r="AW101" s="84"/>
      <c r="AX101" s="84"/>
      <c r="AY101" s="84"/>
      <c r="AZ101" s="84"/>
      <c r="BA101" s="84">
        <v>1</v>
      </c>
      <c r="BB101" s="83" t="str">
        <f>REPLACE(INDEX(GroupVertices[Group],MATCH(Edges36[[#This Row],[Vertex 1]],GroupVertices[Vertex],0)),1,1,"")</f>
        <v>5</v>
      </c>
      <c r="BC101" s="83" t="str">
        <f>REPLACE(INDEX(GroupVertices[Group],MATCH(Edges36[[#This Row],[Vertex 2]],GroupVertices[Vertex],0)),1,1,"")</f>
        <v>5</v>
      </c>
      <c r="BD101" s="71">
        <v>0</v>
      </c>
      <c r="BE101" s="72">
        <v>0</v>
      </c>
      <c r="BF101" s="71">
        <v>0</v>
      </c>
      <c r="BG101" s="72">
        <v>0</v>
      </c>
      <c r="BH101" s="71">
        <v>0</v>
      </c>
      <c r="BI101" s="72">
        <v>0</v>
      </c>
      <c r="BJ101" s="71">
        <v>12</v>
      </c>
      <c r="BK101" s="72">
        <v>100</v>
      </c>
      <c r="BL101" s="71">
        <v>12</v>
      </c>
    </row>
    <row r="102" spans="1:64" ht="15">
      <c r="A102" s="57" t="s">
        <v>315</v>
      </c>
      <c r="B102" s="57" t="s">
        <v>286</v>
      </c>
      <c r="C102" s="58"/>
      <c r="D102" s="59"/>
      <c r="E102" s="60"/>
      <c r="F102" s="61"/>
      <c r="G102" s="58"/>
      <c r="H102" s="62"/>
      <c r="I102" s="74"/>
      <c r="J102" s="74"/>
      <c r="K102" s="64" t="s">
        <v>65</v>
      </c>
      <c r="L102" s="75">
        <v>102</v>
      </c>
      <c r="M102" s="75"/>
      <c r="N102" s="73"/>
      <c r="O102" s="84" t="s">
        <v>327</v>
      </c>
      <c r="P102" s="87">
        <v>43508.05814814815</v>
      </c>
      <c r="Q102" s="84" t="s">
        <v>331</v>
      </c>
      <c r="R102" s="84"/>
      <c r="S102" s="84"/>
      <c r="T102" s="84"/>
      <c r="U102" s="84"/>
      <c r="V102" s="89" t="s">
        <v>428</v>
      </c>
      <c r="W102" s="87">
        <v>43508.05814814815</v>
      </c>
      <c r="X102" s="89" t="s">
        <v>514</v>
      </c>
      <c r="Y102" s="84"/>
      <c r="Z102" s="84"/>
      <c r="AA102" s="92" t="s">
        <v>603</v>
      </c>
      <c r="AB102" s="84"/>
      <c r="AC102" s="84" t="b">
        <v>0</v>
      </c>
      <c r="AD102" s="84">
        <v>0</v>
      </c>
      <c r="AE102" s="92" t="s">
        <v>620</v>
      </c>
      <c r="AF102" s="84" t="b">
        <v>1</v>
      </c>
      <c r="AG102" s="84" t="s">
        <v>624</v>
      </c>
      <c r="AH102" s="84"/>
      <c r="AI102" s="92" t="s">
        <v>626</v>
      </c>
      <c r="AJ102" s="84" t="b">
        <v>0</v>
      </c>
      <c r="AK102" s="84">
        <v>59</v>
      </c>
      <c r="AL102" s="92" t="s">
        <v>610</v>
      </c>
      <c r="AM102" s="84" t="s">
        <v>632</v>
      </c>
      <c r="AN102" s="84" t="b">
        <v>0</v>
      </c>
      <c r="AO102" s="92" t="s">
        <v>610</v>
      </c>
      <c r="AP102" s="84" t="s">
        <v>197</v>
      </c>
      <c r="AQ102" s="84">
        <v>0</v>
      </c>
      <c r="AR102" s="84">
        <v>0</v>
      </c>
      <c r="AS102" s="84"/>
      <c r="AT102" s="84"/>
      <c r="AU102" s="84"/>
      <c r="AV102" s="84"/>
      <c r="AW102" s="84"/>
      <c r="AX102" s="84"/>
      <c r="AY102" s="84"/>
      <c r="AZ102" s="84"/>
      <c r="BA102" s="84">
        <v>1</v>
      </c>
      <c r="BB102" s="83" t="str">
        <f>REPLACE(INDEX(GroupVertices[Group],MATCH(Edges36[[#This Row],[Vertex 1]],GroupVertices[Vertex],0)),1,1,"")</f>
        <v>1</v>
      </c>
      <c r="BC102" s="83" t="str">
        <f>REPLACE(INDEX(GroupVertices[Group],MATCH(Edges36[[#This Row],[Vertex 2]],GroupVertices[Vertex],0)),1,1,"")</f>
        <v>1</v>
      </c>
      <c r="BD102" s="71"/>
      <c r="BE102" s="72"/>
      <c r="BF102" s="71"/>
      <c r="BG102" s="72"/>
      <c r="BH102" s="71"/>
      <c r="BI102" s="72"/>
      <c r="BJ102" s="71"/>
      <c r="BK102" s="72"/>
      <c r="BL102" s="71"/>
    </row>
    <row r="103" spans="1:64" ht="15">
      <c r="A103" s="57" t="s">
        <v>315</v>
      </c>
      <c r="B103" s="57" t="s">
        <v>323</v>
      </c>
      <c r="C103" s="58"/>
      <c r="D103" s="59"/>
      <c r="E103" s="60"/>
      <c r="F103" s="61"/>
      <c r="G103" s="58"/>
      <c r="H103" s="62"/>
      <c r="I103" s="74"/>
      <c r="J103" s="74"/>
      <c r="K103" s="64" t="s">
        <v>65</v>
      </c>
      <c r="L103" s="75">
        <v>103</v>
      </c>
      <c r="M103" s="75"/>
      <c r="N103" s="73"/>
      <c r="O103" s="84" t="s">
        <v>329</v>
      </c>
      <c r="P103" s="87">
        <v>43508.05814814815</v>
      </c>
      <c r="Q103" s="84" t="s">
        <v>331</v>
      </c>
      <c r="R103" s="84"/>
      <c r="S103" s="84"/>
      <c r="T103" s="84"/>
      <c r="U103" s="84"/>
      <c r="V103" s="89" t="s">
        <v>428</v>
      </c>
      <c r="W103" s="87">
        <v>43508.05814814815</v>
      </c>
      <c r="X103" s="89" t="s">
        <v>514</v>
      </c>
      <c r="Y103" s="84"/>
      <c r="Z103" s="84"/>
      <c r="AA103" s="92" t="s">
        <v>603</v>
      </c>
      <c r="AB103" s="84"/>
      <c r="AC103" s="84" t="b">
        <v>0</v>
      </c>
      <c r="AD103" s="84">
        <v>0</v>
      </c>
      <c r="AE103" s="92" t="s">
        <v>620</v>
      </c>
      <c r="AF103" s="84" t="b">
        <v>1</v>
      </c>
      <c r="AG103" s="84" t="s">
        <v>624</v>
      </c>
      <c r="AH103" s="84"/>
      <c r="AI103" s="92" t="s">
        <v>626</v>
      </c>
      <c r="AJ103" s="84" t="b">
        <v>0</v>
      </c>
      <c r="AK103" s="84">
        <v>59</v>
      </c>
      <c r="AL103" s="92" t="s">
        <v>610</v>
      </c>
      <c r="AM103" s="84" t="s">
        <v>632</v>
      </c>
      <c r="AN103" s="84" t="b">
        <v>0</v>
      </c>
      <c r="AO103" s="92" t="s">
        <v>610</v>
      </c>
      <c r="AP103" s="84" t="s">
        <v>197</v>
      </c>
      <c r="AQ103" s="84">
        <v>0</v>
      </c>
      <c r="AR103" s="84">
        <v>0</v>
      </c>
      <c r="AS103" s="84"/>
      <c r="AT103" s="84"/>
      <c r="AU103" s="84"/>
      <c r="AV103" s="84"/>
      <c r="AW103" s="84"/>
      <c r="AX103" s="84"/>
      <c r="AY103" s="84"/>
      <c r="AZ103" s="84"/>
      <c r="BA103" s="84">
        <v>1</v>
      </c>
      <c r="BB103" s="83" t="str">
        <f>REPLACE(INDEX(GroupVertices[Group],MATCH(Edges36[[#This Row],[Vertex 1]],GroupVertices[Vertex],0)),1,1,"")</f>
        <v>1</v>
      </c>
      <c r="BC103" s="83" t="str">
        <f>REPLACE(INDEX(GroupVertices[Group],MATCH(Edges36[[#This Row],[Vertex 2]],GroupVertices[Vertex],0)),1,1,"")</f>
        <v>1</v>
      </c>
      <c r="BD103" s="71">
        <v>0</v>
      </c>
      <c r="BE103" s="72">
        <v>0</v>
      </c>
      <c r="BF103" s="71">
        <v>0</v>
      </c>
      <c r="BG103" s="72">
        <v>0</v>
      </c>
      <c r="BH103" s="71">
        <v>0</v>
      </c>
      <c r="BI103" s="72">
        <v>0</v>
      </c>
      <c r="BJ103" s="71">
        <v>27</v>
      </c>
      <c r="BK103" s="72">
        <v>100</v>
      </c>
      <c r="BL103" s="71">
        <v>27</v>
      </c>
    </row>
    <row r="104" spans="1:64" ht="15">
      <c r="A104" s="57" t="s">
        <v>299</v>
      </c>
      <c r="B104" s="57" t="s">
        <v>286</v>
      </c>
      <c r="C104" s="58"/>
      <c r="D104" s="59"/>
      <c r="E104" s="60"/>
      <c r="F104" s="61"/>
      <c r="G104" s="58"/>
      <c r="H104" s="62"/>
      <c r="I104" s="74"/>
      <c r="J104" s="74"/>
      <c r="K104" s="64" t="s">
        <v>65</v>
      </c>
      <c r="L104" s="75">
        <v>104</v>
      </c>
      <c r="M104" s="75"/>
      <c r="N104" s="73"/>
      <c r="O104" s="84" t="s">
        <v>327</v>
      </c>
      <c r="P104" s="87">
        <v>43507.65204861111</v>
      </c>
      <c r="Q104" s="84" t="s">
        <v>331</v>
      </c>
      <c r="R104" s="84"/>
      <c r="S104" s="84"/>
      <c r="T104" s="84"/>
      <c r="U104" s="84"/>
      <c r="V104" s="89" t="s">
        <v>413</v>
      </c>
      <c r="W104" s="87">
        <v>43507.65204861111</v>
      </c>
      <c r="X104" s="89" t="s">
        <v>494</v>
      </c>
      <c r="Y104" s="84"/>
      <c r="Z104" s="84"/>
      <c r="AA104" s="92" t="s">
        <v>583</v>
      </c>
      <c r="AB104" s="84"/>
      <c r="AC104" s="84" t="b">
        <v>0</v>
      </c>
      <c r="AD104" s="84">
        <v>0</v>
      </c>
      <c r="AE104" s="92" t="s">
        <v>620</v>
      </c>
      <c r="AF104" s="84" t="b">
        <v>1</v>
      </c>
      <c r="AG104" s="84" t="s">
        <v>624</v>
      </c>
      <c r="AH104" s="84"/>
      <c r="AI104" s="92" t="s">
        <v>626</v>
      </c>
      <c r="AJ104" s="84" t="b">
        <v>0</v>
      </c>
      <c r="AK104" s="84">
        <v>59</v>
      </c>
      <c r="AL104" s="92" t="s">
        <v>610</v>
      </c>
      <c r="AM104" s="84" t="s">
        <v>634</v>
      </c>
      <c r="AN104" s="84" t="b">
        <v>0</v>
      </c>
      <c r="AO104" s="92" t="s">
        <v>610</v>
      </c>
      <c r="AP104" s="84" t="s">
        <v>197</v>
      </c>
      <c r="AQ104" s="84">
        <v>0</v>
      </c>
      <c r="AR104" s="84">
        <v>0</v>
      </c>
      <c r="AS104" s="84"/>
      <c r="AT104" s="84"/>
      <c r="AU104" s="84"/>
      <c r="AV104" s="84"/>
      <c r="AW104" s="84"/>
      <c r="AX104" s="84"/>
      <c r="AY104" s="84"/>
      <c r="AZ104" s="84"/>
      <c r="BA104" s="84">
        <v>1</v>
      </c>
      <c r="BB104" s="83" t="str">
        <f>REPLACE(INDEX(GroupVertices[Group],MATCH(Edges36[[#This Row],[Vertex 1]],GroupVertices[Vertex],0)),1,1,"")</f>
        <v>2</v>
      </c>
      <c r="BC104" s="83" t="str">
        <f>REPLACE(INDEX(GroupVertices[Group],MATCH(Edges36[[#This Row],[Vertex 2]],GroupVertices[Vertex],0)),1,1,"")</f>
        <v>1</v>
      </c>
      <c r="BD104" s="71"/>
      <c r="BE104" s="72"/>
      <c r="BF104" s="71"/>
      <c r="BG104" s="72"/>
      <c r="BH104" s="71"/>
      <c r="BI104" s="72"/>
      <c r="BJ104" s="71"/>
      <c r="BK104" s="72"/>
      <c r="BL104" s="71"/>
    </row>
    <row r="105" spans="1:64" ht="15">
      <c r="A105" s="57" t="s">
        <v>299</v>
      </c>
      <c r="B105" s="57" t="s">
        <v>323</v>
      </c>
      <c r="C105" s="58"/>
      <c r="D105" s="59"/>
      <c r="E105" s="60"/>
      <c r="F105" s="61"/>
      <c r="G105" s="58"/>
      <c r="H105" s="62"/>
      <c r="I105" s="74"/>
      <c r="J105" s="74"/>
      <c r="K105" s="64" t="s">
        <v>65</v>
      </c>
      <c r="L105" s="75">
        <v>105</v>
      </c>
      <c r="M105" s="75"/>
      <c r="N105" s="73"/>
      <c r="O105" s="84" t="s">
        <v>329</v>
      </c>
      <c r="P105" s="87">
        <v>43507.65204861111</v>
      </c>
      <c r="Q105" s="84" t="s">
        <v>331</v>
      </c>
      <c r="R105" s="84"/>
      <c r="S105" s="84"/>
      <c r="T105" s="84"/>
      <c r="U105" s="84"/>
      <c r="V105" s="89" t="s">
        <v>413</v>
      </c>
      <c r="W105" s="87">
        <v>43507.65204861111</v>
      </c>
      <c r="X105" s="89" t="s">
        <v>494</v>
      </c>
      <c r="Y105" s="84"/>
      <c r="Z105" s="84"/>
      <c r="AA105" s="92" t="s">
        <v>583</v>
      </c>
      <c r="AB105" s="84"/>
      <c r="AC105" s="84" t="b">
        <v>0</v>
      </c>
      <c r="AD105" s="84">
        <v>0</v>
      </c>
      <c r="AE105" s="92" t="s">
        <v>620</v>
      </c>
      <c r="AF105" s="84" t="b">
        <v>1</v>
      </c>
      <c r="AG105" s="84" t="s">
        <v>624</v>
      </c>
      <c r="AH105" s="84"/>
      <c r="AI105" s="92" t="s">
        <v>626</v>
      </c>
      <c r="AJ105" s="84" t="b">
        <v>0</v>
      </c>
      <c r="AK105" s="84">
        <v>59</v>
      </c>
      <c r="AL105" s="92" t="s">
        <v>610</v>
      </c>
      <c r="AM105" s="84" t="s">
        <v>634</v>
      </c>
      <c r="AN105" s="84" t="b">
        <v>0</v>
      </c>
      <c r="AO105" s="92" t="s">
        <v>610</v>
      </c>
      <c r="AP105" s="84" t="s">
        <v>197</v>
      </c>
      <c r="AQ105" s="84">
        <v>0</v>
      </c>
      <c r="AR105" s="84">
        <v>0</v>
      </c>
      <c r="AS105" s="84"/>
      <c r="AT105" s="84"/>
      <c r="AU105" s="84"/>
      <c r="AV105" s="84"/>
      <c r="AW105" s="84"/>
      <c r="AX105" s="84"/>
      <c r="AY105" s="84"/>
      <c r="AZ105" s="84"/>
      <c r="BA105" s="84">
        <v>1</v>
      </c>
      <c r="BB105" s="83" t="str">
        <f>REPLACE(INDEX(GroupVertices[Group],MATCH(Edges36[[#This Row],[Vertex 1]],GroupVertices[Vertex],0)),1,1,"")</f>
        <v>2</v>
      </c>
      <c r="BC105" s="83" t="str">
        <f>REPLACE(INDEX(GroupVertices[Group],MATCH(Edges36[[#This Row],[Vertex 2]],GroupVertices[Vertex],0)),1,1,"")</f>
        <v>1</v>
      </c>
      <c r="BD105" s="71">
        <v>0</v>
      </c>
      <c r="BE105" s="72">
        <v>0</v>
      </c>
      <c r="BF105" s="71">
        <v>0</v>
      </c>
      <c r="BG105" s="72">
        <v>0</v>
      </c>
      <c r="BH105" s="71">
        <v>0</v>
      </c>
      <c r="BI105" s="72">
        <v>0</v>
      </c>
      <c r="BJ105" s="71">
        <v>27</v>
      </c>
      <c r="BK105" s="72">
        <v>100</v>
      </c>
      <c r="BL105" s="71">
        <v>27</v>
      </c>
    </row>
    <row r="106" spans="1:64" ht="15">
      <c r="A106" s="57" t="s">
        <v>299</v>
      </c>
      <c r="B106" s="57" t="s">
        <v>295</v>
      </c>
      <c r="C106" s="58"/>
      <c r="D106" s="59"/>
      <c r="E106" s="60"/>
      <c r="F106" s="61"/>
      <c r="G106" s="58"/>
      <c r="H106" s="62"/>
      <c r="I106" s="74"/>
      <c r="J106" s="74"/>
      <c r="K106" s="64" t="s">
        <v>65</v>
      </c>
      <c r="L106" s="75">
        <v>106</v>
      </c>
      <c r="M106" s="75"/>
      <c r="N106" s="73"/>
      <c r="O106" s="84" t="s">
        <v>327</v>
      </c>
      <c r="P106" s="87">
        <v>43508.18956018519</v>
      </c>
      <c r="Q106" s="84" t="s">
        <v>342</v>
      </c>
      <c r="R106" s="84"/>
      <c r="S106" s="84"/>
      <c r="T106" s="84"/>
      <c r="U106" s="84"/>
      <c r="V106" s="89" t="s">
        <v>413</v>
      </c>
      <c r="W106" s="87">
        <v>43508.18956018519</v>
      </c>
      <c r="X106" s="89" t="s">
        <v>495</v>
      </c>
      <c r="Y106" s="84"/>
      <c r="Z106" s="84"/>
      <c r="AA106" s="92" t="s">
        <v>584</v>
      </c>
      <c r="AB106" s="84"/>
      <c r="AC106" s="84" t="b">
        <v>0</v>
      </c>
      <c r="AD106" s="84">
        <v>0</v>
      </c>
      <c r="AE106" s="92" t="s">
        <v>620</v>
      </c>
      <c r="AF106" s="84" t="b">
        <v>1</v>
      </c>
      <c r="AG106" s="84" t="s">
        <v>624</v>
      </c>
      <c r="AH106" s="84"/>
      <c r="AI106" s="92" t="s">
        <v>628</v>
      </c>
      <c r="AJ106" s="84" t="b">
        <v>0</v>
      </c>
      <c r="AK106" s="84">
        <v>16</v>
      </c>
      <c r="AL106" s="92" t="s">
        <v>606</v>
      </c>
      <c r="AM106" s="84" t="s">
        <v>634</v>
      </c>
      <c r="AN106" s="84" t="b">
        <v>0</v>
      </c>
      <c r="AO106" s="92" t="s">
        <v>606</v>
      </c>
      <c r="AP106" s="84" t="s">
        <v>197</v>
      </c>
      <c r="AQ106" s="84">
        <v>0</v>
      </c>
      <c r="AR106" s="84">
        <v>0</v>
      </c>
      <c r="AS106" s="84"/>
      <c r="AT106" s="84"/>
      <c r="AU106" s="84"/>
      <c r="AV106" s="84"/>
      <c r="AW106" s="84"/>
      <c r="AX106" s="84"/>
      <c r="AY106" s="84"/>
      <c r="AZ106" s="84"/>
      <c r="BA106" s="84">
        <v>1</v>
      </c>
      <c r="BB106" s="83" t="str">
        <f>REPLACE(INDEX(GroupVertices[Group],MATCH(Edges36[[#This Row],[Vertex 1]],GroupVertices[Vertex],0)),1,1,"")</f>
        <v>2</v>
      </c>
      <c r="BC106" s="83" t="str">
        <f>REPLACE(INDEX(GroupVertices[Group],MATCH(Edges36[[#This Row],[Vertex 2]],GroupVertices[Vertex],0)),1,1,"")</f>
        <v>2</v>
      </c>
      <c r="BD106" s="71">
        <v>0</v>
      </c>
      <c r="BE106" s="72">
        <v>0</v>
      </c>
      <c r="BF106" s="71">
        <v>0</v>
      </c>
      <c r="BG106" s="72">
        <v>0</v>
      </c>
      <c r="BH106" s="71">
        <v>0</v>
      </c>
      <c r="BI106" s="72">
        <v>0</v>
      </c>
      <c r="BJ106" s="71">
        <v>42</v>
      </c>
      <c r="BK106" s="72">
        <v>100</v>
      </c>
      <c r="BL106" s="71">
        <v>42</v>
      </c>
    </row>
    <row r="107" spans="1:64" ht="15">
      <c r="A107" s="57" t="s">
        <v>300</v>
      </c>
      <c r="B107" s="57" t="s">
        <v>295</v>
      </c>
      <c r="C107" s="58"/>
      <c r="D107" s="59"/>
      <c r="E107" s="60"/>
      <c r="F107" s="61"/>
      <c r="G107" s="58"/>
      <c r="H107" s="62"/>
      <c r="I107" s="74"/>
      <c r="J107" s="74"/>
      <c r="K107" s="64" t="s">
        <v>65</v>
      </c>
      <c r="L107" s="75">
        <v>107</v>
      </c>
      <c r="M107" s="75"/>
      <c r="N107" s="73"/>
      <c r="O107" s="84" t="s">
        <v>327</v>
      </c>
      <c r="P107" s="87">
        <v>43508.19530092592</v>
      </c>
      <c r="Q107" s="84" t="s">
        <v>342</v>
      </c>
      <c r="R107" s="84"/>
      <c r="S107" s="84"/>
      <c r="T107" s="84"/>
      <c r="U107" s="84"/>
      <c r="V107" s="89" t="s">
        <v>414</v>
      </c>
      <c r="W107" s="87">
        <v>43508.19530092592</v>
      </c>
      <c r="X107" s="89" t="s">
        <v>496</v>
      </c>
      <c r="Y107" s="84"/>
      <c r="Z107" s="84"/>
      <c r="AA107" s="92" t="s">
        <v>585</v>
      </c>
      <c r="AB107" s="84"/>
      <c r="AC107" s="84" t="b">
        <v>0</v>
      </c>
      <c r="AD107" s="84">
        <v>0</v>
      </c>
      <c r="AE107" s="92" t="s">
        <v>620</v>
      </c>
      <c r="AF107" s="84" t="b">
        <v>1</v>
      </c>
      <c r="AG107" s="84" t="s">
        <v>624</v>
      </c>
      <c r="AH107" s="84"/>
      <c r="AI107" s="92" t="s">
        <v>628</v>
      </c>
      <c r="AJ107" s="84" t="b">
        <v>0</v>
      </c>
      <c r="AK107" s="84">
        <v>16</v>
      </c>
      <c r="AL107" s="92" t="s">
        <v>606</v>
      </c>
      <c r="AM107" s="84" t="s">
        <v>632</v>
      </c>
      <c r="AN107" s="84" t="b">
        <v>0</v>
      </c>
      <c r="AO107" s="92" t="s">
        <v>606</v>
      </c>
      <c r="AP107" s="84" t="s">
        <v>197</v>
      </c>
      <c r="AQ107" s="84">
        <v>0</v>
      </c>
      <c r="AR107" s="84">
        <v>0</v>
      </c>
      <c r="AS107" s="84"/>
      <c r="AT107" s="84"/>
      <c r="AU107" s="84"/>
      <c r="AV107" s="84"/>
      <c r="AW107" s="84"/>
      <c r="AX107" s="84"/>
      <c r="AY107" s="84"/>
      <c r="AZ107" s="84"/>
      <c r="BA107" s="84">
        <v>1</v>
      </c>
      <c r="BB107" s="83" t="str">
        <f>REPLACE(INDEX(GroupVertices[Group],MATCH(Edges36[[#This Row],[Vertex 1]],GroupVertices[Vertex],0)),1,1,"")</f>
        <v>2</v>
      </c>
      <c r="BC107" s="83" t="str">
        <f>REPLACE(INDEX(GroupVertices[Group],MATCH(Edges36[[#This Row],[Vertex 2]],GroupVertices[Vertex],0)),1,1,"")</f>
        <v>2</v>
      </c>
      <c r="BD107" s="71">
        <v>0</v>
      </c>
      <c r="BE107" s="72">
        <v>0</v>
      </c>
      <c r="BF107" s="71">
        <v>0</v>
      </c>
      <c r="BG107" s="72">
        <v>0</v>
      </c>
      <c r="BH107" s="71">
        <v>0</v>
      </c>
      <c r="BI107" s="72">
        <v>0</v>
      </c>
      <c r="BJ107" s="71">
        <v>42</v>
      </c>
      <c r="BK107" s="72">
        <v>100</v>
      </c>
      <c r="BL107" s="71">
        <v>42</v>
      </c>
    </row>
    <row r="108" spans="1:64" ht="15">
      <c r="A108" s="57" t="s">
        <v>301</v>
      </c>
      <c r="B108" s="57" t="s">
        <v>295</v>
      </c>
      <c r="C108" s="58"/>
      <c r="D108" s="59"/>
      <c r="E108" s="60"/>
      <c r="F108" s="61"/>
      <c r="G108" s="58"/>
      <c r="H108" s="62"/>
      <c r="I108" s="74"/>
      <c r="J108" s="74"/>
      <c r="K108" s="64" t="s">
        <v>65</v>
      </c>
      <c r="L108" s="75">
        <v>108</v>
      </c>
      <c r="M108" s="75"/>
      <c r="N108" s="73"/>
      <c r="O108" s="84" t="s">
        <v>327</v>
      </c>
      <c r="P108" s="87">
        <v>43508.19847222222</v>
      </c>
      <c r="Q108" s="84" t="s">
        <v>342</v>
      </c>
      <c r="R108" s="84"/>
      <c r="S108" s="84"/>
      <c r="T108" s="84"/>
      <c r="U108" s="84"/>
      <c r="V108" s="89" t="s">
        <v>415</v>
      </c>
      <c r="W108" s="87">
        <v>43508.19847222222</v>
      </c>
      <c r="X108" s="89" t="s">
        <v>497</v>
      </c>
      <c r="Y108" s="84"/>
      <c r="Z108" s="84"/>
      <c r="AA108" s="92" t="s">
        <v>586</v>
      </c>
      <c r="AB108" s="84"/>
      <c r="AC108" s="84" t="b">
        <v>0</v>
      </c>
      <c r="AD108" s="84">
        <v>0</v>
      </c>
      <c r="AE108" s="92" t="s">
        <v>620</v>
      </c>
      <c r="AF108" s="84" t="b">
        <v>1</v>
      </c>
      <c r="AG108" s="84" t="s">
        <v>624</v>
      </c>
      <c r="AH108" s="84"/>
      <c r="AI108" s="92" t="s">
        <v>628</v>
      </c>
      <c r="AJ108" s="84" t="b">
        <v>0</v>
      </c>
      <c r="AK108" s="84">
        <v>16</v>
      </c>
      <c r="AL108" s="92" t="s">
        <v>606</v>
      </c>
      <c r="AM108" s="84" t="s">
        <v>634</v>
      </c>
      <c r="AN108" s="84" t="b">
        <v>0</v>
      </c>
      <c r="AO108" s="92" t="s">
        <v>606</v>
      </c>
      <c r="AP108" s="84" t="s">
        <v>197</v>
      </c>
      <c r="AQ108" s="84">
        <v>0</v>
      </c>
      <c r="AR108" s="84">
        <v>0</v>
      </c>
      <c r="AS108" s="84"/>
      <c r="AT108" s="84"/>
      <c r="AU108" s="84"/>
      <c r="AV108" s="84"/>
      <c r="AW108" s="84"/>
      <c r="AX108" s="84"/>
      <c r="AY108" s="84"/>
      <c r="AZ108" s="84"/>
      <c r="BA108" s="84">
        <v>1</v>
      </c>
      <c r="BB108" s="83" t="str">
        <f>REPLACE(INDEX(GroupVertices[Group],MATCH(Edges36[[#This Row],[Vertex 1]],GroupVertices[Vertex],0)),1,1,"")</f>
        <v>2</v>
      </c>
      <c r="BC108" s="83" t="str">
        <f>REPLACE(INDEX(GroupVertices[Group],MATCH(Edges36[[#This Row],[Vertex 2]],GroupVertices[Vertex],0)),1,1,"")</f>
        <v>2</v>
      </c>
      <c r="BD108" s="71">
        <v>0</v>
      </c>
      <c r="BE108" s="72">
        <v>0</v>
      </c>
      <c r="BF108" s="71">
        <v>0</v>
      </c>
      <c r="BG108" s="72">
        <v>0</v>
      </c>
      <c r="BH108" s="71">
        <v>0</v>
      </c>
      <c r="BI108" s="72">
        <v>0</v>
      </c>
      <c r="BJ108" s="71">
        <v>42</v>
      </c>
      <c r="BK108" s="72">
        <v>100</v>
      </c>
      <c r="BL108" s="71">
        <v>42</v>
      </c>
    </row>
    <row r="109" spans="1:64" ht="15">
      <c r="A109" s="57" t="s">
        <v>302</v>
      </c>
      <c r="B109" s="57" t="s">
        <v>295</v>
      </c>
      <c r="C109" s="58"/>
      <c r="D109" s="59"/>
      <c r="E109" s="60"/>
      <c r="F109" s="61"/>
      <c r="G109" s="58"/>
      <c r="H109" s="62"/>
      <c r="I109" s="74"/>
      <c r="J109" s="74"/>
      <c r="K109" s="64" t="s">
        <v>65</v>
      </c>
      <c r="L109" s="75">
        <v>109</v>
      </c>
      <c r="M109" s="75"/>
      <c r="N109" s="73"/>
      <c r="O109" s="84" t="s">
        <v>327</v>
      </c>
      <c r="P109" s="87">
        <v>43508.20398148148</v>
      </c>
      <c r="Q109" s="84" t="s">
        <v>342</v>
      </c>
      <c r="R109" s="84"/>
      <c r="S109" s="84"/>
      <c r="T109" s="84"/>
      <c r="U109" s="84"/>
      <c r="V109" s="89" t="s">
        <v>416</v>
      </c>
      <c r="W109" s="87">
        <v>43508.20398148148</v>
      </c>
      <c r="X109" s="89" t="s">
        <v>498</v>
      </c>
      <c r="Y109" s="84"/>
      <c r="Z109" s="84"/>
      <c r="AA109" s="92" t="s">
        <v>587</v>
      </c>
      <c r="AB109" s="84"/>
      <c r="AC109" s="84" t="b">
        <v>0</v>
      </c>
      <c r="AD109" s="84">
        <v>0</v>
      </c>
      <c r="AE109" s="92" t="s">
        <v>620</v>
      </c>
      <c r="AF109" s="84" t="b">
        <v>1</v>
      </c>
      <c r="AG109" s="84" t="s">
        <v>624</v>
      </c>
      <c r="AH109" s="84"/>
      <c r="AI109" s="92" t="s">
        <v>628</v>
      </c>
      <c r="AJ109" s="84" t="b">
        <v>0</v>
      </c>
      <c r="AK109" s="84">
        <v>16</v>
      </c>
      <c r="AL109" s="92" t="s">
        <v>606</v>
      </c>
      <c r="AM109" s="84" t="s">
        <v>630</v>
      </c>
      <c r="AN109" s="84" t="b">
        <v>0</v>
      </c>
      <c r="AO109" s="92" t="s">
        <v>606</v>
      </c>
      <c r="AP109" s="84" t="s">
        <v>197</v>
      </c>
      <c r="AQ109" s="84">
        <v>0</v>
      </c>
      <c r="AR109" s="84">
        <v>0</v>
      </c>
      <c r="AS109" s="84"/>
      <c r="AT109" s="84"/>
      <c r="AU109" s="84"/>
      <c r="AV109" s="84"/>
      <c r="AW109" s="84"/>
      <c r="AX109" s="84"/>
      <c r="AY109" s="84"/>
      <c r="AZ109" s="84"/>
      <c r="BA109" s="84">
        <v>1</v>
      </c>
      <c r="BB109" s="83" t="str">
        <f>REPLACE(INDEX(GroupVertices[Group],MATCH(Edges36[[#This Row],[Vertex 1]],GroupVertices[Vertex],0)),1,1,"")</f>
        <v>2</v>
      </c>
      <c r="BC109" s="83" t="str">
        <f>REPLACE(INDEX(GroupVertices[Group],MATCH(Edges36[[#This Row],[Vertex 2]],GroupVertices[Vertex],0)),1,1,"")</f>
        <v>2</v>
      </c>
      <c r="BD109" s="71">
        <v>0</v>
      </c>
      <c r="BE109" s="72">
        <v>0</v>
      </c>
      <c r="BF109" s="71">
        <v>0</v>
      </c>
      <c r="BG109" s="72">
        <v>0</v>
      </c>
      <c r="BH109" s="71">
        <v>0</v>
      </c>
      <c r="BI109" s="72">
        <v>0</v>
      </c>
      <c r="BJ109" s="71">
        <v>42</v>
      </c>
      <c r="BK109" s="72">
        <v>100</v>
      </c>
      <c r="BL109" s="71">
        <v>42</v>
      </c>
    </row>
    <row r="110" spans="1:64" ht="15">
      <c r="A110" s="57" t="s">
        <v>304</v>
      </c>
      <c r="B110" s="57" t="s">
        <v>286</v>
      </c>
      <c r="C110" s="58"/>
      <c r="D110" s="59"/>
      <c r="E110" s="60"/>
      <c r="F110" s="61"/>
      <c r="G110" s="58"/>
      <c r="H110" s="62"/>
      <c r="I110" s="74"/>
      <c r="J110" s="74"/>
      <c r="K110" s="64" t="s">
        <v>65</v>
      </c>
      <c r="L110" s="75">
        <v>110</v>
      </c>
      <c r="M110" s="75"/>
      <c r="N110" s="73"/>
      <c r="O110" s="84" t="s">
        <v>327</v>
      </c>
      <c r="P110" s="87">
        <v>43507.71003472222</v>
      </c>
      <c r="Q110" s="84" t="s">
        <v>331</v>
      </c>
      <c r="R110" s="84"/>
      <c r="S110" s="84"/>
      <c r="T110" s="84"/>
      <c r="U110" s="84"/>
      <c r="V110" s="89" t="s">
        <v>419</v>
      </c>
      <c r="W110" s="87">
        <v>43507.71003472222</v>
      </c>
      <c r="X110" s="89" t="s">
        <v>501</v>
      </c>
      <c r="Y110" s="84"/>
      <c r="Z110" s="84"/>
      <c r="AA110" s="92" t="s">
        <v>590</v>
      </c>
      <c r="AB110" s="84"/>
      <c r="AC110" s="84" t="b">
        <v>0</v>
      </c>
      <c r="AD110" s="84">
        <v>0</v>
      </c>
      <c r="AE110" s="92" t="s">
        <v>620</v>
      </c>
      <c r="AF110" s="84" t="b">
        <v>1</v>
      </c>
      <c r="AG110" s="84" t="s">
        <v>624</v>
      </c>
      <c r="AH110" s="84"/>
      <c r="AI110" s="92" t="s">
        <v>626</v>
      </c>
      <c r="AJ110" s="84" t="b">
        <v>0</v>
      </c>
      <c r="AK110" s="84">
        <v>59</v>
      </c>
      <c r="AL110" s="92" t="s">
        <v>610</v>
      </c>
      <c r="AM110" s="84" t="s">
        <v>632</v>
      </c>
      <c r="AN110" s="84" t="b">
        <v>0</v>
      </c>
      <c r="AO110" s="92" t="s">
        <v>610</v>
      </c>
      <c r="AP110" s="84" t="s">
        <v>197</v>
      </c>
      <c r="AQ110" s="84">
        <v>0</v>
      </c>
      <c r="AR110" s="84">
        <v>0</v>
      </c>
      <c r="AS110" s="84"/>
      <c r="AT110" s="84"/>
      <c r="AU110" s="84"/>
      <c r="AV110" s="84"/>
      <c r="AW110" s="84"/>
      <c r="AX110" s="84"/>
      <c r="AY110" s="84"/>
      <c r="AZ110" s="84"/>
      <c r="BA110" s="84">
        <v>1</v>
      </c>
      <c r="BB110" s="83" t="str">
        <f>REPLACE(INDEX(GroupVertices[Group],MATCH(Edges36[[#This Row],[Vertex 1]],GroupVertices[Vertex],0)),1,1,"")</f>
        <v>2</v>
      </c>
      <c r="BC110" s="83" t="str">
        <f>REPLACE(INDEX(GroupVertices[Group],MATCH(Edges36[[#This Row],[Vertex 2]],GroupVertices[Vertex],0)),1,1,"")</f>
        <v>1</v>
      </c>
      <c r="BD110" s="71"/>
      <c r="BE110" s="72"/>
      <c r="BF110" s="71"/>
      <c r="BG110" s="72"/>
      <c r="BH110" s="71"/>
      <c r="BI110" s="72"/>
      <c r="BJ110" s="71"/>
      <c r="BK110" s="72"/>
      <c r="BL110" s="71"/>
    </row>
    <row r="111" spans="1:64" ht="15">
      <c r="A111" s="57" t="s">
        <v>304</v>
      </c>
      <c r="B111" s="57" t="s">
        <v>323</v>
      </c>
      <c r="C111" s="58"/>
      <c r="D111" s="59"/>
      <c r="E111" s="60"/>
      <c r="F111" s="61"/>
      <c r="G111" s="58"/>
      <c r="H111" s="62"/>
      <c r="I111" s="74"/>
      <c r="J111" s="74"/>
      <c r="K111" s="64" t="s">
        <v>65</v>
      </c>
      <c r="L111" s="75">
        <v>111</v>
      </c>
      <c r="M111" s="75"/>
      <c r="N111" s="73"/>
      <c r="O111" s="84" t="s">
        <v>329</v>
      </c>
      <c r="P111" s="87">
        <v>43507.71003472222</v>
      </c>
      <c r="Q111" s="84" t="s">
        <v>331</v>
      </c>
      <c r="R111" s="84"/>
      <c r="S111" s="84"/>
      <c r="T111" s="84"/>
      <c r="U111" s="84"/>
      <c r="V111" s="89" t="s">
        <v>419</v>
      </c>
      <c r="W111" s="87">
        <v>43507.71003472222</v>
      </c>
      <c r="X111" s="89" t="s">
        <v>501</v>
      </c>
      <c r="Y111" s="84"/>
      <c r="Z111" s="84"/>
      <c r="AA111" s="92" t="s">
        <v>590</v>
      </c>
      <c r="AB111" s="84"/>
      <c r="AC111" s="84" t="b">
        <v>0</v>
      </c>
      <c r="AD111" s="84">
        <v>0</v>
      </c>
      <c r="AE111" s="92" t="s">
        <v>620</v>
      </c>
      <c r="AF111" s="84" t="b">
        <v>1</v>
      </c>
      <c r="AG111" s="84" t="s">
        <v>624</v>
      </c>
      <c r="AH111" s="84"/>
      <c r="AI111" s="92" t="s">
        <v>626</v>
      </c>
      <c r="AJ111" s="84" t="b">
        <v>0</v>
      </c>
      <c r="AK111" s="84">
        <v>59</v>
      </c>
      <c r="AL111" s="92" t="s">
        <v>610</v>
      </c>
      <c r="AM111" s="84" t="s">
        <v>632</v>
      </c>
      <c r="AN111" s="84" t="b">
        <v>0</v>
      </c>
      <c r="AO111" s="92" t="s">
        <v>610</v>
      </c>
      <c r="AP111" s="84" t="s">
        <v>197</v>
      </c>
      <c r="AQ111" s="84">
        <v>0</v>
      </c>
      <c r="AR111" s="84">
        <v>0</v>
      </c>
      <c r="AS111" s="84"/>
      <c r="AT111" s="84"/>
      <c r="AU111" s="84"/>
      <c r="AV111" s="84"/>
      <c r="AW111" s="84"/>
      <c r="AX111" s="84"/>
      <c r="AY111" s="84"/>
      <c r="AZ111" s="84"/>
      <c r="BA111" s="84">
        <v>1</v>
      </c>
      <c r="BB111" s="83" t="str">
        <f>REPLACE(INDEX(GroupVertices[Group],MATCH(Edges36[[#This Row],[Vertex 1]],GroupVertices[Vertex],0)),1,1,"")</f>
        <v>2</v>
      </c>
      <c r="BC111" s="83" t="str">
        <f>REPLACE(INDEX(GroupVertices[Group],MATCH(Edges36[[#This Row],[Vertex 2]],GroupVertices[Vertex],0)),1,1,"")</f>
        <v>1</v>
      </c>
      <c r="BD111" s="71">
        <v>0</v>
      </c>
      <c r="BE111" s="72">
        <v>0</v>
      </c>
      <c r="BF111" s="71">
        <v>0</v>
      </c>
      <c r="BG111" s="72">
        <v>0</v>
      </c>
      <c r="BH111" s="71">
        <v>0</v>
      </c>
      <c r="BI111" s="72">
        <v>0</v>
      </c>
      <c r="BJ111" s="71">
        <v>27</v>
      </c>
      <c r="BK111" s="72">
        <v>100</v>
      </c>
      <c r="BL111" s="71">
        <v>27</v>
      </c>
    </row>
    <row r="112" spans="1:64" ht="15">
      <c r="A112" s="57" t="s">
        <v>304</v>
      </c>
      <c r="B112" s="57" t="s">
        <v>295</v>
      </c>
      <c r="C112" s="58"/>
      <c r="D112" s="59"/>
      <c r="E112" s="60"/>
      <c r="F112" s="61"/>
      <c r="G112" s="58"/>
      <c r="H112" s="62"/>
      <c r="I112" s="74"/>
      <c r="J112" s="74"/>
      <c r="K112" s="64" t="s">
        <v>65</v>
      </c>
      <c r="L112" s="75">
        <v>112</v>
      </c>
      <c r="M112" s="75"/>
      <c r="N112" s="73"/>
      <c r="O112" s="84" t="s">
        <v>327</v>
      </c>
      <c r="P112" s="87">
        <v>43508.215474537035</v>
      </c>
      <c r="Q112" s="84" t="s">
        <v>342</v>
      </c>
      <c r="R112" s="84"/>
      <c r="S112" s="84"/>
      <c r="T112" s="84"/>
      <c r="U112" s="84"/>
      <c r="V112" s="89" t="s">
        <v>419</v>
      </c>
      <c r="W112" s="87">
        <v>43508.215474537035</v>
      </c>
      <c r="X112" s="89" t="s">
        <v>502</v>
      </c>
      <c r="Y112" s="84"/>
      <c r="Z112" s="84"/>
      <c r="AA112" s="92" t="s">
        <v>591</v>
      </c>
      <c r="AB112" s="84"/>
      <c r="AC112" s="84" t="b">
        <v>0</v>
      </c>
      <c r="AD112" s="84">
        <v>0</v>
      </c>
      <c r="AE112" s="92" t="s">
        <v>620</v>
      </c>
      <c r="AF112" s="84" t="b">
        <v>1</v>
      </c>
      <c r="AG112" s="84" t="s">
        <v>624</v>
      </c>
      <c r="AH112" s="84"/>
      <c r="AI112" s="92" t="s">
        <v>628</v>
      </c>
      <c r="AJ112" s="84" t="b">
        <v>0</v>
      </c>
      <c r="AK112" s="84">
        <v>16</v>
      </c>
      <c r="AL112" s="92" t="s">
        <v>606</v>
      </c>
      <c r="AM112" s="84" t="s">
        <v>632</v>
      </c>
      <c r="AN112" s="84" t="b">
        <v>0</v>
      </c>
      <c r="AO112" s="92" t="s">
        <v>606</v>
      </c>
      <c r="AP112" s="84" t="s">
        <v>197</v>
      </c>
      <c r="AQ112" s="84">
        <v>0</v>
      </c>
      <c r="AR112" s="84">
        <v>0</v>
      </c>
      <c r="AS112" s="84"/>
      <c r="AT112" s="84"/>
      <c r="AU112" s="84"/>
      <c r="AV112" s="84"/>
      <c r="AW112" s="84"/>
      <c r="AX112" s="84"/>
      <c r="AY112" s="84"/>
      <c r="AZ112" s="84"/>
      <c r="BA112" s="84">
        <v>1</v>
      </c>
      <c r="BB112" s="83" t="str">
        <f>REPLACE(INDEX(GroupVertices[Group],MATCH(Edges36[[#This Row],[Vertex 1]],GroupVertices[Vertex],0)),1,1,"")</f>
        <v>2</v>
      </c>
      <c r="BC112" s="83" t="str">
        <f>REPLACE(INDEX(GroupVertices[Group],MATCH(Edges36[[#This Row],[Vertex 2]],GroupVertices[Vertex],0)),1,1,"")</f>
        <v>2</v>
      </c>
      <c r="BD112" s="71">
        <v>0</v>
      </c>
      <c r="BE112" s="72">
        <v>0</v>
      </c>
      <c r="BF112" s="71">
        <v>0</v>
      </c>
      <c r="BG112" s="72">
        <v>0</v>
      </c>
      <c r="BH112" s="71">
        <v>0</v>
      </c>
      <c r="BI112" s="72">
        <v>0</v>
      </c>
      <c r="BJ112" s="71">
        <v>42</v>
      </c>
      <c r="BK112" s="72">
        <v>100</v>
      </c>
      <c r="BL112" s="71">
        <v>42</v>
      </c>
    </row>
    <row r="113" spans="1:64" ht="15">
      <c r="A113" s="57" t="s">
        <v>305</v>
      </c>
      <c r="B113" s="57" t="s">
        <v>295</v>
      </c>
      <c r="C113" s="58"/>
      <c r="D113" s="59"/>
      <c r="E113" s="60"/>
      <c r="F113" s="61"/>
      <c r="G113" s="58"/>
      <c r="H113" s="62"/>
      <c r="I113" s="74"/>
      <c r="J113" s="74"/>
      <c r="K113" s="64" t="s">
        <v>65</v>
      </c>
      <c r="L113" s="75">
        <v>113</v>
      </c>
      <c r="M113" s="75"/>
      <c r="N113" s="73"/>
      <c r="O113" s="84" t="s">
        <v>327</v>
      </c>
      <c r="P113" s="87">
        <v>43508.23112268518</v>
      </c>
      <c r="Q113" s="84" t="s">
        <v>342</v>
      </c>
      <c r="R113" s="84"/>
      <c r="S113" s="84"/>
      <c r="T113" s="84"/>
      <c r="U113" s="84"/>
      <c r="V113" s="89" t="s">
        <v>421</v>
      </c>
      <c r="W113" s="87">
        <v>43508.23112268518</v>
      </c>
      <c r="X113" s="89" t="s">
        <v>504</v>
      </c>
      <c r="Y113" s="84"/>
      <c r="Z113" s="84"/>
      <c r="AA113" s="92" t="s">
        <v>593</v>
      </c>
      <c r="AB113" s="84"/>
      <c r="AC113" s="84" t="b">
        <v>0</v>
      </c>
      <c r="AD113" s="84">
        <v>0</v>
      </c>
      <c r="AE113" s="92" t="s">
        <v>620</v>
      </c>
      <c r="AF113" s="84" t="b">
        <v>1</v>
      </c>
      <c r="AG113" s="84" t="s">
        <v>624</v>
      </c>
      <c r="AH113" s="84"/>
      <c r="AI113" s="92" t="s">
        <v>628</v>
      </c>
      <c r="AJ113" s="84" t="b">
        <v>0</v>
      </c>
      <c r="AK113" s="84">
        <v>16</v>
      </c>
      <c r="AL113" s="92" t="s">
        <v>606</v>
      </c>
      <c r="AM113" s="84" t="s">
        <v>632</v>
      </c>
      <c r="AN113" s="84" t="b">
        <v>0</v>
      </c>
      <c r="AO113" s="92" t="s">
        <v>606</v>
      </c>
      <c r="AP113" s="84" t="s">
        <v>197</v>
      </c>
      <c r="AQ113" s="84">
        <v>0</v>
      </c>
      <c r="AR113" s="84">
        <v>0</v>
      </c>
      <c r="AS113" s="84"/>
      <c r="AT113" s="84"/>
      <c r="AU113" s="84"/>
      <c r="AV113" s="84"/>
      <c r="AW113" s="84"/>
      <c r="AX113" s="84"/>
      <c r="AY113" s="84"/>
      <c r="AZ113" s="84"/>
      <c r="BA113" s="84">
        <v>1</v>
      </c>
      <c r="BB113" s="83" t="str">
        <f>REPLACE(INDEX(GroupVertices[Group],MATCH(Edges36[[#This Row],[Vertex 1]],GroupVertices[Vertex],0)),1,1,"")</f>
        <v>2</v>
      </c>
      <c r="BC113" s="83" t="str">
        <f>REPLACE(INDEX(GroupVertices[Group],MATCH(Edges36[[#This Row],[Vertex 2]],GroupVertices[Vertex],0)),1,1,"")</f>
        <v>2</v>
      </c>
      <c r="BD113" s="71">
        <v>0</v>
      </c>
      <c r="BE113" s="72">
        <v>0</v>
      </c>
      <c r="BF113" s="71">
        <v>0</v>
      </c>
      <c r="BG113" s="72">
        <v>0</v>
      </c>
      <c r="BH113" s="71">
        <v>0</v>
      </c>
      <c r="BI113" s="72">
        <v>0</v>
      </c>
      <c r="BJ113" s="71">
        <v>42</v>
      </c>
      <c r="BK113" s="72">
        <v>100</v>
      </c>
      <c r="BL113" s="71">
        <v>42</v>
      </c>
    </row>
    <row r="114" spans="1:64" ht="15">
      <c r="A114" s="57" t="s">
        <v>307</v>
      </c>
      <c r="B114" s="57" t="s">
        <v>295</v>
      </c>
      <c r="C114" s="58"/>
      <c r="D114" s="59"/>
      <c r="E114" s="60"/>
      <c r="F114" s="61"/>
      <c r="G114" s="58"/>
      <c r="H114" s="62"/>
      <c r="I114" s="74"/>
      <c r="J114" s="74"/>
      <c r="K114" s="64" t="s">
        <v>65</v>
      </c>
      <c r="L114" s="75">
        <v>114</v>
      </c>
      <c r="M114" s="75"/>
      <c r="N114" s="73"/>
      <c r="O114" s="84" t="s">
        <v>327</v>
      </c>
      <c r="P114" s="87">
        <v>43508.239895833336</v>
      </c>
      <c r="Q114" s="84" t="s">
        <v>342</v>
      </c>
      <c r="R114" s="84"/>
      <c r="S114" s="84"/>
      <c r="T114" s="84"/>
      <c r="U114" s="84"/>
      <c r="V114" s="89" t="s">
        <v>426</v>
      </c>
      <c r="W114" s="87">
        <v>43508.239895833336</v>
      </c>
      <c r="X114" s="89" t="s">
        <v>510</v>
      </c>
      <c r="Y114" s="84"/>
      <c r="Z114" s="84"/>
      <c r="AA114" s="92" t="s">
        <v>599</v>
      </c>
      <c r="AB114" s="84"/>
      <c r="AC114" s="84" t="b">
        <v>0</v>
      </c>
      <c r="AD114" s="84">
        <v>0</v>
      </c>
      <c r="AE114" s="92" t="s">
        <v>620</v>
      </c>
      <c r="AF114" s="84" t="b">
        <v>1</v>
      </c>
      <c r="AG114" s="84" t="s">
        <v>624</v>
      </c>
      <c r="AH114" s="84"/>
      <c r="AI114" s="92" t="s">
        <v>628</v>
      </c>
      <c r="AJ114" s="84" t="b">
        <v>0</v>
      </c>
      <c r="AK114" s="84">
        <v>16</v>
      </c>
      <c r="AL114" s="92" t="s">
        <v>606</v>
      </c>
      <c r="AM114" s="84" t="s">
        <v>632</v>
      </c>
      <c r="AN114" s="84" t="b">
        <v>0</v>
      </c>
      <c r="AO114" s="92" t="s">
        <v>606</v>
      </c>
      <c r="AP114" s="84" t="s">
        <v>197</v>
      </c>
      <c r="AQ114" s="84">
        <v>0</v>
      </c>
      <c r="AR114" s="84">
        <v>0</v>
      </c>
      <c r="AS114" s="84"/>
      <c r="AT114" s="84"/>
      <c r="AU114" s="84"/>
      <c r="AV114" s="84"/>
      <c r="AW114" s="84"/>
      <c r="AX114" s="84"/>
      <c r="AY114" s="84"/>
      <c r="AZ114" s="84"/>
      <c r="BA114" s="84">
        <v>1</v>
      </c>
      <c r="BB114" s="83" t="str">
        <f>REPLACE(INDEX(GroupVertices[Group],MATCH(Edges36[[#This Row],[Vertex 1]],GroupVertices[Vertex],0)),1,1,"")</f>
        <v>2</v>
      </c>
      <c r="BC114" s="83" t="str">
        <f>REPLACE(INDEX(GroupVertices[Group],MATCH(Edges36[[#This Row],[Vertex 2]],GroupVertices[Vertex],0)),1,1,"")</f>
        <v>2</v>
      </c>
      <c r="BD114" s="71">
        <v>0</v>
      </c>
      <c r="BE114" s="72">
        <v>0</v>
      </c>
      <c r="BF114" s="71">
        <v>0</v>
      </c>
      <c r="BG114" s="72">
        <v>0</v>
      </c>
      <c r="BH114" s="71">
        <v>0</v>
      </c>
      <c r="BI114" s="72">
        <v>0</v>
      </c>
      <c r="BJ114" s="71">
        <v>42</v>
      </c>
      <c r="BK114" s="72">
        <v>100</v>
      </c>
      <c r="BL114" s="71">
        <v>42</v>
      </c>
    </row>
    <row r="115" spans="1:64" ht="15">
      <c r="A115" s="57" t="s">
        <v>308</v>
      </c>
      <c r="B115" s="57" t="s">
        <v>295</v>
      </c>
      <c r="C115" s="58"/>
      <c r="D115" s="59"/>
      <c r="E115" s="60"/>
      <c r="F115" s="61"/>
      <c r="G115" s="58"/>
      <c r="H115" s="62"/>
      <c r="I115" s="74"/>
      <c r="J115" s="74"/>
      <c r="K115" s="64" t="s">
        <v>65</v>
      </c>
      <c r="L115" s="75">
        <v>115</v>
      </c>
      <c r="M115" s="75"/>
      <c r="N115" s="73"/>
      <c r="O115" s="84" t="s">
        <v>327</v>
      </c>
      <c r="P115" s="87">
        <v>43508.244097222225</v>
      </c>
      <c r="Q115" s="84" t="s">
        <v>342</v>
      </c>
      <c r="R115" s="84"/>
      <c r="S115" s="84"/>
      <c r="T115" s="84"/>
      <c r="U115" s="84"/>
      <c r="V115" s="89" t="s">
        <v>422</v>
      </c>
      <c r="W115" s="87">
        <v>43508.244097222225</v>
      </c>
      <c r="X115" s="89" t="s">
        <v>505</v>
      </c>
      <c r="Y115" s="84"/>
      <c r="Z115" s="84"/>
      <c r="AA115" s="92" t="s">
        <v>594</v>
      </c>
      <c r="AB115" s="84"/>
      <c r="AC115" s="84" t="b">
        <v>0</v>
      </c>
      <c r="AD115" s="84">
        <v>0</v>
      </c>
      <c r="AE115" s="92" t="s">
        <v>620</v>
      </c>
      <c r="AF115" s="84" t="b">
        <v>1</v>
      </c>
      <c r="AG115" s="84" t="s">
        <v>624</v>
      </c>
      <c r="AH115" s="84"/>
      <c r="AI115" s="92" t="s">
        <v>628</v>
      </c>
      <c r="AJ115" s="84" t="b">
        <v>0</v>
      </c>
      <c r="AK115" s="84">
        <v>16</v>
      </c>
      <c r="AL115" s="92" t="s">
        <v>606</v>
      </c>
      <c r="AM115" s="84" t="s">
        <v>632</v>
      </c>
      <c r="AN115" s="84" t="b">
        <v>0</v>
      </c>
      <c r="AO115" s="92" t="s">
        <v>606</v>
      </c>
      <c r="AP115" s="84" t="s">
        <v>197</v>
      </c>
      <c r="AQ115" s="84">
        <v>0</v>
      </c>
      <c r="AR115" s="84">
        <v>0</v>
      </c>
      <c r="AS115" s="84"/>
      <c r="AT115" s="84"/>
      <c r="AU115" s="84"/>
      <c r="AV115" s="84"/>
      <c r="AW115" s="84"/>
      <c r="AX115" s="84"/>
      <c r="AY115" s="84"/>
      <c r="AZ115" s="84"/>
      <c r="BA115" s="84">
        <v>1</v>
      </c>
      <c r="BB115" s="83" t="str">
        <f>REPLACE(INDEX(GroupVertices[Group],MATCH(Edges36[[#This Row],[Vertex 1]],GroupVertices[Vertex],0)),1,1,"")</f>
        <v>2</v>
      </c>
      <c r="BC115" s="83" t="str">
        <f>REPLACE(INDEX(GroupVertices[Group],MATCH(Edges36[[#This Row],[Vertex 2]],GroupVertices[Vertex],0)),1,1,"")</f>
        <v>2</v>
      </c>
      <c r="BD115" s="71">
        <v>0</v>
      </c>
      <c r="BE115" s="72">
        <v>0</v>
      </c>
      <c r="BF115" s="71">
        <v>0</v>
      </c>
      <c r="BG115" s="72">
        <v>0</v>
      </c>
      <c r="BH115" s="71">
        <v>0</v>
      </c>
      <c r="BI115" s="72">
        <v>0</v>
      </c>
      <c r="BJ115" s="71">
        <v>42</v>
      </c>
      <c r="BK115" s="72">
        <v>100</v>
      </c>
      <c r="BL115" s="71">
        <v>42</v>
      </c>
    </row>
    <row r="116" spans="1:64" ht="15">
      <c r="A116" s="57" t="s">
        <v>309</v>
      </c>
      <c r="B116" s="57" t="s">
        <v>295</v>
      </c>
      <c r="C116" s="58"/>
      <c r="D116" s="59"/>
      <c r="E116" s="60"/>
      <c r="F116" s="61"/>
      <c r="G116" s="58"/>
      <c r="H116" s="62"/>
      <c r="I116" s="74"/>
      <c r="J116" s="74"/>
      <c r="K116" s="64" t="s">
        <v>65</v>
      </c>
      <c r="L116" s="75">
        <v>116</v>
      </c>
      <c r="M116" s="75"/>
      <c r="N116" s="73"/>
      <c r="O116" s="84" t="s">
        <v>327</v>
      </c>
      <c r="P116" s="87">
        <v>43508.317824074074</v>
      </c>
      <c r="Q116" s="84" t="s">
        <v>342</v>
      </c>
      <c r="R116" s="84"/>
      <c r="S116" s="84"/>
      <c r="T116" s="84"/>
      <c r="U116" s="84"/>
      <c r="V116" s="89" t="s">
        <v>423</v>
      </c>
      <c r="W116" s="87">
        <v>43508.317824074074</v>
      </c>
      <c r="X116" s="89" t="s">
        <v>506</v>
      </c>
      <c r="Y116" s="84"/>
      <c r="Z116" s="84"/>
      <c r="AA116" s="92" t="s">
        <v>595</v>
      </c>
      <c r="AB116" s="84"/>
      <c r="AC116" s="84" t="b">
        <v>0</v>
      </c>
      <c r="AD116" s="84">
        <v>0</v>
      </c>
      <c r="AE116" s="92" t="s">
        <v>620</v>
      </c>
      <c r="AF116" s="84" t="b">
        <v>1</v>
      </c>
      <c r="AG116" s="84" t="s">
        <v>624</v>
      </c>
      <c r="AH116" s="84"/>
      <c r="AI116" s="92" t="s">
        <v>628</v>
      </c>
      <c r="AJ116" s="84" t="b">
        <v>0</v>
      </c>
      <c r="AK116" s="84">
        <v>16</v>
      </c>
      <c r="AL116" s="92" t="s">
        <v>606</v>
      </c>
      <c r="AM116" s="84" t="s">
        <v>632</v>
      </c>
      <c r="AN116" s="84" t="b">
        <v>0</v>
      </c>
      <c r="AO116" s="92" t="s">
        <v>606</v>
      </c>
      <c r="AP116" s="84" t="s">
        <v>197</v>
      </c>
      <c r="AQ116" s="84">
        <v>0</v>
      </c>
      <c r="AR116" s="84">
        <v>0</v>
      </c>
      <c r="AS116" s="84"/>
      <c r="AT116" s="84"/>
      <c r="AU116" s="84"/>
      <c r="AV116" s="84"/>
      <c r="AW116" s="84"/>
      <c r="AX116" s="84"/>
      <c r="AY116" s="84"/>
      <c r="AZ116" s="84"/>
      <c r="BA116" s="84">
        <v>1</v>
      </c>
      <c r="BB116" s="83" t="str">
        <f>REPLACE(INDEX(GroupVertices[Group],MATCH(Edges36[[#This Row],[Vertex 1]],GroupVertices[Vertex],0)),1,1,"")</f>
        <v>2</v>
      </c>
      <c r="BC116" s="83" t="str">
        <f>REPLACE(INDEX(GroupVertices[Group],MATCH(Edges36[[#This Row],[Vertex 2]],GroupVertices[Vertex],0)),1,1,"")</f>
        <v>2</v>
      </c>
      <c r="BD116" s="71">
        <v>0</v>
      </c>
      <c r="BE116" s="72">
        <v>0</v>
      </c>
      <c r="BF116" s="71">
        <v>0</v>
      </c>
      <c r="BG116" s="72">
        <v>0</v>
      </c>
      <c r="BH116" s="71">
        <v>0</v>
      </c>
      <c r="BI116" s="72">
        <v>0</v>
      </c>
      <c r="BJ116" s="71">
        <v>42</v>
      </c>
      <c r="BK116" s="72">
        <v>100</v>
      </c>
      <c r="BL116" s="71">
        <v>42</v>
      </c>
    </row>
    <row r="117" spans="1:64" ht="15">
      <c r="A117" s="57" t="s">
        <v>310</v>
      </c>
      <c r="B117" s="57" t="s">
        <v>295</v>
      </c>
      <c r="C117" s="58"/>
      <c r="D117" s="59"/>
      <c r="E117" s="60"/>
      <c r="F117" s="61"/>
      <c r="G117" s="58"/>
      <c r="H117" s="62"/>
      <c r="I117" s="74"/>
      <c r="J117" s="74"/>
      <c r="K117" s="64" t="s">
        <v>65</v>
      </c>
      <c r="L117" s="75">
        <v>117</v>
      </c>
      <c r="M117" s="75"/>
      <c r="N117" s="73"/>
      <c r="O117" s="84" t="s">
        <v>327</v>
      </c>
      <c r="P117" s="87">
        <v>43508.37137731481</v>
      </c>
      <c r="Q117" s="84" t="s">
        <v>342</v>
      </c>
      <c r="R117" s="84"/>
      <c r="S117" s="84"/>
      <c r="T117" s="84"/>
      <c r="U117" s="84"/>
      <c r="V117" s="89" t="s">
        <v>424</v>
      </c>
      <c r="W117" s="87">
        <v>43508.37137731481</v>
      </c>
      <c r="X117" s="89" t="s">
        <v>507</v>
      </c>
      <c r="Y117" s="84"/>
      <c r="Z117" s="84"/>
      <c r="AA117" s="92" t="s">
        <v>596</v>
      </c>
      <c r="AB117" s="84"/>
      <c r="AC117" s="84" t="b">
        <v>0</v>
      </c>
      <c r="AD117" s="84">
        <v>0</v>
      </c>
      <c r="AE117" s="92" t="s">
        <v>620</v>
      </c>
      <c r="AF117" s="84" t="b">
        <v>1</v>
      </c>
      <c r="AG117" s="84" t="s">
        <v>624</v>
      </c>
      <c r="AH117" s="84"/>
      <c r="AI117" s="92" t="s">
        <v>628</v>
      </c>
      <c r="AJ117" s="84" t="b">
        <v>0</v>
      </c>
      <c r="AK117" s="84">
        <v>16</v>
      </c>
      <c r="AL117" s="92" t="s">
        <v>606</v>
      </c>
      <c r="AM117" s="84" t="s">
        <v>632</v>
      </c>
      <c r="AN117" s="84" t="b">
        <v>0</v>
      </c>
      <c r="AO117" s="92" t="s">
        <v>606</v>
      </c>
      <c r="AP117" s="84" t="s">
        <v>197</v>
      </c>
      <c r="AQ117" s="84">
        <v>0</v>
      </c>
      <c r="AR117" s="84">
        <v>0</v>
      </c>
      <c r="AS117" s="84"/>
      <c r="AT117" s="84"/>
      <c r="AU117" s="84"/>
      <c r="AV117" s="84"/>
      <c r="AW117" s="84"/>
      <c r="AX117" s="84"/>
      <c r="AY117" s="84"/>
      <c r="AZ117" s="84"/>
      <c r="BA117" s="84">
        <v>1</v>
      </c>
      <c r="BB117" s="83" t="str">
        <f>REPLACE(INDEX(GroupVertices[Group],MATCH(Edges36[[#This Row],[Vertex 1]],GroupVertices[Vertex],0)),1,1,"")</f>
        <v>2</v>
      </c>
      <c r="BC117" s="83" t="str">
        <f>REPLACE(INDEX(GroupVertices[Group],MATCH(Edges36[[#This Row],[Vertex 2]],GroupVertices[Vertex],0)),1,1,"")</f>
        <v>2</v>
      </c>
      <c r="BD117" s="71">
        <v>0</v>
      </c>
      <c r="BE117" s="72">
        <v>0</v>
      </c>
      <c r="BF117" s="71">
        <v>0</v>
      </c>
      <c r="BG117" s="72">
        <v>0</v>
      </c>
      <c r="BH117" s="71">
        <v>0</v>
      </c>
      <c r="BI117" s="72">
        <v>0</v>
      </c>
      <c r="BJ117" s="71">
        <v>42</v>
      </c>
      <c r="BK117" s="72">
        <v>100</v>
      </c>
      <c r="BL117" s="71">
        <v>42</v>
      </c>
    </row>
    <row r="118" spans="1:64" ht="15">
      <c r="A118" s="57" t="s">
        <v>311</v>
      </c>
      <c r="B118" s="57" t="s">
        <v>286</v>
      </c>
      <c r="C118" s="58"/>
      <c r="D118" s="59"/>
      <c r="E118" s="60"/>
      <c r="F118" s="61"/>
      <c r="G118" s="58"/>
      <c r="H118" s="62"/>
      <c r="I118" s="74"/>
      <c r="J118" s="74"/>
      <c r="K118" s="64" t="s">
        <v>65</v>
      </c>
      <c r="L118" s="75">
        <v>118</v>
      </c>
      <c r="M118" s="75"/>
      <c r="N118" s="73"/>
      <c r="O118" s="84" t="s">
        <v>327</v>
      </c>
      <c r="P118" s="87">
        <v>43507.896678240744</v>
      </c>
      <c r="Q118" s="84" t="s">
        <v>331</v>
      </c>
      <c r="R118" s="84"/>
      <c r="S118" s="84"/>
      <c r="T118" s="84"/>
      <c r="U118" s="84"/>
      <c r="V118" s="89" t="s">
        <v>425</v>
      </c>
      <c r="W118" s="87">
        <v>43507.896678240744</v>
      </c>
      <c r="X118" s="89" t="s">
        <v>508</v>
      </c>
      <c r="Y118" s="84"/>
      <c r="Z118" s="84"/>
      <c r="AA118" s="92" t="s">
        <v>597</v>
      </c>
      <c r="AB118" s="84"/>
      <c r="AC118" s="84" t="b">
        <v>0</v>
      </c>
      <c r="AD118" s="84">
        <v>0</v>
      </c>
      <c r="AE118" s="92" t="s">
        <v>620</v>
      </c>
      <c r="AF118" s="84" t="b">
        <v>1</v>
      </c>
      <c r="AG118" s="84" t="s">
        <v>624</v>
      </c>
      <c r="AH118" s="84"/>
      <c r="AI118" s="92" t="s">
        <v>626</v>
      </c>
      <c r="AJ118" s="84" t="b">
        <v>0</v>
      </c>
      <c r="AK118" s="84">
        <v>59</v>
      </c>
      <c r="AL118" s="92" t="s">
        <v>610</v>
      </c>
      <c r="AM118" s="84" t="s">
        <v>630</v>
      </c>
      <c r="AN118" s="84" t="b">
        <v>0</v>
      </c>
      <c r="AO118" s="92" t="s">
        <v>610</v>
      </c>
      <c r="AP118" s="84" t="s">
        <v>197</v>
      </c>
      <c r="AQ118" s="84">
        <v>0</v>
      </c>
      <c r="AR118" s="84">
        <v>0</v>
      </c>
      <c r="AS118" s="84"/>
      <c r="AT118" s="84"/>
      <c r="AU118" s="84"/>
      <c r="AV118" s="84"/>
      <c r="AW118" s="84"/>
      <c r="AX118" s="84"/>
      <c r="AY118" s="84"/>
      <c r="AZ118" s="84"/>
      <c r="BA118" s="84">
        <v>1</v>
      </c>
      <c r="BB118" s="83" t="str">
        <f>REPLACE(INDEX(GroupVertices[Group],MATCH(Edges36[[#This Row],[Vertex 1]],GroupVertices[Vertex],0)),1,1,"")</f>
        <v>2</v>
      </c>
      <c r="BC118" s="83" t="str">
        <f>REPLACE(INDEX(GroupVertices[Group],MATCH(Edges36[[#This Row],[Vertex 2]],GroupVertices[Vertex],0)),1,1,"")</f>
        <v>1</v>
      </c>
      <c r="BD118" s="71"/>
      <c r="BE118" s="72"/>
      <c r="BF118" s="71"/>
      <c r="BG118" s="72"/>
      <c r="BH118" s="71"/>
      <c r="BI118" s="72"/>
      <c r="BJ118" s="71"/>
      <c r="BK118" s="72"/>
      <c r="BL118" s="71"/>
    </row>
    <row r="119" spans="1:64" ht="15">
      <c r="A119" s="57" t="s">
        <v>311</v>
      </c>
      <c r="B119" s="57" t="s">
        <v>323</v>
      </c>
      <c r="C119" s="58"/>
      <c r="D119" s="59"/>
      <c r="E119" s="60"/>
      <c r="F119" s="61"/>
      <c r="G119" s="58"/>
      <c r="H119" s="62"/>
      <c r="I119" s="74"/>
      <c r="J119" s="74"/>
      <c r="K119" s="64" t="s">
        <v>65</v>
      </c>
      <c r="L119" s="75">
        <v>119</v>
      </c>
      <c r="M119" s="75"/>
      <c r="N119" s="73"/>
      <c r="O119" s="84" t="s">
        <v>329</v>
      </c>
      <c r="P119" s="87">
        <v>43507.896678240744</v>
      </c>
      <c r="Q119" s="84" t="s">
        <v>331</v>
      </c>
      <c r="R119" s="84"/>
      <c r="S119" s="84"/>
      <c r="T119" s="84"/>
      <c r="U119" s="84"/>
      <c r="V119" s="89" t="s">
        <v>425</v>
      </c>
      <c r="W119" s="87">
        <v>43507.896678240744</v>
      </c>
      <c r="X119" s="89" t="s">
        <v>508</v>
      </c>
      <c r="Y119" s="84"/>
      <c r="Z119" s="84"/>
      <c r="AA119" s="92" t="s">
        <v>597</v>
      </c>
      <c r="AB119" s="84"/>
      <c r="AC119" s="84" t="b">
        <v>0</v>
      </c>
      <c r="AD119" s="84">
        <v>0</v>
      </c>
      <c r="AE119" s="92" t="s">
        <v>620</v>
      </c>
      <c r="AF119" s="84" t="b">
        <v>1</v>
      </c>
      <c r="AG119" s="84" t="s">
        <v>624</v>
      </c>
      <c r="AH119" s="84"/>
      <c r="AI119" s="92" t="s">
        <v>626</v>
      </c>
      <c r="AJ119" s="84" t="b">
        <v>0</v>
      </c>
      <c r="AK119" s="84">
        <v>59</v>
      </c>
      <c r="AL119" s="92" t="s">
        <v>610</v>
      </c>
      <c r="AM119" s="84" t="s">
        <v>630</v>
      </c>
      <c r="AN119" s="84" t="b">
        <v>0</v>
      </c>
      <c r="AO119" s="92" t="s">
        <v>610</v>
      </c>
      <c r="AP119" s="84" t="s">
        <v>197</v>
      </c>
      <c r="AQ119" s="84">
        <v>0</v>
      </c>
      <c r="AR119" s="84">
        <v>0</v>
      </c>
      <c r="AS119" s="84"/>
      <c r="AT119" s="84"/>
      <c r="AU119" s="84"/>
      <c r="AV119" s="84"/>
      <c r="AW119" s="84"/>
      <c r="AX119" s="84"/>
      <c r="AY119" s="84"/>
      <c r="AZ119" s="84"/>
      <c r="BA119" s="84">
        <v>1</v>
      </c>
      <c r="BB119" s="83" t="str">
        <f>REPLACE(INDEX(GroupVertices[Group],MATCH(Edges36[[#This Row],[Vertex 1]],GroupVertices[Vertex],0)),1,1,"")</f>
        <v>2</v>
      </c>
      <c r="BC119" s="83" t="str">
        <f>REPLACE(INDEX(GroupVertices[Group],MATCH(Edges36[[#This Row],[Vertex 2]],GroupVertices[Vertex],0)),1,1,"")</f>
        <v>1</v>
      </c>
      <c r="BD119" s="71">
        <v>0</v>
      </c>
      <c r="BE119" s="72">
        <v>0</v>
      </c>
      <c r="BF119" s="71">
        <v>0</v>
      </c>
      <c r="BG119" s="72">
        <v>0</v>
      </c>
      <c r="BH119" s="71">
        <v>0</v>
      </c>
      <c r="BI119" s="72">
        <v>0</v>
      </c>
      <c r="BJ119" s="71">
        <v>27</v>
      </c>
      <c r="BK119" s="72">
        <v>100</v>
      </c>
      <c r="BL119" s="71">
        <v>27</v>
      </c>
    </row>
    <row r="120" spans="1:64" ht="15">
      <c r="A120" s="57" t="s">
        <v>311</v>
      </c>
      <c r="B120" s="57" t="s">
        <v>295</v>
      </c>
      <c r="C120" s="58"/>
      <c r="D120" s="59"/>
      <c r="E120" s="60"/>
      <c r="F120" s="61"/>
      <c r="G120" s="58"/>
      <c r="H120" s="62"/>
      <c r="I120" s="74"/>
      <c r="J120" s="74"/>
      <c r="K120" s="64" t="s">
        <v>65</v>
      </c>
      <c r="L120" s="75">
        <v>120</v>
      </c>
      <c r="M120" s="75"/>
      <c r="N120" s="73"/>
      <c r="O120" s="84" t="s">
        <v>327</v>
      </c>
      <c r="P120" s="87">
        <v>43508.43400462963</v>
      </c>
      <c r="Q120" s="84" t="s">
        <v>342</v>
      </c>
      <c r="R120" s="84"/>
      <c r="S120" s="84"/>
      <c r="T120" s="84"/>
      <c r="U120" s="84"/>
      <c r="V120" s="89" t="s">
        <v>425</v>
      </c>
      <c r="W120" s="87">
        <v>43508.43400462963</v>
      </c>
      <c r="X120" s="89" t="s">
        <v>509</v>
      </c>
      <c r="Y120" s="84"/>
      <c r="Z120" s="84"/>
      <c r="AA120" s="92" t="s">
        <v>598</v>
      </c>
      <c r="AB120" s="84"/>
      <c r="AC120" s="84" t="b">
        <v>0</v>
      </c>
      <c r="AD120" s="84">
        <v>0</v>
      </c>
      <c r="AE120" s="92" t="s">
        <v>620</v>
      </c>
      <c r="AF120" s="84" t="b">
        <v>1</v>
      </c>
      <c r="AG120" s="84" t="s">
        <v>624</v>
      </c>
      <c r="AH120" s="84"/>
      <c r="AI120" s="92" t="s">
        <v>628</v>
      </c>
      <c r="AJ120" s="84" t="b">
        <v>0</v>
      </c>
      <c r="AK120" s="84">
        <v>16</v>
      </c>
      <c r="AL120" s="92" t="s">
        <v>606</v>
      </c>
      <c r="AM120" s="84" t="s">
        <v>630</v>
      </c>
      <c r="AN120" s="84" t="b">
        <v>0</v>
      </c>
      <c r="AO120" s="92" t="s">
        <v>606</v>
      </c>
      <c r="AP120" s="84" t="s">
        <v>197</v>
      </c>
      <c r="AQ120" s="84">
        <v>0</v>
      </c>
      <c r="AR120" s="84">
        <v>0</v>
      </c>
      <c r="AS120" s="84"/>
      <c r="AT120" s="84"/>
      <c r="AU120" s="84"/>
      <c r="AV120" s="84"/>
      <c r="AW120" s="84"/>
      <c r="AX120" s="84"/>
      <c r="AY120" s="84"/>
      <c r="AZ120" s="84"/>
      <c r="BA120" s="84">
        <v>1</v>
      </c>
      <c r="BB120" s="83" t="str">
        <f>REPLACE(INDEX(GroupVertices[Group],MATCH(Edges36[[#This Row],[Vertex 1]],GroupVertices[Vertex],0)),1,1,"")</f>
        <v>2</v>
      </c>
      <c r="BC120" s="83" t="str">
        <f>REPLACE(INDEX(GroupVertices[Group],MATCH(Edges36[[#This Row],[Vertex 2]],GroupVertices[Vertex],0)),1,1,"")</f>
        <v>2</v>
      </c>
      <c r="BD120" s="71">
        <v>0</v>
      </c>
      <c r="BE120" s="72">
        <v>0</v>
      </c>
      <c r="BF120" s="71">
        <v>0</v>
      </c>
      <c r="BG120" s="72">
        <v>0</v>
      </c>
      <c r="BH120" s="71">
        <v>0</v>
      </c>
      <c r="BI120" s="72">
        <v>0</v>
      </c>
      <c r="BJ120" s="71">
        <v>42</v>
      </c>
      <c r="BK120" s="72">
        <v>100</v>
      </c>
      <c r="BL120" s="71">
        <v>42</v>
      </c>
    </row>
    <row r="121" spans="1:64" ht="15">
      <c r="A121" s="57" t="s">
        <v>295</v>
      </c>
      <c r="B121" s="57" t="s">
        <v>286</v>
      </c>
      <c r="C121" s="58"/>
      <c r="D121" s="59"/>
      <c r="E121" s="60"/>
      <c r="F121" s="61"/>
      <c r="G121" s="58"/>
      <c r="H121" s="62"/>
      <c r="I121" s="74"/>
      <c r="J121" s="74"/>
      <c r="K121" s="64" t="s">
        <v>65</v>
      </c>
      <c r="L121" s="75">
        <v>121</v>
      </c>
      <c r="M121" s="75"/>
      <c r="N121" s="73"/>
      <c r="O121" s="84" t="s">
        <v>327</v>
      </c>
      <c r="P121" s="87">
        <v>43506.36981481482</v>
      </c>
      <c r="Q121" s="84" t="s">
        <v>331</v>
      </c>
      <c r="R121" s="84"/>
      <c r="S121" s="84"/>
      <c r="T121" s="84"/>
      <c r="U121" s="84"/>
      <c r="V121" s="89" t="s">
        <v>430</v>
      </c>
      <c r="W121" s="87">
        <v>43506.36981481482</v>
      </c>
      <c r="X121" s="89" t="s">
        <v>516</v>
      </c>
      <c r="Y121" s="84"/>
      <c r="Z121" s="84"/>
      <c r="AA121" s="92" t="s">
        <v>605</v>
      </c>
      <c r="AB121" s="84"/>
      <c r="AC121" s="84" t="b">
        <v>0</v>
      </c>
      <c r="AD121" s="84">
        <v>0</v>
      </c>
      <c r="AE121" s="92" t="s">
        <v>620</v>
      </c>
      <c r="AF121" s="84" t="b">
        <v>1</v>
      </c>
      <c r="AG121" s="84" t="s">
        <v>624</v>
      </c>
      <c r="AH121" s="84"/>
      <c r="AI121" s="92" t="s">
        <v>626</v>
      </c>
      <c r="AJ121" s="84" t="b">
        <v>0</v>
      </c>
      <c r="AK121" s="84">
        <v>59</v>
      </c>
      <c r="AL121" s="92" t="s">
        <v>610</v>
      </c>
      <c r="AM121" s="84" t="s">
        <v>634</v>
      </c>
      <c r="AN121" s="84" t="b">
        <v>0</v>
      </c>
      <c r="AO121" s="92" t="s">
        <v>610</v>
      </c>
      <c r="AP121" s="84" t="s">
        <v>197</v>
      </c>
      <c r="AQ121" s="84">
        <v>0</v>
      </c>
      <c r="AR121" s="84">
        <v>0</v>
      </c>
      <c r="AS121" s="84"/>
      <c r="AT121" s="84"/>
      <c r="AU121" s="84"/>
      <c r="AV121" s="84"/>
      <c r="AW121" s="84"/>
      <c r="AX121" s="84"/>
      <c r="AY121" s="84"/>
      <c r="AZ121" s="84"/>
      <c r="BA121" s="84">
        <v>1</v>
      </c>
      <c r="BB121" s="83" t="str">
        <f>REPLACE(INDEX(GroupVertices[Group],MATCH(Edges36[[#This Row],[Vertex 1]],GroupVertices[Vertex],0)),1,1,"")</f>
        <v>2</v>
      </c>
      <c r="BC121" s="83" t="str">
        <f>REPLACE(INDEX(GroupVertices[Group],MATCH(Edges36[[#This Row],[Vertex 2]],GroupVertices[Vertex],0)),1,1,"")</f>
        <v>1</v>
      </c>
      <c r="BD121" s="71"/>
      <c r="BE121" s="72"/>
      <c r="BF121" s="71"/>
      <c r="BG121" s="72"/>
      <c r="BH121" s="71"/>
      <c r="BI121" s="72"/>
      <c r="BJ121" s="71"/>
      <c r="BK121" s="72"/>
      <c r="BL121" s="71"/>
    </row>
    <row r="122" spans="1:64" ht="15">
      <c r="A122" s="57" t="s">
        <v>295</v>
      </c>
      <c r="B122" s="57" t="s">
        <v>323</v>
      </c>
      <c r="C122" s="58"/>
      <c r="D122" s="59"/>
      <c r="E122" s="60"/>
      <c r="F122" s="61"/>
      <c r="G122" s="58"/>
      <c r="H122" s="62"/>
      <c r="I122" s="74"/>
      <c r="J122" s="74"/>
      <c r="K122" s="64" t="s">
        <v>65</v>
      </c>
      <c r="L122" s="75">
        <v>122</v>
      </c>
      <c r="M122" s="75"/>
      <c r="N122" s="73"/>
      <c r="O122" s="84" t="s">
        <v>329</v>
      </c>
      <c r="P122" s="87">
        <v>43506.36981481482</v>
      </c>
      <c r="Q122" s="84" t="s">
        <v>331</v>
      </c>
      <c r="R122" s="84"/>
      <c r="S122" s="84"/>
      <c r="T122" s="84"/>
      <c r="U122" s="84"/>
      <c r="V122" s="89" t="s">
        <v>430</v>
      </c>
      <c r="W122" s="87">
        <v>43506.36981481482</v>
      </c>
      <c r="X122" s="89" t="s">
        <v>516</v>
      </c>
      <c r="Y122" s="84"/>
      <c r="Z122" s="84"/>
      <c r="AA122" s="92" t="s">
        <v>605</v>
      </c>
      <c r="AB122" s="84"/>
      <c r="AC122" s="84" t="b">
        <v>0</v>
      </c>
      <c r="AD122" s="84">
        <v>0</v>
      </c>
      <c r="AE122" s="92" t="s">
        <v>620</v>
      </c>
      <c r="AF122" s="84" t="b">
        <v>1</v>
      </c>
      <c r="AG122" s="84" t="s">
        <v>624</v>
      </c>
      <c r="AH122" s="84"/>
      <c r="AI122" s="92" t="s">
        <v>626</v>
      </c>
      <c r="AJ122" s="84" t="b">
        <v>0</v>
      </c>
      <c r="AK122" s="84">
        <v>59</v>
      </c>
      <c r="AL122" s="92" t="s">
        <v>610</v>
      </c>
      <c r="AM122" s="84" t="s">
        <v>634</v>
      </c>
      <c r="AN122" s="84" t="b">
        <v>0</v>
      </c>
      <c r="AO122" s="92" t="s">
        <v>610</v>
      </c>
      <c r="AP122" s="84" t="s">
        <v>197</v>
      </c>
      <c r="AQ122" s="84">
        <v>0</v>
      </c>
      <c r="AR122" s="84">
        <v>0</v>
      </c>
      <c r="AS122" s="84"/>
      <c r="AT122" s="84"/>
      <c r="AU122" s="84"/>
      <c r="AV122" s="84"/>
      <c r="AW122" s="84"/>
      <c r="AX122" s="84"/>
      <c r="AY122" s="84"/>
      <c r="AZ122" s="84"/>
      <c r="BA122" s="84">
        <v>1</v>
      </c>
      <c r="BB122" s="83" t="str">
        <f>REPLACE(INDEX(GroupVertices[Group],MATCH(Edges36[[#This Row],[Vertex 1]],GroupVertices[Vertex],0)),1,1,"")</f>
        <v>2</v>
      </c>
      <c r="BC122" s="83" t="str">
        <f>REPLACE(INDEX(GroupVertices[Group],MATCH(Edges36[[#This Row],[Vertex 2]],GroupVertices[Vertex],0)),1,1,"")</f>
        <v>1</v>
      </c>
      <c r="BD122" s="71">
        <v>0</v>
      </c>
      <c r="BE122" s="72">
        <v>0</v>
      </c>
      <c r="BF122" s="71">
        <v>0</v>
      </c>
      <c r="BG122" s="72">
        <v>0</v>
      </c>
      <c r="BH122" s="71">
        <v>0</v>
      </c>
      <c r="BI122" s="72">
        <v>0</v>
      </c>
      <c r="BJ122" s="71">
        <v>27</v>
      </c>
      <c r="BK122" s="72">
        <v>100</v>
      </c>
      <c r="BL122" s="71">
        <v>27</v>
      </c>
    </row>
    <row r="123" spans="1:64" ht="15">
      <c r="A123" s="57" t="s">
        <v>295</v>
      </c>
      <c r="B123" s="57" t="s">
        <v>295</v>
      </c>
      <c r="C123" s="58"/>
      <c r="D123" s="59"/>
      <c r="E123" s="60"/>
      <c r="F123" s="61"/>
      <c r="G123" s="58"/>
      <c r="H123" s="62"/>
      <c r="I123" s="74"/>
      <c r="J123" s="74"/>
      <c r="K123" s="64" t="s">
        <v>65</v>
      </c>
      <c r="L123" s="75">
        <v>123</v>
      </c>
      <c r="M123" s="75"/>
      <c r="N123" s="73"/>
      <c r="O123" s="84" t="s">
        <v>197</v>
      </c>
      <c r="P123" s="87">
        <v>43508.17721064815</v>
      </c>
      <c r="Q123" s="84" t="s">
        <v>342</v>
      </c>
      <c r="R123" s="89" t="s">
        <v>348</v>
      </c>
      <c r="S123" s="84" t="s">
        <v>350</v>
      </c>
      <c r="T123" s="84" t="s">
        <v>353</v>
      </c>
      <c r="U123" s="84"/>
      <c r="V123" s="89" t="s">
        <v>430</v>
      </c>
      <c r="W123" s="87">
        <v>43508.17721064815</v>
      </c>
      <c r="X123" s="89" t="s">
        <v>517</v>
      </c>
      <c r="Y123" s="84"/>
      <c r="Z123" s="84"/>
      <c r="AA123" s="92" t="s">
        <v>606</v>
      </c>
      <c r="AB123" s="84"/>
      <c r="AC123" s="84" t="b">
        <v>0</v>
      </c>
      <c r="AD123" s="84">
        <v>13</v>
      </c>
      <c r="AE123" s="92" t="s">
        <v>620</v>
      </c>
      <c r="AF123" s="84" t="b">
        <v>1</v>
      </c>
      <c r="AG123" s="84" t="s">
        <v>624</v>
      </c>
      <c r="AH123" s="84"/>
      <c r="AI123" s="92" t="s">
        <v>628</v>
      </c>
      <c r="AJ123" s="84" t="b">
        <v>0</v>
      </c>
      <c r="AK123" s="84">
        <v>16</v>
      </c>
      <c r="AL123" s="92" t="s">
        <v>620</v>
      </c>
      <c r="AM123" s="84" t="s">
        <v>634</v>
      </c>
      <c r="AN123" s="84" t="b">
        <v>0</v>
      </c>
      <c r="AO123" s="92" t="s">
        <v>606</v>
      </c>
      <c r="AP123" s="84" t="s">
        <v>197</v>
      </c>
      <c r="AQ123" s="84">
        <v>0</v>
      </c>
      <c r="AR123" s="84">
        <v>0</v>
      </c>
      <c r="AS123" s="84"/>
      <c r="AT123" s="84"/>
      <c r="AU123" s="84"/>
      <c r="AV123" s="84"/>
      <c r="AW123" s="84"/>
      <c r="AX123" s="84"/>
      <c r="AY123" s="84"/>
      <c r="AZ123" s="84"/>
      <c r="BA123" s="84">
        <v>1</v>
      </c>
      <c r="BB123" s="83" t="str">
        <f>REPLACE(INDEX(GroupVertices[Group],MATCH(Edges36[[#This Row],[Vertex 1]],GroupVertices[Vertex],0)),1,1,"")</f>
        <v>2</v>
      </c>
      <c r="BC123" s="83" t="str">
        <f>REPLACE(INDEX(GroupVertices[Group],MATCH(Edges36[[#This Row],[Vertex 2]],GroupVertices[Vertex],0)),1,1,"")</f>
        <v>2</v>
      </c>
      <c r="BD123" s="71">
        <v>0</v>
      </c>
      <c r="BE123" s="72">
        <v>0</v>
      </c>
      <c r="BF123" s="71">
        <v>0</v>
      </c>
      <c r="BG123" s="72">
        <v>0</v>
      </c>
      <c r="BH123" s="71">
        <v>0</v>
      </c>
      <c r="BI123" s="72">
        <v>0</v>
      </c>
      <c r="BJ123" s="71">
        <v>42</v>
      </c>
      <c r="BK123" s="72">
        <v>100</v>
      </c>
      <c r="BL123" s="71">
        <v>42</v>
      </c>
    </row>
    <row r="124" spans="1:64" ht="15">
      <c r="A124" s="57" t="s">
        <v>313</v>
      </c>
      <c r="B124" s="57" t="s">
        <v>295</v>
      </c>
      <c r="C124" s="58"/>
      <c r="D124" s="59"/>
      <c r="E124" s="60"/>
      <c r="F124" s="61"/>
      <c r="G124" s="58"/>
      <c r="H124" s="62"/>
      <c r="I124" s="74"/>
      <c r="J124" s="74"/>
      <c r="K124" s="64" t="s">
        <v>65</v>
      </c>
      <c r="L124" s="75">
        <v>124</v>
      </c>
      <c r="M124" s="75"/>
      <c r="N124" s="73"/>
      <c r="O124" s="84" t="s">
        <v>327</v>
      </c>
      <c r="P124" s="87">
        <v>43508.59206018518</v>
      </c>
      <c r="Q124" s="84" t="s">
        <v>342</v>
      </c>
      <c r="R124" s="84"/>
      <c r="S124" s="84"/>
      <c r="T124" s="84"/>
      <c r="U124" s="84"/>
      <c r="V124" s="89" t="s">
        <v>427</v>
      </c>
      <c r="W124" s="87">
        <v>43508.59206018518</v>
      </c>
      <c r="X124" s="89" t="s">
        <v>511</v>
      </c>
      <c r="Y124" s="84"/>
      <c r="Z124" s="84"/>
      <c r="AA124" s="92" t="s">
        <v>600</v>
      </c>
      <c r="AB124" s="84"/>
      <c r="AC124" s="84" t="b">
        <v>0</v>
      </c>
      <c r="AD124" s="84">
        <v>0</v>
      </c>
      <c r="AE124" s="92" t="s">
        <v>620</v>
      </c>
      <c r="AF124" s="84" t="b">
        <v>1</v>
      </c>
      <c r="AG124" s="84" t="s">
        <v>624</v>
      </c>
      <c r="AH124" s="84"/>
      <c r="AI124" s="92" t="s">
        <v>628</v>
      </c>
      <c r="AJ124" s="84" t="b">
        <v>0</v>
      </c>
      <c r="AK124" s="84">
        <v>16</v>
      </c>
      <c r="AL124" s="92" t="s">
        <v>606</v>
      </c>
      <c r="AM124" s="84" t="s">
        <v>632</v>
      </c>
      <c r="AN124" s="84" t="b">
        <v>0</v>
      </c>
      <c r="AO124" s="92" t="s">
        <v>606</v>
      </c>
      <c r="AP124" s="84" t="s">
        <v>197</v>
      </c>
      <c r="AQ124" s="84">
        <v>0</v>
      </c>
      <c r="AR124" s="84">
        <v>0</v>
      </c>
      <c r="AS124" s="84"/>
      <c r="AT124" s="84"/>
      <c r="AU124" s="84"/>
      <c r="AV124" s="84"/>
      <c r="AW124" s="84"/>
      <c r="AX124" s="84"/>
      <c r="AY124" s="84"/>
      <c r="AZ124" s="84"/>
      <c r="BA124" s="84">
        <v>1</v>
      </c>
      <c r="BB124" s="83" t="str">
        <f>REPLACE(INDEX(GroupVertices[Group],MATCH(Edges36[[#This Row],[Vertex 1]],GroupVertices[Vertex],0)),1,1,"")</f>
        <v>2</v>
      </c>
      <c r="BC124" s="83" t="str">
        <f>REPLACE(INDEX(GroupVertices[Group],MATCH(Edges36[[#This Row],[Vertex 2]],GroupVertices[Vertex],0)),1,1,"")</f>
        <v>2</v>
      </c>
      <c r="BD124" s="71">
        <v>0</v>
      </c>
      <c r="BE124" s="72">
        <v>0</v>
      </c>
      <c r="BF124" s="71">
        <v>0</v>
      </c>
      <c r="BG124" s="72">
        <v>0</v>
      </c>
      <c r="BH124" s="71">
        <v>0</v>
      </c>
      <c r="BI124" s="72">
        <v>0</v>
      </c>
      <c r="BJ124" s="71">
        <v>42</v>
      </c>
      <c r="BK124" s="72">
        <v>100</v>
      </c>
      <c r="BL124" s="71">
        <v>42</v>
      </c>
    </row>
    <row r="125" spans="1:64" ht="15">
      <c r="A125" s="57" t="s">
        <v>240</v>
      </c>
      <c r="B125" s="57" t="s">
        <v>260</v>
      </c>
      <c r="C125" s="58"/>
      <c r="D125" s="59"/>
      <c r="E125" s="60"/>
      <c r="F125" s="61"/>
      <c r="G125" s="58"/>
      <c r="H125" s="62"/>
      <c r="I125" s="74"/>
      <c r="J125" s="74"/>
      <c r="K125" s="64" t="s">
        <v>65</v>
      </c>
      <c r="L125" s="75">
        <v>125</v>
      </c>
      <c r="M125" s="75"/>
      <c r="N125" s="73"/>
      <c r="O125" s="84" t="s">
        <v>329</v>
      </c>
      <c r="P125" s="87">
        <v>43408.41197916667</v>
      </c>
      <c r="Q125" s="84" t="s">
        <v>336</v>
      </c>
      <c r="R125" s="84"/>
      <c r="S125" s="84"/>
      <c r="T125" s="84" t="s">
        <v>356</v>
      </c>
      <c r="U125" s="89" t="s">
        <v>362</v>
      </c>
      <c r="V125" s="89" t="s">
        <v>362</v>
      </c>
      <c r="W125" s="87">
        <v>43408.41197916667</v>
      </c>
      <c r="X125" s="89" t="s">
        <v>447</v>
      </c>
      <c r="Y125" s="84"/>
      <c r="Z125" s="84"/>
      <c r="AA125" s="92" t="s">
        <v>536</v>
      </c>
      <c r="AB125" s="92" t="s">
        <v>617</v>
      </c>
      <c r="AC125" s="84" t="b">
        <v>0</v>
      </c>
      <c r="AD125" s="84">
        <v>3</v>
      </c>
      <c r="AE125" s="92" t="s">
        <v>621</v>
      </c>
      <c r="AF125" s="84" t="b">
        <v>0</v>
      </c>
      <c r="AG125" s="84" t="s">
        <v>624</v>
      </c>
      <c r="AH125" s="84"/>
      <c r="AI125" s="92" t="s">
        <v>620</v>
      </c>
      <c r="AJ125" s="84" t="b">
        <v>0</v>
      </c>
      <c r="AK125" s="84">
        <v>4</v>
      </c>
      <c r="AL125" s="92" t="s">
        <v>620</v>
      </c>
      <c r="AM125" s="84" t="s">
        <v>632</v>
      </c>
      <c r="AN125" s="84" t="b">
        <v>0</v>
      </c>
      <c r="AO125" s="92" t="s">
        <v>617</v>
      </c>
      <c r="AP125" s="84" t="s">
        <v>327</v>
      </c>
      <c r="AQ125" s="84">
        <v>0</v>
      </c>
      <c r="AR125" s="84">
        <v>0</v>
      </c>
      <c r="AS125" s="84"/>
      <c r="AT125" s="84"/>
      <c r="AU125" s="84"/>
      <c r="AV125" s="84"/>
      <c r="AW125" s="84"/>
      <c r="AX125" s="84"/>
      <c r="AY125" s="84"/>
      <c r="AZ125" s="84"/>
      <c r="BA125" s="84">
        <v>1</v>
      </c>
      <c r="BB125" s="83" t="str">
        <f>REPLACE(INDEX(GroupVertices[Group],MATCH(Edges36[[#This Row],[Vertex 1]],GroupVertices[Vertex],0)),1,1,"")</f>
        <v>3</v>
      </c>
      <c r="BC125" s="83" t="str">
        <f>REPLACE(INDEX(GroupVertices[Group],MATCH(Edges36[[#This Row],[Vertex 2]],GroupVertices[Vertex],0)),1,1,"")</f>
        <v>3</v>
      </c>
      <c r="BD125" s="71"/>
      <c r="BE125" s="72"/>
      <c r="BF125" s="71"/>
      <c r="BG125" s="72"/>
      <c r="BH125" s="71"/>
      <c r="BI125" s="72"/>
      <c r="BJ125" s="71"/>
      <c r="BK125" s="72"/>
      <c r="BL125" s="71"/>
    </row>
    <row r="126" spans="1:64" ht="15">
      <c r="A126" s="57" t="s">
        <v>241</v>
      </c>
      <c r="B126" s="57" t="s">
        <v>260</v>
      </c>
      <c r="C126" s="58"/>
      <c r="D126" s="59"/>
      <c r="E126" s="60"/>
      <c r="F126" s="61"/>
      <c r="G126" s="58"/>
      <c r="H126" s="62"/>
      <c r="I126" s="74"/>
      <c r="J126" s="74"/>
      <c r="K126" s="64" t="s">
        <v>65</v>
      </c>
      <c r="L126" s="75">
        <v>126</v>
      </c>
      <c r="M126" s="75"/>
      <c r="N126" s="73"/>
      <c r="O126" s="84" t="s">
        <v>329</v>
      </c>
      <c r="P126" s="87">
        <v>43508.650868055556</v>
      </c>
      <c r="Q126" s="84" t="s">
        <v>336</v>
      </c>
      <c r="R126" s="84"/>
      <c r="S126" s="84"/>
      <c r="T126" s="84"/>
      <c r="U126" s="84"/>
      <c r="V126" s="89" t="s">
        <v>372</v>
      </c>
      <c r="W126" s="87">
        <v>43508.650868055556</v>
      </c>
      <c r="X126" s="89" t="s">
        <v>448</v>
      </c>
      <c r="Y126" s="84"/>
      <c r="Z126" s="84"/>
      <c r="AA126" s="92" t="s">
        <v>537</v>
      </c>
      <c r="AB126" s="84"/>
      <c r="AC126" s="84" t="b">
        <v>0</v>
      </c>
      <c r="AD126" s="84">
        <v>0</v>
      </c>
      <c r="AE126" s="92" t="s">
        <v>620</v>
      </c>
      <c r="AF126" s="84" t="b">
        <v>0</v>
      </c>
      <c r="AG126" s="84" t="s">
        <v>624</v>
      </c>
      <c r="AH126" s="84"/>
      <c r="AI126" s="92" t="s">
        <v>620</v>
      </c>
      <c r="AJ126" s="84" t="b">
        <v>0</v>
      </c>
      <c r="AK126" s="84">
        <v>4</v>
      </c>
      <c r="AL126" s="92" t="s">
        <v>536</v>
      </c>
      <c r="AM126" s="84" t="s">
        <v>630</v>
      </c>
      <c r="AN126" s="84" t="b">
        <v>0</v>
      </c>
      <c r="AO126" s="92" t="s">
        <v>536</v>
      </c>
      <c r="AP126" s="84" t="s">
        <v>197</v>
      </c>
      <c r="AQ126" s="84">
        <v>0</v>
      </c>
      <c r="AR126" s="84">
        <v>0</v>
      </c>
      <c r="AS126" s="84"/>
      <c r="AT126" s="84"/>
      <c r="AU126" s="84"/>
      <c r="AV126" s="84"/>
      <c r="AW126" s="84"/>
      <c r="AX126" s="84"/>
      <c r="AY126" s="84"/>
      <c r="AZ126" s="84"/>
      <c r="BA126" s="84">
        <v>1</v>
      </c>
      <c r="BB126" s="83" t="str">
        <f>REPLACE(INDEX(GroupVertices[Group],MATCH(Edges36[[#This Row],[Vertex 1]],GroupVertices[Vertex],0)),1,1,"")</f>
        <v>3</v>
      </c>
      <c r="BC126" s="83" t="str">
        <f>REPLACE(INDEX(GroupVertices[Group],MATCH(Edges36[[#This Row],[Vertex 2]],GroupVertices[Vertex],0)),1,1,"")</f>
        <v>3</v>
      </c>
      <c r="BD126" s="71"/>
      <c r="BE126" s="72"/>
      <c r="BF126" s="71"/>
      <c r="BG126" s="72"/>
      <c r="BH126" s="71"/>
      <c r="BI126" s="72"/>
      <c r="BJ126" s="71"/>
      <c r="BK126" s="72"/>
      <c r="BL126" s="71"/>
    </row>
    <row r="127" spans="1:64" ht="15">
      <c r="A127" s="57" t="s">
        <v>240</v>
      </c>
      <c r="B127" s="57" t="s">
        <v>274</v>
      </c>
      <c r="C127" s="58"/>
      <c r="D127" s="59"/>
      <c r="E127" s="60"/>
      <c r="F127" s="61"/>
      <c r="G127" s="58"/>
      <c r="H127" s="62"/>
      <c r="I127" s="74"/>
      <c r="J127" s="74"/>
      <c r="K127" s="64" t="s">
        <v>65</v>
      </c>
      <c r="L127" s="75">
        <v>127</v>
      </c>
      <c r="M127" s="75"/>
      <c r="N127" s="73"/>
      <c r="O127" s="84" t="s">
        <v>329</v>
      </c>
      <c r="P127" s="87">
        <v>43408.41197916667</v>
      </c>
      <c r="Q127" s="84" t="s">
        <v>336</v>
      </c>
      <c r="R127" s="84"/>
      <c r="S127" s="84"/>
      <c r="T127" s="84" t="s">
        <v>356</v>
      </c>
      <c r="U127" s="89" t="s">
        <v>362</v>
      </c>
      <c r="V127" s="89" t="s">
        <v>362</v>
      </c>
      <c r="W127" s="87">
        <v>43408.41197916667</v>
      </c>
      <c r="X127" s="89" t="s">
        <v>447</v>
      </c>
      <c r="Y127" s="84"/>
      <c r="Z127" s="84"/>
      <c r="AA127" s="92" t="s">
        <v>536</v>
      </c>
      <c r="AB127" s="92" t="s">
        <v>617</v>
      </c>
      <c r="AC127" s="84" t="b">
        <v>0</v>
      </c>
      <c r="AD127" s="84">
        <v>3</v>
      </c>
      <c r="AE127" s="92" t="s">
        <v>621</v>
      </c>
      <c r="AF127" s="84" t="b">
        <v>0</v>
      </c>
      <c r="AG127" s="84" t="s">
        <v>624</v>
      </c>
      <c r="AH127" s="84"/>
      <c r="AI127" s="92" t="s">
        <v>620</v>
      </c>
      <c r="AJ127" s="84" t="b">
        <v>0</v>
      </c>
      <c r="AK127" s="84">
        <v>4</v>
      </c>
      <c r="AL127" s="92" t="s">
        <v>620</v>
      </c>
      <c r="AM127" s="84" t="s">
        <v>632</v>
      </c>
      <c r="AN127" s="84" t="b">
        <v>0</v>
      </c>
      <c r="AO127" s="92" t="s">
        <v>617</v>
      </c>
      <c r="AP127" s="84" t="s">
        <v>327</v>
      </c>
      <c r="AQ127" s="84">
        <v>0</v>
      </c>
      <c r="AR127" s="84">
        <v>0</v>
      </c>
      <c r="AS127" s="84"/>
      <c r="AT127" s="84"/>
      <c r="AU127" s="84"/>
      <c r="AV127" s="84"/>
      <c r="AW127" s="84"/>
      <c r="AX127" s="84"/>
      <c r="AY127" s="84"/>
      <c r="AZ127" s="84"/>
      <c r="BA127" s="84">
        <v>1</v>
      </c>
      <c r="BB127" s="83" t="str">
        <f>REPLACE(INDEX(GroupVertices[Group],MATCH(Edges36[[#This Row],[Vertex 1]],GroupVertices[Vertex],0)),1,1,"")</f>
        <v>3</v>
      </c>
      <c r="BC127" s="83" t="str">
        <f>REPLACE(INDEX(GroupVertices[Group],MATCH(Edges36[[#This Row],[Vertex 2]],GroupVertices[Vertex],0)),1,1,"")</f>
        <v>3</v>
      </c>
      <c r="BD127" s="71"/>
      <c r="BE127" s="72"/>
      <c r="BF127" s="71"/>
      <c r="BG127" s="72"/>
      <c r="BH127" s="71"/>
      <c r="BI127" s="72"/>
      <c r="BJ127" s="71"/>
      <c r="BK127" s="72"/>
      <c r="BL127" s="71"/>
    </row>
    <row r="128" spans="1:64" ht="15">
      <c r="A128" s="57" t="s">
        <v>241</v>
      </c>
      <c r="B128" s="57" t="s">
        <v>274</v>
      </c>
      <c r="C128" s="58"/>
      <c r="D128" s="59"/>
      <c r="E128" s="60"/>
      <c r="F128" s="61"/>
      <c r="G128" s="58"/>
      <c r="H128" s="62"/>
      <c r="I128" s="74"/>
      <c r="J128" s="74"/>
      <c r="K128" s="64" t="s">
        <v>65</v>
      </c>
      <c r="L128" s="75">
        <v>128</v>
      </c>
      <c r="M128" s="75"/>
      <c r="N128" s="73"/>
      <c r="O128" s="84" t="s">
        <v>329</v>
      </c>
      <c r="P128" s="87">
        <v>43508.650868055556</v>
      </c>
      <c r="Q128" s="84" t="s">
        <v>336</v>
      </c>
      <c r="R128" s="84"/>
      <c r="S128" s="84"/>
      <c r="T128" s="84"/>
      <c r="U128" s="84"/>
      <c r="V128" s="89" t="s">
        <v>372</v>
      </c>
      <c r="W128" s="87">
        <v>43508.650868055556</v>
      </c>
      <c r="X128" s="89" t="s">
        <v>448</v>
      </c>
      <c r="Y128" s="84"/>
      <c r="Z128" s="84"/>
      <c r="AA128" s="92" t="s">
        <v>537</v>
      </c>
      <c r="AB128" s="84"/>
      <c r="AC128" s="84" t="b">
        <v>0</v>
      </c>
      <c r="AD128" s="84">
        <v>0</v>
      </c>
      <c r="AE128" s="92" t="s">
        <v>620</v>
      </c>
      <c r="AF128" s="84" t="b">
        <v>0</v>
      </c>
      <c r="AG128" s="84" t="s">
        <v>624</v>
      </c>
      <c r="AH128" s="84"/>
      <c r="AI128" s="92" t="s">
        <v>620</v>
      </c>
      <c r="AJ128" s="84" t="b">
        <v>0</v>
      </c>
      <c r="AK128" s="84">
        <v>4</v>
      </c>
      <c r="AL128" s="92" t="s">
        <v>536</v>
      </c>
      <c r="AM128" s="84" t="s">
        <v>630</v>
      </c>
      <c r="AN128" s="84" t="b">
        <v>0</v>
      </c>
      <c r="AO128" s="92" t="s">
        <v>536</v>
      </c>
      <c r="AP128" s="84" t="s">
        <v>197</v>
      </c>
      <c r="AQ128" s="84">
        <v>0</v>
      </c>
      <c r="AR128" s="84">
        <v>0</v>
      </c>
      <c r="AS128" s="84"/>
      <c r="AT128" s="84"/>
      <c r="AU128" s="84"/>
      <c r="AV128" s="84"/>
      <c r="AW128" s="84"/>
      <c r="AX128" s="84"/>
      <c r="AY128" s="84"/>
      <c r="AZ128" s="84"/>
      <c r="BA128" s="84">
        <v>1</v>
      </c>
      <c r="BB128" s="83" t="str">
        <f>REPLACE(INDEX(GroupVertices[Group],MATCH(Edges36[[#This Row],[Vertex 1]],GroupVertices[Vertex],0)),1,1,"")</f>
        <v>3</v>
      </c>
      <c r="BC128" s="83" t="str">
        <f>REPLACE(INDEX(GroupVertices[Group],MATCH(Edges36[[#This Row],[Vertex 2]],GroupVertices[Vertex],0)),1,1,"")</f>
        <v>3</v>
      </c>
      <c r="BD128" s="71"/>
      <c r="BE128" s="72"/>
      <c r="BF128" s="71"/>
      <c r="BG128" s="72"/>
      <c r="BH128" s="71"/>
      <c r="BI128" s="72"/>
      <c r="BJ128" s="71"/>
      <c r="BK128" s="72"/>
      <c r="BL128" s="71"/>
    </row>
    <row r="129" spans="1:64" ht="15">
      <c r="A129" s="57" t="s">
        <v>240</v>
      </c>
      <c r="B129" s="57" t="s">
        <v>326</v>
      </c>
      <c r="C129" s="58"/>
      <c r="D129" s="59"/>
      <c r="E129" s="60"/>
      <c r="F129" s="61"/>
      <c r="G129" s="58"/>
      <c r="H129" s="62"/>
      <c r="I129" s="74"/>
      <c r="J129" s="74"/>
      <c r="K129" s="64" t="s">
        <v>65</v>
      </c>
      <c r="L129" s="75">
        <v>129</v>
      </c>
      <c r="M129" s="75"/>
      <c r="N129" s="73"/>
      <c r="O129" s="84" t="s">
        <v>329</v>
      </c>
      <c r="P129" s="87">
        <v>43408.41197916667</v>
      </c>
      <c r="Q129" s="84" t="s">
        <v>336</v>
      </c>
      <c r="R129" s="84"/>
      <c r="S129" s="84"/>
      <c r="T129" s="84" t="s">
        <v>356</v>
      </c>
      <c r="U129" s="89" t="s">
        <v>362</v>
      </c>
      <c r="V129" s="89" t="s">
        <v>362</v>
      </c>
      <c r="W129" s="87">
        <v>43408.41197916667</v>
      </c>
      <c r="X129" s="89" t="s">
        <v>447</v>
      </c>
      <c r="Y129" s="84"/>
      <c r="Z129" s="84"/>
      <c r="AA129" s="92" t="s">
        <v>536</v>
      </c>
      <c r="AB129" s="92" t="s">
        <v>617</v>
      </c>
      <c r="AC129" s="84" t="b">
        <v>0</v>
      </c>
      <c r="AD129" s="84">
        <v>3</v>
      </c>
      <c r="AE129" s="92" t="s">
        <v>621</v>
      </c>
      <c r="AF129" s="84" t="b">
        <v>0</v>
      </c>
      <c r="AG129" s="84" t="s">
        <v>624</v>
      </c>
      <c r="AH129" s="84"/>
      <c r="AI129" s="92" t="s">
        <v>620</v>
      </c>
      <c r="AJ129" s="84" t="b">
        <v>0</v>
      </c>
      <c r="AK129" s="84">
        <v>4</v>
      </c>
      <c r="AL129" s="92" t="s">
        <v>620</v>
      </c>
      <c r="AM129" s="84" t="s">
        <v>632</v>
      </c>
      <c r="AN129" s="84" t="b">
        <v>0</v>
      </c>
      <c r="AO129" s="92" t="s">
        <v>617</v>
      </c>
      <c r="AP129" s="84" t="s">
        <v>327</v>
      </c>
      <c r="AQ129" s="84">
        <v>0</v>
      </c>
      <c r="AR129" s="84">
        <v>0</v>
      </c>
      <c r="AS129" s="84"/>
      <c r="AT129" s="84"/>
      <c r="AU129" s="84"/>
      <c r="AV129" s="84"/>
      <c r="AW129" s="84"/>
      <c r="AX129" s="84"/>
      <c r="AY129" s="84"/>
      <c r="AZ129" s="84"/>
      <c r="BA129" s="84">
        <v>1</v>
      </c>
      <c r="BB129" s="83" t="str">
        <f>REPLACE(INDEX(GroupVertices[Group],MATCH(Edges36[[#This Row],[Vertex 1]],GroupVertices[Vertex],0)),1,1,"")</f>
        <v>3</v>
      </c>
      <c r="BC129" s="83" t="str">
        <f>REPLACE(INDEX(GroupVertices[Group],MATCH(Edges36[[#This Row],[Vertex 2]],GroupVertices[Vertex],0)),1,1,"")</f>
        <v>3</v>
      </c>
      <c r="BD129" s="71"/>
      <c r="BE129" s="72"/>
      <c r="BF129" s="71"/>
      <c r="BG129" s="72"/>
      <c r="BH129" s="71"/>
      <c r="BI129" s="72"/>
      <c r="BJ129" s="71"/>
      <c r="BK129" s="72"/>
      <c r="BL129" s="71"/>
    </row>
    <row r="130" spans="1:64" ht="15">
      <c r="A130" s="57" t="s">
        <v>241</v>
      </c>
      <c r="B130" s="57" t="s">
        <v>326</v>
      </c>
      <c r="C130" s="58"/>
      <c r="D130" s="59"/>
      <c r="E130" s="60"/>
      <c r="F130" s="61"/>
      <c r="G130" s="58"/>
      <c r="H130" s="62"/>
      <c r="I130" s="74"/>
      <c r="J130" s="74"/>
      <c r="K130" s="64" t="s">
        <v>65</v>
      </c>
      <c r="L130" s="75">
        <v>130</v>
      </c>
      <c r="M130" s="75"/>
      <c r="N130" s="73"/>
      <c r="O130" s="84" t="s">
        <v>329</v>
      </c>
      <c r="P130" s="87">
        <v>43508.650868055556</v>
      </c>
      <c r="Q130" s="84" t="s">
        <v>336</v>
      </c>
      <c r="R130" s="84"/>
      <c r="S130" s="84"/>
      <c r="T130" s="84"/>
      <c r="U130" s="84"/>
      <c r="V130" s="89" t="s">
        <v>372</v>
      </c>
      <c r="W130" s="87">
        <v>43508.650868055556</v>
      </c>
      <c r="X130" s="89" t="s">
        <v>448</v>
      </c>
      <c r="Y130" s="84"/>
      <c r="Z130" s="84"/>
      <c r="AA130" s="92" t="s">
        <v>537</v>
      </c>
      <c r="AB130" s="84"/>
      <c r="AC130" s="84" t="b">
        <v>0</v>
      </c>
      <c r="AD130" s="84">
        <v>0</v>
      </c>
      <c r="AE130" s="92" t="s">
        <v>620</v>
      </c>
      <c r="AF130" s="84" t="b">
        <v>0</v>
      </c>
      <c r="AG130" s="84" t="s">
        <v>624</v>
      </c>
      <c r="AH130" s="84"/>
      <c r="AI130" s="92" t="s">
        <v>620</v>
      </c>
      <c r="AJ130" s="84" t="b">
        <v>0</v>
      </c>
      <c r="AK130" s="84">
        <v>4</v>
      </c>
      <c r="AL130" s="92" t="s">
        <v>536</v>
      </c>
      <c r="AM130" s="84" t="s">
        <v>630</v>
      </c>
      <c r="AN130" s="84" t="b">
        <v>0</v>
      </c>
      <c r="AO130" s="92" t="s">
        <v>536</v>
      </c>
      <c r="AP130" s="84" t="s">
        <v>197</v>
      </c>
      <c r="AQ130" s="84">
        <v>0</v>
      </c>
      <c r="AR130" s="84">
        <v>0</v>
      </c>
      <c r="AS130" s="84"/>
      <c r="AT130" s="84"/>
      <c r="AU130" s="84"/>
      <c r="AV130" s="84"/>
      <c r="AW130" s="84"/>
      <c r="AX130" s="84"/>
      <c r="AY130" s="84"/>
      <c r="AZ130" s="84"/>
      <c r="BA130" s="84">
        <v>1</v>
      </c>
      <c r="BB130" s="83" t="str">
        <f>REPLACE(INDEX(GroupVertices[Group],MATCH(Edges36[[#This Row],[Vertex 1]],GroupVertices[Vertex],0)),1,1,"")</f>
        <v>3</v>
      </c>
      <c r="BC130" s="83" t="str">
        <f>REPLACE(INDEX(GroupVertices[Group],MATCH(Edges36[[#This Row],[Vertex 2]],GroupVertices[Vertex],0)),1,1,"")</f>
        <v>3</v>
      </c>
      <c r="BD130" s="71"/>
      <c r="BE130" s="72"/>
      <c r="BF130" s="71"/>
      <c r="BG130" s="72"/>
      <c r="BH130" s="71"/>
      <c r="BI130" s="72"/>
      <c r="BJ130" s="71"/>
      <c r="BK130" s="72"/>
      <c r="BL130" s="71"/>
    </row>
    <row r="131" spans="1:64" ht="15">
      <c r="A131" s="57" t="s">
        <v>240</v>
      </c>
      <c r="B131" s="57" t="s">
        <v>243</v>
      </c>
      <c r="C131" s="58"/>
      <c r="D131" s="59"/>
      <c r="E131" s="60"/>
      <c r="F131" s="61"/>
      <c r="G131" s="58"/>
      <c r="H131" s="62"/>
      <c r="I131" s="74"/>
      <c r="J131" s="74"/>
      <c r="K131" s="64" t="s">
        <v>65</v>
      </c>
      <c r="L131" s="75">
        <v>131</v>
      </c>
      <c r="M131" s="75"/>
      <c r="N131" s="73"/>
      <c r="O131" s="84" t="s">
        <v>329</v>
      </c>
      <c r="P131" s="87">
        <v>43408.41197916667</v>
      </c>
      <c r="Q131" s="84" t="s">
        <v>336</v>
      </c>
      <c r="R131" s="84"/>
      <c r="S131" s="84"/>
      <c r="T131" s="84" t="s">
        <v>356</v>
      </c>
      <c r="U131" s="89" t="s">
        <v>362</v>
      </c>
      <c r="V131" s="89" t="s">
        <v>362</v>
      </c>
      <c r="W131" s="87">
        <v>43408.41197916667</v>
      </c>
      <c r="X131" s="89" t="s">
        <v>447</v>
      </c>
      <c r="Y131" s="84"/>
      <c r="Z131" s="84"/>
      <c r="AA131" s="92" t="s">
        <v>536</v>
      </c>
      <c r="AB131" s="92" t="s">
        <v>617</v>
      </c>
      <c r="AC131" s="84" t="b">
        <v>0</v>
      </c>
      <c r="AD131" s="84">
        <v>3</v>
      </c>
      <c r="AE131" s="92" t="s">
        <v>621</v>
      </c>
      <c r="AF131" s="84" t="b">
        <v>0</v>
      </c>
      <c r="AG131" s="84" t="s">
        <v>624</v>
      </c>
      <c r="AH131" s="84"/>
      <c r="AI131" s="92" t="s">
        <v>620</v>
      </c>
      <c r="AJ131" s="84" t="b">
        <v>0</v>
      </c>
      <c r="AK131" s="84">
        <v>4</v>
      </c>
      <c r="AL131" s="92" t="s">
        <v>620</v>
      </c>
      <c r="AM131" s="84" t="s">
        <v>632</v>
      </c>
      <c r="AN131" s="84" t="b">
        <v>0</v>
      </c>
      <c r="AO131" s="92" t="s">
        <v>617</v>
      </c>
      <c r="AP131" s="84" t="s">
        <v>327</v>
      </c>
      <c r="AQ131" s="84">
        <v>0</v>
      </c>
      <c r="AR131" s="84">
        <v>0</v>
      </c>
      <c r="AS131" s="84"/>
      <c r="AT131" s="84"/>
      <c r="AU131" s="84"/>
      <c r="AV131" s="84"/>
      <c r="AW131" s="84"/>
      <c r="AX131" s="84"/>
      <c r="AY131" s="84"/>
      <c r="AZ131" s="84"/>
      <c r="BA131" s="84">
        <v>1</v>
      </c>
      <c r="BB131" s="83" t="str">
        <f>REPLACE(INDEX(GroupVertices[Group],MATCH(Edges36[[#This Row],[Vertex 1]],GroupVertices[Vertex],0)),1,1,"")</f>
        <v>3</v>
      </c>
      <c r="BC131" s="83" t="str">
        <f>REPLACE(INDEX(GroupVertices[Group],MATCH(Edges36[[#This Row],[Vertex 2]],GroupVertices[Vertex],0)),1,1,"")</f>
        <v>3</v>
      </c>
      <c r="BD131" s="71"/>
      <c r="BE131" s="72"/>
      <c r="BF131" s="71"/>
      <c r="BG131" s="72"/>
      <c r="BH131" s="71"/>
      <c r="BI131" s="72"/>
      <c r="BJ131" s="71"/>
      <c r="BK131" s="72"/>
      <c r="BL131" s="71"/>
    </row>
    <row r="132" spans="1:64" ht="15">
      <c r="A132" s="57" t="s">
        <v>241</v>
      </c>
      <c r="B132" s="57" t="s">
        <v>243</v>
      </c>
      <c r="C132" s="58"/>
      <c r="D132" s="59"/>
      <c r="E132" s="60"/>
      <c r="F132" s="61"/>
      <c r="G132" s="58"/>
      <c r="H132" s="62"/>
      <c r="I132" s="74"/>
      <c r="J132" s="74"/>
      <c r="K132" s="64" t="s">
        <v>65</v>
      </c>
      <c r="L132" s="75">
        <v>132</v>
      </c>
      <c r="M132" s="75"/>
      <c r="N132" s="73"/>
      <c r="O132" s="84" t="s">
        <v>329</v>
      </c>
      <c r="P132" s="87">
        <v>43508.650868055556</v>
      </c>
      <c r="Q132" s="84" t="s">
        <v>336</v>
      </c>
      <c r="R132" s="84"/>
      <c r="S132" s="84"/>
      <c r="T132" s="84"/>
      <c r="U132" s="84"/>
      <c r="V132" s="89" t="s">
        <v>372</v>
      </c>
      <c r="W132" s="87">
        <v>43508.650868055556</v>
      </c>
      <c r="X132" s="89" t="s">
        <v>448</v>
      </c>
      <c r="Y132" s="84"/>
      <c r="Z132" s="84"/>
      <c r="AA132" s="92" t="s">
        <v>537</v>
      </c>
      <c r="AB132" s="84"/>
      <c r="AC132" s="84" t="b">
        <v>0</v>
      </c>
      <c r="AD132" s="84">
        <v>0</v>
      </c>
      <c r="AE132" s="92" t="s">
        <v>620</v>
      </c>
      <c r="AF132" s="84" t="b">
        <v>0</v>
      </c>
      <c r="AG132" s="84" t="s">
        <v>624</v>
      </c>
      <c r="AH132" s="84"/>
      <c r="AI132" s="92" t="s">
        <v>620</v>
      </c>
      <c r="AJ132" s="84" t="b">
        <v>0</v>
      </c>
      <c r="AK132" s="84">
        <v>4</v>
      </c>
      <c r="AL132" s="92" t="s">
        <v>536</v>
      </c>
      <c r="AM132" s="84" t="s">
        <v>630</v>
      </c>
      <c r="AN132" s="84" t="b">
        <v>0</v>
      </c>
      <c r="AO132" s="92" t="s">
        <v>536</v>
      </c>
      <c r="AP132" s="84" t="s">
        <v>197</v>
      </c>
      <c r="AQ132" s="84">
        <v>0</v>
      </c>
      <c r="AR132" s="84">
        <v>0</v>
      </c>
      <c r="AS132" s="84"/>
      <c r="AT132" s="84"/>
      <c r="AU132" s="84"/>
      <c r="AV132" s="84"/>
      <c r="AW132" s="84"/>
      <c r="AX132" s="84"/>
      <c r="AY132" s="84"/>
      <c r="AZ132" s="84"/>
      <c r="BA132" s="84">
        <v>1</v>
      </c>
      <c r="BB132" s="83" t="str">
        <f>REPLACE(INDEX(GroupVertices[Group],MATCH(Edges36[[#This Row],[Vertex 1]],GroupVertices[Vertex],0)),1,1,"")</f>
        <v>3</v>
      </c>
      <c r="BC132" s="83" t="str">
        <f>REPLACE(INDEX(GroupVertices[Group],MATCH(Edges36[[#This Row],[Vertex 2]],GroupVertices[Vertex],0)),1,1,"")</f>
        <v>3</v>
      </c>
      <c r="BD132" s="71"/>
      <c r="BE132" s="72"/>
      <c r="BF132" s="71"/>
      <c r="BG132" s="72"/>
      <c r="BH132" s="71"/>
      <c r="BI132" s="72"/>
      <c r="BJ132" s="71"/>
      <c r="BK132" s="72"/>
      <c r="BL132" s="71"/>
    </row>
    <row r="133" spans="1:64" ht="15">
      <c r="A133" s="57" t="s">
        <v>240</v>
      </c>
      <c r="B133" s="57" t="s">
        <v>275</v>
      </c>
      <c r="C133" s="58"/>
      <c r="D133" s="59"/>
      <c r="E133" s="60"/>
      <c r="F133" s="61"/>
      <c r="G133" s="58"/>
      <c r="H133" s="62"/>
      <c r="I133" s="74"/>
      <c r="J133" s="74"/>
      <c r="K133" s="64" t="s">
        <v>65</v>
      </c>
      <c r="L133" s="75">
        <v>133</v>
      </c>
      <c r="M133" s="75"/>
      <c r="N133" s="73"/>
      <c r="O133" s="84" t="s">
        <v>329</v>
      </c>
      <c r="P133" s="87">
        <v>43408.41197916667</v>
      </c>
      <c r="Q133" s="84" t="s">
        <v>336</v>
      </c>
      <c r="R133" s="84"/>
      <c r="S133" s="84"/>
      <c r="T133" s="84" t="s">
        <v>356</v>
      </c>
      <c r="U133" s="89" t="s">
        <v>362</v>
      </c>
      <c r="V133" s="89" t="s">
        <v>362</v>
      </c>
      <c r="W133" s="87">
        <v>43408.41197916667</v>
      </c>
      <c r="X133" s="89" t="s">
        <v>447</v>
      </c>
      <c r="Y133" s="84"/>
      <c r="Z133" s="84"/>
      <c r="AA133" s="92" t="s">
        <v>536</v>
      </c>
      <c r="AB133" s="92" t="s">
        <v>617</v>
      </c>
      <c r="AC133" s="84" t="b">
        <v>0</v>
      </c>
      <c r="AD133" s="84">
        <v>3</v>
      </c>
      <c r="AE133" s="92" t="s">
        <v>621</v>
      </c>
      <c r="AF133" s="84" t="b">
        <v>0</v>
      </c>
      <c r="AG133" s="84" t="s">
        <v>624</v>
      </c>
      <c r="AH133" s="84"/>
      <c r="AI133" s="92" t="s">
        <v>620</v>
      </c>
      <c r="AJ133" s="84" t="b">
        <v>0</v>
      </c>
      <c r="AK133" s="84">
        <v>4</v>
      </c>
      <c r="AL133" s="92" t="s">
        <v>620</v>
      </c>
      <c r="AM133" s="84" t="s">
        <v>632</v>
      </c>
      <c r="AN133" s="84" t="b">
        <v>0</v>
      </c>
      <c r="AO133" s="92" t="s">
        <v>617</v>
      </c>
      <c r="AP133" s="84" t="s">
        <v>327</v>
      </c>
      <c r="AQ133" s="84">
        <v>0</v>
      </c>
      <c r="AR133" s="84">
        <v>0</v>
      </c>
      <c r="AS133" s="84"/>
      <c r="AT133" s="84"/>
      <c r="AU133" s="84"/>
      <c r="AV133" s="84"/>
      <c r="AW133" s="84"/>
      <c r="AX133" s="84"/>
      <c r="AY133" s="84"/>
      <c r="AZ133" s="84"/>
      <c r="BA133" s="84">
        <v>1</v>
      </c>
      <c r="BB133" s="83" t="str">
        <f>REPLACE(INDEX(GroupVertices[Group],MATCH(Edges36[[#This Row],[Vertex 1]],GroupVertices[Vertex],0)),1,1,"")</f>
        <v>3</v>
      </c>
      <c r="BC133" s="83" t="str">
        <f>REPLACE(INDEX(GroupVertices[Group],MATCH(Edges36[[#This Row],[Vertex 2]],GroupVertices[Vertex],0)),1,1,"")</f>
        <v>3</v>
      </c>
      <c r="BD133" s="71"/>
      <c r="BE133" s="72"/>
      <c r="BF133" s="71"/>
      <c r="BG133" s="72"/>
      <c r="BH133" s="71"/>
      <c r="BI133" s="72"/>
      <c r="BJ133" s="71"/>
      <c r="BK133" s="72"/>
      <c r="BL133" s="71"/>
    </row>
    <row r="134" spans="1:64" ht="15">
      <c r="A134" s="57" t="s">
        <v>241</v>
      </c>
      <c r="B134" s="57" t="s">
        <v>275</v>
      </c>
      <c r="C134" s="58"/>
      <c r="D134" s="59"/>
      <c r="E134" s="60"/>
      <c r="F134" s="61"/>
      <c r="G134" s="58"/>
      <c r="H134" s="62"/>
      <c r="I134" s="74"/>
      <c r="J134" s="74"/>
      <c r="K134" s="64" t="s">
        <v>65</v>
      </c>
      <c r="L134" s="75">
        <v>134</v>
      </c>
      <c r="M134" s="75"/>
      <c r="N134" s="73"/>
      <c r="O134" s="84" t="s">
        <v>329</v>
      </c>
      <c r="P134" s="87">
        <v>43508.650868055556</v>
      </c>
      <c r="Q134" s="84" t="s">
        <v>336</v>
      </c>
      <c r="R134" s="84"/>
      <c r="S134" s="84"/>
      <c r="T134" s="84"/>
      <c r="U134" s="84"/>
      <c r="V134" s="89" t="s">
        <v>372</v>
      </c>
      <c r="W134" s="87">
        <v>43508.650868055556</v>
      </c>
      <c r="X134" s="89" t="s">
        <v>448</v>
      </c>
      <c r="Y134" s="84"/>
      <c r="Z134" s="84"/>
      <c r="AA134" s="92" t="s">
        <v>537</v>
      </c>
      <c r="AB134" s="84"/>
      <c r="AC134" s="84" t="b">
        <v>0</v>
      </c>
      <c r="AD134" s="84">
        <v>0</v>
      </c>
      <c r="AE134" s="92" t="s">
        <v>620</v>
      </c>
      <c r="AF134" s="84" t="b">
        <v>0</v>
      </c>
      <c r="AG134" s="84" t="s">
        <v>624</v>
      </c>
      <c r="AH134" s="84"/>
      <c r="AI134" s="92" t="s">
        <v>620</v>
      </c>
      <c r="AJ134" s="84" t="b">
        <v>0</v>
      </c>
      <c r="AK134" s="84">
        <v>4</v>
      </c>
      <c r="AL134" s="92" t="s">
        <v>536</v>
      </c>
      <c r="AM134" s="84" t="s">
        <v>630</v>
      </c>
      <c r="AN134" s="84" t="b">
        <v>0</v>
      </c>
      <c r="AO134" s="92" t="s">
        <v>536</v>
      </c>
      <c r="AP134" s="84" t="s">
        <v>197</v>
      </c>
      <c r="AQ134" s="84">
        <v>0</v>
      </c>
      <c r="AR134" s="84">
        <v>0</v>
      </c>
      <c r="AS134" s="84"/>
      <c r="AT134" s="84"/>
      <c r="AU134" s="84"/>
      <c r="AV134" s="84"/>
      <c r="AW134" s="84"/>
      <c r="AX134" s="84"/>
      <c r="AY134" s="84"/>
      <c r="AZ134" s="84"/>
      <c r="BA134" s="84">
        <v>1</v>
      </c>
      <c r="BB134" s="83" t="str">
        <f>REPLACE(INDEX(GroupVertices[Group],MATCH(Edges36[[#This Row],[Vertex 1]],GroupVertices[Vertex],0)),1,1,"")</f>
        <v>3</v>
      </c>
      <c r="BC134" s="83" t="str">
        <f>REPLACE(INDEX(GroupVertices[Group],MATCH(Edges36[[#This Row],[Vertex 2]],GroupVertices[Vertex],0)),1,1,"")</f>
        <v>3</v>
      </c>
      <c r="BD134" s="71"/>
      <c r="BE134" s="72"/>
      <c r="BF134" s="71"/>
      <c r="BG134" s="72"/>
      <c r="BH134" s="71"/>
      <c r="BI134" s="72"/>
      <c r="BJ134" s="71"/>
      <c r="BK134" s="72"/>
      <c r="BL134" s="71"/>
    </row>
    <row r="135" spans="1:64" ht="15">
      <c r="A135" s="57" t="s">
        <v>240</v>
      </c>
      <c r="B135" s="57" t="s">
        <v>306</v>
      </c>
      <c r="C135" s="58"/>
      <c r="D135" s="59"/>
      <c r="E135" s="60"/>
      <c r="F135" s="61"/>
      <c r="G135" s="58"/>
      <c r="H135" s="62"/>
      <c r="I135" s="74"/>
      <c r="J135" s="74"/>
      <c r="K135" s="64" t="s">
        <v>65</v>
      </c>
      <c r="L135" s="75">
        <v>135</v>
      </c>
      <c r="M135" s="75"/>
      <c r="N135" s="73"/>
      <c r="O135" s="84" t="s">
        <v>329</v>
      </c>
      <c r="P135" s="87">
        <v>43408.41197916667</v>
      </c>
      <c r="Q135" s="84" t="s">
        <v>336</v>
      </c>
      <c r="R135" s="84"/>
      <c r="S135" s="84"/>
      <c r="T135" s="84" t="s">
        <v>356</v>
      </c>
      <c r="U135" s="89" t="s">
        <v>362</v>
      </c>
      <c r="V135" s="89" t="s">
        <v>362</v>
      </c>
      <c r="W135" s="87">
        <v>43408.41197916667</v>
      </c>
      <c r="X135" s="89" t="s">
        <v>447</v>
      </c>
      <c r="Y135" s="84"/>
      <c r="Z135" s="84"/>
      <c r="AA135" s="92" t="s">
        <v>536</v>
      </c>
      <c r="AB135" s="92" t="s">
        <v>617</v>
      </c>
      <c r="AC135" s="84" t="b">
        <v>0</v>
      </c>
      <c r="AD135" s="84">
        <v>3</v>
      </c>
      <c r="AE135" s="92" t="s">
        <v>621</v>
      </c>
      <c r="AF135" s="84" t="b">
        <v>0</v>
      </c>
      <c r="AG135" s="84" t="s">
        <v>624</v>
      </c>
      <c r="AH135" s="84"/>
      <c r="AI135" s="92" t="s">
        <v>620</v>
      </c>
      <c r="AJ135" s="84" t="b">
        <v>0</v>
      </c>
      <c r="AK135" s="84">
        <v>4</v>
      </c>
      <c r="AL135" s="92" t="s">
        <v>620</v>
      </c>
      <c r="AM135" s="84" t="s">
        <v>632</v>
      </c>
      <c r="AN135" s="84" t="b">
        <v>0</v>
      </c>
      <c r="AO135" s="92" t="s">
        <v>617</v>
      </c>
      <c r="AP135" s="84" t="s">
        <v>327</v>
      </c>
      <c r="AQ135" s="84">
        <v>0</v>
      </c>
      <c r="AR135" s="84">
        <v>0</v>
      </c>
      <c r="AS135" s="84"/>
      <c r="AT135" s="84"/>
      <c r="AU135" s="84"/>
      <c r="AV135" s="84"/>
      <c r="AW135" s="84"/>
      <c r="AX135" s="84"/>
      <c r="AY135" s="84"/>
      <c r="AZ135" s="84"/>
      <c r="BA135" s="84">
        <v>1</v>
      </c>
      <c r="BB135" s="83" t="str">
        <f>REPLACE(INDEX(GroupVertices[Group],MATCH(Edges36[[#This Row],[Vertex 1]],GroupVertices[Vertex],0)),1,1,"")</f>
        <v>3</v>
      </c>
      <c r="BC135" s="83" t="str">
        <f>REPLACE(INDEX(GroupVertices[Group],MATCH(Edges36[[#This Row],[Vertex 2]],GroupVertices[Vertex],0)),1,1,"")</f>
        <v>3</v>
      </c>
      <c r="BD135" s="71"/>
      <c r="BE135" s="72"/>
      <c r="BF135" s="71"/>
      <c r="BG135" s="72"/>
      <c r="BH135" s="71"/>
      <c r="BI135" s="72"/>
      <c r="BJ135" s="71"/>
      <c r="BK135" s="72"/>
      <c r="BL135" s="71"/>
    </row>
    <row r="136" spans="1:64" ht="15">
      <c r="A136" s="57" t="s">
        <v>241</v>
      </c>
      <c r="B136" s="57" t="s">
        <v>306</v>
      </c>
      <c r="C136" s="58"/>
      <c r="D136" s="59"/>
      <c r="E136" s="60"/>
      <c r="F136" s="61"/>
      <c r="G136" s="58"/>
      <c r="H136" s="62"/>
      <c r="I136" s="74"/>
      <c r="J136" s="74"/>
      <c r="K136" s="64" t="s">
        <v>65</v>
      </c>
      <c r="L136" s="75">
        <v>136</v>
      </c>
      <c r="M136" s="75"/>
      <c r="N136" s="73"/>
      <c r="O136" s="84" t="s">
        <v>329</v>
      </c>
      <c r="P136" s="87">
        <v>43508.650868055556</v>
      </c>
      <c r="Q136" s="84" t="s">
        <v>336</v>
      </c>
      <c r="R136" s="84"/>
      <c r="S136" s="84"/>
      <c r="T136" s="84"/>
      <c r="U136" s="84"/>
      <c r="V136" s="89" t="s">
        <v>372</v>
      </c>
      <c r="W136" s="87">
        <v>43508.650868055556</v>
      </c>
      <c r="X136" s="89" t="s">
        <v>448</v>
      </c>
      <c r="Y136" s="84"/>
      <c r="Z136" s="84"/>
      <c r="AA136" s="92" t="s">
        <v>537</v>
      </c>
      <c r="AB136" s="84"/>
      <c r="AC136" s="84" t="b">
        <v>0</v>
      </c>
      <c r="AD136" s="84">
        <v>0</v>
      </c>
      <c r="AE136" s="92" t="s">
        <v>620</v>
      </c>
      <c r="AF136" s="84" t="b">
        <v>0</v>
      </c>
      <c r="AG136" s="84" t="s">
        <v>624</v>
      </c>
      <c r="AH136" s="84"/>
      <c r="AI136" s="92" t="s">
        <v>620</v>
      </c>
      <c r="AJ136" s="84" t="b">
        <v>0</v>
      </c>
      <c r="AK136" s="84">
        <v>4</v>
      </c>
      <c r="AL136" s="92" t="s">
        <v>536</v>
      </c>
      <c r="AM136" s="84" t="s">
        <v>630</v>
      </c>
      <c r="AN136" s="84" t="b">
        <v>0</v>
      </c>
      <c r="AO136" s="92" t="s">
        <v>536</v>
      </c>
      <c r="AP136" s="84" t="s">
        <v>197</v>
      </c>
      <c r="AQ136" s="84">
        <v>0</v>
      </c>
      <c r="AR136" s="84">
        <v>0</v>
      </c>
      <c r="AS136" s="84"/>
      <c r="AT136" s="84"/>
      <c r="AU136" s="84"/>
      <c r="AV136" s="84"/>
      <c r="AW136" s="84"/>
      <c r="AX136" s="84"/>
      <c r="AY136" s="84"/>
      <c r="AZ136" s="84"/>
      <c r="BA136" s="84">
        <v>1</v>
      </c>
      <c r="BB136" s="83" t="str">
        <f>REPLACE(INDEX(GroupVertices[Group],MATCH(Edges36[[#This Row],[Vertex 1]],GroupVertices[Vertex],0)),1,1,"")</f>
        <v>3</v>
      </c>
      <c r="BC136" s="83" t="str">
        <f>REPLACE(INDEX(GroupVertices[Group],MATCH(Edges36[[#This Row],[Vertex 2]],GroupVertices[Vertex],0)),1,1,"")</f>
        <v>3</v>
      </c>
      <c r="BD136" s="71"/>
      <c r="BE136" s="72"/>
      <c r="BF136" s="71"/>
      <c r="BG136" s="72"/>
      <c r="BH136" s="71"/>
      <c r="BI136" s="72"/>
      <c r="BJ136" s="71"/>
      <c r="BK136" s="72"/>
      <c r="BL136" s="71"/>
    </row>
    <row r="137" spans="1:64" ht="15">
      <c r="A137" s="57" t="s">
        <v>240</v>
      </c>
      <c r="B137" s="57" t="s">
        <v>261</v>
      </c>
      <c r="C137" s="58"/>
      <c r="D137" s="59"/>
      <c r="E137" s="60"/>
      <c r="F137" s="61"/>
      <c r="G137" s="58"/>
      <c r="H137" s="62"/>
      <c r="I137" s="74"/>
      <c r="J137" s="74"/>
      <c r="K137" s="64" t="s">
        <v>65</v>
      </c>
      <c r="L137" s="75">
        <v>137</v>
      </c>
      <c r="M137" s="75"/>
      <c r="N137" s="73"/>
      <c r="O137" s="84" t="s">
        <v>329</v>
      </c>
      <c r="P137" s="87">
        <v>43408.41197916667</v>
      </c>
      <c r="Q137" s="84" t="s">
        <v>336</v>
      </c>
      <c r="R137" s="84"/>
      <c r="S137" s="84"/>
      <c r="T137" s="84" t="s">
        <v>356</v>
      </c>
      <c r="U137" s="89" t="s">
        <v>362</v>
      </c>
      <c r="V137" s="89" t="s">
        <v>362</v>
      </c>
      <c r="W137" s="87">
        <v>43408.41197916667</v>
      </c>
      <c r="X137" s="89" t="s">
        <v>447</v>
      </c>
      <c r="Y137" s="84"/>
      <c r="Z137" s="84"/>
      <c r="AA137" s="92" t="s">
        <v>536</v>
      </c>
      <c r="AB137" s="92" t="s">
        <v>617</v>
      </c>
      <c r="AC137" s="84" t="b">
        <v>0</v>
      </c>
      <c r="AD137" s="84">
        <v>3</v>
      </c>
      <c r="AE137" s="92" t="s">
        <v>621</v>
      </c>
      <c r="AF137" s="84" t="b">
        <v>0</v>
      </c>
      <c r="AG137" s="84" t="s">
        <v>624</v>
      </c>
      <c r="AH137" s="84"/>
      <c r="AI137" s="92" t="s">
        <v>620</v>
      </c>
      <c r="AJ137" s="84" t="b">
        <v>0</v>
      </c>
      <c r="AK137" s="84">
        <v>4</v>
      </c>
      <c r="AL137" s="92" t="s">
        <v>620</v>
      </c>
      <c r="AM137" s="84" t="s">
        <v>632</v>
      </c>
      <c r="AN137" s="84" t="b">
        <v>0</v>
      </c>
      <c r="AO137" s="92" t="s">
        <v>617</v>
      </c>
      <c r="AP137" s="84" t="s">
        <v>327</v>
      </c>
      <c r="AQ137" s="84">
        <v>0</v>
      </c>
      <c r="AR137" s="84">
        <v>0</v>
      </c>
      <c r="AS137" s="84"/>
      <c r="AT137" s="84"/>
      <c r="AU137" s="84"/>
      <c r="AV137" s="84"/>
      <c r="AW137" s="84"/>
      <c r="AX137" s="84"/>
      <c r="AY137" s="84"/>
      <c r="AZ137" s="84"/>
      <c r="BA137" s="84">
        <v>1</v>
      </c>
      <c r="BB137" s="83" t="str">
        <f>REPLACE(INDEX(GroupVertices[Group],MATCH(Edges36[[#This Row],[Vertex 1]],GroupVertices[Vertex],0)),1,1,"")</f>
        <v>3</v>
      </c>
      <c r="BC137" s="83" t="str">
        <f>REPLACE(INDEX(GroupVertices[Group],MATCH(Edges36[[#This Row],[Vertex 2]],GroupVertices[Vertex],0)),1,1,"")</f>
        <v>3</v>
      </c>
      <c r="BD137" s="71"/>
      <c r="BE137" s="72"/>
      <c r="BF137" s="71"/>
      <c r="BG137" s="72"/>
      <c r="BH137" s="71"/>
      <c r="BI137" s="72"/>
      <c r="BJ137" s="71"/>
      <c r="BK137" s="72"/>
      <c r="BL137" s="71"/>
    </row>
    <row r="138" spans="1:64" ht="15">
      <c r="A138" s="57" t="s">
        <v>241</v>
      </c>
      <c r="B138" s="57" t="s">
        <v>261</v>
      </c>
      <c r="C138" s="58"/>
      <c r="D138" s="59"/>
      <c r="E138" s="60"/>
      <c r="F138" s="61"/>
      <c r="G138" s="58"/>
      <c r="H138" s="62"/>
      <c r="I138" s="74"/>
      <c r="J138" s="74"/>
      <c r="K138" s="64" t="s">
        <v>65</v>
      </c>
      <c r="L138" s="75">
        <v>138</v>
      </c>
      <c r="M138" s="75"/>
      <c r="N138" s="73"/>
      <c r="O138" s="84" t="s">
        <v>329</v>
      </c>
      <c r="P138" s="87">
        <v>43508.650868055556</v>
      </c>
      <c r="Q138" s="84" t="s">
        <v>336</v>
      </c>
      <c r="R138" s="84"/>
      <c r="S138" s="84"/>
      <c r="T138" s="84"/>
      <c r="U138" s="84"/>
      <c r="V138" s="89" t="s">
        <v>372</v>
      </c>
      <c r="W138" s="87">
        <v>43508.650868055556</v>
      </c>
      <c r="X138" s="89" t="s">
        <v>448</v>
      </c>
      <c r="Y138" s="84"/>
      <c r="Z138" s="84"/>
      <c r="AA138" s="92" t="s">
        <v>537</v>
      </c>
      <c r="AB138" s="84"/>
      <c r="AC138" s="84" t="b">
        <v>0</v>
      </c>
      <c r="AD138" s="84">
        <v>0</v>
      </c>
      <c r="AE138" s="92" t="s">
        <v>620</v>
      </c>
      <c r="AF138" s="84" t="b">
        <v>0</v>
      </c>
      <c r="AG138" s="84" t="s">
        <v>624</v>
      </c>
      <c r="AH138" s="84"/>
      <c r="AI138" s="92" t="s">
        <v>620</v>
      </c>
      <c r="AJ138" s="84" t="b">
        <v>0</v>
      </c>
      <c r="AK138" s="84">
        <v>4</v>
      </c>
      <c r="AL138" s="92" t="s">
        <v>536</v>
      </c>
      <c r="AM138" s="84" t="s">
        <v>630</v>
      </c>
      <c r="AN138" s="84" t="b">
        <v>0</v>
      </c>
      <c r="AO138" s="92" t="s">
        <v>536</v>
      </c>
      <c r="AP138" s="84" t="s">
        <v>197</v>
      </c>
      <c r="AQ138" s="84">
        <v>0</v>
      </c>
      <c r="AR138" s="84">
        <v>0</v>
      </c>
      <c r="AS138" s="84"/>
      <c r="AT138" s="84"/>
      <c r="AU138" s="84"/>
      <c r="AV138" s="84"/>
      <c r="AW138" s="84"/>
      <c r="AX138" s="84"/>
      <c r="AY138" s="84"/>
      <c r="AZ138" s="84"/>
      <c r="BA138" s="84">
        <v>1</v>
      </c>
      <c r="BB138" s="83" t="str">
        <f>REPLACE(INDEX(GroupVertices[Group],MATCH(Edges36[[#This Row],[Vertex 1]],GroupVertices[Vertex],0)),1,1,"")</f>
        <v>3</v>
      </c>
      <c r="BC138" s="83" t="str">
        <f>REPLACE(INDEX(GroupVertices[Group],MATCH(Edges36[[#This Row],[Vertex 2]],GroupVertices[Vertex],0)),1,1,"")</f>
        <v>3</v>
      </c>
      <c r="BD138" s="71"/>
      <c r="BE138" s="72"/>
      <c r="BF138" s="71"/>
      <c r="BG138" s="72"/>
      <c r="BH138" s="71"/>
      <c r="BI138" s="72"/>
      <c r="BJ138" s="71"/>
      <c r="BK138" s="72"/>
      <c r="BL138" s="71"/>
    </row>
    <row r="139" spans="1:64" ht="15">
      <c r="A139" s="57" t="s">
        <v>240</v>
      </c>
      <c r="B139" s="57" t="s">
        <v>276</v>
      </c>
      <c r="C139" s="58"/>
      <c r="D139" s="59"/>
      <c r="E139" s="60"/>
      <c r="F139" s="61"/>
      <c r="G139" s="58"/>
      <c r="H139" s="62"/>
      <c r="I139" s="74"/>
      <c r="J139" s="74"/>
      <c r="K139" s="64" t="s">
        <v>65</v>
      </c>
      <c r="L139" s="75">
        <v>139</v>
      </c>
      <c r="M139" s="75"/>
      <c r="N139" s="73"/>
      <c r="O139" s="84" t="s">
        <v>329</v>
      </c>
      <c r="P139" s="87">
        <v>43408.41197916667</v>
      </c>
      <c r="Q139" s="84" t="s">
        <v>336</v>
      </c>
      <c r="R139" s="84"/>
      <c r="S139" s="84"/>
      <c r="T139" s="84" t="s">
        <v>356</v>
      </c>
      <c r="U139" s="89" t="s">
        <v>362</v>
      </c>
      <c r="V139" s="89" t="s">
        <v>362</v>
      </c>
      <c r="W139" s="87">
        <v>43408.41197916667</v>
      </c>
      <c r="X139" s="89" t="s">
        <v>447</v>
      </c>
      <c r="Y139" s="84"/>
      <c r="Z139" s="84"/>
      <c r="AA139" s="92" t="s">
        <v>536</v>
      </c>
      <c r="AB139" s="92" t="s">
        <v>617</v>
      </c>
      <c r="AC139" s="84" t="b">
        <v>0</v>
      </c>
      <c r="AD139" s="84">
        <v>3</v>
      </c>
      <c r="AE139" s="92" t="s">
        <v>621</v>
      </c>
      <c r="AF139" s="84" t="b">
        <v>0</v>
      </c>
      <c r="AG139" s="84" t="s">
        <v>624</v>
      </c>
      <c r="AH139" s="84"/>
      <c r="AI139" s="92" t="s">
        <v>620</v>
      </c>
      <c r="AJ139" s="84" t="b">
        <v>0</v>
      </c>
      <c r="AK139" s="84">
        <v>4</v>
      </c>
      <c r="AL139" s="92" t="s">
        <v>620</v>
      </c>
      <c r="AM139" s="84" t="s">
        <v>632</v>
      </c>
      <c r="AN139" s="84" t="b">
        <v>0</v>
      </c>
      <c r="AO139" s="92" t="s">
        <v>617</v>
      </c>
      <c r="AP139" s="84" t="s">
        <v>327</v>
      </c>
      <c r="AQ139" s="84">
        <v>0</v>
      </c>
      <c r="AR139" s="84">
        <v>0</v>
      </c>
      <c r="AS139" s="84"/>
      <c r="AT139" s="84"/>
      <c r="AU139" s="84"/>
      <c r="AV139" s="84"/>
      <c r="AW139" s="84"/>
      <c r="AX139" s="84"/>
      <c r="AY139" s="84"/>
      <c r="AZ139" s="84"/>
      <c r="BA139" s="84">
        <v>1</v>
      </c>
      <c r="BB139" s="83" t="str">
        <f>REPLACE(INDEX(GroupVertices[Group],MATCH(Edges36[[#This Row],[Vertex 1]],GroupVertices[Vertex],0)),1,1,"")</f>
        <v>3</v>
      </c>
      <c r="BC139" s="83" t="str">
        <f>REPLACE(INDEX(GroupVertices[Group],MATCH(Edges36[[#This Row],[Vertex 2]],GroupVertices[Vertex],0)),1,1,"")</f>
        <v>3</v>
      </c>
      <c r="BD139" s="71"/>
      <c r="BE139" s="72"/>
      <c r="BF139" s="71"/>
      <c r="BG139" s="72"/>
      <c r="BH139" s="71"/>
      <c r="BI139" s="72"/>
      <c r="BJ139" s="71"/>
      <c r="BK139" s="72"/>
      <c r="BL139" s="71"/>
    </row>
    <row r="140" spans="1:64" ht="15">
      <c r="A140" s="57" t="s">
        <v>241</v>
      </c>
      <c r="B140" s="57" t="s">
        <v>276</v>
      </c>
      <c r="C140" s="58"/>
      <c r="D140" s="59"/>
      <c r="E140" s="60"/>
      <c r="F140" s="61"/>
      <c r="G140" s="58"/>
      <c r="H140" s="62"/>
      <c r="I140" s="74"/>
      <c r="J140" s="74"/>
      <c r="K140" s="64" t="s">
        <v>65</v>
      </c>
      <c r="L140" s="75">
        <v>140</v>
      </c>
      <c r="M140" s="75"/>
      <c r="N140" s="73"/>
      <c r="O140" s="84" t="s">
        <v>329</v>
      </c>
      <c r="P140" s="87">
        <v>43508.650868055556</v>
      </c>
      <c r="Q140" s="84" t="s">
        <v>336</v>
      </c>
      <c r="R140" s="84"/>
      <c r="S140" s="84"/>
      <c r="T140" s="84"/>
      <c r="U140" s="84"/>
      <c r="V140" s="89" t="s">
        <v>372</v>
      </c>
      <c r="W140" s="87">
        <v>43508.650868055556</v>
      </c>
      <c r="X140" s="89" t="s">
        <v>448</v>
      </c>
      <c r="Y140" s="84"/>
      <c r="Z140" s="84"/>
      <c r="AA140" s="92" t="s">
        <v>537</v>
      </c>
      <c r="AB140" s="84"/>
      <c r="AC140" s="84" t="b">
        <v>0</v>
      </c>
      <c r="AD140" s="84">
        <v>0</v>
      </c>
      <c r="AE140" s="92" t="s">
        <v>620</v>
      </c>
      <c r="AF140" s="84" t="b">
        <v>0</v>
      </c>
      <c r="AG140" s="84" t="s">
        <v>624</v>
      </c>
      <c r="AH140" s="84"/>
      <c r="AI140" s="92" t="s">
        <v>620</v>
      </c>
      <c r="AJ140" s="84" t="b">
        <v>0</v>
      </c>
      <c r="AK140" s="84">
        <v>4</v>
      </c>
      <c r="AL140" s="92" t="s">
        <v>536</v>
      </c>
      <c r="AM140" s="84" t="s">
        <v>630</v>
      </c>
      <c r="AN140" s="84" t="b">
        <v>0</v>
      </c>
      <c r="AO140" s="92" t="s">
        <v>536</v>
      </c>
      <c r="AP140" s="84" t="s">
        <v>197</v>
      </c>
      <c r="AQ140" s="84">
        <v>0</v>
      </c>
      <c r="AR140" s="84">
        <v>0</v>
      </c>
      <c r="AS140" s="84"/>
      <c r="AT140" s="84"/>
      <c r="AU140" s="84"/>
      <c r="AV140" s="84"/>
      <c r="AW140" s="84"/>
      <c r="AX140" s="84"/>
      <c r="AY140" s="84"/>
      <c r="AZ140" s="84"/>
      <c r="BA140" s="84">
        <v>1</v>
      </c>
      <c r="BB140" s="83" t="str">
        <f>REPLACE(INDEX(GroupVertices[Group],MATCH(Edges36[[#This Row],[Vertex 1]],GroupVertices[Vertex],0)),1,1,"")</f>
        <v>3</v>
      </c>
      <c r="BC140" s="83" t="str">
        <f>REPLACE(INDEX(GroupVertices[Group],MATCH(Edges36[[#This Row],[Vertex 2]],GroupVertices[Vertex],0)),1,1,"")</f>
        <v>3</v>
      </c>
      <c r="BD140" s="71"/>
      <c r="BE140" s="72"/>
      <c r="BF140" s="71"/>
      <c r="BG140" s="72"/>
      <c r="BH140" s="71"/>
      <c r="BI140" s="72"/>
      <c r="BJ140" s="71"/>
      <c r="BK140" s="72"/>
      <c r="BL140" s="71"/>
    </row>
    <row r="141" spans="1:64" ht="15">
      <c r="A141" s="57" t="s">
        <v>240</v>
      </c>
      <c r="B141" s="57" t="s">
        <v>242</v>
      </c>
      <c r="C141" s="58"/>
      <c r="D141" s="59"/>
      <c r="E141" s="60"/>
      <c r="F141" s="61"/>
      <c r="G141" s="58"/>
      <c r="H141" s="62"/>
      <c r="I141" s="74"/>
      <c r="J141" s="74"/>
      <c r="K141" s="64" t="s">
        <v>65</v>
      </c>
      <c r="L141" s="75">
        <v>141</v>
      </c>
      <c r="M141" s="75"/>
      <c r="N141" s="73"/>
      <c r="O141" s="84" t="s">
        <v>329</v>
      </c>
      <c r="P141" s="87">
        <v>43408.41197916667</v>
      </c>
      <c r="Q141" s="84" t="s">
        <v>336</v>
      </c>
      <c r="R141" s="84"/>
      <c r="S141" s="84"/>
      <c r="T141" s="84" t="s">
        <v>356</v>
      </c>
      <c r="U141" s="89" t="s">
        <v>362</v>
      </c>
      <c r="V141" s="89" t="s">
        <v>362</v>
      </c>
      <c r="W141" s="87">
        <v>43408.41197916667</v>
      </c>
      <c r="X141" s="89" t="s">
        <v>447</v>
      </c>
      <c r="Y141" s="84"/>
      <c r="Z141" s="84"/>
      <c r="AA141" s="92" t="s">
        <v>536</v>
      </c>
      <c r="AB141" s="92" t="s">
        <v>617</v>
      </c>
      <c r="AC141" s="84" t="b">
        <v>0</v>
      </c>
      <c r="AD141" s="84">
        <v>3</v>
      </c>
      <c r="AE141" s="92" t="s">
        <v>621</v>
      </c>
      <c r="AF141" s="84" t="b">
        <v>0</v>
      </c>
      <c r="AG141" s="84" t="s">
        <v>624</v>
      </c>
      <c r="AH141" s="84"/>
      <c r="AI141" s="92" t="s">
        <v>620</v>
      </c>
      <c r="AJ141" s="84" t="b">
        <v>0</v>
      </c>
      <c r="AK141" s="84">
        <v>4</v>
      </c>
      <c r="AL141" s="92" t="s">
        <v>620</v>
      </c>
      <c r="AM141" s="84" t="s">
        <v>632</v>
      </c>
      <c r="AN141" s="84" t="b">
        <v>0</v>
      </c>
      <c r="AO141" s="92" t="s">
        <v>617</v>
      </c>
      <c r="AP141" s="84" t="s">
        <v>327</v>
      </c>
      <c r="AQ141" s="84">
        <v>0</v>
      </c>
      <c r="AR141" s="84">
        <v>0</v>
      </c>
      <c r="AS141" s="84"/>
      <c r="AT141" s="84"/>
      <c r="AU141" s="84"/>
      <c r="AV141" s="84"/>
      <c r="AW141" s="84"/>
      <c r="AX141" s="84"/>
      <c r="AY141" s="84"/>
      <c r="AZ141" s="84"/>
      <c r="BA141" s="84">
        <v>1</v>
      </c>
      <c r="BB141" s="83" t="str">
        <f>REPLACE(INDEX(GroupVertices[Group],MATCH(Edges36[[#This Row],[Vertex 1]],GroupVertices[Vertex],0)),1,1,"")</f>
        <v>3</v>
      </c>
      <c r="BC141" s="83" t="str">
        <f>REPLACE(INDEX(GroupVertices[Group],MATCH(Edges36[[#This Row],[Vertex 2]],GroupVertices[Vertex],0)),1,1,"")</f>
        <v>3</v>
      </c>
      <c r="BD141" s="71"/>
      <c r="BE141" s="72"/>
      <c r="BF141" s="71"/>
      <c r="BG141" s="72"/>
      <c r="BH141" s="71"/>
      <c r="BI141" s="72"/>
      <c r="BJ141" s="71"/>
      <c r="BK141" s="72"/>
      <c r="BL141" s="71"/>
    </row>
    <row r="142" spans="1:64" ht="15">
      <c r="A142" s="57" t="s">
        <v>241</v>
      </c>
      <c r="B142" s="57" t="s">
        <v>242</v>
      </c>
      <c r="C142" s="58"/>
      <c r="D142" s="59"/>
      <c r="E142" s="60"/>
      <c r="F142" s="61"/>
      <c r="G142" s="58"/>
      <c r="H142" s="62"/>
      <c r="I142" s="74"/>
      <c r="J142" s="74"/>
      <c r="K142" s="64" t="s">
        <v>65</v>
      </c>
      <c r="L142" s="75">
        <v>142</v>
      </c>
      <c r="M142" s="75"/>
      <c r="N142" s="73"/>
      <c r="O142" s="84" t="s">
        <v>329</v>
      </c>
      <c r="P142" s="87">
        <v>43508.650868055556</v>
      </c>
      <c r="Q142" s="84" t="s">
        <v>336</v>
      </c>
      <c r="R142" s="84"/>
      <c r="S142" s="84"/>
      <c r="T142" s="84"/>
      <c r="U142" s="84"/>
      <c r="V142" s="89" t="s">
        <v>372</v>
      </c>
      <c r="W142" s="87">
        <v>43508.650868055556</v>
      </c>
      <c r="X142" s="89" t="s">
        <v>448</v>
      </c>
      <c r="Y142" s="84"/>
      <c r="Z142" s="84"/>
      <c r="AA142" s="92" t="s">
        <v>537</v>
      </c>
      <c r="AB142" s="84"/>
      <c r="AC142" s="84" t="b">
        <v>0</v>
      </c>
      <c r="AD142" s="84">
        <v>0</v>
      </c>
      <c r="AE142" s="92" t="s">
        <v>620</v>
      </c>
      <c r="AF142" s="84" t="b">
        <v>0</v>
      </c>
      <c r="AG142" s="84" t="s">
        <v>624</v>
      </c>
      <c r="AH142" s="84"/>
      <c r="AI142" s="92" t="s">
        <v>620</v>
      </c>
      <c r="AJ142" s="84" t="b">
        <v>0</v>
      </c>
      <c r="AK142" s="84">
        <v>4</v>
      </c>
      <c r="AL142" s="92" t="s">
        <v>536</v>
      </c>
      <c r="AM142" s="84" t="s">
        <v>630</v>
      </c>
      <c r="AN142" s="84" t="b">
        <v>0</v>
      </c>
      <c r="AO142" s="92" t="s">
        <v>536</v>
      </c>
      <c r="AP142" s="84" t="s">
        <v>197</v>
      </c>
      <c r="AQ142" s="84">
        <v>0</v>
      </c>
      <c r="AR142" s="84">
        <v>0</v>
      </c>
      <c r="AS142" s="84"/>
      <c r="AT142" s="84"/>
      <c r="AU142" s="84"/>
      <c r="AV142" s="84"/>
      <c r="AW142" s="84"/>
      <c r="AX142" s="84"/>
      <c r="AY142" s="84"/>
      <c r="AZ142" s="84"/>
      <c r="BA142" s="84">
        <v>1</v>
      </c>
      <c r="BB142" s="83" t="str">
        <f>REPLACE(INDEX(GroupVertices[Group],MATCH(Edges36[[#This Row],[Vertex 1]],GroupVertices[Vertex],0)),1,1,"")</f>
        <v>3</v>
      </c>
      <c r="BC142" s="83" t="str">
        <f>REPLACE(INDEX(GroupVertices[Group],MATCH(Edges36[[#This Row],[Vertex 2]],GroupVertices[Vertex],0)),1,1,"")</f>
        <v>3</v>
      </c>
      <c r="BD142" s="71"/>
      <c r="BE142" s="72"/>
      <c r="BF142" s="71"/>
      <c r="BG142" s="72"/>
      <c r="BH142" s="71"/>
      <c r="BI142" s="72"/>
      <c r="BJ142" s="71"/>
      <c r="BK142" s="72"/>
      <c r="BL142" s="71"/>
    </row>
    <row r="143" spans="1:64" ht="15">
      <c r="A143" s="57" t="s">
        <v>240</v>
      </c>
      <c r="B143" s="57" t="s">
        <v>312</v>
      </c>
      <c r="C143" s="58"/>
      <c r="D143" s="59"/>
      <c r="E143" s="60"/>
      <c r="F143" s="61"/>
      <c r="G143" s="58"/>
      <c r="H143" s="62"/>
      <c r="I143" s="74"/>
      <c r="J143" s="74"/>
      <c r="K143" s="64" t="s">
        <v>65</v>
      </c>
      <c r="L143" s="75">
        <v>143</v>
      </c>
      <c r="M143" s="75"/>
      <c r="N143" s="73"/>
      <c r="O143" s="84" t="s">
        <v>328</v>
      </c>
      <c r="P143" s="87">
        <v>43408.41197916667</v>
      </c>
      <c r="Q143" s="84" t="s">
        <v>336</v>
      </c>
      <c r="R143" s="84"/>
      <c r="S143" s="84"/>
      <c r="T143" s="84" t="s">
        <v>356</v>
      </c>
      <c r="U143" s="89" t="s">
        <v>362</v>
      </c>
      <c r="V143" s="89" t="s">
        <v>362</v>
      </c>
      <c r="W143" s="87">
        <v>43408.41197916667</v>
      </c>
      <c r="X143" s="89" t="s">
        <v>447</v>
      </c>
      <c r="Y143" s="84"/>
      <c r="Z143" s="84"/>
      <c r="AA143" s="92" t="s">
        <v>536</v>
      </c>
      <c r="AB143" s="92" t="s">
        <v>617</v>
      </c>
      <c r="AC143" s="84" t="b">
        <v>0</v>
      </c>
      <c r="AD143" s="84">
        <v>3</v>
      </c>
      <c r="AE143" s="92" t="s">
        <v>621</v>
      </c>
      <c r="AF143" s="84" t="b">
        <v>0</v>
      </c>
      <c r="AG143" s="84" t="s">
        <v>624</v>
      </c>
      <c r="AH143" s="84"/>
      <c r="AI143" s="92" t="s">
        <v>620</v>
      </c>
      <c r="AJ143" s="84" t="b">
        <v>0</v>
      </c>
      <c r="AK143" s="84">
        <v>4</v>
      </c>
      <c r="AL143" s="92" t="s">
        <v>620</v>
      </c>
      <c r="AM143" s="84" t="s">
        <v>632</v>
      </c>
      <c r="AN143" s="84" t="b">
        <v>0</v>
      </c>
      <c r="AO143" s="92" t="s">
        <v>617</v>
      </c>
      <c r="AP143" s="84" t="s">
        <v>327</v>
      </c>
      <c r="AQ143" s="84">
        <v>0</v>
      </c>
      <c r="AR143" s="84">
        <v>0</v>
      </c>
      <c r="AS143" s="84"/>
      <c r="AT143" s="84"/>
      <c r="AU143" s="84"/>
      <c r="AV143" s="84"/>
      <c r="AW143" s="84"/>
      <c r="AX143" s="84"/>
      <c r="AY143" s="84"/>
      <c r="AZ143" s="84"/>
      <c r="BA143" s="84">
        <v>1</v>
      </c>
      <c r="BB143" s="83" t="str">
        <f>REPLACE(INDEX(GroupVertices[Group],MATCH(Edges36[[#This Row],[Vertex 1]],GroupVertices[Vertex],0)),1,1,"")</f>
        <v>3</v>
      </c>
      <c r="BC143" s="83" t="str">
        <f>REPLACE(INDEX(GroupVertices[Group],MATCH(Edges36[[#This Row],[Vertex 2]],GroupVertices[Vertex],0)),1,1,"")</f>
        <v>3</v>
      </c>
      <c r="BD143" s="71">
        <v>0</v>
      </c>
      <c r="BE143" s="72">
        <v>0</v>
      </c>
      <c r="BF143" s="71">
        <v>0</v>
      </c>
      <c r="BG143" s="72">
        <v>0</v>
      </c>
      <c r="BH143" s="71">
        <v>0</v>
      </c>
      <c r="BI143" s="72">
        <v>0</v>
      </c>
      <c r="BJ143" s="71">
        <v>28</v>
      </c>
      <c r="BK143" s="72">
        <v>100</v>
      </c>
      <c r="BL143" s="71">
        <v>28</v>
      </c>
    </row>
    <row r="144" spans="1:64" ht="15">
      <c r="A144" s="57" t="s">
        <v>241</v>
      </c>
      <c r="B144" s="57" t="s">
        <v>312</v>
      </c>
      <c r="C144" s="58"/>
      <c r="D144" s="59"/>
      <c r="E144" s="60"/>
      <c r="F144" s="61"/>
      <c r="G144" s="58"/>
      <c r="H144" s="62"/>
      <c r="I144" s="74"/>
      <c r="J144" s="74"/>
      <c r="K144" s="64" t="s">
        <v>65</v>
      </c>
      <c r="L144" s="75">
        <v>144</v>
      </c>
      <c r="M144" s="75"/>
      <c r="N144" s="73"/>
      <c r="O144" s="84" t="s">
        <v>328</v>
      </c>
      <c r="P144" s="87">
        <v>43508.650868055556</v>
      </c>
      <c r="Q144" s="84" t="s">
        <v>336</v>
      </c>
      <c r="R144" s="84"/>
      <c r="S144" s="84"/>
      <c r="T144" s="84"/>
      <c r="U144" s="84"/>
      <c r="V144" s="89" t="s">
        <v>372</v>
      </c>
      <c r="W144" s="87">
        <v>43508.650868055556</v>
      </c>
      <c r="X144" s="89" t="s">
        <v>448</v>
      </c>
      <c r="Y144" s="84"/>
      <c r="Z144" s="84"/>
      <c r="AA144" s="92" t="s">
        <v>537</v>
      </c>
      <c r="AB144" s="84"/>
      <c r="AC144" s="84" t="b">
        <v>0</v>
      </c>
      <c r="AD144" s="84">
        <v>0</v>
      </c>
      <c r="AE144" s="92" t="s">
        <v>620</v>
      </c>
      <c r="AF144" s="84" t="b">
        <v>0</v>
      </c>
      <c r="AG144" s="84" t="s">
        <v>624</v>
      </c>
      <c r="AH144" s="84"/>
      <c r="AI144" s="92" t="s">
        <v>620</v>
      </c>
      <c r="AJ144" s="84" t="b">
        <v>0</v>
      </c>
      <c r="AK144" s="84">
        <v>4</v>
      </c>
      <c r="AL144" s="92" t="s">
        <v>536</v>
      </c>
      <c r="AM144" s="84" t="s">
        <v>630</v>
      </c>
      <c r="AN144" s="84" t="b">
        <v>0</v>
      </c>
      <c r="AO144" s="92" t="s">
        <v>536</v>
      </c>
      <c r="AP144" s="84" t="s">
        <v>197</v>
      </c>
      <c r="AQ144" s="84">
        <v>0</v>
      </c>
      <c r="AR144" s="84">
        <v>0</v>
      </c>
      <c r="AS144" s="84"/>
      <c r="AT144" s="84"/>
      <c r="AU144" s="84"/>
      <c r="AV144" s="84"/>
      <c r="AW144" s="84"/>
      <c r="AX144" s="84"/>
      <c r="AY144" s="84"/>
      <c r="AZ144" s="84"/>
      <c r="BA144" s="84">
        <v>1</v>
      </c>
      <c r="BB144" s="83" t="str">
        <f>REPLACE(INDEX(GroupVertices[Group],MATCH(Edges36[[#This Row],[Vertex 1]],GroupVertices[Vertex],0)),1,1,"")</f>
        <v>3</v>
      </c>
      <c r="BC144" s="83" t="str">
        <f>REPLACE(INDEX(GroupVertices[Group],MATCH(Edges36[[#This Row],[Vertex 2]],GroupVertices[Vertex],0)),1,1,"")</f>
        <v>3</v>
      </c>
      <c r="BD144" s="71">
        <v>0</v>
      </c>
      <c r="BE144" s="72">
        <v>0</v>
      </c>
      <c r="BF144" s="71">
        <v>0</v>
      </c>
      <c r="BG144" s="72">
        <v>0</v>
      </c>
      <c r="BH144" s="71">
        <v>0</v>
      </c>
      <c r="BI144" s="72">
        <v>0</v>
      </c>
      <c r="BJ144" s="71">
        <v>28</v>
      </c>
      <c r="BK144" s="72">
        <v>100</v>
      </c>
      <c r="BL144" s="71">
        <v>28</v>
      </c>
    </row>
    <row r="145" spans="1:64" ht="15">
      <c r="A145" s="57" t="s">
        <v>240</v>
      </c>
      <c r="B145" s="57" t="s">
        <v>240</v>
      </c>
      <c r="C145" s="58"/>
      <c r="D145" s="59"/>
      <c r="E145" s="60"/>
      <c r="F145" s="61"/>
      <c r="G145" s="58"/>
      <c r="H145" s="62"/>
      <c r="I145" s="74"/>
      <c r="J145" s="74"/>
      <c r="K145" s="64" t="s">
        <v>65</v>
      </c>
      <c r="L145" s="75">
        <v>145</v>
      </c>
      <c r="M145" s="75"/>
      <c r="N145" s="73"/>
      <c r="O145" s="84" t="s">
        <v>197</v>
      </c>
      <c r="P145" s="87">
        <v>43408.40896990741</v>
      </c>
      <c r="Q145" s="84" t="s">
        <v>343</v>
      </c>
      <c r="R145" s="84"/>
      <c r="S145" s="84"/>
      <c r="T145" s="84" t="s">
        <v>359</v>
      </c>
      <c r="U145" s="89" t="s">
        <v>365</v>
      </c>
      <c r="V145" s="89" t="s">
        <v>365</v>
      </c>
      <c r="W145" s="87">
        <v>43408.40896990741</v>
      </c>
      <c r="X145" s="89" t="s">
        <v>512</v>
      </c>
      <c r="Y145" s="84"/>
      <c r="Z145" s="84"/>
      <c r="AA145" s="92" t="s">
        <v>601</v>
      </c>
      <c r="AB145" s="84"/>
      <c r="AC145" s="84" t="b">
        <v>0</v>
      </c>
      <c r="AD145" s="84">
        <v>140</v>
      </c>
      <c r="AE145" s="92" t="s">
        <v>620</v>
      </c>
      <c r="AF145" s="84" t="b">
        <v>0</v>
      </c>
      <c r="AG145" s="84" t="s">
        <v>624</v>
      </c>
      <c r="AH145" s="84"/>
      <c r="AI145" s="92" t="s">
        <v>620</v>
      </c>
      <c r="AJ145" s="84" t="b">
        <v>0</v>
      </c>
      <c r="AK145" s="84">
        <v>315</v>
      </c>
      <c r="AL145" s="92" t="s">
        <v>620</v>
      </c>
      <c r="AM145" s="84" t="s">
        <v>632</v>
      </c>
      <c r="AN145" s="84" t="b">
        <v>0</v>
      </c>
      <c r="AO145" s="92" t="s">
        <v>601</v>
      </c>
      <c r="AP145" s="84" t="s">
        <v>327</v>
      </c>
      <c r="AQ145" s="84">
        <v>0</v>
      </c>
      <c r="AR145" s="84">
        <v>0</v>
      </c>
      <c r="AS145" s="84"/>
      <c r="AT145" s="84"/>
      <c r="AU145" s="84"/>
      <c r="AV145" s="84"/>
      <c r="AW145" s="84"/>
      <c r="AX145" s="84"/>
      <c r="AY145" s="84"/>
      <c r="AZ145" s="84"/>
      <c r="BA145" s="84">
        <v>1</v>
      </c>
      <c r="BB145" s="83" t="str">
        <f>REPLACE(INDEX(GroupVertices[Group],MATCH(Edges36[[#This Row],[Vertex 1]],GroupVertices[Vertex],0)),1,1,"")</f>
        <v>3</v>
      </c>
      <c r="BC145" s="83" t="str">
        <f>REPLACE(INDEX(GroupVertices[Group],MATCH(Edges36[[#This Row],[Vertex 2]],GroupVertices[Vertex],0)),1,1,"")</f>
        <v>3</v>
      </c>
      <c r="BD145" s="71">
        <v>0</v>
      </c>
      <c r="BE145" s="72">
        <v>0</v>
      </c>
      <c r="BF145" s="71">
        <v>0</v>
      </c>
      <c r="BG145" s="72">
        <v>0</v>
      </c>
      <c r="BH145" s="71">
        <v>0</v>
      </c>
      <c r="BI145" s="72">
        <v>0</v>
      </c>
      <c r="BJ145" s="71">
        <v>43</v>
      </c>
      <c r="BK145" s="72">
        <v>100</v>
      </c>
      <c r="BL145" s="71">
        <v>43</v>
      </c>
    </row>
    <row r="146" spans="1:64" ht="15">
      <c r="A146" s="57" t="s">
        <v>241</v>
      </c>
      <c r="B146" s="57" t="s">
        <v>240</v>
      </c>
      <c r="C146" s="58"/>
      <c r="D146" s="59"/>
      <c r="E146" s="60"/>
      <c r="F146" s="61"/>
      <c r="G146" s="58"/>
      <c r="H146" s="62"/>
      <c r="I146" s="74"/>
      <c r="J146" s="74"/>
      <c r="K146" s="64" t="s">
        <v>65</v>
      </c>
      <c r="L146" s="75">
        <v>146</v>
      </c>
      <c r="M146" s="75"/>
      <c r="N146" s="73"/>
      <c r="O146" s="84" t="s">
        <v>327</v>
      </c>
      <c r="P146" s="87">
        <v>43508.650868055556</v>
      </c>
      <c r="Q146" s="84" t="s">
        <v>336</v>
      </c>
      <c r="R146" s="84"/>
      <c r="S146" s="84"/>
      <c r="T146" s="84"/>
      <c r="U146" s="84"/>
      <c r="V146" s="89" t="s">
        <v>372</v>
      </c>
      <c r="W146" s="87">
        <v>43508.650868055556</v>
      </c>
      <c r="X146" s="89" t="s">
        <v>448</v>
      </c>
      <c r="Y146" s="84"/>
      <c r="Z146" s="84"/>
      <c r="AA146" s="92" t="s">
        <v>537</v>
      </c>
      <c r="AB146" s="84"/>
      <c r="AC146" s="84" t="b">
        <v>0</v>
      </c>
      <c r="AD146" s="84">
        <v>0</v>
      </c>
      <c r="AE146" s="92" t="s">
        <v>620</v>
      </c>
      <c r="AF146" s="84" t="b">
        <v>0</v>
      </c>
      <c r="AG146" s="84" t="s">
        <v>624</v>
      </c>
      <c r="AH146" s="84"/>
      <c r="AI146" s="92" t="s">
        <v>620</v>
      </c>
      <c r="AJ146" s="84" t="b">
        <v>0</v>
      </c>
      <c r="AK146" s="84">
        <v>4</v>
      </c>
      <c r="AL146" s="92" t="s">
        <v>536</v>
      </c>
      <c r="AM146" s="84" t="s">
        <v>630</v>
      </c>
      <c r="AN146" s="84" t="b">
        <v>0</v>
      </c>
      <c r="AO146" s="92" t="s">
        <v>536</v>
      </c>
      <c r="AP146" s="84" t="s">
        <v>197</v>
      </c>
      <c r="AQ146" s="84">
        <v>0</v>
      </c>
      <c r="AR146" s="84">
        <v>0</v>
      </c>
      <c r="AS146" s="84"/>
      <c r="AT146" s="84"/>
      <c r="AU146" s="84"/>
      <c r="AV146" s="84"/>
      <c r="AW146" s="84"/>
      <c r="AX146" s="84"/>
      <c r="AY146" s="84"/>
      <c r="AZ146" s="84"/>
      <c r="BA146" s="84">
        <v>2</v>
      </c>
      <c r="BB146" s="83" t="str">
        <f>REPLACE(INDEX(GroupVertices[Group],MATCH(Edges36[[#This Row],[Vertex 1]],GroupVertices[Vertex],0)),1,1,"")</f>
        <v>3</v>
      </c>
      <c r="BC146" s="83" t="str">
        <f>REPLACE(INDEX(GroupVertices[Group],MATCH(Edges36[[#This Row],[Vertex 2]],GroupVertices[Vertex],0)),1,1,"")</f>
        <v>3</v>
      </c>
      <c r="BD146" s="71"/>
      <c r="BE146" s="72"/>
      <c r="BF146" s="71"/>
      <c r="BG146" s="72"/>
      <c r="BH146" s="71"/>
      <c r="BI146" s="72"/>
      <c r="BJ146" s="71"/>
      <c r="BK146" s="72"/>
      <c r="BL146" s="71"/>
    </row>
    <row r="147" spans="1:64" ht="15">
      <c r="A147" s="57" t="s">
        <v>241</v>
      </c>
      <c r="B147" s="57" t="s">
        <v>240</v>
      </c>
      <c r="C147" s="58"/>
      <c r="D147" s="59"/>
      <c r="E147" s="60"/>
      <c r="F147" s="61"/>
      <c r="G147" s="58"/>
      <c r="H147" s="62"/>
      <c r="I147" s="74"/>
      <c r="J147" s="74"/>
      <c r="K147" s="64" t="s">
        <v>65</v>
      </c>
      <c r="L147" s="75">
        <v>147</v>
      </c>
      <c r="M147" s="75"/>
      <c r="N147" s="73"/>
      <c r="O147" s="84" t="s">
        <v>327</v>
      </c>
      <c r="P147" s="87">
        <v>43508.65090277778</v>
      </c>
      <c r="Q147" s="84" t="s">
        <v>343</v>
      </c>
      <c r="R147" s="84"/>
      <c r="S147" s="84"/>
      <c r="T147" s="84" t="s">
        <v>360</v>
      </c>
      <c r="U147" s="84"/>
      <c r="V147" s="89" t="s">
        <v>372</v>
      </c>
      <c r="W147" s="87">
        <v>43508.65090277778</v>
      </c>
      <c r="X147" s="89" t="s">
        <v>513</v>
      </c>
      <c r="Y147" s="84"/>
      <c r="Z147" s="84"/>
      <c r="AA147" s="92" t="s">
        <v>602</v>
      </c>
      <c r="AB147" s="84"/>
      <c r="AC147" s="84" t="b">
        <v>0</v>
      </c>
      <c r="AD147" s="84">
        <v>0</v>
      </c>
      <c r="AE147" s="92" t="s">
        <v>620</v>
      </c>
      <c r="AF147" s="84" t="b">
        <v>0</v>
      </c>
      <c r="AG147" s="84" t="s">
        <v>624</v>
      </c>
      <c r="AH147" s="84"/>
      <c r="AI147" s="92" t="s">
        <v>620</v>
      </c>
      <c r="AJ147" s="84" t="b">
        <v>0</v>
      </c>
      <c r="AK147" s="84">
        <v>315</v>
      </c>
      <c r="AL147" s="92" t="s">
        <v>601</v>
      </c>
      <c r="AM147" s="84" t="s">
        <v>630</v>
      </c>
      <c r="AN147" s="84" t="b">
        <v>0</v>
      </c>
      <c r="AO147" s="92" t="s">
        <v>601</v>
      </c>
      <c r="AP147" s="84" t="s">
        <v>197</v>
      </c>
      <c r="AQ147" s="84">
        <v>0</v>
      </c>
      <c r="AR147" s="84">
        <v>0</v>
      </c>
      <c r="AS147" s="84"/>
      <c r="AT147" s="84"/>
      <c r="AU147" s="84"/>
      <c r="AV147" s="84"/>
      <c r="AW147" s="84"/>
      <c r="AX147" s="84"/>
      <c r="AY147" s="84"/>
      <c r="AZ147" s="84"/>
      <c r="BA147" s="84">
        <v>2</v>
      </c>
      <c r="BB147" s="83" t="str">
        <f>REPLACE(INDEX(GroupVertices[Group],MATCH(Edges36[[#This Row],[Vertex 1]],GroupVertices[Vertex],0)),1,1,"")</f>
        <v>3</v>
      </c>
      <c r="BC147" s="83" t="str">
        <f>REPLACE(INDEX(GroupVertices[Group],MATCH(Edges36[[#This Row],[Vertex 2]],GroupVertices[Vertex],0)),1,1,"")</f>
        <v>3</v>
      </c>
      <c r="BD147" s="71">
        <v>0</v>
      </c>
      <c r="BE147" s="72">
        <v>0</v>
      </c>
      <c r="BF147" s="71">
        <v>0</v>
      </c>
      <c r="BG147" s="72">
        <v>0</v>
      </c>
      <c r="BH147" s="71">
        <v>0</v>
      </c>
      <c r="BI147" s="72">
        <v>0</v>
      </c>
      <c r="BJ147" s="71">
        <v>43</v>
      </c>
      <c r="BK147" s="72">
        <v>100</v>
      </c>
      <c r="BL147" s="71">
        <v>43</v>
      </c>
    </row>
    <row r="148" spans="1:64" ht="15">
      <c r="A148" s="57" t="s">
        <v>286</v>
      </c>
      <c r="B148" s="57" t="s">
        <v>323</v>
      </c>
      <c r="C148" s="58"/>
      <c r="D148" s="59"/>
      <c r="E148" s="60"/>
      <c r="F148" s="61"/>
      <c r="G148" s="58"/>
      <c r="H148" s="62"/>
      <c r="I148" s="74"/>
      <c r="J148" s="74"/>
      <c r="K148" s="64" t="s">
        <v>65</v>
      </c>
      <c r="L148" s="75">
        <v>148</v>
      </c>
      <c r="M148" s="75"/>
      <c r="N148" s="73"/>
      <c r="O148" s="84" t="s">
        <v>329</v>
      </c>
      <c r="P148" s="87">
        <v>43506.27203703704</v>
      </c>
      <c r="Q148" s="84" t="s">
        <v>331</v>
      </c>
      <c r="R148" s="89" t="s">
        <v>346</v>
      </c>
      <c r="S148" s="84" t="s">
        <v>350</v>
      </c>
      <c r="T148" s="84" t="s">
        <v>353</v>
      </c>
      <c r="U148" s="84"/>
      <c r="V148" s="89" t="s">
        <v>434</v>
      </c>
      <c r="W148" s="87">
        <v>43506.27203703704</v>
      </c>
      <c r="X148" s="89" t="s">
        <v>521</v>
      </c>
      <c r="Y148" s="84"/>
      <c r="Z148" s="84"/>
      <c r="AA148" s="92" t="s">
        <v>610</v>
      </c>
      <c r="AB148" s="84"/>
      <c r="AC148" s="84" t="b">
        <v>0</v>
      </c>
      <c r="AD148" s="84">
        <v>41</v>
      </c>
      <c r="AE148" s="92" t="s">
        <v>620</v>
      </c>
      <c r="AF148" s="84" t="b">
        <v>1</v>
      </c>
      <c r="AG148" s="84" t="s">
        <v>624</v>
      </c>
      <c r="AH148" s="84"/>
      <c r="AI148" s="92" t="s">
        <v>626</v>
      </c>
      <c r="AJ148" s="84" t="b">
        <v>0</v>
      </c>
      <c r="AK148" s="84">
        <v>59</v>
      </c>
      <c r="AL148" s="92" t="s">
        <v>620</v>
      </c>
      <c r="AM148" s="84" t="s">
        <v>631</v>
      </c>
      <c r="AN148" s="84" t="b">
        <v>0</v>
      </c>
      <c r="AO148" s="92" t="s">
        <v>610</v>
      </c>
      <c r="AP148" s="84" t="s">
        <v>197</v>
      </c>
      <c r="AQ148" s="84">
        <v>0</v>
      </c>
      <c r="AR148" s="84">
        <v>0</v>
      </c>
      <c r="AS148" s="84"/>
      <c r="AT148" s="84"/>
      <c r="AU148" s="84"/>
      <c r="AV148" s="84"/>
      <c r="AW148" s="84"/>
      <c r="AX148" s="84"/>
      <c r="AY148" s="84"/>
      <c r="AZ148" s="84"/>
      <c r="BA148" s="84">
        <v>2</v>
      </c>
      <c r="BB148" s="83" t="str">
        <f>REPLACE(INDEX(GroupVertices[Group],MATCH(Edges36[[#This Row],[Vertex 1]],GroupVertices[Vertex],0)),1,1,"")</f>
        <v>1</v>
      </c>
      <c r="BC148" s="83" t="str">
        <f>REPLACE(INDEX(GroupVertices[Group],MATCH(Edges36[[#This Row],[Vertex 2]],GroupVertices[Vertex],0)),1,1,"")</f>
        <v>1</v>
      </c>
      <c r="BD148" s="71">
        <v>0</v>
      </c>
      <c r="BE148" s="72">
        <v>0</v>
      </c>
      <c r="BF148" s="71">
        <v>0</v>
      </c>
      <c r="BG148" s="72">
        <v>0</v>
      </c>
      <c r="BH148" s="71">
        <v>0</v>
      </c>
      <c r="BI148" s="72">
        <v>0</v>
      </c>
      <c r="BJ148" s="71">
        <v>27</v>
      </c>
      <c r="BK148" s="72">
        <v>100</v>
      </c>
      <c r="BL148" s="71">
        <v>27</v>
      </c>
    </row>
    <row r="149" spans="1:64" ht="15">
      <c r="A149" s="57" t="s">
        <v>286</v>
      </c>
      <c r="B149" s="57" t="s">
        <v>286</v>
      </c>
      <c r="C149" s="58"/>
      <c r="D149" s="59"/>
      <c r="E149" s="60"/>
      <c r="F149" s="61"/>
      <c r="G149" s="58"/>
      <c r="H149" s="62"/>
      <c r="I149" s="74"/>
      <c r="J149" s="74"/>
      <c r="K149" s="64" t="s">
        <v>65</v>
      </c>
      <c r="L149" s="75">
        <v>149</v>
      </c>
      <c r="M149" s="75"/>
      <c r="N149" s="73"/>
      <c r="O149" s="84" t="s">
        <v>327</v>
      </c>
      <c r="P149" s="87">
        <v>43507.31185185185</v>
      </c>
      <c r="Q149" s="84" t="s">
        <v>331</v>
      </c>
      <c r="R149" s="84"/>
      <c r="S149" s="84"/>
      <c r="T149" s="84"/>
      <c r="U149" s="84"/>
      <c r="V149" s="89" t="s">
        <v>434</v>
      </c>
      <c r="W149" s="87">
        <v>43507.31185185185</v>
      </c>
      <c r="X149" s="89" t="s">
        <v>522</v>
      </c>
      <c r="Y149" s="84"/>
      <c r="Z149" s="84"/>
      <c r="AA149" s="92" t="s">
        <v>611</v>
      </c>
      <c r="AB149" s="84"/>
      <c r="AC149" s="84" t="b">
        <v>0</v>
      </c>
      <c r="AD149" s="84">
        <v>0</v>
      </c>
      <c r="AE149" s="92" t="s">
        <v>620</v>
      </c>
      <c r="AF149" s="84" t="b">
        <v>1</v>
      </c>
      <c r="AG149" s="84" t="s">
        <v>624</v>
      </c>
      <c r="AH149" s="84"/>
      <c r="AI149" s="92" t="s">
        <v>626</v>
      </c>
      <c r="AJ149" s="84" t="b">
        <v>0</v>
      </c>
      <c r="AK149" s="84">
        <v>59</v>
      </c>
      <c r="AL149" s="92" t="s">
        <v>610</v>
      </c>
      <c r="AM149" s="84" t="s">
        <v>631</v>
      </c>
      <c r="AN149" s="84" t="b">
        <v>0</v>
      </c>
      <c r="AO149" s="92" t="s">
        <v>610</v>
      </c>
      <c r="AP149" s="84" t="s">
        <v>197</v>
      </c>
      <c r="AQ149" s="84">
        <v>0</v>
      </c>
      <c r="AR149" s="84">
        <v>0</v>
      </c>
      <c r="AS149" s="84"/>
      <c r="AT149" s="84"/>
      <c r="AU149" s="84"/>
      <c r="AV149" s="84"/>
      <c r="AW149" s="84"/>
      <c r="AX149" s="84"/>
      <c r="AY149" s="84"/>
      <c r="AZ149" s="84"/>
      <c r="BA149" s="84">
        <v>1</v>
      </c>
      <c r="BB149" s="83" t="str">
        <f>REPLACE(INDEX(GroupVertices[Group],MATCH(Edges36[[#This Row],[Vertex 1]],GroupVertices[Vertex],0)),1,1,"")</f>
        <v>1</v>
      </c>
      <c r="BC149" s="83" t="str">
        <f>REPLACE(INDEX(GroupVertices[Group],MATCH(Edges36[[#This Row],[Vertex 2]],GroupVertices[Vertex],0)),1,1,"")</f>
        <v>1</v>
      </c>
      <c r="BD149" s="71"/>
      <c r="BE149" s="72"/>
      <c r="BF149" s="71"/>
      <c r="BG149" s="72"/>
      <c r="BH149" s="71"/>
      <c r="BI149" s="72"/>
      <c r="BJ149" s="71"/>
      <c r="BK149" s="72"/>
      <c r="BL149" s="71"/>
    </row>
    <row r="150" spans="1:64" ht="15">
      <c r="A150" s="57" t="s">
        <v>286</v>
      </c>
      <c r="B150" s="57" t="s">
        <v>323</v>
      </c>
      <c r="C150" s="58"/>
      <c r="D150" s="59"/>
      <c r="E150" s="60"/>
      <c r="F150" s="61"/>
      <c r="G150" s="58"/>
      <c r="H150" s="62"/>
      <c r="I150" s="74"/>
      <c r="J150" s="74"/>
      <c r="K150" s="64" t="s">
        <v>65</v>
      </c>
      <c r="L150" s="75">
        <v>150</v>
      </c>
      <c r="M150" s="75"/>
      <c r="N150" s="73"/>
      <c r="O150" s="84" t="s">
        <v>329</v>
      </c>
      <c r="P150" s="87">
        <v>43507.31185185185</v>
      </c>
      <c r="Q150" s="84" t="s">
        <v>331</v>
      </c>
      <c r="R150" s="84"/>
      <c r="S150" s="84"/>
      <c r="T150" s="84"/>
      <c r="U150" s="84"/>
      <c r="V150" s="89" t="s">
        <v>434</v>
      </c>
      <c r="W150" s="87">
        <v>43507.31185185185</v>
      </c>
      <c r="X150" s="89" t="s">
        <v>522</v>
      </c>
      <c r="Y150" s="84"/>
      <c r="Z150" s="84"/>
      <c r="AA150" s="92" t="s">
        <v>611</v>
      </c>
      <c r="AB150" s="84"/>
      <c r="AC150" s="84" t="b">
        <v>0</v>
      </c>
      <c r="AD150" s="84">
        <v>0</v>
      </c>
      <c r="AE150" s="92" t="s">
        <v>620</v>
      </c>
      <c r="AF150" s="84" t="b">
        <v>1</v>
      </c>
      <c r="AG150" s="84" t="s">
        <v>624</v>
      </c>
      <c r="AH150" s="84"/>
      <c r="AI150" s="92" t="s">
        <v>626</v>
      </c>
      <c r="AJ150" s="84" t="b">
        <v>0</v>
      </c>
      <c r="AK150" s="84">
        <v>59</v>
      </c>
      <c r="AL150" s="92" t="s">
        <v>610</v>
      </c>
      <c r="AM150" s="84" t="s">
        <v>631</v>
      </c>
      <c r="AN150" s="84" t="b">
        <v>0</v>
      </c>
      <c r="AO150" s="92" t="s">
        <v>610</v>
      </c>
      <c r="AP150" s="84" t="s">
        <v>197</v>
      </c>
      <c r="AQ150" s="84">
        <v>0</v>
      </c>
      <c r="AR150" s="84">
        <v>0</v>
      </c>
      <c r="AS150" s="84"/>
      <c r="AT150" s="84"/>
      <c r="AU150" s="84"/>
      <c r="AV150" s="84"/>
      <c r="AW150" s="84"/>
      <c r="AX150" s="84"/>
      <c r="AY150" s="84"/>
      <c r="AZ150" s="84"/>
      <c r="BA150" s="84">
        <v>2</v>
      </c>
      <c r="BB150" s="83" t="str">
        <f>REPLACE(INDEX(GroupVertices[Group],MATCH(Edges36[[#This Row],[Vertex 1]],GroupVertices[Vertex],0)),1,1,"")</f>
        <v>1</v>
      </c>
      <c r="BC150" s="83" t="str">
        <f>REPLACE(INDEX(GroupVertices[Group],MATCH(Edges36[[#This Row],[Vertex 2]],GroupVertices[Vertex],0)),1,1,"")</f>
        <v>1</v>
      </c>
      <c r="BD150" s="71">
        <v>0</v>
      </c>
      <c r="BE150" s="72">
        <v>0</v>
      </c>
      <c r="BF150" s="71">
        <v>0</v>
      </c>
      <c r="BG150" s="72">
        <v>0</v>
      </c>
      <c r="BH150" s="71">
        <v>0</v>
      </c>
      <c r="BI150" s="72">
        <v>0</v>
      </c>
      <c r="BJ150" s="71">
        <v>27</v>
      </c>
      <c r="BK150" s="72">
        <v>100</v>
      </c>
      <c r="BL150" s="71">
        <v>27</v>
      </c>
    </row>
    <row r="151" spans="1:64" ht="15">
      <c r="A151" s="57" t="s">
        <v>236</v>
      </c>
      <c r="B151" s="57" t="s">
        <v>286</v>
      </c>
      <c r="C151" s="58"/>
      <c r="D151" s="59"/>
      <c r="E151" s="60"/>
      <c r="F151" s="61"/>
      <c r="G151" s="58"/>
      <c r="H151" s="62"/>
      <c r="I151" s="74"/>
      <c r="J151" s="74"/>
      <c r="K151" s="64" t="s">
        <v>65</v>
      </c>
      <c r="L151" s="75">
        <v>151</v>
      </c>
      <c r="M151" s="75"/>
      <c r="N151" s="73"/>
      <c r="O151" s="84" t="s">
        <v>327</v>
      </c>
      <c r="P151" s="87">
        <v>43508.75236111111</v>
      </c>
      <c r="Q151" s="84" t="s">
        <v>331</v>
      </c>
      <c r="R151" s="84"/>
      <c r="S151" s="84"/>
      <c r="T151" s="84"/>
      <c r="U151" s="84"/>
      <c r="V151" s="89" t="s">
        <v>369</v>
      </c>
      <c r="W151" s="87">
        <v>43508.75236111111</v>
      </c>
      <c r="X151" s="89" t="s">
        <v>442</v>
      </c>
      <c r="Y151" s="84"/>
      <c r="Z151" s="84"/>
      <c r="AA151" s="92" t="s">
        <v>531</v>
      </c>
      <c r="AB151" s="84"/>
      <c r="AC151" s="84" t="b">
        <v>0</v>
      </c>
      <c r="AD151" s="84">
        <v>0</v>
      </c>
      <c r="AE151" s="92" t="s">
        <v>620</v>
      </c>
      <c r="AF151" s="84" t="b">
        <v>1</v>
      </c>
      <c r="AG151" s="84" t="s">
        <v>624</v>
      </c>
      <c r="AH151" s="84"/>
      <c r="AI151" s="92" t="s">
        <v>626</v>
      </c>
      <c r="AJ151" s="84" t="b">
        <v>0</v>
      </c>
      <c r="AK151" s="84">
        <v>59</v>
      </c>
      <c r="AL151" s="92" t="s">
        <v>610</v>
      </c>
      <c r="AM151" s="84" t="s">
        <v>632</v>
      </c>
      <c r="AN151" s="84" t="b">
        <v>0</v>
      </c>
      <c r="AO151" s="92" t="s">
        <v>610</v>
      </c>
      <c r="AP151" s="84" t="s">
        <v>197</v>
      </c>
      <c r="AQ151" s="84">
        <v>0</v>
      </c>
      <c r="AR151" s="84">
        <v>0</v>
      </c>
      <c r="AS151" s="84"/>
      <c r="AT151" s="84"/>
      <c r="AU151" s="84"/>
      <c r="AV151" s="84"/>
      <c r="AW151" s="84"/>
      <c r="AX151" s="84"/>
      <c r="AY151" s="84"/>
      <c r="AZ151" s="84"/>
      <c r="BA151" s="84">
        <v>1</v>
      </c>
      <c r="BB151" s="83" t="str">
        <f>REPLACE(INDEX(GroupVertices[Group],MATCH(Edges36[[#This Row],[Vertex 1]],GroupVertices[Vertex],0)),1,1,"")</f>
        <v>1</v>
      </c>
      <c r="BC151" s="83" t="str">
        <f>REPLACE(INDEX(GroupVertices[Group],MATCH(Edges36[[#This Row],[Vertex 2]],GroupVertices[Vertex],0)),1,1,"")</f>
        <v>1</v>
      </c>
      <c r="BD151" s="71"/>
      <c r="BE151" s="72"/>
      <c r="BF151" s="71"/>
      <c r="BG151" s="72"/>
      <c r="BH151" s="71"/>
      <c r="BI151" s="72"/>
      <c r="BJ151" s="71"/>
      <c r="BK151" s="72"/>
      <c r="BL151" s="71"/>
    </row>
    <row r="152" spans="1:64" ht="15">
      <c r="A152" s="57" t="s">
        <v>236</v>
      </c>
      <c r="B152" s="57" t="s">
        <v>323</v>
      </c>
      <c r="C152" s="58"/>
      <c r="D152" s="59"/>
      <c r="E152" s="60"/>
      <c r="F152" s="61"/>
      <c r="G152" s="58"/>
      <c r="H152" s="62"/>
      <c r="I152" s="74"/>
      <c r="J152" s="74"/>
      <c r="K152" s="64" t="s">
        <v>65</v>
      </c>
      <c r="L152" s="75">
        <v>152</v>
      </c>
      <c r="M152" s="75"/>
      <c r="N152" s="73"/>
      <c r="O152" s="84" t="s">
        <v>329</v>
      </c>
      <c r="P152" s="87">
        <v>43508.75236111111</v>
      </c>
      <c r="Q152" s="84" t="s">
        <v>331</v>
      </c>
      <c r="R152" s="84"/>
      <c r="S152" s="84"/>
      <c r="T152" s="84"/>
      <c r="U152" s="84"/>
      <c r="V152" s="89" t="s">
        <v>369</v>
      </c>
      <c r="W152" s="87">
        <v>43508.75236111111</v>
      </c>
      <c r="X152" s="89" t="s">
        <v>442</v>
      </c>
      <c r="Y152" s="84"/>
      <c r="Z152" s="84"/>
      <c r="AA152" s="92" t="s">
        <v>531</v>
      </c>
      <c r="AB152" s="84"/>
      <c r="AC152" s="84" t="b">
        <v>0</v>
      </c>
      <c r="AD152" s="84">
        <v>0</v>
      </c>
      <c r="AE152" s="92" t="s">
        <v>620</v>
      </c>
      <c r="AF152" s="84" t="b">
        <v>1</v>
      </c>
      <c r="AG152" s="84" t="s">
        <v>624</v>
      </c>
      <c r="AH152" s="84"/>
      <c r="AI152" s="92" t="s">
        <v>626</v>
      </c>
      <c r="AJ152" s="84" t="b">
        <v>0</v>
      </c>
      <c r="AK152" s="84">
        <v>59</v>
      </c>
      <c r="AL152" s="92" t="s">
        <v>610</v>
      </c>
      <c r="AM152" s="84" t="s">
        <v>632</v>
      </c>
      <c r="AN152" s="84" t="b">
        <v>0</v>
      </c>
      <c r="AO152" s="92" t="s">
        <v>610</v>
      </c>
      <c r="AP152" s="84" t="s">
        <v>197</v>
      </c>
      <c r="AQ152" s="84">
        <v>0</v>
      </c>
      <c r="AR152" s="84">
        <v>0</v>
      </c>
      <c r="AS152" s="84"/>
      <c r="AT152" s="84"/>
      <c r="AU152" s="84"/>
      <c r="AV152" s="84"/>
      <c r="AW152" s="84"/>
      <c r="AX152" s="84"/>
      <c r="AY152" s="84"/>
      <c r="AZ152" s="84"/>
      <c r="BA152" s="84">
        <v>1</v>
      </c>
      <c r="BB152" s="83" t="str">
        <f>REPLACE(INDEX(GroupVertices[Group],MATCH(Edges36[[#This Row],[Vertex 1]],GroupVertices[Vertex],0)),1,1,"")</f>
        <v>1</v>
      </c>
      <c r="BC152" s="83" t="str">
        <f>REPLACE(INDEX(GroupVertices[Group],MATCH(Edges36[[#This Row],[Vertex 2]],GroupVertices[Vertex],0)),1,1,"")</f>
        <v>1</v>
      </c>
      <c r="BD152" s="71">
        <v>0</v>
      </c>
      <c r="BE152" s="72">
        <v>0</v>
      </c>
      <c r="BF152" s="71">
        <v>0</v>
      </c>
      <c r="BG152" s="72">
        <v>0</v>
      </c>
      <c r="BH152" s="71">
        <v>0</v>
      </c>
      <c r="BI152" s="72">
        <v>0</v>
      </c>
      <c r="BJ152" s="71">
        <v>27</v>
      </c>
      <c r="BK152" s="72">
        <v>100</v>
      </c>
      <c r="BL152" s="71">
        <v>27</v>
      </c>
    </row>
    <row r="153" spans="1:64" ht="15">
      <c r="A153" s="57" t="s">
        <v>237</v>
      </c>
      <c r="B153" s="57" t="s">
        <v>237</v>
      </c>
      <c r="C153" s="58"/>
      <c r="D153" s="59"/>
      <c r="E153" s="60"/>
      <c r="F153" s="61"/>
      <c r="G153" s="58"/>
      <c r="H153" s="62"/>
      <c r="I153" s="74"/>
      <c r="J153" s="74"/>
      <c r="K153" s="64" t="s">
        <v>65</v>
      </c>
      <c r="L153" s="75">
        <v>153</v>
      </c>
      <c r="M153" s="75"/>
      <c r="N153" s="73"/>
      <c r="O153" s="84" t="s">
        <v>197</v>
      </c>
      <c r="P153" s="87">
        <v>43510.63445601852</v>
      </c>
      <c r="Q153" s="84" t="s">
        <v>333</v>
      </c>
      <c r="R153" s="84"/>
      <c r="S153" s="84"/>
      <c r="T153" s="84" t="s">
        <v>354</v>
      </c>
      <c r="U153" s="89" t="s">
        <v>361</v>
      </c>
      <c r="V153" s="89" t="s">
        <v>361</v>
      </c>
      <c r="W153" s="87">
        <v>43510.63445601852</v>
      </c>
      <c r="X153" s="89" t="s">
        <v>443</v>
      </c>
      <c r="Y153" s="84"/>
      <c r="Z153" s="84"/>
      <c r="AA153" s="92" t="s">
        <v>532</v>
      </c>
      <c r="AB153" s="84"/>
      <c r="AC153" s="84" t="b">
        <v>0</v>
      </c>
      <c r="AD153" s="84">
        <v>0</v>
      </c>
      <c r="AE153" s="92" t="s">
        <v>620</v>
      </c>
      <c r="AF153" s="84" t="b">
        <v>0</v>
      </c>
      <c r="AG153" s="84" t="s">
        <v>624</v>
      </c>
      <c r="AH153" s="84"/>
      <c r="AI153" s="92" t="s">
        <v>620</v>
      </c>
      <c r="AJ153" s="84" t="b">
        <v>0</v>
      </c>
      <c r="AK153" s="84">
        <v>0</v>
      </c>
      <c r="AL153" s="92" t="s">
        <v>620</v>
      </c>
      <c r="AM153" s="84" t="s">
        <v>630</v>
      </c>
      <c r="AN153" s="84" t="b">
        <v>0</v>
      </c>
      <c r="AO153" s="92" t="s">
        <v>532</v>
      </c>
      <c r="AP153" s="84" t="s">
        <v>197</v>
      </c>
      <c r="AQ153" s="84">
        <v>0</v>
      </c>
      <c r="AR153" s="84">
        <v>0</v>
      </c>
      <c r="AS153" s="84"/>
      <c r="AT153" s="84"/>
      <c r="AU153" s="84"/>
      <c r="AV153" s="84"/>
      <c r="AW153" s="84"/>
      <c r="AX153" s="84"/>
      <c r="AY153" s="84"/>
      <c r="AZ153" s="84"/>
      <c r="BA153" s="84">
        <v>1</v>
      </c>
      <c r="BB153" s="83" t="str">
        <f>REPLACE(INDEX(GroupVertices[Group],MATCH(Edges36[[#This Row],[Vertex 1]],GroupVertices[Vertex],0)),1,1,"")</f>
        <v>7</v>
      </c>
      <c r="BC153" s="83" t="str">
        <f>REPLACE(INDEX(GroupVertices[Group],MATCH(Edges36[[#This Row],[Vertex 2]],GroupVertices[Vertex],0)),1,1,"")</f>
        <v>7</v>
      </c>
      <c r="BD153" s="71">
        <v>0</v>
      </c>
      <c r="BE153" s="72">
        <v>0</v>
      </c>
      <c r="BF153" s="71">
        <v>0</v>
      </c>
      <c r="BG153" s="72">
        <v>0</v>
      </c>
      <c r="BH153" s="71">
        <v>0</v>
      </c>
      <c r="BI153" s="72">
        <v>0</v>
      </c>
      <c r="BJ153" s="71">
        <v>21</v>
      </c>
      <c r="BK153" s="72">
        <v>100</v>
      </c>
      <c r="BL153" s="71">
        <v>21</v>
      </c>
    </row>
    <row r="154" spans="1:64" ht="15">
      <c r="A154" s="57" t="s">
        <v>316</v>
      </c>
      <c r="B154" s="57" t="s">
        <v>318</v>
      </c>
      <c r="C154" s="58"/>
      <c r="D154" s="59"/>
      <c r="E154" s="60"/>
      <c r="F154" s="61"/>
      <c r="G154" s="58"/>
      <c r="H154" s="62"/>
      <c r="I154" s="74"/>
      <c r="J154" s="74"/>
      <c r="K154" s="64" t="s">
        <v>65</v>
      </c>
      <c r="L154" s="75">
        <v>154</v>
      </c>
      <c r="M154" s="75"/>
      <c r="N154" s="73"/>
      <c r="O154" s="84" t="s">
        <v>327</v>
      </c>
      <c r="P154" s="87">
        <v>43511.53335648148</v>
      </c>
      <c r="Q154" s="84" t="s">
        <v>344</v>
      </c>
      <c r="R154" s="84" t="s">
        <v>347</v>
      </c>
      <c r="S154" s="84" t="s">
        <v>351</v>
      </c>
      <c r="T154" s="84" t="s">
        <v>354</v>
      </c>
      <c r="U154" s="84"/>
      <c r="V154" s="89" t="s">
        <v>429</v>
      </c>
      <c r="W154" s="87">
        <v>43511.53335648148</v>
      </c>
      <c r="X154" s="89" t="s">
        <v>515</v>
      </c>
      <c r="Y154" s="84"/>
      <c r="Z154" s="84"/>
      <c r="AA154" s="92" t="s">
        <v>604</v>
      </c>
      <c r="AB154" s="84"/>
      <c r="AC154" s="84" t="b">
        <v>0</v>
      </c>
      <c r="AD154" s="84">
        <v>0</v>
      </c>
      <c r="AE154" s="92" t="s">
        <v>620</v>
      </c>
      <c r="AF154" s="84" t="b">
        <v>0</v>
      </c>
      <c r="AG154" s="84" t="s">
        <v>624</v>
      </c>
      <c r="AH154" s="84"/>
      <c r="AI154" s="92" t="s">
        <v>620</v>
      </c>
      <c r="AJ154" s="84" t="b">
        <v>0</v>
      </c>
      <c r="AK154" s="84">
        <v>474</v>
      </c>
      <c r="AL154" s="92" t="s">
        <v>614</v>
      </c>
      <c r="AM154" s="84" t="s">
        <v>632</v>
      </c>
      <c r="AN154" s="84" t="b">
        <v>0</v>
      </c>
      <c r="AO154" s="92" t="s">
        <v>614</v>
      </c>
      <c r="AP154" s="84" t="s">
        <v>197</v>
      </c>
      <c r="AQ154" s="84">
        <v>0</v>
      </c>
      <c r="AR154" s="84">
        <v>0</v>
      </c>
      <c r="AS154" s="84"/>
      <c r="AT154" s="84"/>
      <c r="AU154" s="84"/>
      <c r="AV154" s="84"/>
      <c r="AW154" s="84"/>
      <c r="AX154" s="84"/>
      <c r="AY154" s="84"/>
      <c r="AZ154" s="84"/>
      <c r="BA154" s="84">
        <v>1</v>
      </c>
      <c r="BB154" s="83" t="str">
        <f>REPLACE(INDEX(GroupVertices[Group],MATCH(Edges36[[#This Row],[Vertex 1]],GroupVertices[Vertex],0)),1,1,"")</f>
        <v>4</v>
      </c>
      <c r="BC154" s="83" t="str">
        <f>REPLACE(INDEX(GroupVertices[Group],MATCH(Edges36[[#This Row],[Vertex 2]],GroupVertices[Vertex],0)),1,1,"")</f>
        <v>4</v>
      </c>
      <c r="BD154" s="71">
        <v>0</v>
      </c>
      <c r="BE154" s="72">
        <v>0</v>
      </c>
      <c r="BF154" s="71">
        <v>0</v>
      </c>
      <c r="BG154" s="72">
        <v>0</v>
      </c>
      <c r="BH154" s="71">
        <v>0</v>
      </c>
      <c r="BI154" s="72">
        <v>0</v>
      </c>
      <c r="BJ154" s="71">
        <v>20</v>
      </c>
      <c r="BK154" s="72">
        <v>100</v>
      </c>
      <c r="BL154" s="71">
        <v>20</v>
      </c>
    </row>
    <row r="155" spans="1:64" ht="15">
      <c r="A155" s="57" t="s">
        <v>317</v>
      </c>
      <c r="B155" s="57" t="s">
        <v>318</v>
      </c>
      <c r="C155" s="58"/>
      <c r="D155" s="59"/>
      <c r="E155" s="60"/>
      <c r="F155" s="61"/>
      <c r="G155" s="58"/>
      <c r="H155" s="62"/>
      <c r="I155" s="74"/>
      <c r="J155" s="74"/>
      <c r="K155" s="64" t="s">
        <v>65</v>
      </c>
      <c r="L155" s="75">
        <v>155</v>
      </c>
      <c r="M155" s="75"/>
      <c r="N155" s="73"/>
      <c r="O155" s="84" t="s">
        <v>327</v>
      </c>
      <c r="P155" s="87">
        <v>43511.536099537036</v>
      </c>
      <c r="Q155" s="84" t="s">
        <v>344</v>
      </c>
      <c r="R155" s="84" t="s">
        <v>347</v>
      </c>
      <c r="S155" s="84" t="s">
        <v>351</v>
      </c>
      <c r="T155" s="84" t="s">
        <v>354</v>
      </c>
      <c r="U155" s="84"/>
      <c r="V155" s="89" t="s">
        <v>432</v>
      </c>
      <c r="W155" s="87">
        <v>43511.536099537036</v>
      </c>
      <c r="X155" s="89" t="s">
        <v>519</v>
      </c>
      <c r="Y155" s="84"/>
      <c r="Z155" s="84"/>
      <c r="AA155" s="92" t="s">
        <v>608</v>
      </c>
      <c r="AB155" s="84"/>
      <c r="AC155" s="84" t="b">
        <v>0</v>
      </c>
      <c r="AD155" s="84">
        <v>0</v>
      </c>
      <c r="AE155" s="92" t="s">
        <v>620</v>
      </c>
      <c r="AF155" s="84" t="b">
        <v>0</v>
      </c>
      <c r="AG155" s="84" t="s">
        <v>624</v>
      </c>
      <c r="AH155" s="84"/>
      <c r="AI155" s="92" t="s">
        <v>620</v>
      </c>
      <c r="AJ155" s="84" t="b">
        <v>0</v>
      </c>
      <c r="AK155" s="84">
        <v>474</v>
      </c>
      <c r="AL155" s="92" t="s">
        <v>614</v>
      </c>
      <c r="AM155" s="84" t="s">
        <v>630</v>
      </c>
      <c r="AN155" s="84" t="b">
        <v>0</v>
      </c>
      <c r="AO155" s="92" t="s">
        <v>614</v>
      </c>
      <c r="AP155" s="84" t="s">
        <v>197</v>
      </c>
      <c r="AQ155" s="84">
        <v>0</v>
      </c>
      <c r="AR155" s="84">
        <v>0</v>
      </c>
      <c r="AS155" s="84"/>
      <c r="AT155" s="84"/>
      <c r="AU155" s="84"/>
      <c r="AV155" s="84"/>
      <c r="AW155" s="84"/>
      <c r="AX155" s="84"/>
      <c r="AY155" s="84"/>
      <c r="AZ155" s="84"/>
      <c r="BA155" s="84">
        <v>1</v>
      </c>
      <c r="BB155" s="83" t="str">
        <f>REPLACE(INDEX(GroupVertices[Group],MATCH(Edges36[[#This Row],[Vertex 1]],GroupVertices[Vertex],0)),1,1,"")</f>
        <v>4</v>
      </c>
      <c r="BC155" s="83" t="str">
        <f>REPLACE(INDEX(GroupVertices[Group],MATCH(Edges36[[#This Row],[Vertex 2]],GroupVertices[Vertex],0)),1,1,"")</f>
        <v>4</v>
      </c>
      <c r="BD155" s="71">
        <v>0</v>
      </c>
      <c r="BE155" s="72">
        <v>0</v>
      </c>
      <c r="BF155" s="71">
        <v>0</v>
      </c>
      <c r="BG155" s="72">
        <v>0</v>
      </c>
      <c r="BH155" s="71">
        <v>0</v>
      </c>
      <c r="BI155" s="72">
        <v>0</v>
      </c>
      <c r="BJ155" s="71">
        <v>20</v>
      </c>
      <c r="BK155" s="72">
        <v>100</v>
      </c>
      <c r="BL155" s="71">
        <v>20</v>
      </c>
    </row>
    <row r="156" spans="1:64" ht="15">
      <c r="A156" s="57" t="s">
        <v>319</v>
      </c>
      <c r="B156" s="57" t="s">
        <v>318</v>
      </c>
      <c r="C156" s="58"/>
      <c r="D156" s="59"/>
      <c r="E156" s="60"/>
      <c r="F156" s="61"/>
      <c r="G156" s="58"/>
      <c r="H156" s="62"/>
      <c r="I156" s="74"/>
      <c r="J156" s="74"/>
      <c r="K156" s="64" t="s">
        <v>65</v>
      </c>
      <c r="L156" s="75">
        <v>156</v>
      </c>
      <c r="M156" s="75"/>
      <c r="N156" s="73"/>
      <c r="O156" s="84" t="s">
        <v>327</v>
      </c>
      <c r="P156" s="87">
        <v>43511.53712962963</v>
      </c>
      <c r="Q156" s="84" t="s">
        <v>344</v>
      </c>
      <c r="R156" s="84" t="s">
        <v>347</v>
      </c>
      <c r="S156" s="84" t="s">
        <v>351</v>
      </c>
      <c r="T156" s="84" t="s">
        <v>354</v>
      </c>
      <c r="U156" s="84"/>
      <c r="V156" s="89" t="s">
        <v>433</v>
      </c>
      <c r="W156" s="87">
        <v>43511.53712962963</v>
      </c>
      <c r="X156" s="89" t="s">
        <v>520</v>
      </c>
      <c r="Y156" s="84"/>
      <c r="Z156" s="84"/>
      <c r="AA156" s="92" t="s">
        <v>609</v>
      </c>
      <c r="AB156" s="84"/>
      <c r="AC156" s="84" t="b">
        <v>0</v>
      </c>
      <c r="AD156" s="84">
        <v>0</v>
      </c>
      <c r="AE156" s="92" t="s">
        <v>620</v>
      </c>
      <c r="AF156" s="84" t="b">
        <v>0</v>
      </c>
      <c r="AG156" s="84" t="s">
        <v>624</v>
      </c>
      <c r="AH156" s="84"/>
      <c r="AI156" s="92" t="s">
        <v>620</v>
      </c>
      <c r="AJ156" s="84" t="b">
        <v>0</v>
      </c>
      <c r="AK156" s="84">
        <v>474</v>
      </c>
      <c r="AL156" s="92" t="s">
        <v>614</v>
      </c>
      <c r="AM156" s="84" t="s">
        <v>630</v>
      </c>
      <c r="AN156" s="84" t="b">
        <v>0</v>
      </c>
      <c r="AO156" s="92" t="s">
        <v>614</v>
      </c>
      <c r="AP156" s="84" t="s">
        <v>197</v>
      </c>
      <c r="AQ156" s="84">
        <v>0</v>
      </c>
      <c r="AR156" s="84">
        <v>0</v>
      </c>
      <c r="AS156" s="84"/>
      <c r="AT156" s="84"/>
      <c r="AU156" s="84"/>
      <c r="AV156" s="84"/>
      <c r="AW156" s="84"/>
      <c r="AX156" s="84"/>
      <c r="AY156" s="84"/>
      <c r="AZ156" s="84"/>
      <c r="BA156" s="84">
        <v>1</v>
      </c>
      <c r="BB156" s="83" t="str">
        <f>REPLACE(INDEX(GroupVertices[Group],MATCH(Edges36[[#This Row],[Vertex 1]],GroupVertices[Vertex],0)),1,1,"")</f>
        <v>4</v>
      </c>
      <c r="BC156" s="83" t="str">
        <f>REPLACE(INDEX(GroupVertices[Group],MATCH(Edges36[[#This Row],[Vertex 2]],GroupVertices[Vertex],0)),1,1,"")</f>
        <v>4</v>
      </c>
      <c r="BD156" s="71">
        <v>0</v>
      </c>
      <c r="BE156" s="72">
        <v>0</v>
      </c>
      <c r="BF156" s="71">
        <v>0</v>
      </c>
      <c r="BG156" s="72">
        <v>0</v>
      </c>
      <c r="BH156" s="71">
        <v>0</v>
      </c>
      <c r="BI156" s="72">
        <v>0</v>
      </c>
      <c r="BJ156" s="71">
        <v>20</v>
      </c>
      <c r="BK156" s="72">
        <v>100</v>
      </c>
      <c r="BL156" s="71">
        <v>20</v>
      </c>
    </row>
    <row r="157" spans="1:64" ht="15">
      <c r="A157" s="57" t="s">
        <v>238</v>
      </c>
      <c r="B157" s="57" t="s">
        <v>238</v>
      </c>
      <c r="C157" s="58"/>
      <c r="D157" s="59"/>
      <c r="E157" s="60"/>
      <c r="F157" s="61"/>
      <c r="G157" s="58"/>
      <c r="H157" s="62"/>
      <c r="I157" s="74"/>
      <c r="J157" s="74"/>
      <c r="K157" s="64" t="s">
        <v>65</v>
      </c>
      <c r="L157" s="75">
        <v>157</v>
      </c>
      <c r="M157" s="75"/>
      <c r="N157" s="73"/>
      <c r="O157" s="84" t="s">
        <v>197</v>
      </c>
      <c r="P157" s="87">
        <v>43408.50769675926</v>
      </c>
      <c r="Q157" s="84" t="s">
        <v>334</v>
      </c>
      <c r="R157" s="84"/>
      <c r="S157" s="84"/>
      <c r="T157" s="84" t="s">
        <v>354</v>
      </c>
      <c r="U157" s="84"/>
      <c r="V157" s="89" t="s">
        <v>370</v>
      </c>
      <c r="W157" s="87">
        <v>43408.50769675926</v>
      </c>
      <c r="X157" s="89" t="s">
        <v>444</v>
      </c>
      <c r="Y157" s="84"/>
      <c r="Z157" s="84"/>
      <c r="AA157" s="92" t="s">
        <v>533</v>
      </c>
      <c r="AB157" s="84"/>
      <c r="AC157" s="84" t="b">
        <v>0</v>
      </c>
      <c r="AD157" s="84">
        <v>3</v>
      </c>
      <c r="AE157" s="92" t="s">
        <v>620</v>
      </c>
      <c r="AF157" s="84" t="b">
        <v>0</v>
      </c>
      <c r="AG157" s="84" t="s">
        <v>624</v>
      </c>
      <c r="AH157" s="84"/>
      <c r="AI157" s="92" t="s">
        <v>620</v>
      </c>
      <c r="AJ157" s="84" t="b">
        <v>0</v>
      </c>
      <c r="AK157" s="84">
        <v>1</v>
      </c>
      <c r="AL157" s="92" t="s">
        <v>620</v>
      </c>
      <c r="AM157" s="84" t="s">
        <v>632</v>
      </c>
      <c r="AN157" s="84" t="b">
        <v>0</v>
      </c>
      <c r="AO157" s="92" t="s">
        <v>533</v>
      </c>
      <c r="AP157" s="84" t="s">
        <v>327</v>
      </c>
      <c r="AQ157" s="84">
        <v>0</v>
      </c>
      <c r="AR157" s="84">
        <v>0</v>
      </c>
      <c r="AS157" s="84"/>
      <c r="AT157" s="84"/>
      <c r="AU157" s="84"/>
      <c r="AV157" s="84"/>
      <c r="AW157" s="84"/>
      <c r="AX157" s="84"/>
      <c r="AY157" s="84"/>
      <c r="AZ157" s="84"/>
      <c r="BA157" s="84">
        <v>1</v>
      </c>
      <c r="BB157" s="83" t="str">
        <f>REPLACE(INDEX(GroupVertices[Group],MATCH(Edges36[[#This Row],[Vertex 1]],GroupVertices[Vertex],0)),1,1,"")</f>
        <v>7</v>
      </c>
      <c r="BC157" s="83" t="str">
        <f>REPLACE(INDEX(GroupVertices[Group],MATCH(Edges36[[#This Row],[Vertex 2]],GroupVertices[Vertex],0)),1,1,"")</f>
        <v>7</v>
      </c>
      <c r="BD157" s="71">
        <v>0</v>
      </c>
      <c r="BE157" s="72">
        <v>0</v>
      </c>
      <c r="BF157" s="71">
        <v>0</v>
      </c>
      <c r="BG157" s="72">
        <v>0</v>
      </c>
      <c r="BH157" s="71">
        <v>0</v>
      </c>
      <c r="BI157" s="72">
        <v>0</v>
      </c>
      <c r="BJ157" s="71">
        <v>15</v>
      </c>
      <c r="BK157" s="72">
        <v>100</v>
      </c>
      <c r="BL157" s="71">
        <v>15</v>
      </c>
    </row>
    <row r="158" spans="1:64" ht="15">
      <c r="A158" s="57" t="s">
        <v>238</v>
      </c>
      <c r="B158" s="57" t="s">
        <v>238</v>
      </c>
      <c r="C158" s="58"/>
      <c r="D158" s="59"/>
      <c r="E158" s="60"/>
      <c r="F158" s="61"/>
      <c r="G158" s="58"/>
      <c r="H158" s="62"/>
      <c r="I158" s="74"/>
      <c r="J158" s="74"/>
      <c r="K158" s="64" t="s">
        <v>65</v>
      </c>
      <c r="L158" s="75">
        <v>158</v>
      </c>
      <c r="M158" s="75"/>
      <c r="N158" s="73"/>
      <c r="O158" s="84" t="s">
        <v>327</v>
      </c>
      <c r="P158" s="87">
        <v>43511.54605324074</v>
      </c>
      <c r="Q158" s="84" t="s">
        <v>334</v>
      </c>
      <c r="R158" s="84"/>
      <c r="S158" s="84"/>
      <c r="T158" s="84" t="s">
        <v>354</v>
      </c>
      <c r="U158" s="84"/>
      <c r="V158" s="89" t="s">
        <v>370</v>
      </c>
      <c r="W158" s="87">
        <v>43511.54605324074</v>
      </c>
      <c r="X158" s="89" t="s">
        <v>445</v>
      </c>
      <c r="Y158" s="84"/>
      <c r="Z158" s="84"/>
      <c r="AA158" s="92" t="s">
        <v>534</v>
      </c>
      <c r="AB158" s="84"/>
      <c r="AC158" s="84" t="b">
        <v>0</v>
      </c>
      <c r="AD158" s="84">
        <v>0</v>
      </c>
      <c r="AE158" s="92" t="s">
        <v>620</v>
      </c>
      <c r="AF158" s="84" t="b">
        <v>0</v>
      </c>
      <c r="AG158" s="84" t="s">
        <v>624</v>
      </c>
      <c r="AH158" s="84"/>
      <c r="AI158" s="92" t="s">
        <v>620</v>
      </c>
      <c r="AJ158" s="84" t="b">
        <v>0</v>
      </c>
      <c r="AK158" s="84">
        <v>1</v>
      </c>
      <c r="AL158" s="92" t="s">
        <v>533</v>
      </c>
      <c r="AM158" s="84" t="s">
        <v>632</v>
      </c>
      <c r="AN158" s="84" t="b">
        <v>0</v>
      </c>
      <c r="AO158" s="92" t="s">
        <v>533</v>
      </c>
      <c r="AP158" s="84" t="s">
        <v>197</v>
      </c>
      <c r="AQ158" s="84">
        <v>0</v>
      </c>
      <c r="AR158" s="84">
        <v>0</v>
      </c>
      <c r="AS158" s="84"/>
      <c r="AT158" s="84"/>
      <c r="AU158" s="84"/>
      <c r="AV158" s="84"/>
      <c r="AW158" s="84"/>
      <c r="AX158" s="84"/>
      <c r="AY158" s="84"/>
      <c r="AZ158" s="84"/>
      <c r="BA158" s="84">
        <v>1</v>
      </c>
      <c r="BB158" s="83" t="str">
        <f>REPLACE(INDEX(GroupVertices[Group],MATCH(Edges36[[#This Row],[Vertex 1]],GroupVertices[Vertex],0)),1,1,"")</f>
        <v>7</v>
      </c>
      <c r="BC158" s="83" t="str">
        <f>REPLACE(INDEX(GroupVertices[Group],MATCH(Edges36[[#This Row],[Vertex 2]],GroupVertices[Vertex],0)),1,1,"")</f>
        <v>7</v>
      </c>
      <c r="BD158" s="71">
        <v>0</v>
      </c>
      <c r="BE158" s="72">
        <v>0</v>
      </c>
      <c r="BF158" s="71">
        <v>0</v>
      </c>
      <c r="BG158" s="72">
        <v>0</v>
      </c>
      <c r="BH158" s="71">
        <v>0</v>
      </c>
      <c r="BI158" s="72">
        <v>0</v>
      </c>
      <c r="BJ158" s="71">
        <v>15</v>
      </c>
      <c r="BK158" s="72">
        <v>100</v>
      </c>
      <c r="BL158" s="71">
        <v>15</v>
      </c>
    </row>
    <row r="159" spans="1:64" ht="15">
      <c r="A159" s="57" t="s">
        <v>320</v>
      </c>
      <c r="B159" s="57" t="s">
        <v>318</v>
      </c>
      <c r="C159" s="58"/>
      <c r="D159" s="59"/>
      <c r="E159" s="60"/>
      <c r="F159" s="61"/>
      <c r="G159" s="58"/>
      <c r="H159" s="62"/>
      <c r="I159" s="74"/>
      <c r="J159" s="74"/>
      <c r="K159" s="64" t="s">
        <v>65</v>
      </c>
      <c r="L159" s="75">
        <v>159</v>
      </c>
      <c r="M159" s="75"/>
      <c r="N159" s="73"/>
      <c r="O159" s="84" t="s">
        <v>327</v>
      </c>
      <c r="P159" s="87">
        <v>43511.54636574074</v>
      </c>
      <c r="Q159" s="84" t="s">
        <v>344</v>
      </c>
      <c r="R159" s="84" t="s">
        <v>347</v>
      </c>
      <c r="S159" s="84" t="s">
        <v>351</v>
      </c>
      <c r="T159" s="84" t="s">
        <v>354</v>
      </c>
      <c r="U159" s="84"/>
      <c r="V159" s="89" t="s">
        <v>435</v>
      </c>
      <c r="W159" s="87">
        <v>43511.54636574074</v>
      </c>
      <c r="X159" s="89" t="s">
        <v>523</v>
      </c>
      <c r="Y159" s="84"/>
      <c r="Z159" s="84"/>
      <c r="AA159" s="92" t="s">
        <v>612</v>
      </c>
      <c r="AB159" s="84"/>
      <c r="AC159" s="84" t="b">
        <v>0</v>
      </c>
      <c r="AD159" s="84">
        <v>0</v>
      </c>
      <c r="AE159" s="92" t="s">
        <v>620</v>
      </c>
      <c r="AF159" s="84" t="b">
        <v>0</v>
      </c>
      <c r="AG159" s="84" t="s">
        <v>624</v>
      </c>
      <c r="AH159" s="84"/>
      <c r="AI159" s="92" t="s">
        <v>620</v>
      </c>
      <c r="AJ159" s="84" t="b">
        <v>0</v>
      </c>
      <c r="AK159" s="84">
        <v>474</v>
      </c>
      <c r="AL159" s="92" t="s">
        <v>614</v>
      </c>
      <c r="AM159" s="84" t="s">
        <v>632</v>
      </c>
      <c r="AN159" s="84" t="b">
        <v>0</v>
      </c>
      <c r="AO159" s="92" t="s">
        <v>614</v>
      </c>
      <c r="AP159" s="84" t="s">
        <v>197</v>
      </c>
      <c r="AQ159" s="84">
        <v>0</v>
      </c>
      <c r="AR159" s="84">
        <v>0</v>
      </c>
      <c r="AS159" s="84"/>
      <c r="AT159" s="84"/>
      <c r="AU159" s="84"/>
      <c r="AV159" s="84"/>
      <c r="AW159" s="84"/>
      <c r="AX159" s="84"/>
      <c r="AY159" s="84"/>
      <c r="AZ159" s="84"/>
      <c r="BA159" s="84">
        <v>1</v>
      </c>
      <c r="BB159" s="83" t="str">
        <f>REPLACE(INDEX(GroupVertices[Group],MATCH(Edges36[[#This Row],[Vertex 1]],GroupVertices[Vertex],0)),1,1,"")</f>
        <v>4</v>
      </c>
      <c r="BC159" s="83" t="str">
        <f>REPLACE(INDEX(GroupVertices[Group],MATCH(Edges36[[#This Row],[Vertex 2]],GroupVertices[Vertex],0)),1,1,"")</f>
        <v>4</v>
      </c>
      <c r="BD159" s="71">
        <v>0</v>
      </c>
      <c r="BE159" s="72">
        <v>0</v>
      </c>
      <c r="BF159" s="71">
        <v>0</v>
      </c>
      <c r="BG159" s="72">
        <v>0</v>
      </c>
      <c r="BH159" s="71">
        <v>0</v>
      </c>
      <c r="BI159" s="72">
        <v>0</v>
      </c>
      <c r="BJ159" s="71">
        <v>20</v>
      </c>
      <c r="BK159" s="72">
        <v>100</v>
      </c>
      <c r="BL159" s="71">
        <v>20</v>
      </c>
    </row>
    <row r="160" spans="1:64" ht="15">
      <c r="A160" s="57" t="s">
        <v>239</v>
      </c>
      <c r="B160" s="57" t="s">
        <v>239</v>
      </c>
      <c r="C160" s="58"/>
      <c r="D160" s="59"/>
      <c r="E160" s="60"/>
      <c r="F160" s="61"/>
      <c r="G160" s="58"/>
      <c r="H160" s="62"/>
      <c r="I160" s="74"/>
      <c r="J160" s="74"/>
      <c r="K160" s="64" t="s">
        <v>65</v>
      </c>
      <c r="L160" s="75">
        <v>160</v>
      </c>
      <c r="M160" s="75"/>
      <c r="N160" s="73"/>
      <c r="O160" s="84" t="s">
        <v>197</v>
      </c>
      <c r="P160" s="87">
        <v>43511.614166666666</v>
      </c>
      <c r="Q160" s="84" t="s">
        <v>335</v>
      </c>
      <c r="R160" s="84"/>
      <c r="S160" s="84"/>
      <c r="T160" s="84" t="s">
        <v>355</v>
      </c>
      <c r="U160" s="84"/>
      <c r="V160" s="89" t="s">
        <v>371</v>
      </c>
      <c r="W160" s="87">
        <v>43511.614166666666</v>
      </c>
      <c r="X160" s="89" t="s">
        <v>446</v>
      </c>
      <c r="Y160" s="84"/>
      <c r="Z160" s="84"/>
      <c r="AA160" s="92" t="s">
        <v>535</v>
      </c>
      <c r="AB160" s="84"/>
      <c r="AC160" s="84" t="b">
        <v>0</v>
      </c>
      <c r="AD160" s="84">
        <v>0</v>
      </c>
      <c r="AE160" s="92" t="s">
        <v>620</v>
      </c>
      <c r="AF160" s="84" t="b">
        <v>0</v>
      </c>
      <c r="AG160" s="84" t="s">
        <v>624</v>
      </c>
      <c r="AH160" s="84"/>
      <c r="AI160" s="92" t="s">
        <v>620</v>
      </c>
      <c r="AJ160" s="84" t="b">
        <v>0</v>
      </c>
      <c r="AK160" s="84">
        <v>0</v>
      </c>
      <c r="AL160" s="92" t="s">
        <v>620</v>
      </c>
      <c r="AM160" s="84" t="s">
        <v>630</v>
      </c>
      <c r="AN160" s="84" t="b">
        <v>0</v>
      </c>
      <c r="AO160" s="92" t="s">
        <v>535</v>
      </c>
      <c r="AP160" s="84" t="s">
        <v>197</v>
      </c>
      <c r="AQ160" s="84">
        <v>0</v>
      </c>
      <c r="AR160" s="84">
        <v>0</v>
      </c>
      <c r="AS160" s="84"/>
      <c r="AT160" s="84"/>
      <c r="AU160" s="84"/>
      <c r="AV160" s="84"/>
      <c r="AW160" s="84"/>
      <c r="AX160" s="84"/>
      <c r="AY160" s="84"/>
      <c r="AZ160" s="84"/>
      <c r="BA160" s="84">
        <v>1</v>
      </c>
      <c r="BB160" s="83" t="str">
        <f>REPLACE(INDEX(GroupVertices[Group],MATCH(Edges36[[#This Row],[Vertex 1]],GroupVertices[Vertex],0)),1,1,"")</f>
        <v>7</v>
      </c>
      <c r="BC160" s="83" t="str">
        <f>REPLACE(INDEX(GroupVertices[Group],MATCH(Edges36[[#This Row],[Vertex 2]],GroupVertices[Vertex],0)),1,1,"")</f>
        <v>7</v>
      </c>
      <c r="BD160" s="71">
        <v>0</v>
      </c>
      <c r="BE160" s="72">
        <v>0</v>
      </c>
      <c r="BF160" s="71">
        <v>0</v>
      </c>
      <c r="BG160" s="72">
        <v>0</v>
      </c>
      <c r="BH160" s="71">
        <v>0</v>
      </c>
      <c r="BI160" s="72">
        <v>0</v>
      </c>
      <c r="BJ160" s="71">
        <v>41</v>
      </c>
      <c r="BK160" s="72">
        <v>100</v>
      </c>
      <c r="BL160" s="71">
        <v>41</v>
      </c>
    </row>
    <row r="161" spans="1:64" ht="15">
      <c r="A161" s="57" t="s">
        <v>321</v>
      </c>
      <c r="B161" s="57" t="s">
        <v>318</v>
      </c>
      <c r="C161" s="58"/>
      <c r="D161" s="59"/>
      <c r="E161" s="60"/>
      <c r="F161" s="61"/>
      <c r="G161" s="58"/>
      <c r="H161" s="62"/>
      <c r="I161" s="74"/>
      <c r="J161" s="74"/>
      <c r="K161" s="64" t="s">
        <v>65</v>
      </c>
      <c r="L161" s="75">
        <v>161</v>
      </c>
      <c r="M161" s="75"/>
      <c r="N161" s="73"/>
      <c r="O161" s="84" t="s">
        <v>327</v>
      </c>
      <c r="P161" s="87">
        <v>43511.68571759259</v>
      </c>
      <c r="Q161" s="84" t="s">
        <v>344</v>
      </c>
      <c r="R161" s="84" t="s">
        <v>347</v>
      </c>
      <c r="S161" s="84" t="s">
        <v>351</v>
      </c>
      <c r="T161" s="84" t="s">
        <v>354</v>
      </c>
      <c r="U161" s="84"/>
      <c r="V161" s="89" t="s">
        <v>436</v>
      </c>
      <c r="W161" s="87">
        <v>43511.68571759259</v>
      </c>
      <c r="X161" s="89" t="s">
        <v>524</v>
      </c>
      <c r="Y161" s="84"/>
      <c r="Z161" s="84"/>
      <c r="AA161" s="92" t="s">
        <v>613</v>
      </c>
      <c r="AB161" s="84"/>
      <c r="AC161" s="84" t="b">
        <v>0</v>
      </c>
      <c r="AD161" s="84">
        <v>0</v>
      </c>
      <c r="AE161" s="92" t="s">
        <v>620</v>
      </c>
      <c r="AF161" s="84" t="b">
        <v>0</v>
      </c>
      <c r="AG161" s="84" t="s">
        <v>624</v>
      </c>
      <c r="AH161" s="84"/>
      <c r="AI161" s="92" t="s">
        <v>620</v>
      </c>
      <c r="AJ161" s="84" t="b">
        <v>0</v>
      </c>
      <c r="AK161" s="84">
        <v>474</v>
      </c>
      <c r="AL161" s="92" t="s">
        <v>614</v>
      </c>
      <c r="AM161" s="84" t="s">
        <v>632</v>
      </c>
      <c r="AN161" s="84" t="b">
        <v>0</v>
      </c>
      <c r="AO161" s="92" t="s">
        <v>614</v>
      </c>
      <c r="AP161" s="84" t="s">
        <v>197</v>
      </c>
      <c r="AQ161" s="84">
        <v>0</v>
      </c>
      <c r="AR161" s="84">
        <v>0</v>
      </c>
      <c r="AS161" s="84"/>
      <c r="AT161" s="84"/>
      <c r="AU161" s="84"/>
      <c r="AV161" s="84"/>
      <c r="AW161" s="84"/>
      <c r="AX161" s="84"/>
      <c r="AY161" s="84"/>
      <c r="AZ161" s="84"/>
      <c r="BA161" s="84">
        <v>1</v>
      </c>
      <c r="BB161" s="83" t="str">
        <f>REPLACE(INDEX(GroupVertices[Group],MATCH(Edges36[[#This Row],[Vertex 1]],GroupVertices[Vertex],0)),1,1,"")</f>
        <v>4</v>
      </c>
      <c r="BC161" s="83" t="str">
        <f>REPLACE(INDEX(GroupVertices[Group],MATCH(Edges36[[#This Row],[Vertex 2]],GroupVertices[Vertex],0)),1,1,"")</f>
        <v>4</v>
      </c>
      <c r="BD161" s="71">
        <v>0</v>
      </c>
      <c r="BE161" s="72">
        <v>0</v>
      </c>
      <c r="BF161" s="71">
        <v>0</v>
      </c>
      <c r="BG161" s="72">
        <v>0</v>
      </c>
      <c r="BH161" s="71">
        <v>0</v>
      </c>
      <c r="BI161" s="72">
        <v>0</v>
      </c>
      <c r="BJ161" s="71">
        <v>20</v>
      </c>
      <c r="BK161" s="72">
        <v>100</v>
      </c>
      <c r="BL161" s="71">
        <v>20</v>
      </c>
    </row>
    <row r="162" spans="1:64" ht="15">
      <c r="A162" s="57" t="s">
        <v>318</v>
      </c>
      <c r="B162" s="57" t="s">
        <v>318</v>
      </c>
      <c r="C162" s="58"/>
      <c r="D162" s="59"/>
      <c r="E162" s="60"/>
      <c r="F162" s="61"/>
      <c r="G162" s="58"/>
      <c r="H162" s="62"/>
      <c r="I162" s="74"/>
      <c r="J162" s="74"/>
      <c r="K162" s="64" t="s">
        <v>65</v>
      </c>
      <c r="L162" s="75">
        <v>162</v>
      </c>
      <c r="M162" s="75"/>
      <c r="N162" s="73"/>
      <c r="O162" s="84" t="s">
        <v>197</v>
      </c>
      <c r="P162" s="87">
        <v>43408.5150462963</v>
      </c>
      <c r="Q162" s="84" t="s">
        <v>344</v>
      </c>
      <c r="R162" s="84" t="s">
        <v>349</v>
      </c>
      <c r="S162" s="84" t="s">
        <v>352</v>
      </c>
      <c r="T162" s="84" t="s">
        <v>354</v>
      </c>
      <c r="U162" s="84"/>
      <c r="V162" s="89" t="s">
        <v>437</v>
      </c>
      <c r="W162" s="87">
        <v>43408.5150462963</v>
      </c>
      <c r="X162" s="89" t="s">
        <v>525</v>
      </c>
      <c r="Y162" s="84"/>
      <c r="Z162" s="84"/>
      <c r="AA162" s="92" t="s">
        <v>614</v>
      </c>
      <c r="AB162" s="84"/>
      <c r="AC162" s="84" t="b">
        <v>0</v>
      </c>
      <c r="AD162" s="84">
        <v>925</v>
      </c>
      <c r="AE162" s="92" t="s">
        <v>620</v>
      </c>
      <c r="AF162" s="84" t="b">
        <v>0</v>
      </c>
      <c r="AG162" s="84" t="s">
        <v>624</v>
      </c>
      <c r="AH162" s="84"/>
      <c r="AI162" s="92" t="s">
        <v>620</v>
      </c>
      <c r="AJ162" s="84" t="b">
        <v>0</v>
      </c>
      <c r="AK162" s="84">
        <v>474</v>
      </c>
      <c r="AL162" s="92" t="s">
        <v>620</v>
      </c>
      <c r="AM162" s="84" t="s">
        <v>632</v>
      </c>
      <c r="AN162" s="84" t="b">
        <v>0</v>
      </c>
      <c r="AO162" s="92" t="s">
        <v>614</v>
      </c>
      <c r="AP162" s="84" t="s">
        <v>327</v>
      </c>
      <c r="AQ162" s="84">
        <v>0</v>
      </c>
      <c r="AR162" s="84">
        <v>0</v>
      </c>
      <c r="AS162" s="84"/>
      <c r="AT162" s="84"/>
      <c r="AU162" s="84"/>
      <c r="AV162" s="84"/>
      <c r="AW162" s="84"/>
      <c r="AX162" s="84"/>
      <c r="AY162" s="84"/>
      <c r="AZ162" s="84"/>
      <c r="BA162" s="84">
        <v>1</v>
      </c>
      <c r="BB162" s="83" t="str">
        <f>REPLACE(INDEX(GroupVertices[Group],MATCH(Edges36[[#This Row],[Vertex 1]],GroupVertices[Vertex],0)),1,1,"")</f>
        <v>4</v>
      </c>
      <c r="BC162" s="83" t="str">
        <f>REPLACE(INDEX(GroupVertices[Group],MATCH(Edges36[[#This Row],[Vertex 2]],GroupVertices[Vertex],0)),1,1,"")</f>
        <v>4</v>
      </c>
      <c r="BD162" s="71">
        <v>0</v>
      </c>
      <c r="BE162" s="72">
        <v>0</v>
      </c>
      <c r="BF162" s="71">
        <v>0</v>
      </c>
      <c r="BG162" s="72">
        <v>0</v>
      </c>
      <c r="BH162" s="71">
        <v>0</v>
      </c>
      <c r="BI162" s="72">
        <v>0</v>
      </c>
      <c r="BJ162" s="71">
        <v>20</v>
      </c>
      <c r="BK162" s="72">
        <v>100</v>
      </c>
      <c r="BL162" s="71">
        <v>20</v>
      </c>
    </row>
    <row r="163" spans="1:64" ht="15">
      <c r="A163" s="57" t="s">
        <v>318</v>
      </c>
      <c r="B163" s="57" t="s">
        <v>318</v>
      </c>
      <c r="C163" s="58"/>
      <c r="D163" s="59"/>
      <c r="E163" s="60"/>
      <c r="F163" s="61"/>
      <c r="G163" s="58"/>
      <c r="H163" s="62"/>
      <c r="I163" s="74"/>
      <c r="J163" s="74"/>
      <c r="K163" s="64" t="s">
        <v>65</v>
      </c>
      <c r="L163" s="75">
        <v>163</v>
      </c>
      <c r="M163" s="75"/>
      <c r="N163" s="73"/>
      <c r="O163" s="84" t="s">
        <v>327</v>
      </c>
      <c r="P163" s="87">
        <v>43511.53055555555</v>
      </c>
      <c r="Q163" s="84" t="s">
        <v>344</v>
      </c>
      <c r="R163" s="84" t="s">
        <v>347</v>
      </c>
      <c r="S163" s="84" t="s">
        <v>351</v>
      </c>
      <c r="T163" s="84" t="s">
        <v>354</v>
      </c>
      <c r="U163" s="84"/>
      <c r="V163" s="89" t="s">
        <v>437</v>
      </c>
      <c r="W163" s="87">
        <v>43511.53055555555</v>
      </c>
      <c r="X163" s="89" t="s">
        <v>526</v>
      </c>
      <c r="Y163" s="84"/>
      <c r="Z163" s="84"/>
      <c r="AA163" s="92" t="s">
        <v>615</v>
      </c>
      <c r="AB163" s="84"/>
      <c r="AC163" s="84" t="b">
        <v>0</v>
      </c>
      <c r="AD163" s="84">
        <v>0</v>
      </c>
      <c r="AE163" s="92" t="s">
        <v>620</v>
      </c>
      <c r="AF163" s="84" t="b">
        <v>0</v>
      </c>
      <c r="AG163" s="84" t="s">
        <v>624</v>
      </c>
      <c r="AH163" s="84"/>
      <c r="AI163" s="92" t="s">
        <v>620</v>
      </c>
      <c r="AJ163" s="84" t="b">
        <v>0</v>
      </c>
      <c r="AK163" s="84">
        <v>474</v>
      </c>
      <c r="AL163" s="92" t="s">
        <v>614</v>
      </c>
      <c r="AM163" s="84" t="s">
        <v>632</v>
      </c>
      <c r="AN163" s="84" t="b">
        <v>0</v>
      </c>
      <c r="AO163" s="92" t="s">
        <v>614</v>
      </c>
      <c r="AP163" s="84" t="s">
        <v>197</v>
      </c>
      <c r="AQ163" s="84">
        <v>0</v>
      </c>
      <c r="AR163" s="84">
        <v>0</v>
      </c>
      <c r="AS163" s="84"/>
      <c r="AT163" s="84"/>
      <c r="AU163" s="84"/>
      <c r="AV163" s="84"/>
      <c r="AW163" s="84"/>
      <c r="AX163" s="84"/>
      <c r="AY163" s="84"/>
      <c r="AZ163" s="84"/>
      <c r="BA163" s="84">
        <v>1</v>
      </c>
      <c r="BB163" s="83" t="str">
        <f>REPLACE(INDEX(GroupVertices[Group],MATCH(Edges36[[#This Row],[Vertex 1]],GroupVertices[Vertex],0)),1,1,"")</f>
        <v>4</v>
      </c>
      <c r="BC163" s="83" t="str">
        <f>REPLACE(INDEX(GroupVertices[Group],MATCH(Edges36[[#This Row],[Vertex 2]],GroupVertices[Vertex],0)),1,1,"")</f>
        <v>4</v>
      </c>
      <c r="BD163" s="71">
        <v>0</v>
      </c>
      <c r="BE163" s="72">
        <v>0</v>
      </c>
      <c r="BF163" s="71">
        <v>0</v>
      </c>
      <c r="BG163" s="72">
        <v>0</v>
      </c>
      <c r="BH163" s="71">
        <v>0</v>
      </c>
      <c r="BI163" s="72">
        <v>0</v>
      </c>
      <c r="BJ163" s="71">
        <v>20</v>
      </c>
      <c r="BK163" s="72">
        <v>100</v>
      </c>
      <c r="BL163" s="71">
        <v>20</v>
      </c>
    </row>
    <row r="164" spans="1:64" ht="15">
      <c r="A164" s="57" t="s">
        <v>322</v>
      </c>
      <c r="B164" s="57" t="s">
        <v>318</v>
      </c>
      <c r="C164" s="58"/>
      <c r="D164" s="59"/>
      <c r="E164" s="60"/>
      <c r="F164" s="61"/>
      <c r="G164" s="58"/>
      <c r="H164" s="62"/>
      <c r="I164" s="74"/>
      <c r="J164" s="74"/>
      <c r="K164" s="64" t="s">
        <v>65</v>
      </c>
      <c r="L164" s="75">
        <v>164</v>
      </c>
      <c r="M164" s="75"/>
      <c r="N164" s="73"/>
      <c r="O164" s="84" t="s">
        <v>327</v>
      </c>
      <c r="P164" s="87">
        <v>43511.77652777778</v>
      </c>
      <c r="Q164" s="84" t="s">
        <v>344</v>
      </c>
      <c r="R164" s="84" t="s">
        <v>347</v>
      </c>
      <c r="S164" s="84" t="s">
        <v>351</v>
      </c>
      <c r="T164" s="84" t="s">
        <v>354</v>
      </c>
      <c r="U164" s="84"/>
      <c r="V164" s="89" t="s">
        <v>438</v>
      </c>
      <c r="W164" s="87">
        <v>43511.77652777778</v>
      </c>
      <c r="X164" s="89" t="s">
        <v>527</v>
      </c>
      <c r="Y164" s="84"/>
      <c r="Z164" s="84"/>
      <c r="AA164" s="92" t="s">
        <v>616</v>
      </c>
      <c r="AB164" s="84"/>
      <c r="AC164" s="84" t="b">
        <v>0</v>
      </c>
      <c r="AD164" s="84">
        <v>0</v>
      </c>
      <c r="AE164" s="92" t="s">
        <v>620</v>
      </c>
      <c r="AF164" s="84" t="b">
        <v>0</v>
      </c>
      <c r="AG164" s="84" t="s">
        <v>624</v>
      </c>
      <c r="AH164" s="84"/>
      <c r="AI164" s="92" t="s">
        <v>620</v>
      </c>
      <c r="AJ164" s="84" t="b">
        <v>0</v>
      </c>
      <c r="AK164" s="84">
        <v>474</v>
      </c>
      <c r="AL164" s="92" t="s">
        <v>614</v>
      </c>
      <c r="AM164" s="84" t="s">
        <v>632</v>
      </c>
      <c r="AN164" s="84" t="b">
        <v>0</v>
      </c>
      <c r="AO164" s="92" t="s">
        <v>614</v>
      </c>
      <c r="AP164" s="84" t="s">
        <v>197</v>
      </c>
      <c r="AQ164" s="84">
        <v>0</v>
      </c>
      <c r="AR164" s="84">
        <v>0</v>
      </c>
      <c r="AS164" s="84"/>
      <c r="AT164" s="84"/>
      <c r="AU164" s="84"/>
      <c r="AV164" s="84"/>
      <c r="AW164" s="84"/>
      <c r="AX164" s="84"/>
      <c r="AY164" s="84"/>
      <c r="AZ164" s="84"/>
      <c r="BA164" s="84">
        <v>1</v>
      </c>
      <c r="BB164" s="83" t="str">
        <f>REPLACE(INDEX(GroupVertices[Group],MATCH(Edges36[[#This Row],[Vertex 1]],GroupVertices[Vertex],0)),1,1,"")</f>
        <v>4</v>
      </c>
      <c r="BC164" s="83" t="str">
        <f>REPLACE(INDEX(GroupVertices[Group],MATCH(Edges36[[#This Row],[Vertex 2]],GroupVertices[Vertex],0)),1,1,"")</f>
        <v>4</v>
      </c>
      <c r="BD164" s="71">
        <v>0</v>
      </c>
      <c r="BE164" s="72">
        <v>0</v>
      </c>
      <c r="BF164" s="71">
        <v>0</v>
      </c>
      <c r="BG164" s="72">
        <v>0</v>
      </c>
      <c r="BH164" s="71">
        <v>0</v>
      </c>
      <c r="BI164" s="72">
        <v>0</v>
      </c>
      <c r="BJ164" s="71">
        <v>20</v>
      </c>
      <c r="BK164" s="72">
        <v>100</v>
      </c>
      <c r="BL164" s="71">
        <v>20</v>
      </c>
    </row>
    <row r="165" spans="1:8" ht="15">
      <c r="A165"/>
      <c r="B165"/>
      <c r="D165"/>
      <c r="E165"/>
      <c r="F165"/>
      <c r="H165"/>
    </row>
    <row r="166" spans="1:8" ht="15">
      <c r="A166"/>
      <c r="B166"/>
      <c r="D166"/>
      <c r="E166"/>
      <c r="F166"/>
      <c r="H166"/>
    </row>
    <row r="167" spans="1:8" ht="15">
      <c r="A167"/>
      <c r="B167"/>
      <c r="D167"/>
      <c r="E167"/>
      <c r="F167"/>
      <c r="H167"/>
    </row>
    <row r="168" spans="1:8" ht="15">
      <c r="A168"/>
      <c r="B168"/>
      <c r="D168"/>
      <c r="E168"/>
      <c r="F168"/>
      <c r="H168"/>
    </row>
    <row r="169" spans="1:8" ht="15">
      <c r="A169"/>
      <c r="B169"/>
      <c r="D169"/>
      <c r="E169"/>
      <c r="F169"/>
      <c r="H169"/>
    </row>
    <row r="170" spans="1:8" ht="15">
      <c r="A170"/>
      <c r="B170"/>
      <c r="D170"/>
      <c r="E170"/>
      <c r="F170"/>
      <c r="H170"/>
    </row>
    <row r="171" spans="1:8" ht="15">
      <c r="A171"/>
      <c r="B171"/>
      <c r="D171"/>
      <c r="E171"/>
      <c r="F171"/>
      <c r="H171"/>
    </row>
    <row r="172" spans="1:8" ht="15">
      <c r="A172"/>
      <c r="B172"/>
      <c r="D172"/>
      <c r="E172"/>
      <c r="F172"/>
      <c r="H172"/>
    </row>
    <row r="173" spans="1:8" ht="15">
      <c r="A173"/>
      <c r="B173"/>
      <c r="D173"/>
      <c r="E173"/>
      <c r="F173"/>
      <c r="H173"/>
    </row>
    <row r="174" spans="1:8" ht="15">
      <c r="A174"/>
      <c r="B174"/>
      <c r="D174"/>
      <c r="E174"/>
      <c r="F174"/>
      <c r="H174"/>
    </row>
    <row r="175" spans="1:8" ht="15">
      <c r="A175"/>
      <c r="B175"/>
      <c r="D175"/>
      <c r="E175"/>
      <c r="F175"/>
      <c r="H175"/>
    </row>
    <row r="176" spans="1:8" ht="15">
      <c r="A176"/>
      <c r="B176"/>
      <c r="D176"/>
      <c r="E176"/>
      <c r="F176"/>
      <c r="H176"/>
    </row>
    <row r="177" spans="1:8" ht="15">
      <c r="A177"/>
      <c r="B177"/>
      <c r="D177"/>
      <c r="E177"/>
      <c r="F177"/>
      <c r="H177"/>
    </row>
    <row r="178" spans="1:8" ht="15">
      <c r="A178"/>
      <c r="B178"/>
      <c r="D178"/>
      <c r="E178"/>
      <c r="F178"/>
      <c r="H178"/>
    </row>
    <row r="179" spans="1:8" ht="15">
      <c r="A179"/>
      <c r="B179"/>
      <c r="D179"/>
      <c r="E179"/>
      <c r="F179"/>
      <c r="H179"/>
    </row>
    <row r="180" spans="1:8" ht="15">
      <c r="A180"/>
      <c r="B180"/>
      <c r="D180"/>
      <c r="E180"/>
      <c r="F180"/>
      <c r="H180"/>
    </row>
    <row r="181" spans="1:8" ht="15">
      <c r="A181"/>
      <c r="B181"/>
      <c r="D181"/>
      <c r="E181"/>
      <c r="F181"/>
      <c r="H181"/>
    </row>
    <row r="182" spans="1:8" ht="15">
      <c r="A182"/>
      <c r="B182"/>
      <c r="D182"/>
      <c r="E182"/>
      <c r="F182"/>
      <c r="H182"/>
    </row>
    <row r="183" spans="1:8" ht="15">
      <c r="A183"/>
      <c r="B183"/>
      <c r="D183"/>
      <c r="E183"/>
      <c r="F183"/>
      <c r="H183"/>
    </row>
    <row r="184" spans="1:8" ht="15">
      <c r="A184"/>
      <c r="B184"/>
      <c r="D184"/>
      <c r="E184"/>
      <c r="F184"/>
      <c r="H184"/>
    </row>
    <row r="185" spans="1:8" ht="15">
      <c r="A185"/>
      <c r="B185"/>
      <c r="D185"/>
      <c r="E185"/>
      <c r="F185"/>
      <c r="H185"/>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spans="1:8" ht="15">
      <c r="A193"/>
      <c r="B193"/>
      <c r="D193"/>
      <c r="E193"/>
      <c r="F193"/>
      <c r="H193"/>
    </row>
    <row r="194" spans="1:8" ht="15">
      <c r="A194"/>
      <c r="B194"/>
      <c r="D194"/>
      <c r="E194"/>
      <c r="F194"/>
      <c r="H194"/>
    </row>
    <row r="195" spans="1:8" ht="15">
      <c r="A195"/>
      <c r="B195"/>
      <c r="D195"/>
      <c r="E195"/>
      <c r="F195"/>
      <c r="H195"/>
    </row>
    <row r="196" spans="1:8" ht="15">
      <c r="A196"/>
      <c r="B196"/>
      <c r="D196"/>
      <c r="E196"/>
      <c r="F196"/>
      <c r="H196"/>
    </row>
    <row r="197" spans="1:8" ht="15">
      <c r="A197"/>
      <c r="B197"/>
      <c r="D197"/>
      <c r="E197"/>
      <c r="F197"/>
      <c r="H197"/>
    </row>
    <row r="198" spans="1:8" ht="15">
      <c r="A198"/>
      <c r="B198"/>
      <c r="D198"/>
      <c r="E198"/>
      <c r="F198"/>
      <c r="H198"/>
    </row>
    <row r="199" spans="1:8" ht="15">
      <c r="A199"/>
      <c r="B199"/>
      <c r="D199"/>
      <c r="E199"/>
      <c r="F199"/>
      <c r="H199"/>
    </row>
    <row r="200" spans="1:8" ht="15">
      <c r="A200"/>
      <c r="B200"/>
      <c r="D200"/>
      <c r="E200"/>
      <c r="F200"/>
      <c r="H200"/>
    </row>
    <row r="201" spans="1:8" ht="15">
      <c r="A201"/>
      <c r="B201"/>
      <c r="D201"/>
      <c r="E201"/>
      <c r="F201"/>
      <c r="H201"/>
    </row>
    <row r="202" spans="1:8" ht="15">
      <c r="A202"/>
      <c r="B202"/>
      <c r="D202"/>
      <c r="E202"/>
      <c r="F202"/>
      <c r="H202"/>
    </row>
    <row r="203" spans="1:8" ht="15">
      <c r="A203"/>
      <c r="B203"/>
      <c r="D203"/>
      <c r="E203"/>
      <c r="F203"/>
      <c r="H203"/>
    </row>
    <row r="204" spans="1:8" ht="15">
      <c r="A204"/>
      <c r="B204"/>
      <c r="D204"/>
      <c r="E204"/>
      <c r="F204"/>
      <c r="H204"/>
    </row>
    <row r="205" spans="1:8" ht="15">
      <c r="A205"/>
      <c r="B205"/>
      <c r="D205"/>
      <c r="E205"/>
      <c r="F205"/>
      <c r="H205"/>
    </row>
    <row r="206" spans="1:8" ht="15">
      <c r="A206"/>
      <c r="B206"/>
      <c r="D206"/>
      <c r="E206"/>
      <c r="F206"/>
      <c r="H206"/>
    </row>
    <row r="207" spans="1:8" ht="15">
      <c r="A207"/>
      <c r="B207"/>
      <c r="D207"/>
      <c r="E207"/>
      <c r="F207"/>
      <c r="H207"/>
    </row>
    <row r="208" spans="1:8" ht="15">
      <c r="A208"/>
      <c r="B208"/>
      <c r="D208"/>
      <c r="E208"/>
      <c r="F208"/>
      <c r="H208"/>
    </row>
    <row r="209" spans="1:8" ht="15">
      <c r="A209"/>
      <c r="B209"/>
      <c r="D209"/>
      <c r="E209"/>
      <c r="F209"/>
      <c r="H209"/>
    </row>
    <row r="210" spans="1:8" ht="15">
      <c r="A210"/>
      <c r="B210"/>
      <c r="D210"/>
      <c r="E210"/>
      <c r="F210"/>
      <c r="H210"/>
    </row>
    <row r="211" spans="1:8" ht="15">
      <c r="A211"/>
      <c r="B211"/>
      <c r="D211"/>
      <c r="E211"/>
      <c r="F211"/>
      <c r="H211"/>
    </row>
    <row r="212" spans="1:8" ht="15">
      <c r="A212"/>
      <c r="B212"/>
      <c r="D212"/>
      <c r="E212"/>
      <c r="F212"/>
      <c r="H212"/>
    </row>
    <row r="213" spans="1:8" ht="15">
      <c r="A213"/>
      <c r="B213"/>
      <c r="D213"/>
      <c r="E213"/>
      <c r="F213"/>
      <c r="H213"/>
    </row>
    <row r="214" spans="1:8" ht="15">
      <c r="A214"/>
      <c r="B214"/>
      <c r="D214"/>
      <c r="E214"/>
      <c r="F214"/>
      <c r="H214"/>
    </row>
    <row r="215" spans="1:8" ht="15">
      <c r="A215"/>
      <c r="B215"/>
      <c r="D215"/>
      <c r="E215"/>
      <c r="F215"/>
      <c r="H215"/>
    </row>
    <row r="216" spans="1:8" ht="15">
      <c r="A216"/>
      <c r="B216"/>
      <c r="D216"/>
      <c r="E216"/>
      <c r="F216"/>
      <c r="H216"/>
    </row>
    <row r="217" spans="1:8" ht="15">
      <c r="A217"/>
      <c r="B217"/>
      <c r="D217"/>
      <c r="E217"/>
      <c r="F217"/>
      <c r="H217"/>
    </row>
    <row r="218" spans="1:8" ht="15">
      <c r="A218"/>
      <c r="B218"/>
      <c r="D218"/>
      <c r="E218"/>
      <c r="F218"/>
      <c r="H218"/>
    </row>
    <row r="219" spans="1:8" ht="15">
      <c r="A219"/>
      <c r="B219"/>
      <c r="D219"/>
      <c r="E219"/>
      <c r="F219"/>
      <c r="H219"/>
    </row>
    <row r="220" spans="1:8" ht="15">
      <c r="A220"/>
      <c r="B220"/>
      <c r="D220"/>
      <c r="E220"/>
      <c r="F220"/>
      <c r="H220"/>
    </row>
    <row r="221" spans="1:8" ht="15">
      <c r="A221"/>
      <c r="B221"/>
      <c r="D221"/>
      <c r="E221"/>
      <c r="F221"/>
      <c r="H221"/>
    </row>
    <row r="222" spans="1:8" ht="15">
      <c r="A222"/>
      <c r="B222"/>
      <c r="D222"/>
      <c r="E222"/>
      <c r="F222"/>
      <c r="H222"/>
    </row>
    <row r="223" spans="1:8" ht="15">
      <c r="A223"/>
      <c r="B223"/>
      <c r="D223"/>
      <c r="E223"/>
      <c r="F223"/>
      <c r="H223"/>
    </row>
    <row r="224" spans="1:8" ht="15">
      <c r="A224"/>
      <c r="B224"/>
      <c r="D224"/>
      <c r="E224"/>
      <c r="F224"/>
      <c r="H224"/>
    </row>
    <row r="225" spans="1:8" ht="15">
      <c r="A225"/>
      <c r="B225"/>
      <c r="D225"/>
      <c r="E225"/>
      <c r="F225"/>
      <c r="H225"/>
    </row>
    <row r="226" spans="1:8" ht="15">
      <c r="A226"/>
      <c r="B226"/>
      <c r="D226"/>
      <c r="E226"/>
      <c r="F226"/>
      <c r="H226"/>
    </row>
    <row r="227" spans="1:8" ht="15">
      <c r="A227"/>
      <c r="B227"/>
      <c r="D227"/>
      <c r="E227"/>
      <c r="F227"/>
      <c r="H227"/>
    </row>
    <row r="228" spans="1:8" ht="15">
      <c r="A228"/>
      <c r="B228"/>
      <c r="D228"/>
      <c r="E228"/>
      <c r="F228"/>
      <c r="H228"/>
    </row>
    <row r="229" spans="1:8" ht="15">
      <c r="A229"/>
      <c r="B229"/>
      <c r="D229"/>
      <c r="E229"/>
      <c r="F229"/>
      <c r="H229"/>
    </row>
    <row r="230" spans="1:8" ht="15">
      <c r="A230"/>
      <c r="B230"/>
      <c r="D230"/>
      <c r="E230"/>
      <c r="F230"/>
      <c r="H230"/>
    </row>
    <row r="231" spans="1:8" ht="15">
      <c r="A231"/>
      <c r="B231"/>
      <c r="D231"/>
      <c r="E231"/>
      <c r="F231"/>
      <c r="H231"/>
    </row>
    <row r="232" spans="1:8" ht="15">
      <c r="A232"/>
      <c r="B232"/>
      <c r="D232"/>
      <c r="E232"/>
      <c r="F232"/>
      <c r="H232"/>
    </row>
    <row r="233" spans="1:8" ht="15">
      <c r="A233"/>
      <c r="B233"/>
      <c r="D233"/>
      <c r="E233"/>
      <c r="F233"/>
      <c r="H233"/>
    </row>
    <row r="234" spans="1:8" ht="15">
      <c r="A234"/>
      <c r="B234"/>
      <c r="D234"/>
      <c r="E234"/>
      <c r="F234"/>
      <c r="H234"/>
    </row>
    <row r="235" spans="1:8" ht="15">
      <c r="A235"/>
      <c r="B235"/>
      <c r="D235"/>
      <c r="E235"/>
      <c r="F235"/>
      <c r="H235"/>
    </row>
    <row r="236" spans="1:8" ht="15">
      <c r="A236"/>
      <c r="B236"/>
      <c r="D236"/>
      <c r="E236"/>
      <c r="F236"/>
      <c r="H236"/>
    </row>
    <row r="237" spans="1:8" ht="15">
      <c r="A237"/>
      <c r="B237"/>
      <c r="D237"/>
      <c r="E237"/>
      <c r="F237"/>
      <c r="H237"/>
    </row>
    <row r="238" spans="1:8" ht="15">
      <c r="A238"/>
      <c r="B238"/>
      <c r="D238"/>
      <c r="E238"/>
      <c r="F238"/>
      <c r="H238"/>
    </row>
    <row r="239" spans="1:8" ht="15">
      <c r="A239"/>
      <c r="B239"/>
      <c r="D239"/>
      <c r="E239"/>
      <c r="F239"/>
      <c r="H239"/>
    </row>
    <row r="240" spans="1:8" ht="15">
      <c r="A240"/>
      <c r="B240"/>
      <c r="D240"/>
      <c r="E240"/>
      <c r="F240"/>
      <c r="H240"/>
    </row>
    <row r="241" spans="1:8" ht="15">
      <c r="A241"/>
      <c r="B241"/>
      <c r="D241"/>
      <c r="E241"/>
      <c r="F241"/>
      <c r="H241"/>
    </row>
    <row r="242" spans="1:8" ht="15">
      <c r="A242"/>
      <c r="B242"/>
      <c r="D242"/>
      <c r="E242"/>
      <c r="F242"/>
      <c r="H242"/>
    </row>
    <row r="243" spans="1:8" ht="15">
      <c r="A243"/>
      <c r="B243"/>
      <c r="D243"/>
      <c r="E243"/>
      <c r="F243"/>
      <c r="H243"/>
    </row>
    <row r="244" spans="1:8" ht="15">
      <c r="A244"/>
      <c r="B244"/>
      <c r="D244"/>
      <c r="E244"/>
      <c r="F244"/>
      <c r="H244"/>
    </row>
    <row r="245" spans="1:8" ht="15">
      <c r="A245"/>
      <c r="B245"/>
      <c r="D245"/>
      <c r="E245"/>
      <c r="F245"/>
      <c r="H245"/>
    </row>
    <row r="246" spans="1:8" ht="15">
      <c r="A246"/>
      <c r="B246"/>
      <c r="D246"/>
      <c r="E246"/>
      <c r="F246"/>
      <c r="H246"/>
    </row>
    <row r="247" spans="1:8" ht="15">
      <c r="A247"/>
      <c r="B247"/>
      <c r="D247"/>
      <c r="E247"/>
      <c r="F247"/>
      <c r="H247"/>
    </row>
    <row r="248" spans="1:8" ht="15">
      <c r="A248"/>
      <c r="B248"/>
      <c r="D248"/>
      <c r="E248"/>
      <c r="F248"/>
      <c r="H248"/>
    </row>
    <row r="249" spans="1:8" ht="15">
      <c r="A249"/>
      <c r="B249"/>
      <c r="D249"/>
      <c r="E249"/>
      <c r="F249"/>
      <c r="H249"/>
    </row>
    <row r="250" spans="1:8" ht="15">
      <c r="A250"/>
      <c r="B250"/>
      <c r="D250"/>
      <c r="E250"/>
      <c r="F250"/>
      <c r="H250"/>
    </row>
    <row r="251" spans="1:8" ht="15">
      <c r="A251"/>
      <c r="B251"/>
      <c r="D251"/>
      <c r="E251"/>
      <c r="F251"/>
      <c r="H251"/>
    </row>
    <row r="252" spans="1:8" ht="15">
      <c r="A252"/>
      <c r="B252"/>
      <c r="D252"/>
      <c r="E252"/>
      <c r="F252"/>
      <c r="H252"/>
    </row>
    <row r="253" spans="1:8" ht="15">
      <c r="A253"/>
      <c r="B253"/>
      <c r="D253"/>
      <c r="E253"/>
      <c r="F253"/>
      <c r="H253"/>
    </row>
    <row r="254" spans="1:8" ht="15">
      <c r="A254"/>
      <c r="B254"/>
      <c r="D254"/>
      <c r="E254"/>
      <c r="F254"/>
      <c r="H254"/>
    </row>
    <row r="255" spans="1:8" ht="15">
      <c r="A255"/>
      <c r="B255"/>
      <c r="D255"/>
      <c r="E255"/>
      <c r="F255"/>
      <c r="H255"/>
    </row>
    <row r="256" spans="1:8" ht="15">
      <c r="A256"/>
      <c r="B256"/>
      <c r="D256"/>
      <c r="E256"/>
      <c r="F256"/>
      <c r="H256"/>
    </row>
    <row r="257" spans="1:8" ht="15">
      <c r="A257"/>
      <c r="B257"/>
      <c r="D257"/>
      <c r="E257"/>
      <c r="F257"/>
      <c r="H257"/>
    </row>
    <row r="258" spans="1:8" ht="15">
      <c r="A258"/>
      <c r="B258"/>
      <c r="D258"/>
      <c r="E258"/>
      <c r="F258"/>
      <c r="H258"/>
    </row>
    <row r="259" spans="1:8" ht="15">
      <c r="A259"/>
      <c r="B259"/>
      <c r="D259"/>
      <c r="E259"/>
      <c r="F259"/>
      <c r="H259"/>
    </row>
    <row r="260" spans="1:8" ht="15">
      <c r="A260"/>
      <c r="B260"/>
      <c r="D260"/>
      <c r="E260"/>
      <c r="F260"/>
      <c r="H260"/>
    </row>
    <row r="261" spans="1:8" ht="15">
      <c r="A261"/>
      <c r="B261"/>
      <c r="D261"/>
      <c r="E261"/>
      <c r="F261"/>
      <c r="H261"/>
    </row>
    <row r="262" spans="1:8" ht="15">
      <c r="A262"/>
      <c r="B262"/>
      <c r="D262"/>
      <c r="E262"/>
      <c r="F262"/>
      <c r="H262"/>
    </row>
    <row r="263" spans="1:8" ht="15">
      <c r="A263"/>
      <c r="B263"/>
      <c r="D263"/>
      <c r="E263"/>
      <c r="F263"/>
      <c r="H263"/>
    </row>
    <row r="264" spans="1:8" ht="15">
      <c r="A264"/>
      <c r="B264"/>
      <c r="D264"/>
      <c r="E264"/>
      <c r="F264"/>
      <c r="H264"/>
    </row>
    <row r="265" spans="1:8" ht="15">
      <c r="A265"/>
      <c r="B265"/>
      <c r="D265"/>
      <c r="E265"/>
      <c r="F265"/>
      <c r="H265"/>
    </row>
    <row r="266" spans="1:8" ht="15">
      <c r="A266"/>
      <c r="B266"/>
      <c r="D266"/>
      <c r="E266"/>
      <c r="F266"/>
      <c r="H266"/>
    </row>
    <row r="267" spans="1:8" ht="15">
      <c r="A267"/>
      <c r="B267"/>
      <c r="D267"/>
      <c r="E267"/>
      <c r="F267"/>
      <c r="H267"/>
    </row>
    <row r="268" spans="1:8" ht="15">
      <c r="A268"/>
      <c r="B268"/>
      <c r="D268"/>
      <c r="E268"/>
      <c r="F268"/>
      <c r="H268"/>
    </row>
    <row r="269" spans="1:8" ht="15">
      <c r="A269"/>
      <c r="B269"/>
      <c r="D269"/>
      <c r="E269"/>
      <c r="F269"/>
      <c r="H269"/>
    </row>
    <row r="270" spans="1:8" ht="15">
      <c r="A270"/>
      <c r="B270"/>
      <c r="D270"/>
      <c r="E270"/>
      <c r="F270"/>
      <c r="H270"/>
    </row>
    <row r="271" spans="1:8" ht="15">
      <c r="A271"/>
      <c r="B271"/>
      <c r="D271"/>
      <c r="E271"/>
      <c r="F271"/>
      <c r="H271"/>
    </row>
    <row r="272" spans="1:8" ht="15">
      <c r="A272"/>
      <c r="B272"/>
      <c r="D272"/>
      <c r="E272"/>
      <c r="F272"/>
      <c r="H272"/>
    </row>
    <row r="273" spans="1:8" ht="15">
      <c r="A273"/>
      <c r="B273"/>
      <c r="D273"/>
      <c r="E273"/>
      <c r="F273"/>
      <c r="H273"/>
    </row>
    <row r="274" spans="1:8" ht="15">
      <c r="A274"/>
      <c r="B274"/>
      <c r="D274"/>
      <c r="E274"/>
      <c r="F274"/>
      <c r="H274"/>
    </row>
    <row r="275" spans="1:8" ht="15">
      <c r="A275"/>
      <c r="B275"/>
      <c r="D275"/>
      <c r="E275"/>
      <c r="F275"/>
      <c r="H275"/>
    </row>
    <row r="276" spans="1:8" ht="15">
      <c r="A276"/>
      <c r="B276"/>
      <c r="D276"/>
      <c r="E276"/>
      <c r="F276"/>
      <c r="H276"/>
    </row>
    <row r="277" spans="1:8" ht="15">
      <c r="A277"/>
      <c r="B277"/>
      <c r="D277"/>
      <c r="E277"/>
      <c r="F277"/>
      <c r="H277"/>
    </row>
    <row r="278" spans="1:8" ht="15">
      <c r="A278"/>
      <c r="B278"/>
      <c r="D278"/>
      <c r="E278"/>
      <c r="F278"/>
      <c r="H278"/>
    </row>
    <row r="279" spans="1:8" ht="15">
      <c r="A279"/>
      <c r="B279"/>
      <c r="D279"/>
      <c r="E279"/>
      <c r="F279"/>
      <c r="H279"/>
    </row>
    <row r="280" spans="1:8" ht="15">
      <c r="A280"/>
      <c r="B280"/>
      <c r="D280"/>
      <c r="E280"/>
      <c r="F280"/>
      <c r="H280"/>
    </row>
    <row r="281" spans="1:8" ht="15">
      <c r="A281"/>
      <c r="B281"/>
      <c r="D281"/>
      <c r="E281"/>
      <c r="F281"/>
      <c r="H281"/>
    </row>
    <row r="282" spans="1:8" ht="15">
      <c r="A282"/>
      <c r="B282"/>
      <c r="D282"/>
      <c r="E282"/>
      <c r="F282"/>
      <c r="H282"/>
    </row>
    <row r="283" spans="1:8" ht="15">
      <c r="A283"/>
      <c r="B283"/>
      <c r="D283"/>
      <c r="E283"/>
      <c r="F283"/>
      <c r="H283"/>
    </row>
    <row r="284" spans="1:8" ht="15">
      <c r="A284"/>
      <c r="B284"/>
      <c r="D284"/>
      <c r="E284"/>
      <c r="F284"/>
      <c r="H284"/>
    </row>
    <row r="285" spans="1:8" ht="15">
      <c r="A285"/>
      <c r="B285"/>
      <c r="D285"/>
      <c r="E285"/>
      <c r="F285"/>
      <c r="H285"/>
    </row>
    <row r="286" spans="1:8" ht="15">
      <c r="A286"/>
      <c r="B286"/>
      <c r="D286"/>
      <c r="E286"/>
      <c r="F286"/>
      <c r="H286"/>
    </row>
    <row r="287" spans="1:8" ht="15">
      <c r="A287"/>
      <c r="B287"/>
      <c r="D287"/>
      <c r="E287"/>
      <c r="F287"/>
      <c r="H287"/>
    </row>
    <row r="288" spans="1:8" ht="15">
      <c r="A288"/>
      <c r="B288"/>
      <c r="D288"/>
      <c r="E288"/>
      <c r="F288"/>
      <c r="H288"/>
    </row>
    <row r="289" spans="1:8" ht="15">
      <c r="A289"/>
      <c r="B289"/>
      <c r="D289"/>
      <c r="E289"/>
      <c r="F289"/>
      <c r="H289"/>
    </row>
    <row r="290" spans="1:8" ht="15">
      <c r="A290"/>
      <c r="B290"/>
      <c r="D290"/>
      <c r="E290"/>
      <c r="F290"/>
      <c r="H290"/>
    </row>
    <row r="291" spans="1:8" ht="15">
      <c r="A291"/>
      <c r="B291"/>
      <c r="D291"/>
      <c r="E291"/>
      <c r="F291"/>
      <c r="H291"/>
    </row>
    <row r="292" spans="1:8" ht="15">
      <c r="A292"/>
      <c r="B292"/>
      <c r="D292"/>
      <c r="E292"/>
      <c r="F292"/>
      <c r="H292"/>
    </row>
    <row r="293" spans="1:8" ht="15">
      <c r="A293"/>
      <c r="B293"/>
      <c r="D293"/>
      <c r="E293"/>
      <c r="F293"/>
      <c r="H293"/>
    </row>
    <row r="294" spans="1:8" ht="15">
      <c r="A294"/>
      <c r="B294"/>
      <c r="D294"/>
      <c r="E294"/>
      <c r="F294"/>
      <c r="H294"/>
    </row>
    <row r="295" spans="1:8" ht="15">
      <c r="A295"/>
      <c r="B295"/>
      <c r="D295"/>
      <c r="E295"/>
      <c r="F295"/>
      <c r="H295"/>
    </row>
    <row r="296" spans="1:8" ht="15">
      <c r="A296"/>
      <c r="B296"/>
      <c r="D296"/>
      <c r="E296"/>
      <c r="F296"/>
      <c r="H296"/>
    </row>
    <row r="297" spans="1:8" ht="15">
      <c r="A297"/>
      <c r="B297"/>
      <c r="D297"/>
      <c r="E297"/>
      <c r="F297"/>
      <c r="H297"/>
    </row>
    <row r="298" spans="1:8" ht="15">
      <c r="A298"/>
      <c r="B298"/>
      <c r="D298"/>
      <c r="E298"/>
      <c r="F298"/>
      <c r="H298"/>
    </row>
    <row r="299" spans="1:8" ht="15">
      <c r="A299"/>
      <c r="B299"/>
      <c r="D299"/>
      <c r="E299"/>
      <c r="F299"/>
      <c r="H299"/>
    </row>
    <row r="300" spans="1:8" ht="15">
      <c r="A300"/>
      <c r="B300"/>
      <c r="D300"/>
      <c r="E300"/>
      <c r="F300"/>
      <c r="H300"/>
    </row>
    <row r="301" spans="1:8" ht="15">
      <c r="A301"/>
      <c r="B301"/>
      <c r="D301"/>
      <c r="E301"/>
      <c r="F301"/>
      <c r="H301"/>
    </row>
    <row r="302" spans="1:8" ht="15">
      <c r="A302"/>
      <c r="B302"/>
      <c r="D302"/>
      <c r="E302"/>
      <c r="F302"/>
      <c r="H302"/>
    </row>
    <row r="303" spans="1:8" ht="15">
      <c r="A303"/>
      <c r="B303"/>
      <c r="D303"/>
      <c r="E303"/>
      <c r="F303"/>
      <c r="H303"/>
    </row>
    <row r="304" spans="1:8" ht="15">
      <c r="A304"/>
      <c r="B304"/>
      <c r="D304"/>
      <c r="E304"/>
      <c r="F304"/>
      <c r="H304"/>
    </row>
    <row r="305" spans="1:8" ht="15">
      <c r="A305"/>
      <c r="B305"/>
      <c r="D305"/>
      <c r="E305"/>
      <c r="F305"/>
      <c r="H305"/>
    </row>
    <row r="306" spans="1:8" ht="15">
      <c r="A306"/>
      <c r="B306"/>
      <c r="D306"/>
      <c r="E306"/>
      <c r="F306"/>
      <c r="H306"/>
    </row>
    <row r="307" spans="1:8" ht="15">
      <c r="A307"/>
      <c r="B307"/>
      <c r="D307"/>
      <c r="E307"/>
      <c r="F307"/>
      <c r="H307"/>
    </row>
    <row r="308" spans="1:8" ht="15">
      <c r="A308"/>
      <c r="B308"/>
      <c r="D308"/>
      <c r="E308"/>
      <c r="F308"/>
      <c r="H308"/>
    </row>
    <row r="309" spans="1:8" ht="15">
      <c r="A309"/>
      <c r="B309"/>
      <c r="D309"/>
      <c r="E309"/>
      <c r="F309"/>
      <c r="H309"/>
    </row>
    <row r="310" spans="1:8" ht="15">
      <c r="A310"/>
      <c r="B310"/>
      <c r="D310"/>
      <c r="E310"/>
      <c r="F310"/>
      <c r="H310"/>
    </row>
    <row r="311" spans="1:8" ht="15">
      <c r="A311"/>
      <c r="B311"/>
      <c r="D311"/>
      <c r="E311"/>
      <c r="F311"/>
      <c r="H311"/>
    </row>
    <row r="312" spans="1:8" ht="15">
      <c r="A312"/>
      <c r="B312"/>
      <c r="D312"/>
      <c r="E312"/>
      <c r="F312"/>
      <c r="H312"/>
    </row>
    <row r="313" spans="1:8" ht="15">
      <c r="A313"/>
      <c r="B313"/>
      <c r="D313"/>
      <c r="E313"/>
      <c r="F313"/>
      <c r="H313"/>
    </row>
    <row r="314" spans="1:8" ht="15">
      <c r="A314"/>
      <c r="B314"/>
      <c r="D314"/>
      <c r="E314"/>
      <c r="F314"/>
      <c r="H314"/>
    </row>
    <row r="315" spans="1:8" ht="15">
      <c r="A315"/>
      <c r="B315"/>
      <c r="D315"/>
      <c r="E315"/>
      <c r="F315"/>
      <c r="H315"/>
    </row>
    <row r="316" spans="1:8" ht="15">
      <c r="A316"/>
      <c r="B316"/>
      <c r="D316"/>
      <c r="E316"/>
      <c r="F316"/>
      <c r="H316"/>
    </row>
    <row r="317" spans="1:8" ht="15">
      <c r="A317"/>
      <c r="B317"/>
      <c r="D317"/>
      <c r="E317"/>
      <c r="F317"/>
      <c r="H317"/>
    </row>
    <row r="318" spans="1:8" ht="15">
      <c r="A318"/>
      <c r="B318"/>
      <c r="D318"/>
      <c r="E318"/>
      <c r="F318"/>
      <c r="H318"/>
    </row>
    <row r="319" spans="1:8" ht="15">
      <c r="A319"/>
      <c r="B319"/>
      <c r="D319"/>
      <c r="E319"/>
      <c r="F319"/>
      <c r="H319"/>
    </row>
    <row r="320" spans="1:8" ht="15">
      <c r="A320"/>
      <c r="B320"/>
      <c r="D320"/>
      <c r="E320"/>
      <c r="F320"/>
      <c r="H320"/>
    </row>
    <row r="321" spans="1:8" ht="15">
      <c r="A321"/>
      <c r="B321"/>
      <c r="D321"/>
      <c r="E321"/>
      <c r="F321"/>
      <c r="H321"/>
    </row>
    <row r="322" spans="1:8" ht="15">
      <c r="A322"/>
      <c r="B322"/>
      <c r="D322"/>
      <c r="E322"/>
      <c r="F322"/>
      <c r="H322"/>
    </row>
    <row r="323" spans="1:8" ht="15">
      <c r="A323"/>
      <c r="B323"/>
      <c r="D323"/>
      <c r="E323"/>
      <c r="F323"/>
      <c r="H323"/>
    </row>
    <row r="324" spans="1:8" ht="15">
      <c r="A324"/>
      <c r="B324"/>
      <c r="D324"/>
      <c r="E324"/>
      <c r="F324"/>
      <c r="H324"/>
    </row>
    <row r="325" spans="1:8" ht="15">
      <c r="A325"/>
      <c r="B325"/>
      <c r="D325"/>
      <c r="E325"/>
      <c r="F325"/>
      <c r="H325"/>
    </row>
    <row r="326" spans="1:8" ht="15">
      <c r="A326"/>
      <c r="B326"/>
      <c r="D326"/>
      <c r="E326"/>
      <c r="F326"/>
      <c r="H326"/>
    </row>
    <row r="327" spans="1:8" ht="15">
      <c r="A327"/>
      <c r="B327"/>
      <c r="D327"/>
      <c r="E327"/>
      <c r="F327"/>
      <c r="H327"/>
    </row>
    <row r="328" spans="1:8" ht="15">
      <c r="A328"/>
      <c r="B328"/>
      <c r="D328"/>
      <c r="E328"/>
      <c r="F328"/>
      <c r="H328"/>
    </row>
    <row r="329" spans="1:8" ht="15">
      <c r="A329"/>
      <c r="B329"/>
      <c r="D329"/>
      <c r="E329"/>
      <c r="F329"/>
      <c r="H329"/>
    </row>
    <row r="330" spans="1:8" ht="15">
      <c r="A330"/>
      <c r="B330"/>
      <c r="D330"/>
      <c r="E330"/>
      <c r="F330"/>
      <c r="H330"/>
    </row>
    <row r="331" spans="1:8" ht="15">
      <c r="A331"/>
      <c r="B331"/>
      <c r="D331"/>
      <c r="E331"/>
      <c r="F331"/>
      <c r="H331"/>
    </row>
    <row r="332" spans="1:8" ht="15">
      <c r="A332"/>
      <c r="B332"/>
      <c r="D332"/>
      <c r="E332"/>
      <c r="F332"/>
      <c r="H332"/>
    </row>
    <row r="333" spans="1:8" ht="15">
      <c r="A333"/>
      <c r="B333"/>
      <c r="D333"/>
      <c r="E333"/>
      <c r="F333"/>
      <c r="H333"/>
    </row>
    <row r="334" spans="1:8" ht="15">
      <c r="A334"/>
      <c r="B334"/>
      <c r="D334"/>
      <c r="E334"/>
      <c r="F334"/>
      <c r="H334"/>
    </row>
    <row r="335" spans="1:8" ht="15">
      <c r="A335"/>
      <c r="B335"/>
      <c r="D335"/>
      <c r="E335"/>
      <c r="F335"/>
      <c r="H335"/>
    </row>
    <row r="336" spans="1:8" ht="15">
      <c r="A336"/>
      <c r="B336"/>
      <c r="D336"/>
      <c r="E336"/>
      <c r="F336"/>
      <c r="H336"/>
    </row>
    <row r="337" spans="1:8" ht="15">
      <c r="A337"/>
      <c r="B337"/>
      <c r="D337"/>
      <c r="E337"/>
      <c r="F337"/>
      <c r="H337"/>
    </row>
    <row r="338" spans="1:8" ht="15">
      <c r="A338"/>
      <c r="B338"/>
      <c r="D338"/>
      <c r="E338"/>
      <c r="F338"/>
      <c r="H338"/>
    </row>
    <row r="339" spans="1:8" ht="15">
      <c r="A339"/>
      <c r="B339"/>
      <c r="D339"/>
      <c r="E339"/>
      <c r="F339"/>
      <c r="H339"/>
    </row>
    <row r="340" spans="1:8" ht="15">
      <c r="A340"/>
      <c r="B340"/>
      <c r="D340"/>
      <c r="E340"/>
      <c r="F340"/>
      <c r="H340"/>
    </row>
    <row r="341" spans="1:8" ht="15">
      <c r="A341"/>
      <c r="B341"/>
      <c r="D341"/>
      <c r="E341"/>
      <c r="F341"/>
      <c r="H341"/>
    </row>
    <row r="342" spans="1:8" ht="15">
      <c r="A342"/>
      <c r="B342"/>
      <c r="D342"/>
      <c r="E342"/>
      <c r="F342"/>
      <c r="H342"/>
    </row>
    <row r="343" spans="1:8" ht="15">
      <c r="A343"/>
      <c r="B343"/>
      <c r="D343"/>
      <c r="E343"/>
      <c r="F343"/>
      <c r="H343"/>
    </row>
    <row r="344" spans="1:8" ht="15">
      <c r="A344"/>
      <c r="B344"/>
      <c r="D344"/>
      <c r="E344"/>
      <c r="F344"/>
      <c r="H344"/>
    </row>
    <row r="345" spans="1:8" ht="15">
      <c r="A345"/>
      <c r="B345"/>
      <c r="D345"/>
      <c r="E345"/>
      <c r="F345"/>
      <c r="H345"/>
    </row>
    <row r="346" spans="1:8" ht="15">
      <c r="A346"/>
      <c r="B346"/>
      <c r="D346"/>
      <c r="E346"/>
      <c r="F346"/>
      <c r="H346"/>
    </row>
    <row r="347" spans="1:8" ht="15">
      <c r="A347"/>
      <c r="B347"/>
      <c r="D347"/>
      <c r="E347"/>
      <c r="F347"/>
      <c r="H347"/>
    </row>
    <row r="348" spans="1:8" ht="15">
      <c r="A348"/>
      <c r="B348"/>
      <c r="D348"/>
      <c r="E348"/>
      <c r="F348"/>
      <c r="H348"/>
    </row>
    <row r="349" spans="1:8" ht="15">
      <c r="A349"/>
      <c r="B349"/>
      <c r="D349"/>
      <c r="E349"/>
      <c r="F349"/>
      <c r="H349"/>
    </row>
    <row r="350" spans="1:8" ht="15">
      <c r="A350"/>
      <c r="B350"/>
      <c r="D350"/>
      <c r="E350"/>
      <c r="F350"/>
      <c r="H350"/>
    </row>
    <row r="351" spans="1:8" ht="15">
      <c r="A351"/>
      <c r="B351"/>
      <c r="D351"/>
      <c r="E351"/>
      <c r="F351"/>
      <c r="H351"/>
    </row>
    <row r="352" spans="1:8" ht="15">
      <c r="A352"/>
      <c r="B352"/>
      <c r="D352"/>
      <c r="E352"/>
      <c r="F352"/>
      <c r="H352"/>
    </row>
    <row r="353" spans="1:8" ht="15">
      <c r="A353"/>
      <c r="B353"/>
      <c r="D353"/>
      <c r="E353"/>
      <c r="F353"/>
      <c r="H353"/>
    </row>
    <row r="354" spans="1:8" ht="15">
      <c r="A354"/>
      <c r="B354"/>
      <c r="D354"/>
      <c r="E354"/>
      <c r="F354"/>
      <c r="H354"/>
    </row>
    <row r="355" spans="1:8" ht="15">
      <c r="A355"/>
      <c r="B355"/>
      <c r="D355"/>
      <c r="E355"/>
      <c r="F355"/>
      <c r="H355"/>
    </row>
    <row r="356" spans="1:8" ht="15">
      <c r="A356"/>
      <c r="B356"/>
      <c r="D356"/>
      <c r="E356"/>
      <c r="F356"/>
      <c r="H356"/>
    </row>
    <row r="357" spans="1:8" ht="15">
      <c r="A357"/>
      <c r="B357"/>
      <c r="D357"/>
      <c r="E357"/>
      <c r="F357"/>
      <c r="H357"/>
    </row>
    <row r="358" spans="1:8" ht="15">
      <c r="A358"/>
      <c r="B358"/>
      <c r="D358"/>
      <c r="E358"/>
      <c r="F358"/>
      <c r="H358"/>
    </row>
    <row r="359" spans="1:8" ht="15">
      <c r="A359"/>
      <c r="B359"/>
      <c r="D359"/>
      <c r="E359"/>
      <c r="F359"/>
      <c r="H359"/>
    </row>
    <row r="360" spans="1:8" ht="15">
      <c r="A360"/>
      <c r="B360"/>
      <c r="D360"/>
      <c r="E360"/>
      <c r="F360"/>
      <c r="H360"/>
    </row>
    <row r="361" spans="1:8" ht="15">
      <c r="A361"/>
      <c r="B361"/>
      <c r="D361"/>
      <c r="E361"/>
      <c r="F361"/>
      <c r="H361"/>
    </row>
    <row r="362" spans="1:8" ht="15">
      <c r="A362"/>
      <c r="B362"/>
      <c r="D362"/>
      <c r="E362"/>
      <c r="F362"/>
      <c r="H362"/>
    </row>
    <row r="363" spans="1:8" ht="15">
      <c r="A363"/>
      <c r="B363"/>
      <c r="D363"/>
      <c r="E363"/>
      <c r="F363"/>
      <c r="H363"/>
    </row>
    <row r="364" spans="1:8" ht="15">
      <c r="A364"/>
      <c r="B364"/>
      <c r="D364"/>
      <c r="E364"/>
      <c r="F364"/>
      <c r="H364"/>
    </row>
    <row r="365" spans="1:8" ht="15">
      <c r="A365"/>
      <c r="B365"/>
      <c r="D365"/>
      <c r="E365"/>
      <c r="F365"/>
      <c r="H365"/>
    </row>
    <row r="366" spans="1:8" ht="15">
      <c r="A366"/>
      <c r="B366"/>
      <c r="D366"/>
      <c r="E366"/>
      <c r="F366"/>
      <c r="H366"/>
    </row>
    <row r="367" spans="1:8" ht="15">
      <c r="A367"/>
      <c r="B367"/>
      <c r="D367"/>
      <c r="E367"/>
      <c r="F367"/>
      <c r="H367"/>
    </row>
    <row r="368" spans="1:8" ht="15">
      <c r="A368"/>
      <c r="B368"/>
      <c r="D368"/>
      <c r="E368"/>
      <c r="F368"/>
      <c r="H368"/>
    </row>
    <row r="369" spans="1:8" ht="15">
      <c r="A369"/>
      <c r="B369"/>
      <c r="D369"/>
      <c r="E369"/>
      <c r="F369"/>
      <c r="H369"/>
    </row>
    <row r="370" spans="1:8" ht="15">
      <c r="A370"/>
      <c r="B370"/>
      <c r="D370"/>
      <c r="E370"/>
      <c r="F370"/>
      <c r="H370"/>
    </row>
    <row r="371" spans="1:8" ht="15">
      <c r="A371"/>
      <c r="B371"/>
      <c r="D371"/>
      <c r="E371"/>
      <c r="F371"/>
      <c r="H371"/>
    </row>
    <row r="372" spans="1:8" ht="15">
      <c r="A372"/>
      <c r="B372"/>
      <c r="D372"/>
      <c r="E372"/>
      <c r="F372"/>
      <c r="H372"/>
    </row>
    <row r="373" spans="1:8" ht="15">
      <c r="A373"/>
      <c r="B373"/>
      <c r="D373"/>
      <c r="E373"/>
      <c r="F373"/>
      <c r="H373"/>
    </row>
    <row r="374" spans="1:8" ht="15">
      <c r="A374"/>
      <c r="B374"/>
      <c r="D374"/>
      <c r="E374"/>
      <c r="F374"/>
      <c r="H374"/>
    </row>
    <row r="375" spans="1:8" ht="15">
      <c r="A375"/>
      <c r="B375"/>
      <c r="D375"/>
      <c r="E375"/>
      <c r="F375"/>
      <c r="H375"/>
    </row>
    <row r="376" spans="1:8" ht="15">
      <c r="A376"/>
      <c r="B376"/>
      <c r="D376"/>
      <c r="E376"/>
      <c r="F376"/>
      <c r="H376"/>
    </row>
    <row r="377" spans="1:8" ht="15">
      <c r="A377"/>
      <c r="B377"/>
      <c r="D377"/>
      <c r="E377"/>
      <c r="F377"/>
      <c r="H377"/>
    </row>
    <row r="378" spans="1:8" ht="15">
      <c r="A378"/>
      <c r="B378"/>
      <c r="D378"/>
      <c r="E378"/>
      <c r="F378"/>
      <c r="H378"/>
    </row>
    <row r="379" spans="1:8" ht="15">
      <c r="A379"/>
      <c r="B379"/>
      <c r="D379"/>
      <c r="E379"/>
      <c r="F379"/>
      <c r="H379"/>
    </row>
    <row r="380" spans="1:8" ht="15">
      <c r="A380"/>
      <c r="B380"/>
      <c r="D380"/>
      <c r="E380"/>
      <c r="F380"/>
      <c r="H380"/>
    </row>
    <row r="381" spans="1:8" ht="15">
      <c r="A381"/>
      <c r="B381"/>
      <c r="D381"/>
      <c r="E381"/>
      <c r="F381"/>
      <c r="H381"/>
    </row>
    <row r="382" spans="1:8" ht="15">
      <c r="A382"/>
      <c r="B382"/>
      <c r="D382"/>
      <c r="E382"/>
      <c r="F382"/>
      <c r="H382"/>
    </row>
    <row r="383" spans="1:8" ht="15">
      <c r="A383"/>
      <c r="B383"/>
      <c r="D383"/>
      <c r="E383"/>
      <c r="F383"/>
      <c r="H383"/>
    </row>
    <row r="384" spans="1:8" ht="15">
      <c r="A384"/>
      <c r="B384"/>
      <c r="D384"/>
      <c r="E384"/>
      <c r="F384"/>
      <c r="H384"/>
    </row>
    <row r="385" spans="1:8" ht="15">
      <c r="A385"/>
      <c r="B385"/>
      <c r="D385"/>
      <c r="E385"/>
      <c r="F385"/>
      <c r="H385"/>
    </row>
    <row r="386" spans="1:8" ht="15">
      <c r="A386"/>
      <c r="B386"/>
      <c r="D386"/>
      <c r="E386"/>
      <c r="F386"/>
      <c r="H386"/>
    </row>
    <row r="387" spans="1:8" ht="15">
      <c r="A387"/>
      <c r="B387"/>
      <c r="D387"/>
      <c r="E387"/>
      <c r="F387"/>
      <c r="H387"/>
    </row>
    <row r="388" spans="1:8" ht="15">
      <c r="A388"/>
      <c r="B388"/>
      <c r="D388"/>
      <c r="E388"/>
      <c r="F388"/>
      <c r="H388"/>
    </row>
    <row r="389" spans="1:8" ht="15">
      <c r="A389"/>
      <c r="B389"/>
      <c r="D389"/>
      <c r="E389"/>
      <c r="F389"/>
      <c r="H389"/>
    </row>
    <row r="390" spans="1:8" ht="15">
      <c r="A390"/>
      <c r="B390"/>
      <c r="D390"/>
      <c r="E390"/>
      <c r="F390"/>
      <c r="H390"/>
    </row>
    <row r="391" spans="1:8" ht="15">
      <c r="A391"/>
      <c r="B391"/>
      <c r="D391"/>
      <c r="E391"/>
      <c r="F391"/>
      <c r="H391"/>
    </row>
    <row r="392" spans="1:8" ht="15">
      <c r="A392"/>
      <c r="B392"/>
      <c r="D392"/>
      <c r="E392"/>
      <c r="F392"/>
      <c r="H392"/>
    </row>
    <row r="393" spans="1:8" ht="15">
      <c r="A393"/>
      <c r="B393"/>
      <c r="D393"/>
      <c r="E393"/>
      <c r="F393"/>
      <c r="H393"/>
    </row>
    <row r="394" spans="1:8" ht="15">
      <c r="A394"/>
      <c r="B394"/>
      <c r="D394"/>
      <c r="E394"/>
      <c r="F394"/>
      <c r="H394"/>
    </row>
    <row r="395" spans="1:8" ht="15">
      <c r="A395"/>
      <c r="B395"/>
      <c r="D395"/>
      <c r="E395"/>
      <c r="F395"/>
      <c r="H395"/>
    </row>
    <row r="396" spans="1:8" ht="15">
      <c r="A396"/>
      <c r="B396"/>
      <c r="D396"/>
      <c r="E396"/>
      <c r="F396"/>
      <c r="H396"/>
    </row>
    <row r="397" spans="1:8" ht="15">
      <c r="A397"/>
      <c r="B397"/>
      <c r="D397"/>
      <c r="E397"/>
      <c r="F397"/>
      <c r="H397"/>
    </row>
    <row r="398" spans="1:8" ht="15">
      <c r="A398"/>
      <c r="B398"/>
      <c r="D398"/>
      <c r="E398"/>
      <c r="F398"/>
      <c r="H398"/>
    </row>
    <row r="399" spans="1:8" ht="15">
      <c r="A399"/>
      <c r="B399"/>
      <c r="D399"/>
      <c r="E399"/>
      <c r="F399"/>
      <c r="H399"/>
    </row>
    <row r="400" spans="1:8" ht="15">
      <c r="A400"/>
      <c r="B400"/>
      <c r="D400"/>
      <c r="E400"/>
      <c r="F400"/>
      <c r="H400"/>
    </row>
    <row r="401" spans="1:8" ht="15">
      <c r="A401"/>
      <c r="B401"/>
      <c r="D401"/>
      <c r="E401"/>
      <c r="F401"/>
      <c r="H401"/>
    </row>
    <row r="402" spans="1:8" ht="15">
      <c r="A402"/>
      <c r="B402"/>
      <c r="D402"/>
      <c r="E402"/>
      <c r="F402"/>
      <c r="H402"/>
    </row>
    <row r="403" spans="1:8" ht="15">
      <c r="A403"/>
      <c r="B403"/>
      <c r="D403"/>
      <c r="E403"/>
      <c r="F403"/>
      <c r="H403"/>
    </row>
    <row r="404" spans="1:8" ht="15">
      <c r="A404"/>
      <c r="B404"/>
      <c r="D404"/>
      <c r="E404"/>
      <c r="F404"/>
      <c r="H404"/>
    </row>
    <row r="405" spans="1:8" ht="15">
      <c r="A405"/>
      <c r="B405"/>
      <c r="D405"/>
      <c r="E405"/>
      <c r="F405"/>
      <c r="H405"/>
    </row>
    <row r="406" spans="1:8" ht="15">
      <c r="A406"/>
      <c r="B406"/>
      <c r="D406"/>
      <c r="E406"/>
      <c r="F406"/>
      <c r="H406"/>
    </row>
    <row r="407" spans="1:8" ht="15">
      <c r="A407"/>
      <c r="B407"/>
      <c r="D407"/>
      <c r="E407"/>
      <c r="F407"/>
      <c r="H407"/>
    </row>
    <row r="408" spans="1:8" ht="15">
      <c r="A408"/>
      <c r="B408"/>
      <c r="D408"/>
      <c r="E408"/>
      <c r="F408"/>
      <c r="H408"/>
    </row>
    <row r="409" spans="1:8" ht="15">
      <c r="A409"/>
      <c r="B409"/>
      <c r="D409"/>
      <c r="E409"/>
      <c r="F409"/>
      <c r="H409"/>
    </row>
    <row r="410" spans="1:8" ht="15">
      <c r="A410"/>
      <c r="B410"/>
      <c r="D410"/>
      <c r="E410"/>
      <c r="F410"/>
      <c r="H410"/>
    </row>
    <row r="411" spans="1:8" ht="15">
      <c r="A411"/>
      <c r="B411"/>
      <c r="D411"/>
      <c r="E411"/>
      <c r="F411"/>
      <c r="H411"/>
    </row>
    <row r="412" spans="1:8" ht="15">
      <c r="A412"/>
      <c r="B412"/>
      <c r="D412"/>
      <c r="E412"/>
      <c r="F412"/>
      <c r="H412"/>
    </row>
    <row r="413" spans="1:8" ht="15">
      <c r="A413"/>
      <c r="B413"/>
      <c r="D413"/>
      <c r="E413"/>
      <c r="F413"/>
      <c r="H413"/>
    </row>
    <row r="414" spans="1:8" ht="15">
      <c r="A414"/>
      <c r="B414"/>
      <c r="D414"/>
      <c r="E414"/>
      <c r="F414"/>
      <c r="H414"/>
    </row>
    <row r="415" spans="1:8" ht="15">
      <c r="A415"/>
      <c r="B415"/>
      <c r="D415"/>
      <c r="E415"/>
      <c r="F415"/>
      <c r="H415"/>
    </row>
    <row r="416" spans="1:8" ht="15">
      <c r="A416"/>
      <c r="B416"/>
      <c r="D416"/>
      <c r="E416"/>
      <c r="F416"/>
      <c r="H416"/>
    </row>
    <row r="417" spans="1:8" ht="15">
      <c r="A417"/>
      <c r="B417"/>
      <c r="D417"/>
      <c r="E417"/>
      <c r="F417"/>
      <c r="H417"/>
    </row>
    <row r="418" spans="1:8" ht="15">
      <c r="A418"/>
      <c r="B418"/>
      <c r="D418"/>
      <c r="E418"/>
      <c r="F418"/>
      <c r="H418"/>
    </row>
    <row r="419" spans="1:8" ht="15">
      <c r="A419"/>
      <c r="B419"/>
      <c r="D419"/>
      <c r="E419"/>
      <c r="F419"/>
      <c r="H419"/>
    </row>
    <row r="420" spans="1:8" ht="15">
      <c r="A420"/>
      <c r="B420"/>
      <c r="D420"/>
      <c r="E420"/>
      <c r="F420"/>
      <c r="H420"/>
    </row>
    <row r="421" spans="1:8" ht="15">
      <c r="A421"/>
      <c r="B421"/>
      <c r="D421"/>
      <c r="E421"/>
      <c r="F421"/>
      <c r="H421"/>
    </row>
    <row r="422" spans="1:8" ht="15">
      <c r="A422"/>
      <c r="B422"/>
      <c r="D422"/>
      <c r="E422"/>
      <c r="F422"/>
      <c r="H422"/>
    </row>
    <row r="423" spans="1:8" ht="15">
      <c r="A423"/>
      <c r="B423"/>
      <c r="D423"/>
      <c r="E423"/>
      <c r="F423"/>
      <c r="H423"/>
    </row>
    <row r="424" spans="1:8" ht="15">
      <c r="A424"/>
      <c r="B424"/>
      <c r="D424"/>
      <c r="E424"/>
      <c r="F424"/>
      <c r="H424"/>
    </row>
    <row r="425" spans="1:8" ht="15">
      <c r="A425"/>
      <c r="B425"/>
      <c r="D425"/>
      <c r="E425"/>
      <c r="F425"/>
      <c r="H425"/>
    </row>
    <row r="426" spans="1:8" ht="15">
      <c r="A426"/>
      <c r="B426"/>
      <c r="D426"/>
      <c r="E426"/>
      <c r="F426"/>
      <c r="H426"/>
    </row>
    <row r="427" spans="1:8" ht="15">
      <c r="A427"/>
      <c r="B427"/>
      <c r="D427"/>
      <c r="E427"/>
      <c r="F427"/>
      <c r="H427"/>
    </row>
    <row r="428" spans="1:8" ht="15">
      <c r="A428"/>
      <c r="B428"/>
      <c r="D428"/>
      <c r="E428"/>
      <c r="F428"/>
      <c r="H428"/>
    </row>
    <row r="429" spans="1:8" ht="15">
      <c r="A429"/>
      <c r="B429"/>
      <c r="D429"/>
      <c r="E429"/>
      <c r="F429"/>
      <c r="H429"/>
    </row>
    <row r="430" spans="1:8" ht="15">
      <c r="A430"/>
      <c r="B430"/>
      <c r="D430"/>
      <c r="E430"/>
      <c r="F430"/>
      <c r="H430"/>
    </row>
    <row r="431" spans="1:8" ht="15">
      <c r="A431"/>
      <c r="B431"/>
      <c r="D431"/>
      <c r="E431"/>
      <c r="F431"/>
      <c r="H431"/>
    </row>
    <row r="432" spans="1:8" ht="15">
      <c r="A432"/>
      <c r="B432"/>
      <c r="D432"/>
      <c r="E432"/>
      <c r="F432"/>
      <c r="H432"/>
    </row>
    <row r="433" spans="1:8" ht="15">
      <c r="A433"/>
      <c r="B433"/>
      <c r="D433"/>
      <c r="E433"/>
      <c r="F433"/>
      <c r="H433"/>
    </row>
    <row r="434" spans="1:8" ht="15">
      <c r="A434"/>
      <c r="B434"/>
      <c r="D434"/>
      <c r="E434"/>
      <c r="F434"/>
      <c r="H434"/>
    </row>
    <row r="435" spans="1:8" ht="15">
      <c r="A435"/>
      <c r="B435"/>
      <c r="D435"/>
      <c r="E435"/>
      <c r="F435"/>
      <c r="H435"/>
    </row>
    <row r="436" spans="1:8" ht="15">
      <c r="A436"/>
      <c r="B436"/>
      <c r="D436"/>
      <c r="E436"/>
      <c r="F436"/>
      <c r="H436"/>
    </row>
    <row r="437" spans="1:8" ht="15">
      <c r="A437"/>
      <c r="B437"/>
      <c r="D437"/>
      <c r="E437"/>
      <c r="F437"/>
      <c r="H437"/>
    </row>
    <row r="438" spans="1:8" ht="15">
      <c r="A438"/>
      <c r="B438"/>
      <c r="D438"/>
      <c r="E438"/>
      <c r="F438"/>
      <c r="H438"/>
    </row>
    <row r="439" spans="1:8" ht="15">
      <c r="A439"/>
      <c r="B439"/>
      <c r="D439"/>
      <c r="E439"/>
      <c r="F439"/>
      <c r="H439"/>
    </row>
    <row r="440" spans="1:8" ht="15">
      <c r="A440"/>
      <c r="B440"/>
      <c r="D440"/>
      <c r="E440"/>
      <c r="F440"/>
      <c r="H440"/>
    </row>
    <row r="441" spans="1:8" ht="15">
      <c r="A441"/>
      <c r="B441"/>
      <c r="D441"/>
      <c r="E441"/>
      <c r="F441"/>
      <c r="H441"/>
    </row>
    <row r="442" spans="1:8" ht="15">
      <c r="A442"/>
      <c r="B442"/>
      <c r="D442"/>
      <c r="E442"/>
      <c r="F442"/>
      <c r="H442"/>
    </row>
    <row r="443" spans="1:8" ht="15">
      <c r="A443"/>
      <c r="B443"/>
      <c r="D443"/>
      <c r="E443"/>
      <c r="F443"/>
      <c r="H443"/>
    </row>
    <row r="444" spans="1:8" ht="15">
      <c r="A444"/>
      <c r="B444"/>
      <c r="D444"/>
      <c r="E444"/>
      <c r="F444"/>
      <c r="H444"/>
    </row>
    <row r="445" spans="1:8" ht="15">
      <c r="A445"/>
      <c r="B445"/>
      <c r="D445"/>
      <c r="E445"/>
      <c r="F445"/>
      <c r="H445"/>
    </row>
    <row r="446" spans="1:8" ht="15">
      <c r="A446"/>
      <c r="B446"/>
      <c r="D446"/>
      <c r="E446"/>
      <c r="F446"/>
      <c r="H446"/>
    </row>
    <row r="447" spans="1:8" ht="15">
      <c r="A447"/>
      <c r="B447"/>
      <c r="D447"/>
      <c r="E447"/>
      <c r="F447"/>
      <c r="H447"/>
    </row>
    <row r="448" spans="1:8" ht="15">
      <c r="A448"/>
      <c r="B448"/>
      <c r="D448"/>
      <c r="E448"/>
      <c r="F448"/>
      <c r="H448"/>
    </row>
    <row r="449" spans="1:8" ht="15">
      <c r="A449"/>
      <c r="B449"/>
      <c r="D449"/>
      <c r="E449"/>
      <c r="F449"/>
      <c r="H449"/>
    </row>
    <row r="450" spans="1:8" ht="15">
      <c r="A450"/>
      <c r="B450"/>
      <c r="D450"/>
      <c r="E450"/>
      <c r="F450"/>
      <c r="H450"/>
    </row>
    <row r="451" spans="1:8" ht="15">
      <c r="A451"/>
      <c r="B451"/>
      <c r="D451"/>
      <c r="E451"/>
      <c r="F451"/>
      <c r="H451"/>
    </row>
    <row r="452" spans="1:8" ht="15">
      <c r="A452"/>
      <c r="B452"/>
      <c r="D452"/>
      <c r="E452"/>
      <c r="F452"/>
      <c r="H452"/>
    </row>
    <row r="453" spans="1:8" ht="15">
      <c r="A453"/>
      <c r="B453"/>
      <c r="D453"/>
      <c r="E453"/>
      <c r="F453"/>
      <c r="H453"/>
    </row>
    <row r="454" spans="1:8" ht="15">
      <c r="A454"/>
      <c r="B454"/>
      <c r="D454"/>
      <c r="E454"/>
      <c r="F454"/>
      <c r="H454"/>
    </row>
    <row r="455" spans="1:8" ht="15">
      <c r="A455"/>
      <c r="B455"/>
      <c r="D455"/>
      <c r="E455"/>
      <c r="F455"/>
      <c r="H455"/>
    </row>
    <row r="456" spans="1:8" ht="15">
      <c r="A456"/>
      <c r="B456"/>
      <c r="D456"/>
      <c r="E456"/>
      <c r="F456"/>
      <c r="H456"/>
    </row>
    <row r="457" spans="1:8" ht="15">
      <c r="A457"/>
      <c r="B457"/>
      <c r="D457"/>
      <c r="E457"/>
      <c r="F457"/>
      <c r="H457"/>
    </row>
    <row r="458" spans="1:8" ht="15">
      <c r="A458"/>
      <c r="B458"/>
      <c r="D458"/>
      <c r="E458"/>
      <c r="F458"/>
      <c r="H458"/>
    </row>
    <row r="459" spans="1:8" ht="15">
      <c r="A459"/>
      <c r="B459"/>
      <c r="D459"/>
      <c r="E459"/>
      <c r="F459"/>
      <c r="H459"/>
    </row>
    <row r="460" spans="1:8" ht="15">
      <c r="A460"/>
      <c r="B460"/>
      <c r="D460"/>
      <c r="E460"/>
      <c r="F460"/>
      <c r="H460"/>
    </row>
    <row r="461" spans="1:8" ht="15">
      <c r="A461"/>
      <c r="B461"/>
      <c r="D461"/>
      <c r="E461"/>
      <c r="F461"/>
      <c r="H461"/>
    </row>
    <row r="462" spans="1:8" ht="15">
      <c r="A462"/>
      <c r="B462"/>
      <c r="D462"/>
      <c r="E462"/>
      <c r="F462"/>
      <c r="H462"/>
    </row>
    <row r="463" spans="1:8" ht="15">
      <c r="A463"/>
      <c r="B463"/>
      <c r="D463"/>
      <c r="E463"/>
      <c r="F463"/>
      <c r="H463"/>
    </row>
    <row r="464" spans="1:8" ht="15">
      <c r="A464"/>
      <c r="B464"/>
      <c r="D464"/>
      <c r="E464"/>
      <c r="F464"/>
      <c r="H464"/>
    </row>
    <row r="465" spans="1:8" ht="15">
      <c r="A465"/>
      <c r="B465"/>
      <c r="D465"/>
      <c r="E465"/>
      <c r="F465"/>
      <c r="H465"/>
    </row>
    <row r="466" spans="1:8" ht="15">
      <c r="A466"/>
      <c r="B466"/>
      <c r="D466"/>
      <c r="E466"/>
      <c r="F466"/>
      <c r="H466"/>
    </row>
    <row r="467" spans="1:8" ht="15">
      <c r="A467"/>
      <c r="B467"/>
      <c r="D467"/>
      <c r="E467"/>
      <c r="F467"/>
      <c r="H467"/>
    </row>
    <row r="468" spans="1:8" ht="15">
      <c r="A468"/>
      <c r="B468"/>
      <c r="D468"/>
      <c r="E468"/>
      <c r="F468"/>
      <c r="H468"/>
    </row>
    <row r="469" spans="1:8" ht="15">
      <c r="A469"/>
      <c r="B469"/>
      <c r="D469"/>
      <c r="E469"/>
      <c r="F469"/>
      <c r="H469"/>
    </row>
    <row r="470" spans="1:8" ht="15">
      <c r="A470"/>
      <c r="B470"/>
      <c r="D470"/>
      <c r="E470"/>
      <c r="F470"/>
      <c r="H470"/>
    </row>
    <row r="471" spans="1:8" ht="15">
      <c r="A471"/>
      <c r="B471"/>
      <c r="D471"/>
      <c r="E471"/>
      <c r="F471"/>
      <c r="H471"/>
    </row>
    <row r="472" spans="1:8" ht="15">
      <c r="A472"/>
      <c r="B472"/>
      <c r="D472"/>
      <c r="E472"/>
      <c r="F472"/>
      <c r="H472"/>
    </row>
    <row r="473" spans="1:8" ht="15">
      <c r="A473"/>
      <c r="B473"/>
      <c r="D473"/>
      <c r="E473"/>
      <c r="F473"/>
      <c r="H473"/>
    </row>
    <row r="474" spans="1:8" ht="15">
      <c r="A474"/>
      <c r="B474"/>
      <c r="D474"/>
      <c r="E474"/>
      <c r="F474"/>
      <c r="H474"/>
    </row>
    <row r="475" spans="1:8" ht="15">
      <c r="A475"/>
      <c r="B475"/>
      <c r="D475"/>
      <c r="E475"/>
      <c r="F475"/>
      <c r="H475"/>
    </row>
    <row r="476" spans="1:8" ht="15">
      <c r="A476"/>
      <c r="B476"/>
      <c r="D476"/>
      <c r="E476"/>
      <c r="F476"/>
      <c r="H476"/>
    </row>
    <row r="477" spans="1:8" ht="15">
      <c r="A477"/>
      <c r="B477"/>
      <c r="D477"/>
      <c r="E477"/>
      <c r="F477"/>
      <c r="H477"/>
    </row>
    <row r="478" spans="1:8" ht="15">
      <c r="A478"/>
      <c r="B478"/>
      <c r="D478"/>
      <c r="E478"/>
      <c r="F478"/>
      <c r="H478"/>
    </row>
    <row r="479" spans="1:8" ht="15">
      <c r="A479"/>
      <c r="B479"/>
      <c r="D479"/>
      <c r="E479"/>
      <c r="F479"/>
      <c r="H479"/>
    </row>
    <row r="480" spans="1:8" ht="15">
      <c r="A480"/>
      <c r="B480"/>
      <c r="D480"/>
      <c r="E480"/>
      <c r="F480"/>
      <c r="H480"/>
    </row>
    <row r="481" spans="1:8" ht="15">
      <c r="A481"/>
      <c r="B481"/>
      <c r="D481"/>
      <c r="E481"/>
      <c r="F481"/>
      <c r="H481"/>
    </row>
    <row r="482" spans="1:8" ht="15">
      <c r="A482"/>
      <c r="B482"/>
      <c r="D482"/>
      <c r="E482"/>
      <c r="F482"/>
      <c r="H482"/>
    </row>
    <row r="483" spans="1:8" ht="15">
      <c r="A483"/>
      <c r="B483"/>
      <c r="D483"/>
      <c r="E483"/>
      <c r="F483"/>
      <c r="H483"/>
    </row>
    <row r="484" spans="1:8" ht="15">
      <c r="A484"/>
      <c r="B484"/>
      <c r="D484"/>
      <c r="E484"/>
      <c r="F484"/>
      <c r="H484"/>
    </row>
    <row r="485" spans="1:8" ht="15">
      <c r="A485"/>
      <c r="B485"/>
      <c r="D485"/>
      <c r="E485"/>
      <c r="F485"/>
      <c r="H485"/>
    </row>
    <row r="486" spans="1:8" ht="15">
      <c r="A486"/>
      <c r="B486"/>
      <c r="D486"/>
      <c r="E486"/>
      <c r="F486"/>
      <c r="H486"/>
    </row>
    <row r="487" spans="1:8" ht="15">
      <c r="A487"/>
      <c r="B487"/>
      <c r="D487"/>
      <c r="E487"/>
      <c r="F487"/>
      <c r="H487"/>
    </row>
    <row r="488" spans="1:8" ht="15">
      <c r="A488"/>
      <c r="B488"/>
      <c r="D488"/>
      <c r="E488"/>
      <c r="F488"/>
      <c r="H488"/>
    </row>
    <row r="489" spans="1:8" ht="15">
      <c r="A489"/>
      <c r="B489"/>
      <c r="D489"/>
      <c r="E489"/>
      <c r="F489"/>
      <c r="H489"/>
    </row>
    <row r="490" spans="1:8" ht="15">
      <c r="A490"/>
      <c r="B490"/>
      <c r="D490"/>
      <c r="E490"/>
      <c r="F490"/>
      <c r="H490"/>
    </row>
    <row r="491" spans="1:8" ht="15">
      <c r="A491"/>
      <c r="B491"/>
      <c r="D491"/>
      <c r="E491"/>
      <c r="F491"/>
      <c r="H491"/>
    </row>
    <row r="492" spans="1:8" ht="15">
      <c r="A492"/>
      <c r="B492"/>
      <c r="D492"/>
      <c r="E492"/>
      <c r="F492"/>
      <c r="H492"/>
    </row>
    <row r="493" spans="1:8" ht="15">
      <c r="A493"/>
      <c r="B493"/>
      <c r="D493"/>
      <c r="E493"/>
      <c r="F493"/>
      <c r="H493"/>
    </row>
    <row r="494" spans="1:8" ht="15">
      <c r="A494"/>
      <c r="B494"/>
      <c r="D494"/>
      <c r="E494"/>
      <c r="F494"/>
      <c r="H494"/>
    </row>
    <row r="495" spans="1:8" ht="15">
      <c r="A495"/>
      <c r="B495"/>
      <c r="D495"/>
      <c r="E495"/>
      <c r="F495"/>
      <c r="H495"/>
    </row>
    <row r="496" spans="1:8" ht="15">
      <c r="A496"/>
      <c r="B496"/>
      <c r="D496"/>
      <c r="E496"/>
      <c r="F496"/>
      <c r="H496"/>
    </row>
    <row r="497" spans="1:8" ht="15">
      <c r="A497"/>
      <c r="B497"/>
      <c r="D497"/>
      <c r="E497"/>
      <c r="F497"/>
      <c r="H497"/>
    </row>
    <row r="498" spans="1:8" ht="15">
      <c r="A498"/>
      <c r="B498"/>
      <c r="D498"/>
      <c r="E498"/>
      <c r="F498"/>
      <c r="H498"/>
    </row>
    <row r="499" spans="1:8" ht="15">
      <c r="A499"/>
      <c r="B499"/>
      <c r="D499"/>
      <c r="E499"/>
      <c r="F499"/>
      <c r="H499"/>
    </row>
    <row r="500" spans="1:8" ht="15">
      <c r="A500"/>
      <c r="B500"/>
      <c r="D500"/>
      <c r="E500"/>
      <c r="F500"/>
      <c r="H500"/>
    </row>
    <row r="501" spans="1:8" ht="15">
      <c r="A501"/>
      <c r="B501"/>
      <c r="D501"/>
      <c r="E501"/>
      <c r="F501"/>
      <c r="H501"/>
    </row>
    <row r="502" spans="1:8" ht="15">
      <c r="A502"/>
      <c r="B502"/>
      <c r="D502"/>
      <c r="E502"/>
      <c r="F502"/>
      <c r="H502"/>
    </row>
    <row r="503" spans="1:8" ht="15">
      <c r="A503"/>
      <c r="B503"/>
      <c r="D503"/>
      <c r="E503"/>
      <c r="F503"/>
      <c r="H503"/>
    </row>
    <row r="504" spans="1:8" ht="15">
      <c r="A504"/>
      <c r="B504"/>
      <c r="D504"/>
      <c r="E504"/>
      <c r="F504"/>
      <c r="H504"/>
    </row>
    <row r="505" spans="1:8" ht="15">
      <c r="A505"/>
      <c r="B505"/>
      <c r="D505"/>
      <c r="E505"/>
      <c r="F505"/>
      <c r="H505"/>
    </row>
    <row r="506" spans="1:8" ht="15">
      <c r="A506"/>
      <c r="B506"/>
      <c r="D506"/>
      <c r="E506"/>
      <c r="F506"/>
      <c r="H506"/>
    </row>
    <row r="507" spans="1:8" ht="15">
      <c r="A507"/>
      <c r="B507"/>
      <c r="D507"/>
      <c r="E507"/>
      <c r="F507"/>
      <c r="H507"/>
    </row>
    <row r="508" spans="1:8" ht="15">
      <c r="A508"/>
      <c r="B508"/>
      <c r="D508"/>
      <c r="E508"/>
      <c r="F508"/>
      <c r="H508"/>
    </row>
    <row r="509" spans="1:8" ht="15">
      <c r="A509"/>
      <c r="B509"/>
      <c r="D509"/>
      <c r="E509"/>
      <c r="F509"/>
      <c r="H509"/>
    </row>
    <row r="510" spans="1:8" ht="15">
      <c r="A510"/>
      <c r="B510"/>
      <c r="D510"/>
      <c r="E510"/>
      <c r="F510"/>
      <c r="H510"/>
    </row>
    <row r="511" spans="1:8" ht="15">
      <c r="A511"/>
      <c r="B511"/>
      <c r="D511"/>
      <c r="E511"/>
      <c r="F511"/>
      <c r="H511"/>
    </row>
    <row r="512" spans="1:8" ht="15">
      <c r="A512"/>
      <c r="B512"/>
      <c r="D512"/>
      <c r="E512"/>
      <c r="F512"/>
      <c r="H512"/>
    </row>
    <row r="513" spans="1:8" ht="15">
      <c r="A513"/>
      <c r="B513"/>
      <c r="D513"/>
      <c r="E513"/>
      <c r="F513"/>
      <c r="H513"/>
    </row>
    <row r="514" spans="1:8" ht="15">
      <c r="A514"/>
      <c r="B514"/>
      <c r="D514"/>
      <c r="E514"/>
      <c r="F514"/>
      <c r="H514"/>
    </row>
    <row r="515" spans="1:8" ht="15">
      <c r="A515"/>
      <c r="B515"/>
      <c r="D515"/>
      <c r="E515"/>
      <c r="F515"/>
      <c r="H515"/>
    </row>
    <row r="516" spans="1:8" ht="15">
      <c r="A516"/>
      <c r="B516"/>
      <c r="D516"/>
      <c r="E516"/>
      <c r="F516"/>
      <c r="H516"/>
    </row>
    <row r="517" spans="1:8" ht="15">
      <c r="A517"/>
      <c r="B517"/>
      <c r="D517"/>
      <c r="E517"/>
      <c r="F517"/>
      <c r="H517"/>
    </row>
    <row r="518" spans="1:8" ht="15">
      <c r="A518"/>
      <c r="B518"/>
      <c r="D518"/>
      <c r="E518"/>
      <c r="F518"/>
      <c r="H518"/>
    </row>
    <row r="519" spans="1:8" ht="15">
      <c r="A519"/>
      <c r="B519"/>
      <c r="D519"/>
      <c r="E519"/>
      <c r="F519"/>
      <c r="H519"/>
    </row>
    <row r="520" spans="1:8" ht="15">
      <c r="A520"/>
      <c r="B520"/>
      <c r="D520"/>
      <c r="E520"/>
      <c r="F520"/>
      <c r="H520"/>
    </row>
    <row r="521" spans="1:8" ht="15">
      <c r="A521"/>
      <c r="B521"/>
      <c r="D521"/>
      <c r="E521"/>
      <c r="F521"/>
      <c r="H521"/>
    </row>
    <row r="522" spans="1:8" ht="15">
      <c r="A522"/>
      <c r="B522"/>
      <c r="D522"/>
      <c r="E522"/>
      <c r="F522"/>
      <c r="H522"/>
    </row>
    <row r="523" spans="1:8" ht="15">
      <c r="A523"/>
      <c r="B523"/>
      <c r="D523"/>
      <c r="E523"/>
      <c r="F523"/>
      <c r="H523"/>
    </row>
    <row r="524" spans="1:8" ht="15">
      <c r="A524"/>
      <c r="B524"/>
      <c r="D524"/>
      <c r="E524"/>
      <c r="F524"/>
      <c r="H524"/>
    </row>
    <row r="525" spans="1:8" ht="15">
      <c r="A525"/>
      <c r="B525"/>
      <c r="D525"/>
      <c r="E525"/>
      <c r="F525"/>
      <c r="H525"/>
    </row>
    <row r="526" spans="1:8" ht="15">
      <c r="A526"/>
      <c r="B526"/>
      <c r="D526"/>
      <c r="E526"/>
      <c r="F526"/>
      <c r="H526"/>
    </row>
    <row r="527" spans="1:8" ht="15">
      <c r="A527"/>
      <c r="B527"/>
      <c r="D527"/>
      <c r="E527"/>
      <c r="F527"/>
      <c r="H527"/>
    </row>
    <row r="528" spans="1:8" ht="15">
      <c r="A528"/>
      <c r="B528"/>
      <c r="D528"/>
      <c r="E528"/>
      <c r="F528"/>
      <c r="H528"/>
    </row>
    <row r="529" spans="1:8" ht="15">
      <c r="A529"/>
      <c r="B529"/>
      <c r="D529"/>
      <c r="E529"/>
      <c r="F529"/>
      <c r="H529"/>
    </row>
    <row r="530" spans="1:8" ht="15">
      <c r="A530"/>
      <c r="B530"/>
      <c r="D530"/>
      <c r="E530"/>
      <c r="F530"/>
      <c r="H530"/>
    </row>
    <row r="531" spans="1:8" ht="15">
      <c r="A531"/>
      <c r="B531"/>
      <c r="D531"/>
      <c r="E531"/>
      <c r="F531"/>
      <c r="H531"/>
    </row>
    <row r="532" spans="1:8" ht="15">
      <c r="A532"/>
      <c r="B532"/>
      <c r="D532"/>
      <c r="E532"/>
      <c r="F532"/>
      <c r="H532"/>
    </row>
    <row r="533" spans="1:8" ht="15">
      <c r="A533"/>
      <c r="B533"/>
      <c r="D533"/>
      <c r="E533"/>
      <c r="F533"/>
      <c r="H533"/>
    </row>
    <row r="534" spans="1:8" ht="15">
      <c r="A534"/>
      <c r="B534"/>
      <c r="D534"/>
      <c r="E534"/>
      <c r="F534"/>
      <c r="H534"/>
    </row>
    <row r="535" spans="1:8" ht="15">
      <c r="A535"/>
      <c r="B535"/>
      <c r="D535"/>
      <c r="E535"/>
      <c r="F535"/>
      <c r="H535"/>
    </row>
    <row r="536" spans="1:8" ht="15">
      <c r="A536"/>
      <c r="B536"/>
      <c r="D536"/>
      <c r="E536"/>
      <c r="F536"/>
      <c r="H536"/>
    </row>
    <row r="537" spans="1:8" ht="15">
      <c r="A537"/>
      <c r="B537"/>
      <c r="D537"/>
      <c r="E537"/>
      <c r="F537"/>
      <c r="H537"/>
    </row>
    <row r="538" spans="1:8" ht="15">
      <c r="A538"/>
      <c r="B538"/>
      <c r="D538"/>
      <c r="E538"/>
      <c r="F538"/>
      <c r="H538"/>
    </row>
    <row r="539" spans="1:8" ht="15">
      <c r="A539"/>
      <c r="B539"/>
      <c r="D539"/>
      <c r="E539"/>
      <c r="F539"/>
      <c r="H539"/>
    </row>
    <row r="540" spans="1:8" ht="15">
      <c r="A540"/>
      <c r="B540"/>
      <c r="D540"/>
      <c r="E540"/>
      <c r="F540"/>
      <c r="H540"/>
    </row>
    <row r="541" spans="1:8" ht="15">
      <c r="A541"/>
      <c r="B541"/>
      <c r="D541"/>
      <c r="E541"/>
      <c r="F541"/>
      <c r="H541"/>
    </row>
    <row r="542" spans="1:8" ht="15">
      <c r="A542"/>
      <c r="B542"/>
      <c r="D542"/>
      <c r="E542"/>
      <c r="F542"/>
      <c r="H542"/>
    </row>
    <row r="543" spans="1:8" ht="15">
      <c r="A543"/>
      <c r="B543"/>
      <c r="D543"/>
      <c r="E543"/>
      <c r="F543"/>
      <c r="H543"/>
    </row>
    <row r="544" spans="1:8" ht="15">
      <c r="A544"/>
      <c r="B544"/>
      <c r="D544"/>
      <c r="E544"/>
      <c r="F544"/>
      <c r="H544"/>
    </row>
    <row r="545" spans="1:8" ht="15">
      <c r="A545"/>
      <c r="B545"/>
      <c r="D545"/>
      <c r="E545"/>
      <c r="F545"/>
      <c r="H545"/>
    </row>
    <row r="546" spans="1:8" ht="15">
      <c r="A546"/>
      <c r="B546"/>
      <c r="D546"/>
      <c r="E546"/>
      <c r="F546"/>
      <c r="H546"/>
    </row>
    <row r="547" spans="1:8" ht="15">
      <c r="A547"/>
      <c r="B547"/>
      <c r="D547"/>
      <c r="E547"/>
      <c r="F547"/>
      <c r="H547"/>
    </row>
    <row r="548" spans="1:8" ht="15">
      <c r="A548"/>
      <c r="B548"/>
      <c r="D548"/>
      <c r="E548"/>
      <c r="F548"/>
      <c r="H548"/>
    </row>
    <row r="549" spans="1:8" ht="15">
      <c r="A549"/>
      <c r="B549"/>
      <c r="D549"/>
      <c r="E549"/>
      <c r="F549"/>
      <c r="H549"/>
    </row>
    <row r="550" spans="1:8" ht="15">
      <c r="A550"/>
      <c r="B550"/>
      <c r="D550"/>
      <c r="E550"/>
      <c r="F550"/>
      <c r="H550"/>
    </row>
    <row r="551" spans="1:8" ht="15">
      <c r="A551"/>
      <c r="B551"/>
      <c r="D551"/>
      <c r="E551"/>
      <c r="F551"/>
      <c r="H551"/>
    </row>
    <row r="552" spans="1:8" ht="15">
      <c r="A552"/>
      <c r="B552"/>
      <c r="D552"/>
      <c r="E552"/>
      <c r="F552"/>
      <c r="H552"/>
    </row>
    <row r="553" spans="1:8" ht="15">
      <c r="A553"/>
      <c r="B553"/>
      <c r="D553"/>
      <c r="E553"/>
      <c r="F553"/>
      <c r="H553"/>
    </row>
    <row r="554" spans="1:8" ht="15">
      <c r="A554"/>
      <c r="B554"/>
      <c r="D554"/>
      <c r="E554"/>
      <c r="F554"/>
      <c r="H554"/>
    </row>
    <row r="555" spans="1:8" ht="15">
      <c r="A555"/>
      <c r="B555"/>
      <c r="D555"/>
      <c r="E555"/>
      <c r="F555"/>
      <c r="H555"/>
    </row>
    <row r="556" spans="1:8" ht="15">
      <c r="A556"/>
      <c r="B556"/>
      <c r="D556"/>
      <c r="E556"/>
      <c r="F556"/>
      <c r="H556"/>
    </row>
    <row r="557" spans="1:8" ht="15">
      <c r="A557"/>
      <c r="B557"/>
      <c r="D557"/>
      <c r="E557"/>
      <c r="F557"/>
      <c r="H557"/>
    </row>
    <row r="558" spans="1:8" ht="15">
      <c r="A558"/>
      <c r="B558"/>
      <c r="D558"/>
      <c r="E558"/>
      <c r="F558"/>
      <c r="H558"/>
    </row>
    <row r="559" spans="1:8" ht="15">
      <c r="A559"/>
      <c r="B559"/>
      <c r="D559"/>
      <c r="E559"/>
      <c r="F559"/>
      <c r="H559"/>
    </row>
    <row r="560" spans="1:8" ht="15">
      <c r="A560"/>
      <c r="B560"/>
      <c r="D560"/>
      <c r="E560"/>
      <c r="F560"/>
      <c r="H560"/>
    </row>
    <row r="561" spans="1:8" ht="15">
      <c r="A561"/>
      <c r="B561"/>
      <c r="D561"/>
      <c r="E561"/>
      <c r="F561"/>
      <c r="H561"/>
    </row>
    <row r="562" spans="1:8" ht="15">
      <c r="A562"/>
      <c r="B562"/>
      <c r="D562"/>
      <c r="E562"/>
      <c r="F562"/>
      <c r="H562"/>
    </row>
    <row r="563" spans="1:8" ht="15">
      <c r="A563"/>
      <c r="B563"/>
      <c r="D563"/>
      <c r="E563"/>
      <c r="F563"/>
      <c r="H563"/>
    </row>
    <row r="564" spans="1:8" ht="15">
      <c r="A564"/>
      <c r="B564"/>
      <c r="D564"/>
      <c r="E564"/>
      <c r="F564"/>
      <c r="H564"/>
    </row>
    <row r="565" spans="1:8" ht="15">
      <c r="A565"/>
      <c r="B565"/>
      <c r="D565"/>
      <c r="E565"/>
      <c r="F565"/>
      <c r="H565"/>
    </row>
    <row r="566" spans="1:8" ht="15">
      <c r="A566"/>
      <c r="B566"/>
      <c r="D566"/>
      <c r="E566"/>
      <c r="F566"/>
      <c r="H566"/>
    </row>
    <row r="567" spans="1:8" ht="15">
      <c r="A567"/>
      <c r="B567"/>
      <c r="D567"/>
      <c r="E567"/>
      <c r="F567"/>
      <c r="H567"/>
    </row>
    <row r="568" spans="1:8" ht="15">
      <c r="A568"/>
      <c r="B568"/>
      <c r="D568"/>
      <c r="E568"/>
      <c r="F568"/>
      <c r="H568"/>
    </row>
    <row r="569" spans="1:8" ht="15">
      <c r="A569"/>
      <c r="B569"/>
      <c r="D569"/>
      <c r="E569"/>
      <c r="F569"/>
      <c r="H569"/>
    </row>
    <row r="570" spans="1:8" ht="15">
      <c r="A570"/>
      <c r="B570"/>
      <c r="D570"/>
      <c r="E570"/>
      <c r="F570"/>
      <c r="H570"/>
    </row>
    <row r="571" spans="1:8" ht="15">
      <c r="A571"/>
      <c r="B571"/>
      <c r="D571"/>
      <c r="E571"/>
      <c r="F571"/>
      <c r="H571"/>
    </row>
    <row r="572" spans="1:8" ht="15">
      <c r="A572"/>
      <c r="B572"/>
      <c r="D572"/>
      <c r="E572"/>
      <c r="F572"/>
      <c r="H572"/>
    </row>
    <row r="573" spans="1:8" ht="15">
      <c r="A573"/>
      <c r="B573"/>
      <c r="D573"/>
      <c r="E573"/>
      <c r="F573"/>
      <c r="H573"/>
    </row>
    <row r="574" spans="1:8" ht="15">
      <c r="A574"/>
      <c r="B574"/>
      <c r="D574"/>
      <c r="E574"/>
      <c r="F574"/>
      <c r="H574"/>
    </row>
    <row r="575" spans="1:8" ht="15">
      <c r="A575"/>
      <c r="B575"/>
      <c r="D575"/>
      <c r="E575"/>
      <c r="F575"/>
      <c r="H575"/>
    </row>
    <row r="576" spans="1:8" ht="15">
      <c r="A576"/>
      <c r="B576"/>
      <c r="D576"/>
      <c r="E576"/>
      <c r="F576"/>
      <c r="H576"/>
    </row>
    <row r="577" spans="1:8" ht="15">
      <c r="A577"/>
      <c r="B577"/>
      <c r="D577"/>
      <c r="E577"/>
      <c r="F577"/>
      <c r="H577"/>
    </row>
    <row r="578" spans="1:8" ht="15">
      <c r="A578"/>
      <c r="B578"/>
      <c r="D578"/>
      <c r="E578"/>
      <c r="F578"/>
      <c r="H578"/>
    </row>
    <row r="579" spans="1:8" ht="15">
      <c r="A579"/>
      <c r="B579"/>
      <c r="D579"/>
      <c r="E579"/>
      <c r="F579"/>
      <c r="H579"/>
    </row>
    <row r="580" spans="1:8" ht="15">
      <c r="A580"/>
      <c r="B580"/>
      <c r="D580"/>
      <c r="E580"/>
      <c r="F580"/>
      <c r="H580"/>
    </row>
    <row r="581" spans="1:8" ht="15">
      <c r="A581"/>
      <c r="B581"/>
      <c r="D581"/>
      <c r="E581"/>
      <c r="F581"/>
      <c r="H581"/>
    </row>
    <row r="582" spans="1:8" ht="15">
      <c r="A582"/>
      <c r="B582"/>
      <c r="D582"/>
      <c r="E582"/>
      <c r="F582"/>
      <c r="H582"/>
    </row>
    <row r="583" spans="1:8" ht="15">
      <c r="A583"/>
      <c r="B583"/>
      <c r="D583"/>
      <c r="E583"/>
      <c r="F583"/>
      <c r="H583"/>
    </row>
    <row r="584" spans="1:8" ht="15">
      <c r="A584"/>
      <c r="B584"/>
      <c r="D584"/>
      <c r="E584"/>
      <c r="F584"/>
      <c r="H584"/>
    </row>
    <row r="585" spans="1:8" ht="15">
      <c r="A585"/>
      <c r="B585"/>
      <c r="D585"/>
      <c r="E585"/>
      <c r="F585"/>
      <c r="H585"/>
    </row>
    <row r="586" spans="1:8" ht="15">
      <c r="A586"/>
      <c r="B586"/>
      <c r="D586"/>
      <c r="E586"/>
      <c r="F586"/>
      <c r="H586"/>
    </row>
    <row r="587" spans="1:8" ht="15">
      <c r="A587"/>
      <c r="B587"/>
      <c r="D587"/>
      <c r="E587"/>
      <c r="F587"/>
      <c r="H587"/>
    </row>
    <row r="588" spans="1:8" ht="15">
      <c r="A588"/>
      <c r="B588"/>
      <c r="D588"/>
      <c r="E588"/>
      <c r="F588"/>
      <c r="H588"/>
    </row>
    <row r="589" spans="1:8" ht="15">
      <c r="A589"/>
      <c r="B589"/>
      <c r="D589"/>
      <c r="E589"/>
      <c r="F589"/>
      <c r="H589"/>
    </row>
    <row r="590" spans="1:8" ht="15">
      <c r="A590"/>
      <c r="B590"/>
      <c r="D590"/>
      <c r="E590"/>
      <c r="F590"/>
      <c r="H590"/>
    </row>
    <row r="591" spans="1:8" ht="15">
      <c r="A591"/>
      <c r="B591"/>
      <c r="D591"/>
      <c r="E591"/>
      <c r="F591"/>
      <c r="H591"/>
    </row>
    <row r="592" spans="1:8" ht="15">
      <c r="A592"/>
      <c r="B592"/>
      <c r="D592"/>
      <c r="E592"/>
      <c r="F592"/>
      <c r="H592"/>
    </row>
    <row r="593" spans="1:8" ht="15">
      <c r="A593"/>
      <c r="B593"/>
      <c r="D593"/>
      <c r="E593"/>
      <c r="F593"/>
      <c r="H593"/>
    </row>
    <row r="594" spans="1:8" ht="15">
      <c r="A594"/>
      <c r="B594"/>
      <c r="D594"/>
      <c r="E594"/>
      <c r="F594"/>
      <c r="H594"/>
    </row>
    <row r="595" spans="1:8" ht="15">
      <c r="A595"/>
      <c r="B595"/>
      <c r="D595"/>
      <c r="E595"/>
      <c r="F595"/>
      <c r="H595"/>
    </row>
    <row r="596" spans="1:8" ht="15">
      <c r="A596"/>
      <c r="B596"/>
      <c r="D596"/>
      <c r="E596"/>
      <c r="F596"/>
      <c r="H596"/>
    </row>
    <row r="597" spans="1:8" ht="15">
      <c r="A597"/>
      <c r="B597"/>
      <c r="D597"/>
      <c r="E597"/>
      <c r="F597"/>
      <c r="H597"/>
    </row>
    <row r="598" spans="1:8" ht="15">
      <c r="A598"/>
      <c r="B598"/>
      <c r="D598"/>
      <c r="E598"/>
      <c r="F598"/>
      <c r="H598"/>
    </row>
    <row r="599" spans="1:8" ht="15">
      <c r="A599"/>
      <c r="B599"/>
      <c r="D599"/>
      <c r="E599"/>
      <c r="F599"/>
      <c r="H59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4"/>
    <dataValidation allowBlank="1" showInputMessage="1" showErrorMessage="1" promptTitle="Vertex 2 Name" prompt="Enter the name of the edge's second vertex." sqref="B3:B164"/>
    <dataValidation allowBlank="1" showInputMessage="1" showErrorMessage="1" promptTitle="Vertex 1 Name" prompt="Enter the name of the edge's first vertex." sqref="A3:A1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4"/>
    <dataValidation allowBlank="1" showInputMessage="1" promptTitle="Edge Width" prompt="Enter an optional edge width between 1 and 10." errorTitle="Invalid Edge Width" error="The optional edge width must be a whole number between 1 and 10." sqref="D3:D164"/>
    <dataValidation allowBlank="1" showInputMessage="1" promptTitle="Edge Color" prompt="To select an optional edge color, right-click and select Select Color on the right-click menu." sqref="C3:C1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4"/>
    <dataValidation allowBlank="1" showErrorMessage="1" sqref="N2:N1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4"/>
  </dataValidations>
  <hyperlinks>
    <hyperlink ref="R20" r:id="rId1" display="https://twitter.com/JeffBezos/status/1093643321732464646"/>
    <hyperlink ref="R74" r:id="rId2" display="https://twitter.com/awwadsalotaibi/status/1094274463527399428"/>
    <hyperlink ref="R123" r:id="rId3" display="https://twitter.com/Yasir_KSA2030/status/1065653092023222273"/>
    <hyperlink ref="R148" r:id="rId4" display="https://twitter.com/JeffBezos/status/1093643321732464646"/>
    <hyperlink ref="U12" r:id="rId5" display="https://pbs.twimg.com/media/DrJNOS5XcAUB0Mh.jpg"/>
    <hyperlink ref="U13" r:id="rId6" display="https://pbs.twimg.com/media/DrJNOS5XcAUB0Mh.jpg"/>
    <hyperlink ref="U93" r:id="rId7" display="https://pbs.twimg.com/media/DpjPjxWW0AA8obk.jpg"/>
    <hyperlink ref="U94" r:id="rId8" display="https://pbs.twimg.com/media/DpjPjxWW0AA8obk.jpg"/>
    <hyperlink ref="U95" r:id="rId9" display="https://pbs.twimg.com/media/DpjPjxWW0AA8obk.jpg"/>
    <hyperlink ref="U96" r:id="rId10" display="https://pbs.twimg.com/media/DpjPjxWW0AA8obk.jpg"/>
    <hyperlink ref="U125" r:id="rId11" display="https://pbs.twimg.com/media/DrJlvw-X4AAjjHn.jpg"/>
    <hyperlink ref="U127" r:id="rId12" display="https://pbs.twimg.com/media/DrJlvw-X4AAjjHn.jpg"/>
    <hyperlink ref="U129" r:id="rId13" display="https://pbs.twimg.com/media/DrJlvw-X4AAjjHn.jpg"/>
    <hyperlink ref="U131" r:id="rId14" display="https://pbs.twimg.com/media/DrJlvw-X4AAjjHn.jpg"/>
    <hyperlink ref="U133" r:id="rId15" display="https://pbs.twimg.com/media/DrJlvw-X4AAjjHn.jpg"/>
    <hyperlink ref="U135" r:id="rId16" display="https://pbs.twimg.com/media/DrJlvw-X4AAjjHn.jpg"/>
    <hyperlink ref="U137" r:id="rId17" display="https://pbs.twimg.com/media/DrJlvw-X4AAjjHn.jpg"/>
    <hyperlink ref="U139" r:id="rId18" display="https://pbs.twimg.com/media/DrJlvw-X4AAjjHn.jpg"/>
    <hyperlink ref="U141" r:id="rId19" display="https://pbs.twimg.com/media/DrJlvw-X4AAjjHn.jpg"/>
    <hyperlink ref="U143" r:id="rId20" display="https://pbs.twimg.com/media/DrJlvw-X4AAjjHn.jpg"/>
    <hyperlink ref="U145" r:id="rId21" display="https://pbs.twimg.com/media/DrJkwjUWsAArWMa.jpg"/>
    <hyperlink ref="U153" r:id="rId22" display="https://pbs.twimg.com/media/DzYBO9gX0AEKZL-.jpg"/>
    <hyperlink ref="V3" r:id="rId23" display="http://pbs.twimg.com/profile_images/1090925575252910083/K4Q6e8nn_normal.jpg"/>
    <hyperlink ref="V4" r:id="rId24" display="http://pbs.twimg.com/profile_images/1088889243672498176/RWvGaZS5_normal.jpg"/>
    <hyperlink ref="V5" r:id="rId25" display="http://pbs.twimg.com/profile_images/1084563367434448896/vVZwi-Sm_normal.jpg"/>
    <hyperlink ref="V6" r:id="rId26" display="http://pbs.twimg.com/profile_images/652302946227646464/G_NvrXpu_normal.jpg"/>
    <hyperlink ref="V7" r:id="rId27" display="http://pbs.twimg.com/profile_images/652302946227646464/G_NvrXpu_normal.jpg"/>
    <hyperlink ref="V8" r:id="rId28" display="http://pbs.twimg.com/profile_images/1095226002534486017/2Ed3Esfb_normal.jpg"/>
    <hyperlink ref="V9" r:id="rId29" display="http://pbs.twimg.com/profile_images/1095226002534486017/2Ed3Esfb_normal.jpg"/>
    <hyperlink ref="V10" r:id="rId30" display="http://abs.twimg.com/sticky/default_profile_images/default_profile_normal.png"/>
    <hyperlink ref="V11" r:id="rId31" display="http://abs.twimg.com/sticky/default_profile_images/default_profile_normal.png"/>
    <hyperlink ref="V12" r:id="rId32" display="https://pbs.twimg.com/media/DrJNOS5XcAUB0Mh.jpg"/>
    <hyperlink ref="V13" r:id="rId33" display="https://pbs.twimg.com/media/DrJNOS5XcAUB0Mh.jpg"/>
    <hyperlink ref="V14" r:id="rId34" display="http://pbs.twimg.com/profile_images/1050312837204254720/H17sYd2a_normal.jpg"/>
    <hyperlink ref="V15" r:id="rId35" display="http://pbs.twimg.com/profile_images/1050312837204254720/H17sYd2a_normal.jpg"/>
    <hyperlink ref="V16" r:id="rId36" display="http://pbs.twimg.com/profile_images/1060857657718906880/XSYgyQuJ_normal.jpg"/>
    <hyperlink ref="V17" r:id="rId37" display="http://pbs.twimg.com/profile_images/1060857657718906880/XSYgyQuJ_normal.jpg"/>
    <hyperlink ref="V18" r:id="rId38" display="http://pbs.twimg.com/profile_images/1096154113207910401/xee-Riss_normal.jpg"/>
    <hyperlink ref="V19" r:id="rId39" display="http://pbs.twimg.com/profile_images/1096154113207910401/xee-Riss_normal.jpg"/>
    <hyperlink ref="V20" r:id="rId40" display="http://pbs.twimg.com/profile_images/1096039430593409025/V5vO-Z9x_normal.jpg"/>
    <hyperlink ref="V21" r:id="rId41" display="http://pbs.twimg.com/profile_images/1073605294327062529/pNgmV3qR_normal.jpg"/>
    <hyperlink ref="V22" r:id="rId42" display="http://pbs.twimg.com/profile_images/1073605294327062529/pNgmV3qR_normal.jpg"/>
    <hyperlink ref="V23" r:id="rId43" display="http://pbs.twimg.com/profile_images/1071791705966460929/bmFGiR9U_normal.jpg"/>
    <hyperlink ref="V24" r:id="rId44" display="http://pbs.twimg.com/profile_images/1071791705966460929/bmFGiR9U_normal.jpg"/>
    <hyperlink ref="V25" r:id="rId45" display="http://pbs.twimg.com/profile_images/604412971805057025/BGCnkDGr_normal.jpg"/>
    <hyperlink ref="V26" r:id="rId46" display="http://pbs.twimg.com/profile_images/604412971805057025/BGCnkDGr_normal.jpg"/>
    <hyperlink ref="V27" r:id="rId47" display="http://pbs.twimg.com/profile_images/974205835621658624/0U-6oFvl_normal.jpg"/>
    <hyperlink ref="V28" r:id="rId48" display="http://pbs.twimg.com/profile_images/974205835621658624/0U-6oFvl_normal.jpg"/>
    <hyperlink ref="V29" r:id="rId49" display="http://pbs.twimg.com/profile_images/928024872655220736/7SPajNf1_normal.jpg"/>
    <hyperlink ref="V30" r:id="rId50" display="http://pbs.twimg.com/profile_images/928024872655220736/7SPajNf1_normal.jpg"/>
    <hyperlink ref="V31" r:id="rId51" display="http://pbs.twimg.com/profile_images/1085893378905001984/6hxr-c75_normal.jpg"/>
    <hyperlink ref="V32" r:id="rId52" display="http://pbs.twimg.com/profile_images/1085893378905001984/6hxr-c75_normal.jpg"/>
    <hyperlink ref="V33" r:id="rId53" display="http://pbs.twimg.com/profile_images/769138711888027648/u2yJd24u_normal.jpg"/>
    <hyperlink ref="V34" r:id="rId54" display="http://pbs.twimg.com/profile_images/769138711888027648/u2yJd24u_normal.jpg"/>
    <hyperlink ref="V35" r:id="rId55" display="http://pbs.twimg.com/profile_images/1094263003153920000/Fnf_v1Ac_normal.jpg"/>
    <hyperlink ref="V36" r:id="rId56" display="http://pbs.twimg.com/profile_images/1094263003153920000/Fnf_v1Ac_normal.jpg"/>
    <hyperlink ref="V37" r:id="rId57" display="http://pbs.twimg.com/profile_images/1518089114/_____normal.jpg"/>
    <hyperlink ref="V38" r:id="rId58" display="http://pbs.twimg.com/profile_images/1518089114/_____normal.jpg"/>
    <hyperlink ref="V39" r:id="rId59" display="http://pbs.twimg.com/profile_images/1079804839109054464/kA3t6V2Y_normal.jpg"/>
    <hyperlink ref="V40" r:id="rId60" display="http://pbs.twimg.com/profile_images/1079804839109054464/kA3t6V2Y_normal.jpg"/>
    <hyperlink ref="V41" r:id="rId61" display="http://pbs.twimg.com/profile_images/1066744592937246721/l9YilqyE_normal.jpg"/>
    <hyperlink ref="V42" r:id="rId62" display="http://pbs.twimg.com/profile_images/1066744592937246721/l9YilqyE_normal.jpg"/>
    <hyperlink ref="V43" r:id="rId63" display="http://pbs.twimg.com/profile_images/753266045016612864/jVSDqUXD_normal.jpg"/>
    <hyperlink ref="V44" r:id="rId64" display="http://pbs.twimg.com/profile_images/753266045016612864/jVSDqUXD_normal.jpg"/>
    <hyperlink ref="V45" r:id="rId65" display="http://pbs.twimg.com/profile_images/598193882577371137/bBxk8Y9X_normal.jpg"/>
    <hyperlink ref="V46" r:id="rId66" display="http://pbs.twimg.com/profile_images/598193882577371137/bBxk8Y9X_normal.jpg"/>
    <hyperlink ref="V47" r:id="rId67" display="http://pbs.twimg.com/profile_images/1052633274911219712/TZy_RzYO_normal.jpg"/>
    <hyperlink ref="V48" r:id="rId68" display="http://pbs.twimg.com/profile_images/1052633274911219712/TZy_RzYO_normal.jpg"/>
    <hyperlink ref="V49" r:id="rId69" display="http://pbs.twimg.com/profile_images/477450409619898368/YUaommyc_normal.jpeg"/>
    <hyperlink ref="V50" r:id="rId70" display="http://pbs.twimg.com/profile_images/477450409619898368/YUaommyc_normal.jpeg"/>
    <hyperlink ref="V51" r:id="rId71" display="http://pbs.twimg.com/profile_images/970128451071078401/iOLfmDH0_normal.jpg"/>
    <hyperlink ref="V52" r:id="rId72" display="http://pbs.twimg.com/profile_images/970128451071078401/iOLfmDH0_normal.jpg"/>
    <hyperlink ref="V53" r:id="rId73" display="http://pbs.twimg.com/profile_images/1089941088247390208/YtRqiURw_normal.jpg"/>
    <hyperlink ref="V54" r:id="rId74" display="http://pbs.twimg.com/profile_images/1089941088247390208/YtRqiURw_normal.jpg"/>
    <hyperlink ref="V55" r:id="rId75" display="http://pbs.twimg.com/profile_images/971860138880577536/dtojYNxP_normal.jpg"/>
    <hyperlink ref="V56" r:id="rId76" display="http://pbs.twimg.com/profile_images/971860138880577536/dtojYNxP_normal.jpg"/>
    <hyperlink ref="V57" r:id="rId77" display="http://pbs.twimg.com/profile_images/1094320473687707648/KST8paxs_normal.jpg"/>
    <hyperlink ref="V58" r:id="rId78" display="http://pbs.twimg.com/profile_images/1094320473687707648/KST8paxs_normal.jpg"/>
    <hyperlink ref="V59" r:id="rId79" display="http://pbs.twimg.com/profile_images/1051514327419760645/hypvcB3A_normal.jpg"/>
    <hyperlink ref="V60" r:id="rId80" display="http://pbs.twimg.com/profile_images/1051514327419760645/hypvcB3A_normal.jpg"/>
    <hyperlink ref="V61" r:id="rId81" display="http://pbs.twimg.com/profile_images/1456585903/AJ_normal.jpg"/>
    <hyperlink ref="V62" r:id="rId82" display="http://pbs.twimg.com/profile_images/1456585903/AJ_normal.jpg"/>
    <hyperlink ref="V63" r:id="rId83" display="http://pbs.twimg.com/profile_images/946317056147894272/-nSlT_ZF_normal.jpg"/>
    <hyperlink ref="V64" r:id="rId84" display="http://pbs.twimg.com/profile_images/946317056147894272/-nSlT_ZF_normal.jpg"/>
    <hyperlink ref="V65" r:id="rId85" display="http://pbs.twimg.com/profile_images/1079815146917294080/t9BE61NJ_normal.jpg"/>
    <hyperlink ref="V66" r:id="rId86" display="http://pbs.twimg.com/profile_images/1079815146917294080/t9BE61NJ_normal.jpg"/>
    <hyperlink ref="V67" r:id="rId87" display="http://pbs.twimg.com/profile_images/1090694914252439552/Htigp-1E_normal.jpg"/>
    <hyperlink ref="V68" r:id="rId88" display="http://pbs.twimg.com/profile_images/1090694914252439552/Htigp-1E_normal.jpg"/>
    <hyperlink ref="V69" r:id="rId89" display="http://pbs.twimg.com/profile_images/883311887093567489/oaWDPudl_normal.jpg"/>
    <hyperlink ref="V70" r:id="rId90" display="http://pbs.twimg.com/profile_images/883311887093567489/oaWDPudl_normal.jpg"/>
    <hyperlink ref="V71" r:id="rId91" display="http://pbs.twimg.com/profile_images/750165656390205440/ZdlRfUD4_normal.jpg"/>
    <hyperlink ref="V72" r:id="rId92" display="http://pbs.twimg.com/profile_images/750165656390205440/ZdlRfUD4_normal.jpg"/>
    <hyperlink ref="V73" r:id="rId93" display="http://pbs.twimg.com/profile_images/745728106565144577/eli7EN73_normal.jpg"/>
    <hyperlink ref="V74" r:id="rId94" display="http://pbs.twimg.com/profile_images/745728106565144577/eli7EN73_normal.jpg"/>
    <hyperlink ref="V75" r:id="rId95" display="http://pbs.twimg.com/profile_images/973229744681553921/eKoSybvn_normal.jpg"/>
    <hyperlink ref="V76" r:id="rId96" display="http://pbs.twimg.com/profile_images/973229744681553921/eKoSybvn_normal.jpg"/>
    <hyperlink ref="V77" r:id="rId97" display="http://pbs.twimg.com/profile_images/827945929210736640/tos74Ii5_normal.jpg"/>
    <hyperlink ref="V78" r:id="rId98" display="http://pbs.twimg.com/profile_images/827945929210736640/tos74Ii5_normal.jpg"/>
    <hyperlink ref="V79" r:id="rId99" display="http://pbs.twimg.com/profile_images/344513261573367077/1e97b8e64b564d5c944b62ce59e74a55_normal.png"/>
    <hyperlink ref="V80" r:id="rId100" display="http://pbs.twimg.com/profile_images/344513261573367077/1e97b8e64b564d5c944b62ce59e74a55_normal.png"/>
    <hyperlink ref="V81" r:id="rId101" display="http://pbs.twimg.com/profile_images/877758419364708352/kr3eXyhu_normal.jpg"/>
    <hyperlink ref="V82" r:id="rId102" display="http://pbs.twimg.com/profile_images/877758419364708352/kr3eXyhu_normal.jpg"/>
    <hyperlink ref="V83" r:id="rId103" display="http://pbs.twimg.com/profile_images/1068569251571789825/6m4tJ5Ux_normal.jpg"/>
    <hyperlink ref="V84" r:id="rId104" display="http://pbs.twimg.com/profile_images/1068569251571789825/6m4tJ5Ux_normal.jpg"/>
    <hyperlink ref="V85" r:id="rId105" display="http://pbs.twimg.com/profile_images/993121609555894272/EKzNIUMN_normal.jpg"/>
    <hyperlink ref="V86" r:id="rId106" display="http://pbs.twimg.com/profile_images/993121609555894272/EKzNIUMN_normal.jpg"/>
    <hyperlink ref="V87" r:id="rId107" display="http://pbs.twimg.com/profile_images/874693273859760128/5oZn_CeL_normal.jpg"/>
    <hyperlink ref="V88" r:id="rId108" display="http://pbs.twimg.com/profile_images/874693273859760128/5oZn_CeL_normal.jpg"/>
    <hyperlink ref="V89" r:id="rId109" display="http://pbs.twimg.com/profile_images/1086736475931271168/v-xpKS3B_normal.jpg"/>
    <hyperlink ref="V90" r:id="rId110" display="http://pbs.twimg.com/profile_images/1086736475931271168/v-xpKS3B_normal.jpg"/>
    <hyperlink ref="V91" r:id="rId111" display="http://pbs.twimg.com/profile_images/750161469061210112/yaYWKwFR_normal.jpg"/>
    <hyperlink ref="V92" r:id="rId112" display="http://pbs.twimg.com/profile_images/750161469061210112/yaYWKwFR_normal.jpg"/>
    <hyperlink ref="V93" r:id="rId113" display="https://pbs.twimg.com/media/DpjPjxWW0AA8obk.jpg"/>
    <hyperlink ref="V94" r:id="rId114" display="https://pbs.twimg.com/media/DpjPjxWW0AA8obk.jpg"/>
    <hyperlink ref="V95" r:id="rId115" display="https://pbs.twimg.com/media/DpjPjxWW0AA8obk.jpg"/>
    <hyperlink ref="V96" r:id="rId116" display="https://pbs.twimg.com/media/DpjPjxWW0AA8obk.jpg"/>
    <hyperlink ref="V97" r:id="rId117" display="http://pbs.twimg.com/profile_images/950849987159699458/3c8SB13x_normal.jpg"/>
    <hyperlink ref="V98" r:id="rId118" display="http://pbs.twimg.com/profile_images/950849987159699458/3c8SB13x_normal.jpg"/>
    <hyperlink ref="V99" r:id="rId119" display="http://pbs.twimg.com/profile_images/950849987159699458/3c8SB13x_normal.jpg"/>
    <hyperlink ref="V100" r:id="rId120" display="http://pbs.twimg.com/profile_images/950849987159699458/3c8SB13x_normal.jpg"/>
    <hyperlink ref="V101" r:id="rId121" display="http://pbs.twimg.com/profile_images/950849987159699458/3c8SB13x_normal.jpg"/>
    <hyperlink ref="V102" r:id="rId122" display="http://pbs.twimg.com/profile_images/1088909744637689856/aBcHRJzc_normal.jpg"/>
    <hyperlink ref="V103" r:id="rId123" display="http://pbs.twimg.com/profile_images/1088909744637689856/aBcHRJzc_normal.jpg"/>
    <hyperlink ref="V104" r:id="rId124" display="http://pbs.twimg.com/profile_images/617078600936767488/AAdL3ci7_normal.jpg"/>
    <hyperlink ref="V105" r:id="rId125" display="http://pbs.twimg.com/profile_images/617078600936767488/AAdL3ci7_normal.jpg"/>
    <hyperlink ref="V106" r:id="rId126" display="http://pbs.twimg.com/profile_images/617078600936767488/AAdL3ci7_normal.jpg"/>
    <hyperlink ref="V107" r:id="rId127" display="http://pbs.twimg.com/profile_images/879922162731282434/ul9C5W4y_normal.jpg"/>
    <hyperlink ref="V108" r:id="rId128" display="http://pbs.twimg.com/profile_images/1058298116380782593/6Png0mCT_normal.jpg"/>
    <hyperlink ref="V109" r:id="rId129" display="http://pbs.twimg.com/profile_images/1083719478792327168/ckJxDAbW_normal.jpg"/>
    <hyperlink ref="V110" r:id="rId130" display="http://pbs.twimg.com/profile_images/1082306309247111169/o8T8uTg__normal.jpg"/>
    <hyperlink ref="V111" r:id="rId131" display="http://pbs.twimg.com/profile_images/1082306309247111169/o8T8uTg__normal.jpg"/>
    <hyperlink ref="V112" r:id="rId132" display="http://pbs.twimg.com/profile_images/1082306309247111169/o8T8uTg__normal.jpg"/>
    <hyperlink ref="V113" r:id="rId133" display="http://pbs.twimg.com/profile_images/879500306953973760/hySRpbA9_normal.jpg"/>
    <hyperlink ref="V114" r:id="rId134" display="http://pbs.twimg.com/profile_images/3151369772/b1845f28de648a6b5f909e12da5a4335_normal.jpeg"/>
    <hyperlink ref="V115" r:id="rId135" display="http://pbs.twimg.com/profile_images/1057481571823951873/eb4vTqpJ_normal.jpg"/>
    <hyperlink ref="V116" r:id="rId136" display="http://pbs.twimg.com/profile_images/935970248293060608/9QQu_XdE_normal.jpg"/>
    <hyperlink ref="V117" r:id="rId137" display="http://pbs.twimg.com/profile_images/900454468738789380/xlqGxtZ5_normal.jpg"/>
    <hyperlink ref="V118" r:id="rId138" display="http://pbs.twimg.com/profile_images/1061430995046547456/JWsV7fdt_normal.jpg"/>
    <hyperlink ref="V119" r:id="rId139" display="http://pbs.twimg.com/profile_images/1061430995046547456/JWsV7fdt_normal.jpg"/>
    <hyperlink ref="V120" r:id="rId140" display="http://pbs.twimg.com/profile_images/1061430995046547456/JWsV7fdt_normal.jpg"/>
    <hyperlink ref="V121" r:id="rId141" display="http://pbs.twimg.com/profile_images/1096305092876066816/h6pHbZmx_normal.jpg"/>
    <hyperlink ref="V122" r:id="rId142" display="http://pbs.twimg.com/profile_images/1096305092876066816/h6pHbZmx_normal.jpg"/>
    <hyperlink ref="V123" r:id="rId143" display="http://pbs.twimg.com/profile_images/1096305092876066816/h6pHbZmx_normal.jpg"/>
    <hyperlink ref="V124" r:id="rId144" display="http://pbs.twimg.com/profile_images/1052959717549588485/6FBMbuk3_normal.jpg"/>
    <hyperlink ref="V125" r:id="rId145" display="https://pbs.twimg.com/media/DrJlvw-X4AAjjHn.jpg"/>
    <hyperlink ref="V126" r:id="rId146" display="http://pbs.twimg.com/profile_images/1095708659416530944/XzqDfWrP_normal.jpg"/>
    <hyperlink ref="V127" r:id="rId147" display="https://pbs.twimg.com/media/DrJlvw-X4AAjjHn.jpg"/>
    <hyperlink ref="V128" r:id="rId148" display="http://pbs.twimg.com/profile_images/1095708659416530944/XzqDfWrP_normal.jpg"/>
    <hyperlink ref="V129" r:id="rId149" display="https://pbs.twimg.com/media/DrJlvw-X4AAjjHn.jpg"/>
    <hyperlink ref="V130" r:id="rId150" display="http://pbs.twimg.com/profile_images/1095708659416530944/XzqDfWrP_normal.jpg"/>
    <hyperlink ref="V131" r:id="rId151" display="https://pbs.twimg.com/media/DrJlvw-X4AAjjHn.jpg"/>
    <hyperlink ref="V132" r:id="rId152" display="http://pbs.twimg.com/profile_images/1095708659416530944/XzqDfWrP_normal.jpg"/>
    <hyperlink ref="V133" r:id="rId153" display="https://pbs.twimg.com/media/DrJlvw-X4AAjjHn.jpg"/>
    <hyperlink ref="V134" r:id="rId154" display="http://pbs.twimg.com/profile_images/1095708659416530944/XzqDfWrP_normal.jpg"/>
    <hyperlink ref="V135" r:id="rId155" display="https://pbs.twimg.com/media/DrJlvw-X4AAjjHn.jpg"/>
    <hyperlink ref="V136" r:id="rId156" display="http://pbs.twimg.com/profile_images/1095708659416530944/XzqDfWrP_normal.jpg"/>
    <hyperlink ref="V137" r:id="rId157" display="https://pbs.twimg.com/media/DrJlvw-X4AAjjHn.jpg"/>
    <hyperlink ref="V138" r:id="rId158" display="http://pbs.twimg.com/profile_images/1095708659416530944/XzqDfWrP_normal.jpg"/>
    <hyperlink ref="V139" r:id="rId159" display="https://pbs.twimg.com/media/DrJlvw-X4AAjjHn.jpg"/>
    <hyperlink ref="V140" r:id="rId160" display="http://pbs.twimg.com/profile_images/1095708659416530944/XzqDfWrP_normal.jpg"/>
    <hyperlink ref="V141" r:id="rId161" display="https://pbs.twimg.com/media/DrJlvw-X4AAjjHn.jpg"/>
    <hyperlink ref="V142" r:id="rId162" display="http://pbs.twimg.com/profile_images/1095708659416530944/XzqDfWrP_normal.jpg"/>
    <hyperlink ref="V143" r:id="rId163" display="https://pbs.twimg.com/media/DrJlvw-X4AAjjHn.jpg"/>
    <hyperlink ref="V144" r:id="rId164" display="http://pbs.twimg.com/profile_images/1095708659416530944/XzqDfWrP_normal.jpg"/>
    <hyperlink ref="V145" r:id="rId165" display="https://pbs.twimg.com/media/DrJkwjUWsAArWMa.jpg"/>
    <hyperlink ref="V146" r:id="rId166" display="http://pbs.twimg.com/profile_images/1095708659416530944/XzqDfWrP_normal.jpg"/>
    <hyperlink ref="V147" r:id="rId167" display="http://pbs.twimg.com/profile_images/1095708659416530944/XzqDfWrP_normal.jpg"/>
    <hyperlink ref="V148" r:id="rId168" display="http://pbs.twimg.com/profile_images/1090177095420981248/3GBZ4ck-_normal.jpg"/>
    <hyperlink ref="V149" r:id="rId169" display="http://pbs.twimg.com/profile_images/1090177095420981248/3GBZ4ck-_normal.jpg"/>
    <hyperlink ref="V150" r:id="rId170" display="http://pbs.twimg.com/profile_images/1090177095420981248/3GBZ4ck-_normal.jpg"/>
    <hyperlink ref="V151" r:id="rId171" display="http://pbs.twimg.com/profile_images/1078148098986332161/n9Zdpcok_normal.jpg"/>
    <hyperlink ref="V152" r:id="rId172" display="http://pbs.twimg.com/profile_images/1078148098986332161/n9Zdpcok_normal.jpg"/>
    <hyperlink ref="V153" r:id="rId173" display="https://pbs.twimg.com/media/DzYBO9gX0AEKZL-.jpg"/>
    <hyperlink ref="V154" r:id="rId174" display="http://pbs.twimg.com/profile_images/1062766879301869570/dUw0yAm0_normal.jpg"/>
    <hyperlink ref="V155" r:id="rId175" display="http://pbs.twimg.com/profile_images/1053246968825290752/3vGjwGPy_normal.jpg"/>
    <hyperlink ref="V156" r:id="rId176" display="http://pbs.twimg.com/profile_images/949708918615429122/PeNsGHNW_normal.jpg"/>
    <hyperlink ref="V157" r:id="rId177" display="http://pbs.twimg.com/profile_images/1092844919310438400/0JSu1wS3_normal.jpg"/>
    <hyperlink ref="V158" r:id="rId178" display="http://pbs.twimg.com/profile_images/1092844919310438400/0JSu1wS3_normal.jpg"/>
    <hyperlink ref="V159" r:id="rId179" display="http://pbs.twimg.com/profile_images/1043820318702407681/7nzh5OOj_normal.jpg"/>
    <hyperlink ref="V160" r:id="rId180" display="http://pbs.twimg.com/profile_images/1095826821751492608/MTiqa2Sj_normal.jpg"/>
    <hyperlink ref="V161" r:id="rId181" display="http://pbs.twimg.com/profile_images/746443776994971648/_2fiOvUn_normal.jpg"/>
    <hyperlink ref="V162" r:id="rId182" display="http://pbs.twimg.com/profile_images/844275293028306944/-VZ8Baia_normal.jpg"/>
    <hyperlink ref="V163" r:id="rId183" display="http://pbs.twimg.com/profile_images/844275293028306944/-VZ8Baia_normal.jpg"/>
    <hyperlink ref="V164" r:id="rId184" display="http://pbs.twimg.com/profile_images/1096211587432620032/jpFCVcUm_normal.jpg"/>
    <hyperlink ref="X3" r:id="rId185" display="https://twitter.com/ali47198/status/1093474597801025536"/>
    <hyperlink ref="X4" r:id="rId186" display="https://twitter.com/o_f_h/status/1092663349815451649"/>
    <hyperlink ref="X5" r:id="rId187" display="https://twitter.com/ryanamina/status/1093475288648945665"/>
    <hyperlink ref="X6" r:id="rId188" display="https://twitter.com/yahyyacom/status/1094224866595782656"/>
    <hyperlink ref="X7" r:id="rId189" display="https://twitter.com/yahyyacom/status/1094224866595782656"/>
    <hyperlink ref="X8" r:id="rId190" display="https://twitter.com/lebanonsave/status/1094236169888505861"/>
    <hyperlink ref="X9" r:id="rId191" display="https://twitter.com/lebanonsave/status/1094236169888505861"/>
    <hyperlink ref="X10" r:id="rId192" display="https://twitter.com/galangazzz/status/1094277334692171778"/>
    <hyperlink ref="X11" r:id="rId193" display="https://twitter.com/galangazzz/status/1094277334692171778"/>
    <hyperlink ref="X12" r:id="rId194" display="https://twitter.com/a9frani/status/1058993776868425729"/>
    <hyperlink ref="X13" r:id="rId195" display="https://twitter.com/apctll4/status/1094399666052046850"/>
    <hyperlink ref="X14" r:id="rId196" display="https://twitter.com/tlbakhsh/status/1094485405393666048"/>
    <hyperlink ref="X15" r:id="rId197" display="https://twitter.com/tlbakhsh/status/1094485405393666048"/>
    <hyperlink ref="X16" r:id="rId198" display="https://twitter.com/joolinrosy/status/1094489468839620609"/>
    <hyperlink ref="X17" r:id="rId199" display="https://twitter.com/joolinrosy/status/1094489468839620609"/>
    <hyperlink ref="X18" r:id="rId200" display="https://twitter.com/tmymf7901/status/1094502104566325248"/>
    <hyperlink ref="X19" r:id="rId201" display="https://twitter.com/tmymf7901/status/1094502104566325248"/>
    <hyperlink ref="X20" r:id="rId202" display="https://twitter.com/vitayob/status/1094526500924280832"/>
    <hyperlink ref="X21" r:id="rId203" display="https://twitter.com/mas55660455/status/1094530274153631744"/>
    <hyperlink ref="X22" r:id="rId204" display="https://twitter.com/mas55660455/status/1094530274153631744"/>
    <hyperlink ref="X23" r:id="rId205" display="https://twitter.com/alfadelamin/status/1094551472317128704"/>
    <hyperlink ref="X24" r:id="rId206" display="https://twitter.com/alfadelamin/status/1094551472317128704"/>
    <hyperlink ref="X25" r:id="rId207" display="https://twitter.com/lamia_baeshen/status/1094560665824575488"/>
    <hyperlink ref="X26" r:id="rId208" display="https://twitter.com/lamia_baeshen/status/1094560665824575488"/>
    <hyperlink ref="X27" r:id="rId209" display="https://twitter.com/katestewart22/status/1094560958360502272"/>
    <hyperlink ref="X28" r:id="rId210" display="https://twitter.com/katestewart22/status/1094560958360502272"/>
    <hyperlink ref="X29" r:id="rId211" display="https://twitter.com/azoz1982/status/1094562321987526657"/>
    <hyperlink ref="X30" r:id="rId212" display="https://twitter.com/azoz1982/status/1094562321987526657"/>
    <hyperlink ref="X31" r:id="rId213" display="https://twitter.com/sarieal/status/1094569310922727424"/>
    <hyperlink ref="X32" r:id="rId214" display="https://twitter.com/sarieal/status/1094569310922727424"/>
    <hyperlink ref="X33" r:id="rId215" display="https://twitter.com/yhya_jaber/status/1059018278457225216"/>
    <hyperlink ref="X34" r:id="rId216" display="https://twitter.com/yhya_jaber/status/1094570705419730944"/>
    <hyperlink ref="X35" r:id="rId217" display="https://twitter.com/m_t_sh0/status/1094579599135162368"/>
    <hyperlink ref="X36" r:id="rId218" display="https://twitter.com/m_t_sh0/status/1094579599135162368"/>
    <hyperlink ref="X37" r:id="rId219" display="https://twitter.com/kam_50/status/1094598775606255617"/>
    <hyperlink ref="X38" r:id="rId220" display="https://twitter.com/kam_50/status/1094598775606255617"/>
    <hyperlink ref="X39" r:id="rId221" display="https://twitter.com/abdualazezk/status/1094604173650391040"/>
    <hyperlink ref="X40" r:id="rId222" display="https://twitter.com/abdualazezk/status/1094604173650391040"/>
    <hyperlink ref="X41" r:id="rId223" display="https://twitter.com/3shmshm/status/1094606850765541377"/>
    <hyperlink ref="X42" r:id="rId224" display="https://twitter.com/3shmshm/status/1094606850765541377"/>
    <hyperlink ref="X43" r:id="rId225" display="https://twitter.com/tawfiq_mekbas/status/1094612799370735618"/>
    <hyperlink ref="X44" r:id="rId226" display="https://twitter.com/tawfiq_mekbas/status/1094612799370735618"/>
    <hyperlink ref="X45" r:id="rId227" display="https://twitter.com/alixiil/status/1094614536240402440"/>
    <hyperlink ref="X46" r:id="rId228" display="https://twitter.com/alixiil/status/1094614536240402440"/>
    <hyperlink ref="X47" r:id="rId229" display="https://twitter.com/wcecsc81/status/1094626337317371904"/>
    <hyperlink ref="X48" r:id="rId230" display="https://twitter.com/wcecsc81/status/1094626337317371904"/>
    <hyperlink ref="X49" r:id="rId231" display="https://twitter.com/11reyan/status/1094634456491671557"/>
    <hyperlink ref="X50" r:id="rId232" display="https://twitter.com/11reyan/status/1094634456491671557"/>
    <hyperlink ref="X51" r:id="rId233" display="https://twitter.com/laila_h18/status/1094637623640031237"/>
    <hyperlink ref="X52" r:id="rId234" display="https://twitter.com/laila_h18/status/1094637623640031237"/>
    <hyperlink ref="X53" r:id="rId235" display="https://twitter.com/zamogah/status/1094641526716678144"/>
    <hyperlink ref="X54" r:id="rId236" display="https://twitter.com/zamogah/status/1094641526716678144"/>
    <hyperlink ref="X55" r:id="rId237" display="https://twitter.com/sara_alabdallaa/status/1094643708681744391"/>
    <hyperlink ref="X56" r:id="rId238" display="https://twitter.com/sara_alabdallaa/status/1094643708681744391"/>
    <hyperlink ref="X57" r:id="rId239" display="https://twitter.com/wewe9889/status/1094647602161827841"/>
    <hyperlink ref="X58" r:id="rId240" display="https://twitter.com/wewe9889/status/1094647602161827841"/>
    <hyperlink ref="X59" r:id="rId241" display="https://twitter.com/r67d9bnaoglp978/status/1094653069642682368"/>
    <hyperlink ref="X60" r:id="rId242" display="https://twitter.com/r67d9bnaoglp978/status/1094653069642682368"/>
    <hyperlink ref="X61" r:id="rId243" display="https://twitter.com/anajambi/status/1094654227794796544"/>
    <hyperlink ref="X62" r:id="rId244" display="https://twitter.com/anajambi/status/1094654227794796544"/>
    <hyperlink ref="X63" r:id="rId245" display="https://twitter.com/k_m_althawadi/status/1094654753135562755"/>
    <hyperlink ref="X64" r:id="rId246" display="https://twitter.com/k_m_althawadi/status/1094654753135562755"/>
    <hyperlink ref="X65" r:id="rId247" display="https://twitter.com/lonley1434/status/1094658250652438528"/>
    <hyperlink ref="X66" r:id="rId248" display="https://twitter.com/lonley1434/status/1094658250652438528"/>
    <hyperlink ref="X67" r:id="rId249" display="https://twitter.com/ahmedbinmasoud/status/1094661855686127623"/>
    <hyperlink ref="X68" r:id="rId250" display="https://twitter.com/ahmedbinmasoud/status/1094661855686127623"/>
    <hyperlink ref="X69" r:id="rId251" display="https://twitter.com/twitanp/status/1094665043877216258"/>
    <hyperlink ref="X70" r:id="rId252" display="https://twitter.com/twitanp/status/1094665043877216258"/>
    <hyperlink ref="X71" r:id="rId253" display="https://twitter.com/hamor9258/status/1094684721789980672"/>
    <hyperlink ref="X72" r:id="rId254" display="https://twitter.com/hamor9258/status/1094684721789980672"/>
    <hyperlink ref="X73" r:id="rId255" display="https://twitter.com/haivaaaa4/status/1094025276621754368"/>
    <hyperlink ref="X74" r:id="rId256" display="https://twitter.com/haivaaaa4/status/1094309755559071744"/>
    <hyperlink ref="X75" r:id="rId257" display="https://twitter.com/ssmm889/status/1094685106277662722"/>
    <hyperlink ref="X76" r:id="rId258" display="https://twitter.com/ssmm889/status/1094685106277662722"/>
    <hyperlink ref="X77" r:id="rId259" display="https://twitter.com/roaadroid/status/1094690372075380738"/>
    <hyperlink ref="X78" r:id="rId260" display="https://twitter.com/roaadroid/status/1094690372075380738"/>
    <hyperlink ref="X79" r:id="rId261" display="https://twitter.com/mano0olia/status/1094693250475216898"/>
    <hyperlink ref="X80" r:id="rId262" display="https://twitter.com/mano0olia/status/1094693250475216898"/>
    <hyperlink ref="X81" r:id="rId263" display="https://twitter.com/gray_27/status/1094795094107062273"/>
    <hyperlink ref="X82" r:id="rId264" display="https://twitter.com/gray_27/status/1094795094107062273"/>
    <hyperlink ref="X83" r:id="rId265" display="https://twitter.com/omatheer22221/status/1094994656650235904"/>
    <hyperlink ref="X84" r:id="rId266" display="https://twitter.com/omatheer22221/status/1094994656650235904"/>
    <hyperlink ref="X85" r:id="rId267" display="https://twitter.com/oneokmariam/status/1094995357191294977"/>
    <hyperlink ref="X86" r:id="rId268" display="https://twitter.com/oneokmariam/status/1094995357191294977"/>
    <hyperlink ref="X87" r:id="rId269" display="https://twitter.com/sasa4910/status/1095003071539806208"/>
    <hyperlink ref="X88" r:id="rId270" display="https://twitter.com/sasa4910/status/1095003071539806208"/>
    <hyperlink ref="X89" r:id="rId271" display="https://twitter.com/yoorrii9/status/1095017418232074240"/>
    <hyperlink ref="X90" r:id="rId272" display="https://twitter.com/yoorrii9/status/1095017418232074240"/>
    <hyperlink ref="X91" r:id="rId273" display="https://twitter.com/nawaleeta/status/1095018861064306689"/>
    <hyperlink ref="X92" r:id="rId274" display="https://twitter.com/nawaleeta/status/1095018861064306689"/>
    <hyperlink ref="X93" r:id="rId275" display="https://twitter.com/sulumbo/status/1051818750004088832"/>
    <hyperlink ref="X94" r:id="rId276" display="https://twitter.com/sulumbo/status/1051818750004088832"/>
    <hyperlink ref="X95" r:id="rId277" display="https://twitter.com/sulumbo/status/1051818750004088832"/>
    <hyperlink ref="X96" r:id="rId278" display="https://twitter.com/sulumbo/status/1051818750004088832"/>
    <hyperlink ref="X97" r:id="rId279" display="https://twitter.com/marcowenjones/status/1095045657197465600"/>
    <hyperlink ref="X98" r:id="rId280" display="https://twitter.com/marcowenjones/status/1095045657197465600"/>
    <hyperlink ref="X99" r:id="rId281" display="https://twitter.com/marcowenjones/status/1095045657197465600"/>
    <hyperlink ref="X100" r:id="rId282" display="https://twitter.com/marcowenjones/status/1095045657197465600"/>
    <hyperlink ref="X101" r:id="rId283" display="https://twitter.com/marcowenjones/status/1095045657197465600"/>
    <hyperlink ref="X102" r:id="rId284" display="https://twitter.com/a_hmed6009/status/1095131304985853952"/>
    <hyperlink ref="X103" r:id="rId285" display="https://twitter.com/a_hmed6009/status/1095131304985853952"/>
    <hyperlink ref="X104" r:id="rId286" display="https://twitter.com/bejadmalmutairi/status/1094984139248422914"/>
    <hyperlink ref="X105" r:id="rId287" display="https://twitter.com/bejadmalmutairi/status/1094984139248422914"/>
    <hyperlink ref="X106" r:id="rId288" display="https://twitter.com/bejadmalmutairi/status/1095178925771292672"/>
    <hyperlink ref="X107" r:id="rId289" display="https://twitter.com/emsalmadani/status/1095181008721334272"/>
    <hyperlink ref="X108" r:id="rId290" display="https://twitter.com/amerzeqafy/status/1095182156563910656"/>
    <hyperlink ref="X109" r:id="rId291" display="https://twitter.com/ole_solee/status/1095184154784923653"/>
    <hyperlink ref="X110" r:id="rId292" display="https://twitter.com/mbs_samialghmdi/status/1095005153852309506"/>
    <hyperlink ref="X111" r:id="rId293" display="https://twitter.com/mbs_samialghmdi/status/1095005153852309506"/>
    <hyperlink ref="X112" r:id="rId294" display="https://twitter.com/mbs_samialghmdi/status/1095188318571167745"/>
    <hyperlink ref="X113" r:id="rId295" display="https://twitter.com/basma_2323/status/1095193991493099520"/>
    <hyperlink ref="X114" r:id="rId296" display="https://twitter.com/hellrazersss/status/1095197170242895873"/>
    <hyperlink ref="X115" r:id="rId297" display="https://twitter.com/hhak4b/status/1095198691735019520"/>
    <hyperlink ref="X116" r:id="rId298" display="https://twitter.com/abbeyutiful_/status/1095225410873446400"/>
    <hyperlink ref="X117" r:id="rId299" display="https://twitter.com/reemi1438/status/1095244817704120321"/>
    <hyperlink ref="X118" r:id="rId300" display="https://twitter.com/ojbmiommqkilt30/status/1095072789168558080"/>
    <hyperlink ref="X119" r:id="rId301" display="https://twitter.com/ojbmiommqkilt30/status/1095072789168558080"/>
    <hyperlink ref="X120" r:id="rId302" display="https://twitter.com/ojbmiommqkilt30/status/1095267512265117696"/>
    <hyperlink ref="X121" r:id="rId303" display="https://twitter.com/yasir_ksa2030/status/1094519475418816512"/>
    <hyperlink ref="X122" r:id="rId304" display="https://twitter.com/yasir_ksa2030/status/1094519475418816512"/>
    <hyperlink ref="X123" r:id="rId305" display="https://twitter.com/yasir_ksa2030/status/1095174451497295872"/>
    <hyperlink ref="X124" r:id="rId306" display="https://twitter.com/its_me_f/status/1095324789789675520"/>
    <hyperlink ref="X125" r:id="rId307" display="https://twitter.com/b_otyf/status/1059020742724075520"/>
    <hyperlink ref="X126" r:id="rId308" display="https://twitter.com/asseel18013/status/1095346100423323651"/>
    <hyperlink ref="X127" r:id="rId309" display="https://twitter.com/b_otyf/status/1059020742724075520"/>
    <hyperlink ref="X128" r:id="rId310" display="https://twitter.com/asseel18013/status/1095346100423323651"/>
    <hyperlink ref="X129" r:id="rId311" display="https://twitter.com/b_otyf/status/1059020742724075520"/>
    <hyperlink ref="X130" r:id="rId312" display="https://twitter.com/asseel18013/status/1095346100423323651"/>
    <hyperlink ref="X131" r:id="rId313" display="https://twitter.com/b_otyf/status/1059020742724075520"/>
    <hyperlink ref="X132" r:id="rId314" display="https://twitter.com/asseel18013/status/1095346100423323651"/>
    <hyperlink ref="X133" r:id="rId315" display="https://twitter.com/b_otyf/status/1059020742724075520"/>
    <hyperlink ref="X134" r:id="rId316" display="https://twitter.com/asseel18013/status/1095346100423323651"/>
    <hyperlink ref="X135" r:id="rId317" display="https://twitter.com/b_otyf/status/1059020742724075520"/>
    <hyperlink ref="X136" r:id="rId318" display="https://twitter.com/asseel18013/status/1095346100423323651"/>
    <hyperlink ref="X137" r:id="rId319" display="https://twitter.com/b_otyf/status/1059020742724075520"/>
    <hyperlink ref="X138" r:id="rId320" display="https://twitter.com/asseel18013/status/1095346100423323651"/>
    <hyperlink ref="X139" r:id="rId321" display="https://twitter.com/b_otyf/status/1059020742724075520"/>
    <hyperlink ref="X140" r:id="rId322" display="https://twitter.com/asseel18013/status/1095346100423323651"/>
    <hyperlink ref="X141" r:id="rId323" display="https://twitter.com/b_otyf/status/1059020742724075520"/>
    <hyperlink ref="X142" r:id="rId324" display="https://twitter.com/asseel18013/status/1095346100423323651"/>
    <hyperlink ref="X143" r:id="rId325" display="https://twitter.com/b_otyf/status/1059020742724075520"/>
    <hyperlink ref="X144" r:id="rId326" display="https://twitter.com/asseel18013/status/1095346100423323651"/>
    <hyperlink ref="X145" r:id="rId327" display="https://twitter.com/b_otyf/status/1059019654021238784"/>
    <hyperlink ref="X146" r:id="rId328" display="https://twitter.com/asseel18013/status/1095346100423323651"/>
    <hyperlink ref="X147" r:id="rId329" display="https://twitter.com/asseel18013/status/1095346114172194816"/>
    <hyperlink ref="X148" r:id="rId330" display="https://twitter.com/awwadsalotaibi/status/1094484040319590400"/>
    <hyperlink ref="X149" r:id="rId331" display="https://twitter.com/awwadsalotaibi/status/1094860856100237312"/>
    <hyperlink ref="X150" r:id="rId332" display="https://twitter.com/awwadsalotaibi/status/1094860856100237312"/>
    <hyperlink ref="X151" r:id="rId333" display="https://twitter.com/1n_sultan1/status/1095382878815424518"/>
    <hyperlink ref="X152" r:id="rId334" display="https://twitter.com/1n_sultan1/status/1095382878815424518"/>
    <hyperlink ref="X153" r:id="rId335" display="https://twitter.com/theee_fan/status/1096064929654865921"/>
    <hyperlink ref="X154" r:id="rId336" display="https://twitter.com/amamxoxok/status/1096390677636804608"/>
    <hyperlink ref="X155" r:id="rId337" display="https://twitter.com/mohalfaisal1995/status/1096391674220212225"/>
    <hyperlink ref="X156" r:id="rId338" display="https://twitter.com/aqeeliana/status/1096392045936156673"/>
    <hyperlink ref="X157" r:id="rId339" display="https://twitter.com/hanash15111/status/1059055431153262592"/>
    <hyperlink ref="X158" r:id="rId340" display="https://twitter.com/hanash15111/status/1096395279471992832"/>
    <hyperlink ref="X159" r:id="rId341" display="https://twitter.com/b__h0/status/1096395391648579584"/>
    <hyperlink ref="X160" r:id="rId342" display="https://twitter.com/a12127883/status/1096419964750360577"/>
    <hyperlink ref="X161" r:id="rId343" display="https://twitter.com/saeedsubhi/status/1096445894059278336"/>
    <hyperlink ref="X162" r:id="rId344" display="https://twitter.com/alwaleedmb/status/1059058092829216768"/>
    <hyperlink ref="X163" r:id="rId345" display="https://twitter.com/alwaleedmb/status/1096389663311388677"/>
    <hyperlink ref="X164" r:id="rId346" display="https://twitter.com/ksamorahg/status/1096478803394740224"/>
  </hyperlinks>
  <printOptions/>
  <pageMargins left="0.7" right="0.7" top="0.75" bottom="0.75" header="0.3" footer="0.3"/>
  <pageSetup horizontalDpi="600" verticalDpi="600" orientation="portrait" r:id="rId350"/>
  <legacyDrawing r:id="rId348"/>
  <tableParts>
    <tablePart r:id="rId34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ED2E6-CB1B-4C18-BC77-AB8074D2F600}">
  <dimension ref="A25:B89"/>
  <sheetViews>
    <sheetView tabSelected="1" workbookViewId="0" topLeftCell="B2"/>
  </sheetViews>
  <sheetFormatPr defaultColWidth="9.140625" defaultRowHeight="15"/>
  <cols>
    <col min="1" max="1" width="13.140625" style="0" bestFit="1" customWidth="1"/>
    <col min="2" max="2" width="25.00390625" style="0" bestFit="1" customWidth="1"/>
  </cols>
  <sheetData>
    <row r="25" spans="1:2" ht="15">
      <c r="A25" s="123" t="s">
        <v>1674</v>
      </c>
      <c r="B25" t="s">
        <v>1673</v>
      </c>
    </row>
    <row r="26" spans="1:2" ht="15">
      <c r="A26" s="124" t="s">
        <v>1676</v>
      </c>
      <c r="B26" s="114">
        <v>19</v>
      </c>
    </row>
    <row r="27" spans="1:2" ht="15">
      <c r="A27" s="125" t="s">
        <v>1677</v>
      </c>
      <c r="B27" s="114">
        <v>4</v>
      </c>
    </row>
    <row r="28" spans="1:2" ht="15">
      <c r="A28" s="126" t="s">
        <v>1678</v>
      </c>
      <c r="B28" s="114">
        <v>4</v>
      </c>
    </row>
    <row r="29" spans="1:2" ht="15">
      <c r="A29" s="136" t="s">
        <v>1679</v>
      </c>
      <c r="B29" s="114">
        <v>4</v>
      </c>
    </row>
    <row r="30" spans="1:2" ht="15">
      <c r="A30" s="125" t="s">
        <v>1680</v>
      </c>
      <c r="B30" s="114">
        <v>15</v>
      </c>
    </row>
    <row r="31" spans="1:2" ht="15">
      <c r="A31" s="126" t="s">
        <v>1681</v>
      </c>
      <c r="B31" s="114">
        <v>15</v>
      </c>
    </row>
    <row r="32" spans="1:2" ht="15">
      <c r="A32" s="136" t="s">
        <v>1682</v>
      </c>
      <c r="B32" s="114">
        <v>1</v>
      </c>
    </row>
    <row r="33" spans="1:2" ht="15">
      <c r="A33" s="136" t="s">
        <v>1683</v>
      </c>
      <c r="B33" s="114">
        <v>12</v>
      </c>
    </row>
    <row r="34" spans="1:2" ht="15">
      <c r="A34" s="136" t="s">
        <v>1679</v>
      </c>
      <c r="B34" s="114">
        <v>2</v>
      </c>
    </row>
    <row r="35" spans="1:2" ht="15">
      <c r="A35" s="124" t="s">
        <v>1684</v>
      </c>
      <c r="B35" s="114">
        <v>143</v>
      </c>
    </row>
    <row r="36" spans="1:2" ht="15">
      <c r="A36" s="125" t="s">
        <v>1685</v>
      </c>
      <c r="B36" s="114">
        <v>143</v>
      </c>
    </row>
    <row r="37" spans="1:2" ht="15">
      <c r="A37" s="126" t="s">
        <v>1686</v>
      </c>
      <c r="B37" s="114">
        <v>1</v>
      </c>
    </row>
    <row r="38" spans="1:2" ht="15">
      <c r="A38" s="136" t="s">
        <v>1687</v>
      </c>
      <c r="B38" s="114">
        <v>1</v>
      </c>
    </row>
    <row r="39" spans="1:2" ht="15">
      <c r="A39" s="126" t="s">
        <v>1688</v>
      </c>
      <c r="B39" s="114">
        <v>2</v>
      </c>
    </row>
    <row r="40" spans="1:2" ht="15">
      <c r="A40" s="136" t="s">
        <v>1689</v>
      </c>
      <c r="B40" s="114">
        <v>2</v>
      </c>
    </row>
    <row r="41" spans="1:2" ht="15">
      <c r="A41" s="126" t="s">
        <v>1690</v>
      </c>
      <c r="B41" s="114">
        <v>8</v>
      </c>
    </row>
    <row r="42" spans="1:2" ht="15">
      <c r="A42" s="136" t="s">
        <v>1691</v>
      </c>
      <c r="B42" s="114">
        <v>1</v>
      </c>
    </row>
    <row r="43" spans="1:2" ht="15">
      <c r="A43" s="136" t="s">
        <v>1692</v>
      </c>
      <c r="B43" s="114">
        <v>2</v>
      </c>
    </row>
    <row r="44" spans="1:2" ht="15">
      <c r="A44" s="136" t="s">
        <v>1693</v>
      </c>
      <c r="B44" s="114">
        <v>2</v>
      </c>
    </row>
    <row r="45" spans="1:2" ht="15">
      <c r="A45" s="136" t="s">
        <v>1694</v>
      </c>
      <c r="B45" s="114">
        <v>2</v>
      </c>
    </row>
    <row r="46" spans="1:2" ht="15">
      <c r="A46" s="136" t="s">
        <v>1695</v>
      </c>
      <c r="B46" s="114">
        <v>1</v>
      </c>
    </row>
    <row r="47" spans="1:2" ht="15">
      <c r="A47" s="126" t="s">
        <v>1696</v>
      </c>
      <c r="B47" s="114">
        <v>68</v>
      </c>
    </row>
    <row r="48" spans="1:2" ht="15">
      <c r="A48" s="136" t="s">
        <v>1691</v>
      </c>
      <c r="B48" s="114">
        <v>1</v>
      </c>
    </row>
    <row r="49" spans="1:2" ht="15">
      <c r="A49" s="136" t="s">
        <v>1697</v>
      </c>
      <c r="B49" s="114">
        <v>5</v>
      </c>
    </row>
    <row r="50" spans="1:2" ht="15">
      <c r="A50" s="136" t="s">
        <v>1698</v>
      </c>
      <c r="B50" s="114">
        <v>2</v>
      </c>
    </row>
    <row r="51" spans="1:2" ht="15">
      <c r="A51" s="136" t="s">
        <v>1682</v>
      </c>
      <c r="B51" s="114">
        <v>2</v>
      </c>
    </row>
    <row r="52" spans="1:2" ht="15">
      <c r="A52" s="136" t="s">
        <v>1683</v>
      </c>
      <c r="B52" s="114">
        <v>3</v>
      </c>
    </row>
    <row r="53" spans="1:2" ht="15">
      <c r="A53" s="136" t="s">
        <v>1699</v>
      </c>
      <c r="B53" s="114">
        <v>2</v>
      </c>
    </row>
    <row r="54" spans="1:2" ht="15">
      <c r="A54" s="136" t="s">
        <v>1689</v>
      </c>
      <c r="B54" s="114">
        <v>6</v>
      </c>
    </row>
    <row r="55" spans="1:2" ht="15">
      <c r="A55" s="136" t="s">
        <v>1679</v>
      </c>
      <c r="B55" s="114">
        <v>5</v>
      </c>
    </row>
    <row r="56" spans="1:2" ht="15">
      <c r="A56" s="136" t="s">
        <v>1693</v>
      </c>
      <c r="B56" s="114">
        <v>6</v>
      </c>
    </row>
    <row r="57" spans="1:2" ht="15">
      <c r="A57" s="136" t="s">
        <v>1700</v>
      </c>
      <c r="B57" s="114">
        <v>6</v>
      </c>
    </row>
    <row r="58" spans="1:2" ht="15">
      <c r="A58" s="136" t="s">
        <v>1694</v>
      </c>
      <c r="B58" s="114">
        <v>6</v>
      </c>
    </row>
    <row r="59" spans="1:2" ht="15">
      <c r="A59" s="136" t="s">
        <v>1701</v>
      </c>
      <c r="B59" s="114">
        <v>10</v>
      </c>
    </row>
    <row r="60" spans="1:2" ht="15">
      <c r="A60" s="136" t="s">
        <v>1695</v>
      </c>
      <c r="B60" s="114">
        <v>6</v>
      </c>
    </row>
    <row r="61" spans="1:2" ht="15">
      <c r="A61" s="136" t="s">
        <v>1702</v>
      </c>
      <c r="B61" s="114">
        <v>4</v>
      </c>
    </row>
    <row r="62" spans="1:2" ht="15">
      <c r="A62" s="136" t="s">
        <v>1703</v>
      </c>
      <c r="B62" s="114">
        <v>4</v>
      </c>
    </row>
    <row r="63" spans="1:2" ht="15">
      <c r="A63" s="126" t="s">
        <v>1704</v>
      </c>
      <c r="B63" s="114">
        <v>25</v>
      </c>
    </row>
    <row r="64" spans="1:2" ht="15">
      <c r="A64" s="136" t="s">
        <v>1705</v>
      </c>
      <c r="B64" s="114">
        <v>2</v>
      </c>
    </row>
    <row r="65" spans="1:2" ht="15">
      <c r="A65" s="136" t="s">
        <v>1698</v>
      </c>
      <c r="B65" s="114">
        <v>2</v>
      </c>
    </row>
    <row r="66" spans="1:2" ht="15">
      <c r="A66" s="136" t="s">
        <v>1700</v>
      </c>
      <c r="B66" s="114">
        <v>2</v>
      </c>
    </row>
    <row r="67" spans="1:2" ht="15">
      <c r="A67" s="136" t="s">
        <v>1694</v>
      </c>
      <c r="B67" s="114">
        <v>6</v>
      </c>
    </row>
    <row r="68" spans="1:2" ht="15">
      <c r="A68" s="136" t="s">
        <v>1701</v>
      </c>
      <c r="B68" s="114">
        <v>6</v>
      </c>
    </row>
    <row r="69" spans="1:2" ht="15">
      <c r="A69" s="136" t="s">
        <v>1702</v>
      </c>
      <c r="B69" s="114">
        <v>5</v>
      </c>
    </row>
    <row r="70" spans="1:2" ht="15">
      <c r="A70" s="136" t="s">
        <v>1706</v>
      </c>
      <c r="B70" s="114">
        <v>2</v>
      </c>
    </row>
    <row r="71" spans="1:2" ht="15">
      <c r="A71" s="126" t="s">
        <v>1707</v>
      </c>
      <c r="B71" s="114">
        <v>29</v>
      </c>
    </row>
    <row r="72" spans="1:2" ht="15">
      <c r="A72" s="136" t="s">
        <v>1708</v>
      </c>
      <c r="B72" s="114">
        <v>2</v>
      </c>
    </row>
    <row r="73" spans="1:2" ht="15">
      <c r="A73" s="136" t="s">
        <v>1709</v>
      </c>
      <c r="B73" s="114">
        <v>5</v>
      </c>
    </row>
    <row r="74" spans="1:2" ht="15">
      <c r="A74" s="136" t="s">
        <v>1687</v>
      </c>
      <c r="B74" s="114">
        <v>4</v>
      </c>
    </row>
    <row r="75" spans="1:2" ht="15">
      <c r="A75" s="136" t="s">
        <v>1698</v>
      </c>
      <c r="B75" s="114">
        <v>1</v>
      </c>
    </row>
    <row r="76" spans="1:2" ht="15">
      <c r="A76" s="136" t="s">
        <v>1682</v>
      </c>
      <c r="B76" s="114">
        <v>1</v>
      </c>
    </row>
    <row r="77" spans="1:2" ht="15">
      <c r="A77" s="136" t="s">
        <v>1699</v>
      </c>
      <c r="B77" s="114">
        <v>1</v>
      </c>
    </row>
    <row r="78" spans="1:2" ht="15">
      <c r="A78" s="136" t="s">
        <v>1693</v>
      </c>
      <c r="B78" s="114">
        <v>1</v>
      </c>
    </row>
    <row r="79" spans="1:2" ht="15">
      <c r="A79" s="136" t="s">
        <v>1700</v>
      </c>
      <c r="B79" s="114">
        <v>12</v>
      </c>
    </row>
    <row r="80" spans="1:2" ht="15">
      <c r="A80" s="136" t="s">
        <v>1695</v>
      </c>
      <c r="B80" s="114">
        <v>2</v>
      </c>
    </row>
    <row r="81" spans="1:2" ht="15">
      <c r="A81" s="126" t="s">
        <v>1710</v>
      </c>
      <c r="B81" s="114">
        <v>1</v>
      </c>
    </row>
    <row r="82" spans="1:2" ht="15">
      <c r="A82" s="136" t="s">
        <v>1700</v>
      </c>
      <c r="B82" s="114">
        <v>1</v>
      </c>
    </row>
    <row r="83" spans="1:2" ht="15">
      <c r="A83" s="126" t="s">
        <v>1711</v>
      </c>
      <c r="B83" s="114">
        <v>9</v>
      </c>
    </row>
    <row r="84" spans="1:2" ht="15">
      <c r="A84" s="136" t="s">
        <v>1679</v>
      </c>
      <c r="B84" s="114">
        <v>4</v>
      </c>
    </row>
    <row r="85" spans="1:2" ht="15">
      <c r="A85" s="136" t="s">
        <v>1692</v>
      </c>
      <c r="B85" s="114">
        <v>2</v>
      </c>
    </row>
    <row r="86" spans="1:2" ht="15">
      <c r="A86" s="136" t="s">
        <v>1693</v>
      </c>
      <c r="B86" s="114">
        <v>1</v>
      </c>
    </row>
    <row r="87" spans="1:2" ht="15">
      <c r="A87" s="136" t="s">
        <v>1694</v>
      </c>
      <c r="B87" s="114">
        <v>1</v>
      </c>
    </row>
    <row r="88" spans="1:2" ht="15">
      <c r="A88" s="136" t="s">
        <v>1695</v>
      </c>
      <c r="B88" s="114">
        <v>1</v>
      </c>
    </row>
    <row r="89" spans="1:2" ht="15">
      <c r="A89" s="124" t="s">
        <v>1675</v>
      </c>
      <c r="B89" s="114">
        <v>162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96"/>
  <sheetViews>
    <sheetView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28.710937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11.57421875" style="0" customWidth="1"/>
    <col min="33" max="33" width="12.00390625" style="0" customWidth="1"/>
    <col min="34" max="34" width="9.7109375" style="0"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8.140625" style="0" customWidth="1"/>
    <col min="41" max="41" width="16.57421875" style="0" customWidth="1"/>
    <col min="42" max="42" width="12.57421875" style="0" customWidth="1"/>
    <col min="43" max="43" width="10.28125" style="0" customWidth="1"/>
    <col min="44" max="44" width="16.8515625" style="0" customWidth="1"/>
    <col min="45" max="45" width="10.421875" style="0" customWidth="1"/>
    <col min="46" max="46" width="11.57421875" style="0" customWidth="1"/>
    <col min="47" max="47" width="9.00390625" style="0" customWidth="1"/>
    <col min="48" max="48" width="20.7109375" style="0" customWidth="1"/>
    <col min="49" max="49" width="10.57421875" style="0" customWidth="1"/>
    <col min="50" max="51" width="16.140625" style="0" customWidth="1"/>
    <col min="52" max="52" width="15.140625" style="0" customWidth="1"/>
    <col min="53" max="53" width="9.7109375" style="0" customWidth="1"/>
    <col min="54" max="54" width="17.28125" style="0" customWidth="1"/>
    <col min="55" max="55" width="19.57421875" style="0" customWidth="1"/>
    <col min="56" max="56" width="17.421875" style="0" customWidth="1"/>
    <col min="57" max="57" width="19.57421875" style="0" customWidth="1"/>
    <col min="58" max="58" width="17.57421875" style="0" customWidth="1"/>
    <col min="59" max="59" width="19.57421875" style="0" customWidth="1"/>
    <col min="60" max="60" width="17.28125" style="0" customWidth="1"/>
    <col min="61" max="61" width="19.57421875" style="0" customWidth="1"/>
    <col min="62" max="62" width="19.28125" style="0" customWidth="1"/>
    <col min="63" max="63" width="19.57421875" style="0" customWidth="1"/>
    <col min="64" max="64" width="21.7109375" style="0" customWidth="1"/>
    <col min="65" max="65" width="27.421875" style="0" customWidth="1"/>
    <col min="66" max="66" width="22.57421875" style="0" customWidth="1"/>
    <col min="67" max="67" width="28.421875" style="0" customWidth="1"/>
    <col min="68" max="68" width="27.28125" style="0" customWidth="1"/>
    <col min="69" max="69" width="33.140625" style="0" customWidth="1"/>
    <col min="70" max="70" width="18.57421875" style="0" customWidth="1"/>
    <col min="71" max="71" width="22.28125" style="0" customWidth="1"/>
    <col min="72" max="72" width="17.421875" style="0" customWidth="1"/>
  </cols>
  <sheetData>
    <row r="1" spans="2:30" ht="15">
      <c r="B1" s="1"/>
      <c r="C1" s="20" t="s">
        <v>39</v>
      </c>
      <c r="D1" s="13"/>
      <c r="E1" s="13"/>
      <c r="F1" s="13"/>
      <c r="G1" s="13"/>
      <c r="H1" s="13"/>
      <c r="I1" s="22" t="s">
        <v>43</v>
      </c>
      <c r="J1" s="21"/>
      <c r="K1" s="21"/>
      <c r="L1" s="21"/>
      <c r="M1" s="24" t="s">
        <v>44</v>
      </c>
      <c r="N1" s="23"/>
      <c r="O1" s="23"/>
      <c r="P1" s="23"/>
      <c r="Q1" s="23"/>
      <c r="R1" s="23"/>
      <c r="S1" s="19" t="s">
        <v>42</v>
      </c>
      <c r="T1" s="16"/>
      <c r="U1" s="17"/>
      <c r="V1" s="18"/>
      <c r="W1" s="16"/>
      <c r="X1" s="16"/>
      <c r="Y1" s="16"/>
      <c r="Z1" s="16"/>
      <c r="AA1" s="16"/>
      <c r="AB1" s="25" t="s">
        <v>40</v>
      </c>
      <c r="AC1" s="15"/>
      <c r="AD1" s="26" t="s">
        <v>41</v>
      </c>
    </row>
    <row r="2" spans="1:72" ht="30" customHeight="1">
      <c r="A2" s="10" t="s">
        <v>5</v>
      </c>
      <c r="B2" t="s">
        <v>1714</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635</v>
      </c>
      <c r="AF2" s="7" t="s">
        <v>636</v>
      </c>
      <c r="AG2" s="7" t="s">
        <v>637</v>
      </c>
      <c r="AH2" s="7" t="s">
        <v>638</v>
      </c>
      <c r="AI2" s="7" t="s">
        <v>639</v>
      </c>
      <c r="AJ2" s="7" t="s">
        <v>640</v>
      </c>
      <c r="AK2" s="7" t="s">
        <v>641</v>
      </c>
      <c r="AL2" s="7" t="s">
        <v>642</v>
      </c>
      <c r="AM2" s="7" t="s">
        <v>643</v>
      </c>
      <c r="AN2" s="7" t="s">
        <v>644</v>
      </c>
      <c r="AO2" s="7" t="s">
        <v>645</v>
      </c>
      <c r="AP2" s="7" t="s">
        <v>646</v>
      </c>
      <c r="AQ2" s="7" t="s">
        <v>647</v>
      </c>
      <c r="AR2" s="7" t="s">
        <v>648</v>
      </c>
      <c r="AS2" s="7" t="s">
        <v>649</v>
      </c>
      <c r="AT2" s="7" t="s">
        <v>213</v>
      </c>
      <c r="AU2" s="7" t="s">
        <v>650</v>
      </c>
      <c r="AV2" s="7" t="s">
        <v>651</v>
      </c>
      <c r="AW2" s="7" t="s">
        <v>652</v>
      </c>
      <c r="AX2" s="7" t="s">
        <v>653</v>
      </c>
      <c r="AY2" s="7" t="s">
        <v>654</v>
      </c>
      <c r="AZ2" s="7" t="s">
        <v>655</v>
      </c>
      <c r="BA2" s="7" t="s">
        <v>1207</v>
      </c>
      <c r="BB2" s="118" t="s">
        <v>1425</v>
      </c>
      <c r="BC2" s="118" t="s">
        <v>1426</v>
      </c>
      <c r="BD2" s="118" t="s">
        <v>1428</v>
      </c>
      <c r="BE2" s="118" t="s">
        <v>1429</v>
      </c>
      <c r="BF2" s="118" t="s">
        <v>1431</v>
      </c>
      <c r="BG2" s="118" t="s">
        <v>1434</v>
      </c>
      <c r="BH2" s="118" t="s">
        <v>1436</v>
      </c>
      <c r="BI2" s="118" t="s">
        <v>1451</v>
      </c>
      <c r="BJ2" s="118" t="s">
        <v>1454</v>
      </c>
      <c r="BK2" s="118" t="s">
        <v>1464</v>
      </c>
      <c r="BL2" s="118" t="s">
        <v>1660</v>
      </c>
      <c r="BM2" s="118" t="s">
        <v>1661</v>
      </c>
      <c r="BN2" s="118" t="s">
        <v>1662</v>
      </c>
      <c r="BO2" s="118" t="s">
        <v>1663</v>
      </c>
      <c r="BP2" s="118" t="s">
        <v>1664</v>
      </c>
      <c r="BQ2" s="118" t="s">
        <v>1665</v>
      </c>
      <c r="BR2" s="118" t="s">
        <v>1666</v>
      </c>
      <c r="BS2" s="118" t="s">
        <v>1667</v>
      </c>
      <c r="BT2" s="118" t="s">
        <v>1669</v>
      </c>
    </row>
    <row r="3" spans="1:72" ht="41.45" customHeight="1">
      <c r="A3" s="57" t="s">
        <v>245</v>
      </c>
      <c r="B3" s="83"/>
      <c r="C3" s="58"/>
      <c r="D3" s="58" t="s">
        <v>64</v>
      </c>
      <c r="E3" s="59">
        <v>163.22951836620896</v>
      </c>
      <c r="F3" s="61"/>
      <c r="G3" s="99" t="s">
        <v>374</v>
      </c>
      <c r="H3" s="58"/>
      <c r="I3" s="62" t="s">
        <v>245</v>
      </c>
      <c r="J3" s="63"/>
      <c r="K3" s="63"/>
      <c r="L3" s="62" t="s">
        <v>1119</v>
      </c>
      <c r="M3" s="67">
        <v>1.9452565986756725</v>
      </c>
      <c r="N3" s="68">
        <v>7871.2861328125</v>
      </c>
      <c r="O3" s="68">
        <v>1246.2626953125</v>
      </c>
      <c r="P3" s="69"/>
      <c r="Q3" s="70"/>
      <c r="R3" s="70"/>
      <c r="S3" s="71"/>
      <c r="T3" s="71">
        <v>0</v>
      </c>
      <c r="U3" s="71">
        <v>1</v>
      </c>
      <c r="V3" s="72">
        <v>0</v>
      </c>
      <c r="W3" s="72">
        <v>0.333333</v>
      </c>
      <c r="X3" s="72">
        <v>0</v>
      </c>
      <c r="Y3" s="72">
        <v>0.638294</v>
      </c>
      <c r="Z3" s="72">
        <v>0</v>
      </c>
      <c r="AA3" s="72">
        <v>0</v>
      </c>
      <c r="AB3" s="65">
        <v>3</v>
      </c>
      <c r="AC3" s="65"/>
      <c r="AD3" s="66"/>
      <c r="AE3" s="83" t="s">
        <v>678</v>
      </c>
      <c r="AF3" s="83">
        <v>1477</v>
      </c>
      <c r="AG3" s="83">
        <v>1264</v>
      </c>
      <c r="AH3" s="83">
        <v>5461</v>
      </c>
      <c r="AI3" s="83">
        <v>5962</v>
      </c>
      <c r="AJ3" s="83"/>
      <c r="AK3" s="83" t="s">
        <v>770</v>
      </c>
      <c r="AL3" s="83" t="s">
        <v>836</v>
      </c>
      <c r="AM3" s="83"/>
      <c r="AN3" s="83"/>
      <c r="AO3" s="86">
        <v>43434.597974537035</v>
      </c>
      <c r="AP3" s="90" t="s">
        <v>912</v>
      </c>
      <c r="AQ3" s="83" t="b">
        <v>1</v>
      </c>
      <c r="AR3" s="83" t="b">
        <v>0</v>
      </c>
      <c r="AS3" s="83" t="b">
        <v>0</v>
      </c>
      <c r="AT3" s="83" t="s">
        <v>624</v>
      </c>
      <c r="AU3" s="83">
        <v>0</v>
      </c>
      <c r="AV3" s="90"/>
      <c r="AW3" s="83" t="b">
        <v>0</v>
      </c>
      <c r="AX3" s="83" t="s">
        <v>1002</v>
      </c>
      <c r="AY3" s="90" t="s">
        <v>1025</v>
      </c>
      <c r="AZ3" s="83" t="s">
        <v>66</v>
      </c>
      <c r="BA3" s="83" t="str">
        <f>REPLACE(INDEX(GroupVertices[Group],MATCH(Vertices[[#This Row],[Vertex]],GroupVertices[Vertex],0)),1,1,"")</f>
        <v>8</v>
      </c>
      <c r="BB3" s="71"/>
      <c r="BC3" s="71"/>
      <c r="BD3" s="71"/>
      <c r="BE3" s="71"/>
      <c r="BF3" s="71" t="s">
        <v>354</v>
      </c>
      <c r="BG3" s="71" t="s">
        <v>354</v>
      </c>
      <c r="BH3" s="119" t="s">
        <v>1339</v>
      </c>
      <c r="BI3" s="119" t="s">
        <v>1339</v>
      </c>
      <c r="BJ3" s="119" t="s">
        <v>1391</v>
      </c>
      <c r="BK3" s="119" t="s">
        <v>1391</v>
      </c>
      <c r="BL3" s="119">
        <v>0</v>
      </c>
      <c r="BM3" s="122">
        <v>0</v>
      </c>
      <c r="BN3" s="119">
        <v>0</v>
      </c>
      <c r="BO3" s="122">
        <v>0</v>
      </c>
      <c r="BP3" s="119">
        <v>0</v>
      </c>
      <c r="BQ3" s="122">
        <v>0</v>
      </c>
      <c r="BR3" s="119">
        <v>10</v>
      </c>
      <c r="BS3" s="122">
        <v>100</v>
      </c>
      <c r="BT3" s="119">
        <v>10</v>
      </c>
    </row>
    <row r="4" spans="1:73" ht="41.45" customHeight="1">
      <c r="A4" s="57" t="s">
        <v>244</v>
      </c>
      <c r="B4" s="84"/>
      <c r="C4" s="58"/>
      <c r="D4" s="58" t="s">
        <v>64</v>
      </c>
      <c r="E4" s="59">
        <v>162.32319881043657</v>
      </c>
      <c r="F4" s="127"/>
      <c r="G4" s="99" t="s">
        <v>373</v>
      </c>
      <c r="H4" s="128"/>
      <c r="I4" s="62" t="s">
        <v>244</v>
      </c>
      <c r="J4" s="74"/>
      <c r="K4" s="129"/>
      <c r="L4" s="62" t="s">
        <v>1118</v>
      </c>
      <c r="M4" s="130">
        <v>1.248476002185529</v>
      </c>
      <c r="N4" s="68">
        <v>7160.6552734375</v>
      </c>
      <c r="O4" s="68">
        <v>1246.2626953125</v>
      </c>
      <c r="P4" s="69"/>
      <c r="Q4" s="70"/>
      <c r="R4" s="70"/>
      <c r="S4" s="131"/>
      <c r="T4" s="71">
        <v>3</v>
      </c>
      <c r="U4" s="71">
        <v>1</v>
      </c>
      <c r="V4" s="72">
        <v>2</v>
      </c>
      <c r="W4" s="72">
        <v>0.5</v>
      </c>
      <c r="X4" s="72">
        <v>0</v>
      </c>
      <c r="Y4" s="72">
        <v>1.723394</v>
      </c>
      <c r="Z4" s="72">
        <v>0</v>
      </c>
      <c r="AA4" s="72">
        <v>0</v>
      </c>
      <c r="AB4" s="65">
        <v>4</v>
      </c>
      <c r="AC4" s="65"/>
      <c r="AD4" s="73"/>
      <c r="AE4" s="84" t="s">
        <v>677</v>
      </c>
      <c r="AF4" s="84">
        <v>470</v>
      </c>
      <c r="AG4" s="84">
        <v>333</v>
      </c>
      <c r="AH4" s="84">
        <v>56</v>
      </c>
      <c r="AI4" s="84">
        <v>34</v>
      </c>
      <c r="AJ4" s="84"/>
      <c r="AK4" s="84" t="s">
        <v>769</v>
      </c>
      <c r="AL4" s="84" t="s">
        <v>834</v>
      </c>
      <c r="AM4" s="84"/>
      <c r="AN4" s="84"/>
      <c r="AO4" s="87">
        <v>43165.869618055556</v>
      </c>
      <c r="AP4" s="84"/>
      <c r="AQ4" s="84" t="b">
        <v>0</v>
      </c>
      <c r="AR4" s="84" t="b">
        <v>0</v>
      </c>
      <c r="AS4" s="84" t="b">
        <v>0</v>
      </c>
      <c r="AT4" s="84" t="s">
        <v>624</v>
      </c>
      <c r="AU4" s="84">
        <v>0</v>
      </c>
      <c r="AV4" s="89" t="s">
        <v>971</v>
      </c>
      <c r="AW4" s="84" t="b">
        <v>0</v>
      </c>
      <c r="AX4" s="84" t="s">
        <v>1002</v>
      </c>
      <c r="AY4" s="89" t="s">
        <v>1024</v>
      </c>
      <c r="AZ4" s="84" t="s">
        <v>66</v>
      </c>
      <c r="BA4" s="83" t="str">
        <f>REPLACE(INDEX(GroupVertices[Group],MATCH(Vertices[[#This Row],[Vertex]],GroupVertices[Vertex],0)),1,1,"")</f>
        <v>8</v>
      </c>
      <c r="BB4" s="71"/>
      <c r="BC4" s="71"/>
      <c r="BD4" s="71"/>
      <c r="BE4" s="71"/>
      <c r="BF4" s="71" t="s">
        <v>354</v>
      </c>
      <c r="BG4" s="71" t="s">
        <v>354</v>
      </c>
      <c r="BH4" s="119" t="s">
        <v>1339</v>
      </c>
      <c r="BI4" s="119" t="s">
        <v>1339</v>
      </c>
      <c r="BJ4" s="119" t="s">
        <v>1391</v>
      </c>
      <c r="BK4" s="119" t="s">
        <v>1391</v>
      </c>
      <c r="BL4" s="71">
        <v>0</v>
      </c>
      <c r="BM4" s="72">
        <v>0</v>
      </c>
      <c r="BN4" s="71">
        <v>0</v>
      </c>
      <c r="BO4" s="72">
        <v>0</v>
      </c>
      <c r="BP4" s="71">
        <v>0</v>
      </c>
      <c r="BQ4" s="72">
        <v>0</v>
      </c>
      <c r="BR4" s="71">
        <v>10</v>
      </c>
      <c r="BS4" s="72">
        <v>100</v>
      </c>
      <c r="BT4" s="71">
        <v>10</v>
      </c>
      <c r="BU4" s="2"/>
    </row>
    <row r="5" spans="1:73" ht="41.45" customHeight="1">
      <c r="A5" s="57" t="s">
        <v>246</v>
      </c>
      <c r="B5" s="84"/>
      <c r="C5" s="58"/>
      <c r="D5" s="58" t="s">
        <v>64</v>
      </c>
      <c r="E5" s="59">
        <v>185.49811110336657</v>
      </c>
      <c r="F5" s="127"/>
      <c r="G5" s="99" t="s">
        <v>375</v>
      </c>
      <c r="H5" s="128"/>
      <c r="I5" s="62" t="s">
        <v>246</v>
      </c>
      <c r="J5" s="74"/>
      <c r="K5" s="129"/>
      <c r="L5" s="62" t="s">
        <v>1120</v>
      </c>
      <c r="M5" s="130">
        <v>19.065402833597293</v>
      </c>
      <c r="N5" s="68">
        <v>7160.6552734375</v>
      </c>
      <c r="O5" s="68">
        <v>704.4093017578125</v>
      </c>
      <c r="P5" s="69"/>
      <c r="Q5" s="70"/>
      <c r="R5" s="70"/>
      <c r="S5" s="131"/>
      <c r="T5" s="71">
        <v>0</v>
      </c>
      <c r="U5" s="71">
        <v>1</v>
      </c>
      <c r="V5" s="72">
        <v>0</v>
      </c>
      <c r="W5" s="72">
        <v>0.333333</v>
      </c>
      <c r="X5" s="72">
        <v>0</v>
      </c>
      <c r="Y5" s="72">
        <v>0.638294</v>
      </c>
      <c r="Z5" s="72">
        <v>0</v>
      </c>
      <c r="AA5" s="72">
        <v>0</v>
      </c>
      <c r="AB5" s="65">
        <v>5</v>
      </c>
      <c r="AC5" s="65"/>
      <c r="AD5" s="73"/>
      <c r="AE5" s="84" t="s">
        <v>679</v>
      </c>
      <c r="AF5" s="84">
        <v>22974</v>
      </c>
      <c r="AG5" s="84">
        <v>24139</v>
      </c>
      <c r="AH5" s="84">
        <v>274773</v>
      </c>
      <c r="AI5" s="84">
        <v>36846</v>
      </c>
      <c r="AJ5" s="84"/>
      <c r="AK5" s="84" t="s">
        <v>771</v>
      </c>
      <c r="AL5" s="84" t="s">
        <v>837</v>
      </c>
      <c r="AM5" s="84"/>
      <c r="AN5" s="84"/>
      <c r="AO5" s="87">
        <v>41526.09813657407</v>
      </c>
      <c r="AP5" s="89" t="s">
        <v>913</v>
      </c>
      <c r="AQ5" s="84" t="b">
        <v>0</v>
      </c>
      <c r="AR5" s="84" t="b">
        <v>0</v>
      </c>
      <c r="AS5" s="84" t="b">
        <v>0</v>
      </c>
      <c r="AT5" s="84" t="s">
        <v>970</v>
      </c>
      <c r="AU5" s="84">
        <v>55</v>
      </c>
      <c r="AV5" s="89" t="s">
        <v>976</v>
      </c>
      <c r="AW5" s="84" t="b">
        <v>0</v>
      </c>
      <c r="AX5" s="84" t="s">
        <v>1002</v>
      </c>
      <c r="AY5" s="89" t="s">
        <v>1026</v>
      </c>
      <c r="AZ5" s="84" t="s">
        <v>66</v>
      </c>
      <c r="BA5" s="83" t="str">
        <f>REPLACE(INDEX(GroupVertices[Group],MATCH(Vertices[[#This Row],[Vertex]],GroupVertices[Vertex],0)),1,1,"")</f>
        <v>8</v>
      </c>
      <c r="BB5" s="71"/>
      <c r="BC5" s="71"/>
      <c r="BD5" s="71"/>
      <c r="BE5" s="71"/>
      <c r="BF5" s="71" t="s">
        <v>354</v>
      </c>
      <c r="BG5" s="71" t="s">
        <v>354</v>
      </c>
      <c r="BH5" s="119" t="s">
        <v>1339</v>
      </c>
      <c r="BI5" s="119" t="s">
        <v>1339</v>
      </c>
      <c r="BJ5" s="119" t="s">
        <v>1391</v>
      </c>
      <c r="BK5" s="119" t="s">
        <v>1391</v>
      </c>
      <c r="BL5" s="71">
        <v>0</v>
      </c>
      <c r="BM5" s="72">
        <v>0</v>
      </c>
      <c r="BN5" s="71">
        <v>0</v>
      </c>
      <c r="BO5" s="72">
        <v>0</v>
      </c>
      <c r="BP5" s="71">
        <v>0</v>
      </c>
      <c r="BQ5" s="72">
        <v>0</v>
      </c>
      <c r="BR5" s="71">
        <v>10</v>
      </c>
      <c r="BS5" s="72">
        <v>100</v>
      </c>
      <c r="BT5" s="71">
        <v>10</v>
      </c>
      <c r="BU5" s="2"/>
    </row>
    <row r="6" spans="1:73" ht="41.45" customHeight="1">
      <c r="A6" s="57" t="s">
        <v>247</v>
      </c>
      <c r="B6" s="84"/>
      <c r="C6" s="58"/>
      <c r="D6" s="58" t="s">
        <v>64</v>
      </c>
      <c r="E6" s="59">
        <v>162.66099997676633</v>
      </c>
      <c r="F6" s="127"/>
      <c r="G6" s="99" t="s">
        <v>376</v>
      </c>
      <c r="H6" s="128"/>
      <c r="I6" s="62" t="s">
        <v>247</v>
      </c>
      <c r="J6" s="74"/>
      <c r="K6" s="129"/>
      <c r="L6" s="62" t="s">
        <v>1121</v>
      </c>
      <c r="M6" s="130">
        <v>1.5081783297710067</v>
      </c>
      <c r="N6" s="68">
        <v>7724.94189453125</v>
      </c>
      <c r="O6" s="68">
        <v>3467.861328125</v>
      </c>
      <c r="P6" s="69"/>
      <c r="Q6" s="70"/>
      <c r="R6" s="70"/>
      <c r="S6" s="131"/>
      <c r="T6" s="71">
        <v>0</v>
      </c>
      <c r="U6" s="71">
        <v>2</v>
      </c>
      <c r="V6" s="72">
        <v>0</v>
      </c>
      <c r="W6" s="72">
        <v>0.125</v>
      </c>
      <c r="X6" s="72">
        <v>0</v>
      </c>
      <c r="Y6" s="72">
        <v>0.666094</v>
      </c>
      <c r="Z6" s="72">
        <v>0.5</v>
      </c>
      <c r="AA6" s="72">
        <v>0</v>
      </c>
      <c r="AB6" s="65">
        <v>6</v>
      </c>
      <c r="AC6" s="65"/>
      <c r="AD6" s="73"/>
      <c r="AE6" s="84" t="s">
        <v>680</v>
      </c>
      <c r="AF6" s="84">
        <v>5002</v>
      </c>
      <c r="AG6" s="84">
        <v>680</v>
      </c>
      <c r="AH6" s="84">
        <v>61477</v>
      </c>
      <c r="AI6" s="84">
        <v>26771</v>
      </c>
      <c r="AJ6" s="84"/>
      <c r="AK6" s="84" t="s">
        <v>772</v>
      </c>
      <c r="AL6" s="84"/>
      <c r="AM6" s="84"/>
      <c r="AN6" s="84"/>
      <c r="AO6" s="87">
        <v>40944.09193287037</v>
      </c>
      <c r="AP6" s="84"/>
      <c r="AQ6" s="84" t="b">
        <v>1</v>
      </c>
      <c r="AR6" s="84" t="b">
        <v>0</v>
      </c>
      <c r="AS6" s="84" t="b">
        <v>0</v>
      </c>
      <c r="AT6" s="84" t="s">
        <v>624</v>
      </c>
      <c r="AU6" s="84">
        <v>2</v>
      </c>
      <c r="AV6" s="89" t="s">
        <v>971</v>
      </c>
      <c r="AW6" s="84" t="b">
        <v>0</v>
      </c>
      <c r="AX6" s="84" t="s">
        <v>1002</v>
      </c>
      <c r="AY6" s="89" t="s">
        <v>1027</v>
      </c>
      <c r="AZ6" s="84" t="s">
        <v>66</v>
      </c>
      <c r="BA6" s="83" t="str">
        <f>REPLACE(INDEX(GroupVertices[Group],MATCH(Vertices[[#This Row],[Vertex]],GroupVertices[Vertex],0)),1,1,"")</f>
        <v>6</v>
      </c>
      <c r="BB6" s="71"/>
      <c r="BC6" s="71"/>
      <c r="BD6" s="71"/>
      <c r="BE6" s="71"/>
      <c r="BF6" s="71"/>
      <c r="BG6" s="71"/>
      <c r="BH6" s="119" t="s">
        <v>1437</v>
      </c>
      <c r="BI6" s="119" t="s">
        <v>1437</v>
      </c>
      <c r="BJ6" s="119" t="s">
        <v>1455</v>
      </c>
      <c r="BK6" s="119" t="s">
        <v>1455</v>
      </c>
      <c r="BL6" s="71">
        <v>0</v>
      </c>
      <c r="BM6" s="72">
        <v>0</v>
      </c>
      <c r="BN6" s="71">
        <v>0</v>
      </c>
      <c r="BO6" s="72">
        <v>0</v>
      </c>
      <c r="BP6" s="71">
        <v>0</v>
      </c>
      <c r="BQ6" s="72">
        <v>0</v>
      </c>
      <c r="BR6" s="71">
        <v>49</v>
      </c>
      <c r="BS6" s="72">
        <v>100</v>
      </c>
      <c r="BT6" s="71">
        <v>49</v>
      </c>
      <c r="BU6" s="2"/>
    </row>
    <row r="7" spans="1:73" ht="41.45" customHeight="1">
      <c r="A7" s="57" t="s">
        <v>249</v>
      </c>
      <c r="B7" s="84"/>
      <c r="C7" s="58"/>
      <c r="D7" s="58" t="s">
        <v>64</v>
      </c>
      <c r="E7" s="59">
        <v>162.14310308775353</v>
      </c>
      <c r="F7" s="127"/>
      <c r="G7" s="99" t="s">
        <v>378</v>
      </c>
      <c r="H7" s="128"/>
      <c r="I7" s="62" t="s">
        <v>249</v>
      </c>
      <c r="J7" s="74"/>
      <c r="K7" s="129"/>
      <c r="L7" s="62" t="s">
        <v>1098</v>
      </c>
      <c r="M7" s="130">
        <v>1.1100179889194963</v>
      </c>
      <c r="N7" s="68">
        <v>8271.5361328125</v>
      </c>
      <c r="O7" s="68">
        <v>4467.16455078125</v>
      </c>
      <c r="P7" s="69"/>
      <c r="Q7" s="70"/>
      <c r="R7" s="70"/>
      <c r="S7" s="131"/>
      <c r="T7" s="71">
        <v>5</v>
      </c>
      <c r="U7" s="71">
        <v>2</v>
      </c>
      <c r="V7" s="72">
        <v>6</v>
      </c>
      <c r="W7" s="72">
        <v>0.2</v>
      </c>
      <c r="X7" s="72">
        <v>0</v>
      </c>
      <c r="Y7" s="72">
        <v>1.798452</v>
      </c>
      <c r="Z7" s="72">
        <v>0.2</v>
      </c>
      <c r="AA7" s="72">
        <v>0</v>
      </c>
      <c r="AB7" s="65">
        <v>7</v>
      </c>
      <c r="AC7" s="65"/>
      <c r="AD7" s="73"/>
      <c r="AE7" s="84" t="s">
        <v>657</v>
      </c>
      <c r="AF7" s="84">
        <v>1212</v>
      </c>
      <c r="AG7" s="84">
        <v>148</v>
      </c>
      <c r="AH7" s="84">
        <v>1733</v>
      </c>
      <c r="AI7" s="84">
        <v>3377</v>
      </c>
      <c r="AJ7" s="84"/>
      <c r="AK7" s="84" t="s">
        <v>750</v>
      </c>
      <c r="AL7" s="84" t="s">
        <v>825</v>
      </c>
      <c r="AM7" s="84"/>
      <c r="AN7" s="84"/>
      <c r="AO7" s="87">
        <v>42266.47356481481</v>
      </c>
      <c r="AP7" s="89" t="s">
        <v>895</v>
      </c>
      <c r="AQ7" s="84" t="b">
        <v>1</v>
      </c>
      <c r="AR7" s="84" t="b">
        <v>0</v>
      </c>
      <c r="AS7" s="84" t="b">
        <v>0</v>
      </c>
      <c r="AT7" s="84" t="s">
        <v>969</v>
      </c>
      <c r="AU7" s="84">
        <v>0</v>
      </c>
      <c r="AV7" s="89" t="s">
        <v>971</v>
      </c>
      <c r="AW7" s="84" t="b">
        <v>0</v>
      </c>
      <c r="AX7" s="84" t="s">
        <v>1002</v>
      </c>
      <c r="AY7" s="89" t="s">
        <v>1004</v>
      </c>
      <c r="AZ7" s="84" t="s">
        <v>66</v>
      </c>
      <c r="BA7" s="83" t="str">
        <f>REPLACE(INDEX(GroupVertices[Group],MATCH(Vertices[[#This Row],[Vertex]],GroupVertices[Vertex],0)),1,1,"")</f>
        <v>6</v>
      </c>
      <c r="BB7" s="71" t="s">
        <v>345</v>
      </c>
      <c r="BC7" s="71" t="s">
        <v>345</v>
      </c>
      <c r="BD7" s="71" t="s">
        <v>350</v>
      </c>
      <c r="BE7" s="71" t="s">
        <v>350</v>
      </c>
      <c r="BF7" s="71" t="s">
        <v>1432</v>
      </c>
      <c r="BG7" s="71" t="s">
        <v>357</v>
      </c>
      <c r="BH7" s="119" t="s">
        <v>1438</v>
      </c>
      <c r="BI7" s="119" t="s">
        <v>1437</v>
      </c>
      <c r="BJ7" s="119" t="s">
        <v>1455</v>
      </c>
      <c r="BK7" s="119" t="s">
        <v>1455</v>
      </c>
      <c r="BL7" s="71">
        <v>0</v>
      </c>
      <c r="BM7" s="72">
        <v>0</v>
      </c>
      <c r="BN7" s="71">
        <v>0</v>
      </c>
      <c r="BO7" s="72">
        <v>0</v>
      </c>
      <c r="BP7" s="71">
        <v>0</v>
      </c>
      <c r="BQ7" s="72">
        <v>0</v>
      </c>
      <c r="BR7" s="71">
        <v>53</v>
      </c>
      <c r="BS7" s="72">
        <v>100</v>
      </c>
      <c r="BT7" s="71">
        <v>53</v>
      </c>
      <c r="BU7" s="2"/>
    </row>
    <row r="8" spans="1:73" ht="41.45" customHeight="1">
      <c r="A8" s="57" t="s">
        <v>314</v>
      </c>
      <c r="B8" s="84"/>
      <c r="C8" s="58"/>
      <c r="D8" s="58" t="s">
        <v>64</v>
      </c>
      <c r="E8" s="59">
        <v>230.90462349852467</v>
      </c>
      <c r="F8" s="127"/>
      <c r="G8" s="99" t="s">
        <v>981</v>
      </c>
      <c r="H8" s="128"/>
      <c r="I8" s="62" t="s">
        <v>314</v>
      </c>
      <c r="J8" s="74"/>
      <c r="K8" s="129"/>
      <c r="L8" s="62" t="s">
        <v>1099</v>
      </c>
      <c r="M8" s="130">
        <v>53.974035875584136</v>
      </c>
      <c r="N8" s="68">
        <v>8868.8896484375</v>
      </c>
      <c r="O8" s="68">
        <v>4490.0966796875</v>
      </c>
      <c r="P8" s="69"/>
      <c r="Q8" s="70"/>
      <c r="R8" s="70"/>
      <c r="S8" s="131"/>
      <c r="T8" s="71">
        <v>5</v>
      </c>
      <c r="U8" s="71">
        <v>0</v>
      </c>
      <c r="V8" s="72">
        <v>6</v>
      </c>
      <c r="W8" s="72">
        <v>0.2</v>
      </c>
      <c r="X8" s="72">
        <v>0</v>
      </c>
      <c r="Y8" s="72">
        <v>1.537138</v>
      </c>
      <c r="Z8" s="72">
        <v>0.2</v>
      </c>
      <c r="AA8" s="72">
        <v>0</v>
      </c>
      <c r="AB8" s="65">
        <v>8</v>
      </c>
      <c r="AC8" s="65"/>
      <c r="AD8" s="73"/>
      <c r="AE8" s="84" t="s">
        <v>658</v>
      </c>
      <c r="AF8" s="84">
        <v>2131</v>
      </c>
      <c r="AG8" s="84">
        <v>70782</v>
      </c>
      <c r="AH8" s="84">
        <v>12901</v>
      </c>
      <c r="AI8" s="84">
        <v>12054</v>
      </c>
      <c r="AJ8" s="84"/>
      <c r="AK8" s="84" t="s">
        <v>751</v>
      </c>
      <c r="AL8" s="84"/>
      <c r="AM8" s="89" t="s">
        <v>872</v>
      </c>
      <c r="AN8" s="84"/>
      <c r="AO8" s="87">
        <v>42439.63690972222</v>
      </c>
      <c r="AP8" s="89" t="s">
        <v>896</v>
      </c>
      <c r="AQ8" s="84" t="b">
        <v>1</v>
      </c>
      <c r="AR8" s="84" t="b">
        <v>0</v>
      </c>
      <c r="AS8" s="84" t="b">
        <v>0</v>
      </c>
      <c r="AT8" s="84" t="s">
        <v>624</v>
      </c>
      <c r="AU8" s="84">
        <v>271</v>
      </c>
      <c r="AV8" s="84"/>
      <c r="AW8" s="84" t="b">
        <v>1</v>
      </c>
      <c r="AX8" s="84" t="s">
        <v>1002</v>
      </c>
      <c r="AY8" s="89" t="s">
        <v>1005</v>
      </c>
      <c r="AZ8" s="84" t="s">
        <v>65</v>
      </c>
      <c r="BA8" s="83" t="str">
        <f>REPLACE(INDEX(GroupVertices[Group],MATCH(Vertices[[#This Row],[Vertex]],GroupVertices[Vertex],0)),1,1,"")</f>
        <v>6</v>
      </c>
      <c r="BB8" s="71"/>
      <c r="BC8" s="71"/>
      <c r="BD8" s="71"/>
      <c r="BE8" s="71"/>
      <c r="BF8" s="71"/>
      <c r="BG8" s="71"/>
      <c r="BH8" s="71"/>
      <c r="BI8" s="71"/>
      <c r="BJ8" s="71"/>
      <c r="BK8" s="71"/>
      <c r="BL8" s="71"/>
      <c r="BM8" s="72"/>
      <c r="BN8" s="71"/>
      <c r="BO8" s="72"/>
      <c r="BP8" s="71"/>
      <c r="BQ8" s="72"/>
      <c r="BR8" s="71"/>
      <c r="BS8" s="72"/>
      <c r="BT8" s="71"/>
      <c r="BU8" s="2"/>
    </row>
    <row r="9" spans="1:73" ht="41.45" customHeight="1">
      <c r="A9" s="57" t="s">
        <v>248</v>
      </c>
      <c r="B9" s="84"/>
      <c r="C9" s="58"/>
      <c r="D9" s="58" t="s">
        <v>64</v>
      </c>
      <c r="E9" s="59">
        <v>162.31930484886504</v>
      </c>
      <c r="F9" s="127"/>
      <c r="G9" s="99" t="s">
        <v>377</v>
      </c>
      <c r="H9" s="128"/>
      <c r="I9" s="62" t="s">
        <v>248</v>
      </c>
      <c r="J9" s="74"/>
      <c r="K9" s="129"/>
      <c r="L9" s="62" t="s">
        <v>1125</v>
      </c>
      <c r="M9" s="130">
        <v>1.2454823154122094</v>
      </c>
      <c r="N9" s="68">
        <v>9497.3779296875</v>
      </c>
      <c r="O9" s="68">
        <v>3544.75439453125</v>
      </c>
      <c r="P9" s="69"/>
      <c r="Q9" s="70"/>
      <c r="R9" s="70"/>
      <c r="S9" s="131"/>
      <c r="T9" s="71">
        <v>0</v>
      </c>
      <c r="U9" s="71">
        <v>2</v>
      </c>
      <c r="V9" s="72">
        <v>0</v>
      </c>
      <c r="W9" s="72">
        <v>0.125</v>
      </c>
      <c r="X9" s="72">
        <v>0</v>
      </c>
      <c r="Y9" s="72">
        <v>0.666094</v>
      </c>
      <c r="Z9" s="72">
        <v>0.5</v>
      </c>
      <c r="AA9" s="72">
        <v>0</v>
      </c>
      <c r="AB9" s="65">
        <v>9</v>
      </c>
      <c r="AC9" s="65"/>
      <c r="AD9" s="73"/>
      <c r="AE9" s="84" t="s">
        <v>684</v>
      </c>
      <c r="AF9" s="84">
        <v>25</v>
      </c>
      <c r="AG9" s="84">
        <v>329</v>
      </c>
      <c r="AH9" s="84">
        <v>34670</v>
      </c>
      <c r="AI9" s="84">
        <v>33762</v>
      </c>
      <c r="AJ9" s="84"/>
      <c r="AK9" s="84"/>
      <c r="AL9" s="84"/>
      <c r="AM9" s="84"/>
      <c r="AN9" s="84"/>
      <c r="AO9" s="87">
        <v>43231.86363425926</v>
      </c>
      <c r="AP9" s="84"/>
      <c r="AQ9" s="84" t="b">
        <v>1</v>
      </c>
      <c r="AR9" s="84" t="b">
        <v>0</v>
      </c>
      <c r="AS9" s="84" t="b">
        <v>0</v>
      </c>
      <c r="AT9" s="84" t="s">
        <v>969</v>
      </c>
      <c r="AU9" s="84">
        <v>0</v>
      </c>
      <c r="AV9" s="84"/>
      <c r="AW9" s="84" t="b">
        <v>0</v>
      </c>
      <c r="AX9" s="84" t="s">
        <v>1002</v>
      </c>
      <c r="AY9" s="89" t="s">
        <v>1031</v>
      </c>
      <c r="AZ9" s="84" t="s">
        <v>66</v>
      </c>
      <c r="BA9" s="83" t="str">
        <f>REPLACE(INDEX(GroupVertices[Group],MATCH(Vertices[[#This Row],[Vertex]],GroupVertices[Vertex],0)),1,1,"")</f>
        <v>6</v>
      </c>
      <c r="BB9" s="71"/>
      <c r="BC9" s="71"/>
      <c r="BD9" s="71"/>
      <c r="BE9" s="71"/>
      <c r="BF9" s="71"/>
      <c r="BG9" s="71"/>
      <c r="BH9" s="119" t="s">
        <v>1437</v>
      </c>
      <c r="BI9" s="119" t="s">
        <v>1437</v>
      </c>
      <c r="BJ9" s="119" t="s">
        <v>1455</v>
      </c>
      <c r="BK9" s="119" t="s">
        <v>1455</v>
      </c>
      <c r="BL9" s="71">
        <v>0</v>
      </c>
      <c r="BM9" s="72">
        <v>0</v>
      </c>
      <c r="BN9" s="71">
        <v>0</v>
      </c>
      <c r="BO9" s="72">
        <v>0</v>
      </c>
      <c r="BP9" s="71">
        <v>0</v>
      </c>
      <c r="BQ9" s="72">
        <v>0</v>
      </c>
      <c r="BR9" s="71">
        <v>49</v>
      </c>
      <c r="BS9" s="72">
        <v>100</v>
      </c>
      <c r="BT9" s="71">
        <v>49</v>
      </c>
      <c r="BU9" s="2"/>
    </row>
    <row r="10" spans="1:73" ht="41.45" customHeight="1">
      <c r="A10" s="57" t="s">
        <v>233</v>
      </c>
      <c r="B10" s="84"/>
      <c r="C10" s="58"/>
      <c r="D10" s="58" t="s">
        <v>64</v>
      </c>
      <c r="E10" s="59">
        <v>162.491612648405</v>
      </c>
      <c r="F10" s="127"/>
      <c r="G10" s="99" t="s">
        <v>366</v>
      </c>
      <c r="H10" s="128"/>
      <c r="I10" s="62" t="s">
        <v>233</v>
      </c>
      <c r="J10" s="74"/>
      <c r="K10" s="129"/>
      <c r="L10" s="62" t="s">
        <v>1097</v>
      </c>
      <c r="M10" s="130">
        <v>1.377952955131603</v>
      </c>
      <c r="N10" s="68">
        <v>9414.6865234375</v>
      </c>
      <c r="O10" s="68">
        <v>5490.7802734375</v>
      </c>
      <c r="P10" s="69"/>
      <c r="Q10" s="70"/>
      <c r="R10" s="70"/>
      <c r="S10" s="131"/>
      <c r="T10" s="71">
        <v>0</v>
      </c>
      <c r="U10" s="71">
        <v>2</v>
      </c>
      <c r="V10" s="72">
        <v>0</v>
      </c>
      <c r="W10" s="72">
        <v>0.125</v>
      </c>
      <c r="X10" s="72">
        <v>0</v>
      </c>
      <c r="Y10" s="72">
        <v>0.666094</v>
      </c>
      <c r="Z10" s="72">
        <v>0.5</v>
      </c>
      <c r="AA10" s="72">
        <v>0</v>
      </c>
      <c r="AB10" s="65">
        <v>10</v>
      </c>
      <c r="AC10" s="65"/>
      <c r="AD10" s="73"/>
      <c r="AE10" s="84" t="s">
        <v>656</v>
      </c>
      <c r="AF10" s="84">
        <v>141</v>
      </c>
      <c r="AG10" s="84">
        <v>506</v>
      </c>
      <c r="AH10" s="84">
        <v>46324</v>
      </c>
      <c r="AI10" s="84">
        <v>28719</v>
      </c>
      <c r="AJ10" s="84"/>
      <c r="AK10" s="84"/>
      <c r="AL10" s="84"/>
      <c r="AM10" s="84"/>
      <c r="AN10" s="84"/>
      <c r="AO10" s="87">
        <v>40616.66652777778</v>
      </c>
      <c r="AP10" s="84"/>
      <c r="AQ10" s="84" t="b">
        <v>1</v>
      </c>
      <c r="AR10" s="84" t="b">
        <v>1</v>
      </c>
      <c r="AS10" s="84" t="b">
        <v>0</v>
      </c>
      <c r="AT10" s="84" t="s">
        <v>624</v>
      </c>
      <c r="AU10" s="84">
        <v>0</v>
      </c>
      <c r="AV10" s="89" t="s">
        <v>971</v>
      </c>
      <c r="AW10" s="84" t="b">
        <v>0</v>
      </c>
      <c r="AX10" s="84" t="s">
        <v>1002</v>
      </c>
      <c r="AY10" s="89" t="s">
        <v>1003</v>
      </c>
      <c r="AZ10" s="84" t="s">
        <v>66</v>
      </c>
      <c r="BA10" s="83" t="str">
        <f>REPLACE(INDEX(GroupVertices[Group],MATCH(Vertices[[#This Row],[Vertex]],GroupVertices[Vertex],0)),1,1,"")</f>
        <v>6</v>
      </c>
      <c r="BB10" s="71"/>
      <c r="BC10" s="71"/>
      <c r="BD10" s="71"/>
      <c r="BE10" s="71"/>
      <c r="BF10" s="71"/>
      <c r="BG10" s="71"/>
      <c r="BH10" s="119" t="s">
        <v>1437</v>
      </c>
      <c r="BI10" s="119" t="s">
        <v>1437</v>
      </c>
      <c r="BJ10" s="119" t="s">
        <v>1455</v>
      </c>
      <c r="BK10" s="119" t="s">
        <v>1455</v>
      </c>
      <c r="BL10" s="71">
        <v>0</v>
      </c>
      <c r="BM10" s="72">
        <v>0</v>
      </c>
      <c r="BN10" s="71">
        <v>0</v>
      </c>
      <c r="BO10" s="72">
        <v>0</v>
      </c>
      <c r="BP10" s="71">
        <v>0</v>
      </c>
      <c r="BQ10" s="72">
        <v>0</v>
      </c>
      <c r="BR10" s="71">
        <v>49</v>
      </c>
      <c r="BS10" s="72">
        <v>100</v>
      </c>
      <c r="BT10" s="71">
        <v>49</v>
      </c>
      <c r="BU10" s="2"/>
    </row>
    <row r="11" spans="1:73" ht="41.45" customHeight="1">
      <c r="A11" s="57" t="s">
        <v>284</v>
      </c>
      <c r="B11" s="84"/>
      <c r="C11" s="58"/>
      <c r="D11" s="58" t="s">
        <v>64</v>
      </c>
      <c r="E11" s="59">
        <v>203.72671871006713</v>
      </c>
      <c r="F11" s="127"/>
      <c r="G11" s="99" t="s">
        <v>997</v>
      </c>
      <c r="H11" s="128"/>
      <c r="I11" s="62" t="s">
        <v>284</v>
      </c>
      <c r="J11" s="74"/>
      <c r="K11" s="129"/>
      <c r="L11" s="62" t="s">
        <v>1128</v>
      </c>
      <c r="M11" s="130">
        <v>33.0795990411998</v>
      </c>
      <c r="N11" s="68">
        <v>9112.80078125</v>
      </c>
      <c r="O11" s="68">
        <v>704.4093017578125</v>
      </c>
      <c r="P11" s="69"/>
      <c r="Q11" s="70"/>
      <c r="R11" s="70"/>
      <c r="S11" s="131"/>
      <c r="T11" s="71">
        <v>2</v>
      </c>
      <c r="U11" s="71">
        <v>1</v>
      </c>
      <c r="V11" s="72">
        <v>0</v>
      </c>
      <c r="W11" s="72">
        <v>1</v>
      </c>
      <c r="X11" s="72">
        <v>0</v>
      </c>
      <c r="Y11" s="72">
        <v>1.298238</v>
      </c>
      <c r="Z11" s="72">
        <v>0</v>
      </c>
      <c r="AA11" s="72">
        <v>0</v>
      </c>
      <c r="AB11" s="65">
        <v>11</v>
      </c>
      <c r="AC11" s="65"/>
      <c r="AD11" s="73"/>
      <c r="AE11" s="84" t="s">
        <v>687</v>
      </c>
      <c r="AF11" s="84">
        <v>627</v>
      </c>
      <c r="AG11" s="84">
        <v>42864</v>
      </c>
      <c r="AH11" s="84">
        <v>117761</v>
      </c>
      <c r="AI11" s="84">
        <v>1110</v>
      </c>
      <c r="AJ11" s="84"/>
      <c r="AK11" s="84" t="s">
        <v>777</v>
      </c>
      <c r="AL11" s="84" t="s">
        <v>840</v>
      </c>
      <c r="AM11" s="84"/>
      <c r="AN11" s="84"/>
      <c r="AO11" s="87">
        <v>40940.54146990741</v>
      </c>
      <c r="AP11" s="89" t="s">
        <v>918</v>
      </c>
      <c r="AQ11" s="84" t="b">
        <v>0</v>
      </c>
      <c r="AR11" s="84" t="b">
        <v>0</v>
      </c>
      <c r="AS11" s="84" t="b">
        <v>1</v>
      </c>
      <c r="AT11" s="84" t="s">
        <v>969</v>
      </c>
      <c r="AU11" s="84">
        <v>242</v>
      </c>
      <c r="AV11" s="89" t="s">
        <v>976</v>
      </c>
      <c r="AW11" s="84" t="b">
        <v>0</v>
      </c>
      <c r="AX11" s="84" t="s">
        <v>1002</v>
      </c>
      <c r="AY11" s="89" t="s">
        <v>1034</v>
      </c>
      <c r="AZ11" s="84" t="s">
        <v>66</v>
      </c>
      <c r="BA11" s="83" t="str">
        <f>REPLACE(INDEX(GroupVertices[Group],MATCH(Vertices[[#This Row],[Vertex]],GroupVertices[Vertex],0)),1,1,"")</f>
        <v>9</v>
      </c>
      <c r="BB11" s="71"/>
      <c r="BC11" s="71"/>
      <c r="BD11" s="71"/>
      <c r="BE11" s="71"/>
      <c r="BF11" s="71" t="s">
        <v>354</v>
      </c>
      <c r="BG11" s="71" t="s">
        <v>354</v>
      </c>
      <c r="BH11" s="119" t="s">
        <v>1445</v>
      </c>
      <c r="BI11" s="119" t="s">
        <v>1445</v>
      </c>
      <c r="BJ11" s="119" t="s">
        <v>1460</v>
      </c>
      <c r="BK11" s="119" t="s">
        <v>1460</v>
      </c>
      <c r="BL11" s="71">
        <v>0</v>
      </c>
      <c r="BM11" s="72">
        <v>0</v>
      </c>
      <c r="BN11" s="71">
        <v>0</v>
      </c>
      <c r="BO11" s="72">
        <v>0</v>
      </c>
      <c r="BP11" s="71">
        <v>0</v>
      </c>
      <c r="BQ11" s="72">
        <v>0</v>
      </c>
      <c r="BR11" s="71">
        <v>13</v>
      </c>
      <c r="BS11" s="72">
        <v>100</v>
      </c>
      <c r="BT11" s="71">
        <v>13</v>
      </c>
      <c r="BU11" s="2"/>
    </row>
    <row r="12" spans="1:73" ht="41.45" customHeight="1">
      <c r="A12" s="57" t="s">
        <v>251</v>
      </c>
      <c r="B12" s="84"/>
      <c r="C12" s="58"/>
      <c r="D12" s="58" t="s">
        <v>64</v>
      </c>
      <c r="E12" s="59">
        <v>162.0360191445366</v>
      </c>
      <c r="F12" s="127"/>
      <c r="G12" s="99" t="s">
        <v>996</v>
      </c>
      <c r="H12" s="128"/>
      <c r="I12" s="62" t="s">
        <v>251</v>
      </c>
      <c r="J12" s="74"/>
      <c r="K12" s="129"/>
      <c r="L12" s="62" t="s">
        <v>1127</v>
      </c>
      <c r="M12" s="130">
        <v>1.0276916026532066</v>
      </c>
      <c r="N12" s="68">
        <v>9112.80078125</v>
      </c>
      <c r="O12" s="68">
        <v>1246.2626953125</v>
      </c>
      <c r="P12" s="69"/>
      <c r="Q12" s="70"/>
      <c r="R12" s="70"/>
      <c r="S12" s="131"/>
      <c r="T12" s="71">
        <v>0</v>
      </c>
      <c r="U12" s="71">
        <v>1</v>
      </c>
      <c r="V12" s="72">
        <v>0</v>
      </c>
      <c r="W12" s="72">
        <v>1</v>
      </c>
      <c r="X12" s="72">
        <v>0</v>
      </c>
      <c r="Y12" s="72">
        <v>0.70175</v>
      </c>
      <c r="Z12" s="72">
        <v>0</v>
      </c>
      <c r="AA12" s="72">
        <v>0</v>
      </c>
      <c r="AB12" s="65">
        <v>12</v>
      </c>
      <c r="AC12" s="65"/>
      <c r="AD12" s="73"/>
      <c r="AE12" s="84" t="s">
        <v>686</v>
      </c>
      <c r="AF12" s="84">
        <v>921</v>
      </c>
      <c r="AG12" s="84">
        <v>38</v>
      </c>
      <c r="AH12" s="84">
        <v>1204</v>
      </c>
      <c r="AI12" s="84">
        <v>1751</v>
      </c>
      <c r="AJ12" s="84"/>
      <c r="AK12" s="84"/>
      <c r="AL12" s="84"/>
      <c r="AM12" s="84"/>
      <c r="AN12" s="84"/>
      <c r="AO12" s="87">
        <v>42931.63061342593</v>
      </c>
      <c r="AP12" s="84"/>
      <c r="AQ12" s="84" t="b">
        <v>1</v>
      </c>
      <c r="AR12" s="84" t="b">
        <v>0</v>
      </c>
      <c r="AS12" s="84" t="b">
        <v>0</v>
      </c>
      <c r="AT12" s="84" t="s">
        <v>624</v>
      </c>
      <c r="AU12" s="84">
        <v>0</v>
      </c>
      <c r="AV12" s="84"/>
      <c r="AW12" s="84" t="b">
        <v>0</v>
      </c>
      <c r="AX12" s="84" t="s">
        <v>1002</v>
      </c>
      <c r="AY12" s="89" t="s">
        <v>1033</v>
      </c>
      <c r="AZ12" s="84" t="s">
        <v>66</v>
      </c>
      <c r="BA12" s="83" t="str">
        <f>REPLACE(INDEX(GroupVertices[Group],MATCH(Vertices[[#This Row],[Vertex]],GroupVertices[Vertex],0)),1,1,"")</f>
        <v>9</v>
      </c>
      <c r="BB12" s="71"/>
      <c r="BC12" s="71"/>
      <c r="BD12" s="71"/>
      <c r="BE12" s="71"/>
      <c r="BF12" s="71" t="s">
        <v>354</v>
      </c>
      <c r="BG12" s="71" t="s">
        <v>354</v>
      </c>
      <c r="BH12" s="119" t="s">
        <v>1445</v>
      </c>
      <c r="BI12" s="119" t="s">
        <v>1445</v>
      </c>
      <c r="BJ12" s="119" t="s">
        <v>1460</v>
      </c>
      <c r="BK12" s="119" t="s">
        <v>1460</v>
      </c>
      <c r="BL12" s="71">
        <v>0</v>
      </c>
      <c r="BM12" s="72">
        <v>0</v>
      </c>
      <c r="BN12" s="71">
        <v>0</v>
      </c>
      <c r="BO12" s="72">
        <v>0</v>
      </c>
      <c r="BP12" s="71">
        <v>0</v>
      </c>
      <c r="BQ12" s="72">
        <v>0</v>
      </c>
      <c r="BR12" s="71">
        <v>13</v>
      </c>
      <c r="BS12" s="72">
        <v>100</v>
      </c>
      <c r="BT12" s="71">
        <v>13</v>
      </c>
      <c r="BU12" s="2"/>
    </row>
    <row r="13" spans="1:73" ht="41.45" customHeight="1">
      <c r="A13" s="57" t="s">
        <v>288</v>
      </c>
      <c r="B13" s="84"/>
      <c r="C13" s="58"/>
      <c r="D13" s="58" t="s">
        <v>64</v>
      </c>
      <c r="E13" s="59">
        <v>162.13628865500337</v>
      </c>
      <c r="F13" s="127"/>
      <c r="G13" s="99" t="s">
        <v>402</v>
      </c>
      <c r="H13" s="128"/>
      <c r="I13" s="62" t="s">
        <v>288</v>
      </c>
      <c r="J13" s="74"/>
      <c r="K13" s="129"/>
      <c r="L13" s="62" t="s">
        <v>1162</v>
      </c>
      <c r="M13" s="130">
        <v>1.104779037066187</v>
      </c>
      <c r="N13" s="68">
        <v>2561.426513671875</v>
      </c>
      <c r="O13" s="68">
        <v>9284.3134765625</v>
      </c>
      <c r="P13" s="69"/>
      <c r="Q13" s="70"/>
      <c r="R13" s="70"/>
      <c r="S13" s="131"/>
      <c r="T13" s="71">
        <v>0</v>
      </c>
      <c r="U13" s="71">
        <v>2</v>
      </c>
      <c r="V13" s="72">
        <v>0</v>
      </c>
      <c r="W13" s="72">
        <v>0.009009</v>
      </c>
      <c r="X13" s="72">
        <v>0.018277</v>
      </c>
      <c r="Y13" s="72">
        <v>0.557594</v>
      </c>
      <c r="Z13" s="72">
        <v>0.5</v>
      </c>
      <c r="AA13" s="72">
        <v>0</v>
      </c>
      <c r="AB13" s="65">
        <v>13</v>
      </c>
      <c r="AC13" s="65"/>
      <c r="AD13" s="73"/>
      <c r="AE13" s="84" t="s">
        <v>721</v>
      </c>
      <c r="AF13" s="84">
        <v>1626</v>
      </c>
      <c r="AG13" s="84">
        <v>141</v>
      </c>
      <c r="AH13" s="84">
        <v>9645</v>
      </c>
      <c r="AI13" s="84">
        <v>277</v>
      </c>
      <c r="AJ13" s="84"/>
      <c r="AK13" s="84"/>
      <c r="AL13" s="84" t="s">
        <v>861</v>
      </c>
      <c r="AM13" s="84"/>
      <c r="AN13" s="84"/>
      <c r="AO13" s="87">
        <v>43331.93806712963</v>
      </c>
      <c r="AP13" s="84"/>
      <c r="AQ13" s="84" t="b">
        <v>1</v>
      </c>
      <c r="AR13" s="84" t="b">
        <v>0</v>
      </c>
      <c r="AS13" s="84" t="b">
        <v>0</v>
      </c>
      <c r="AT13" s="84" t="s">
        <v>969</v>
      </c>
      <c r="AU13" s="84">
        <v>0</v>
      </c>
      <c r="AV13" s="84"/>
      <c r="AW13" s="84" t="b">
        <v>0</v>
      </c>
      <c r="AX13" s="84" t="s">
        <v>1002</v>
      </c>
      <c r="AY13" s="89" t="s">
        <v>1068</v>
      </c>
      <c r="AZ13" s="84" t="s">
        <v>66</v>
      </c>
      <c r="BA13" s="83" t="str">
        <f>REPLACE(INDEX(GroupVertices[Group],MATCH(Vertices[[#This Row],[Vertex]],GroupVertices[Vertex],0)),1,1,"")</f>
        <v>1</v>
      </c>
      <c r="BB13" s="71"/>
      <c r="BC13" s="71"/>
      <c r="BD13" s="71"/>
      <c r="BE13" s="71"/>
      <c r="BF13" s="71"/>
      <c r="BG13" s="71"/>
      <c r="BH13" s="119" t="s">
        <v>1439</v>
      </c>
      <c r="BI13" s="119" t="s">
        <v>1439</v>
      </c>
      <c r="BJ13" s="119" t="s">
        <v>1389</v>
      </c>
      <c r="BK13" s="119" t="s">
        <v>1389</v>
      </c>
      <c r="BL13" s="71">
        <v>0</v>
      </c>
      <c r="BM13" s="72">
        <v>0</v>
      </c>
      <c r="BN13" s="71">
        <v>0</v>
      </c>
      <c r="BO13" s="72">
        <v>0</v>
      </c>
      <c r="BP13" s="71">
        <v>0</v>
      </c>
      <c r="BQ13" s="72">
        <v>0</v>
      </c>
      <c r="BR13" s="71">
        <v>27</v>
      </c>
      <c r="BS13" s="72">
        <v>100</v>
      </c>
      <c r="BT13" s="71">
        <v>27</v>
      </c>
      <c r="BU13" s="2"/>
    </row>
    <row r="14" spans="1:73" ht="41.45" customHeight="1">
      <c r="A14" s="57" t="s">
        <v>286</v>
      </c>
      <c r="B14" s="84"/>
      <c r="C14" s="58"/>
      <c r="D14" s="58" t="s">
        <v>64</v>
      </c>
      <c r="E14" s="59">
        <v>165.08012360307615</v>
      </c>
      <c r="F14" s="127"/>
      <c r="G14" s="99" t="s">
        <v>434</v>
      </c>
      <c r="H14" s="128"/>
      <c r="I14" s="62" t="s">
        <v>286</v>
      </c>
      <c r="J14" s="74"/>
      <c r="K14" s="129"/>
      <c r="L14" s="62" t="s">
        <v>1101</v>
      </c>
      <c r="M14" s="130">
        <v>3.3680062376958255</v>
      </c>
      <c r="N14" s="68">
        <v>5132.72021484375</v>
      </c>
      <c r="O14" s="68">
        <v>7799.61181640625</v>
      </c>
      <c r="P14" s="69"/>
      <c r="Q14" s="70"/>
      <c r="R14" s="70"/>
      <c r="S14" s="131"/>
      <c r="T14" s="71">
        <v>43</v>
      </c>
      <c r="U14" s="71">
        <v>2</v>
      </c>
      <c r="V14" s="72">
        <v>1199</v>
      </c>
      <c r="W14" s="72">
        <v>0.016393</v>
      </c>
      <c r="X14" s="72">
        <v>0.096496</v>
      </c>
      <c r="Y14" s="72">
        <v>10.531486</v>
      </c>
      <c r="Z14" s="72">
        <v>0.024916943521594685</v>
      </c>
      <c r="AA14" s="72">
        <v>0</v>
      </c>
      <c r="AB14" s="65">
        <v>14</v>
      </c>
      <c r="AC14" s="65"/>
      <c r="AD14" s="73"/>
      <c r="AE14" s="84" t="s">
        <v>660</v>
      </c>
      <c r="AF14" s="84">
        <v>1997</v>
      </c>
      <c r="AG14" s="84">
        <v>3165</v>
      </c>
      <c r="AH14" s="84">
        <v>14136</v>
      </c>
      <c r="AI14" s="84">
        <v>21596</v>
      </c>
      <c r="AJ14" s="84"/>
      <c r="AK14" s="84" t="s">
        <v>753</v>
      </c>
      <c r="AL14" s="84" t="s">
        <v>826</v>
      </c>
      <c r="AM14" s="89" t="s">
        <v>874</v>
      </c>
      <c r="AN14" s="84"/>
      <c r="AO14" s="87">
        <v>43385.18414351852</v>
      </c>
      <c r="AP14" s="89" t="s">
        <v>898</v>
      </c>
      <c r="AQ14" s="84" t="b">
        <v>0</v>
      </c>
      <c r="AR14" s="84" t="b">
        <v>0</v>
      </c>
      <c r="AS14" s="84" t="b">
        <v>0</v>
      </c>
      <c r="AT14" s="84" t="s">
        <v>969</v>
      </c>
      <c r="AU14" s="84">
        <v>7</v>
      </c>
      <c r="AV14" s="89" t="s">
        <v>971</v>
      </c>
      <c r="AW14" s="84" t="b">
        <v>0</v>
      </c>
      <c r="AX14" s="84" t="s">
        <v>1002</v>
      </c>
      <c r="AY14" s="89" t="s">
        <v>1007</v>
      </c>
      <c r="AZ14" s="84" t="s">
        <v>66</v>
      </c>
      <c r="BA14" s="83" t="str">
        <f>REPLACE(INDEX(GroupVertices[Group],MATCH(Vertices[[#This Row],[Vertex]],GroupVertices[Vertex],0)),1,1,"")</f>
        <v>1</v>
      </c>
      <c r="BB14" s="71" t="s">
        <v>346</v>
      </c>
      <c r="BC14" s="71" t="s">
        <v>346</v>
      </c>
      <c r="BD14" s="71" t="s">
        <v>350</v>
      </c>
      <c r="BE14" s="71" t="s">
        <v>350</v>
      </c>
      <c r="BF14" s="71" t="s">
        <v>353</v>
      </c>
      <c r="BG14" s="71" t="s">
        <v>353</v>
      </c>
      <c r="BH14" s="119" t="s">
        <v>1439</v>
      </c>
      <c r="BI14" s="119" t="s">
        <v>1439</v>
      </c>
      <c r="BJ14" s="119" t="s">
        <v>1389</v>
      </c>
      <c r="BK14" s="119" t="s">
        <v>1389</v>
      </c>
      <c r="BL14" s="71">
        <v>0</v>
      </c>
      <c r="BM14" s="72">
        <v>0</v>
      </c>
      <c r="BN14" s="71">
        <v>0</v>
      </c>
      <c r="BO14" s="72">
        <v>0</v>
      </c>
      <c r="BP14" s="71">
        <v>0</v>
      </c>
      <c r="BQ14" s="72">
        <v>0</v>
      </c>
      <c r="BR14" s="71">
        <v>54</v>
      </c>
      <c r="BS14" s="72">
        <v>100</v>
      </c>
      <c r="BT14" s="71">
        <v>54</v>
      </c>
      <c r="BU14" s="2"/>
    </row>
    <row r="15" spans="1:73" ht="41.45" customHeight="1">
      <c r="A15" s="57" t="s">
        <v>323</v>
      </c>
      <c r="B15" s="84"/>
      <c r="C15" s="58"/>
      <c r="D15" s="58" t="s">
        <v>64</v>
      </c>
      <c r="E15" s="59">
        <v>230.5395646011942</v>
      </c>
      <c r="F15" s="127"/>
      <c r="G15" s="99" t="s">
        <v>982</v>
      </c>
      <c r="H15" s="128"/>
      <c r="I15" s="62" t="s">
        <v>323</v>
      </c>
      <c r="J15" s="74"/>
      <c r="K15" s="129"/>
      <c r="L15" s="62" t="s">
        <v>1102</v>
      </c>
      <c r="M15" s="130">
        <v>53.693377740585426</v>
      </c>
      <c r="N15" s="68">
        <v>4991.25537109375</v>
      </c>
      <c r="O15" s="68">
        <v>7704.81201171875</v>
      </c>
      <c r="P15" s="69"/>
      <c r="Q15" s="70"/>
      <c r="R15" s="70"/>
      <c r="S15" s="131"/>
      <c r="T15" s="71">
        <v>43</v>
      </c>
      <c r="U15" s="71">
        <v>0</v>
      </c>
      <c r="V15" s="72">
        <v>1199</v>
      </c>
      <c r="W15" s="72">
        <v>0.016393</v>
      </c>
      <c r="X15" s="72">
        <v>0.087789</v>
      </c>
      <c r="Y15" s="72">
        <v>10.327341</v>
      </c>
      <c r="Z15" s="72">
        <v>0.024916943521594685</v>
      </c>
      <c r="AA15" s="72">
        <v>0</v>
      </c>
      <c r="AB15" s="65">
        <v>15</v>
      </c>
      <c r="AC15" s="65"/>
      <c r="AD15" s="73"/>
      <c r="AE15" s="84" t="s">
        <v>661</v>
      </c>
      <c r="AF15" s="84">
        <v>14</v>
      </c>
      <c r="AG15" s="84">
        <v>70407</v>
      </c>
      <c r="AH15" s="84">
        <v>1232</v>
      </c>
      <c r="AI15" s="84">
        <v>12</v>
      </c>
      <c r="AJ15" s="84"/>
      <c r="AK15" s="84" t="s">
        <v>754</v>
      </c>
      <c r="AL15" s="84" t="s">
        <v>827</v>
      </c>
      <c r="AM15" s="89" t="s">
        <v>875</v>
      </c>
      <c r="AN15" s="84"/>
      <c r="AO15" s="87">
        <v>42653.36902777778</v>
      </c>
      <c r="AP15" s="89" t="s">
        <v>899</v>
      </c>
      <c r="AQ15" s="84" t="b">
        <v>0</v>
      </c>
      <c r="AR15" s="84" t="b">
        <v>0</v>
      </c>
      <c r="AS15" s="84" t="b">
        <v>1</v>
      </c>
      <c r="AT15" s="84" t="s">
        <v>969</v>
      </c>
      <c r="AU15" s="84">
        <v>142</v>
      </c>
      <c r="AV15" s="89" t="s">
        <v>971</v>
      </c>
      <c r="AW15" s="84" t="b">
        <v>1</v>
      </c>
      <c r="AX15" s="84" t="s">
        <v>1002</v>
      </c>
      <c r="AY15" s="89" t="s">
        <v>1008</v>
      </c>
      <c r="AZ15" s="84" t="s">
        <v>65</v>
      </c>
      <c r="BA15" s="83" t="str">
        <f>REPLACE(INDEX(GroupVertices[Group],MATCH(Vertices[[#This Row],[Vertex]],GroupVertices[Vertex],0)),1,1,"")</f>
        <v>1</v>
      </c>
      <c r="BB15" s="71"/>
      <c r="BC15" s="71"/>
      <c r="BD15" s="71"/>
      <c r="BE15" s="71"/>
      <c r="BF15" s="71"/>
      <c r="BG15" s="71"/>
      <c r="BH15" s="71"/>
      <c r="BI15" s="71"/>
      <c r="BJ15" s="71"/>
      <c r="BK15" s="71"/>
      <c r="BL15" s="71"/>
      <c r="BM15" s="72"/>
      <c r="BN15" s="71"/>
      <c r="BO15" s="72"/>
      <c r="BP15" s="71"/>
      <c r="BQ15" s="72"/>
      <c r="BR15" s="71"/>
      <c r="BS15" s="72"/>
      <c r="BT15" s="71"/>
      <c r="BU15" s="2"/>
    </row>
    <row r="16" spans="1:73" ht="41.45" customHeight="1">
      <c r="A16" s="57" t="s">
        <v>289</v>
      </c>
      <c r="B16" s="84"/>
      <c r="C16" s="58"/>
      <c r="D16" s="58" t="s">
        <v>64</v>
      </c>
      <c r="E16" s="59">
        <v>162.82649334355614</v>
      </c>
      <c r="F16" s="127"/>
      <c r="G16" s="99" t="s">
        <v>404</v>
      </c>
      <c r="H16" s="128"/>
      <c r="I16" s="62" t="s">
        <v>289</v>
      </c>
      <c r="J16" s="74"/>
      <c r="K16" s="129"/>
      <c r="L16" s="62" t="s">
        <v>1163</v>
      </c>
      <c r="M16" s="130">
        <v>1.635410017637091</v>
      </c>
      <c r="N16" s="68">
        <v>5679.80078125</v>
      </c>
      <c r="O16" s="68">
        <v>8989.5068359375</v>
      </c>
      <c r="P16" s="69"/>
      <c r="Q16" s="70"/>
      <c r="R16" s="70"/>
      <c r="S16" s="131"/>
      <c r="T16" s="71">
        <v>0</v>
      </c>
      <c r="U16" s="71">
        <v>2</v>
      </c>
      <c r="V16" s="72">
        <v>0</v>
      </c>
      <c r="W16" s="72">
        <v>0.009009</v>
      </c>
      <c r="X16" s="72">
        <v>0.018277</v>
      </c>
      <c r="Y16" s="72">
        <v>0.557594</v>
      </c>
      <c r="Z16" s="72">
        <v>0.5</v>
      </c>
      <c r="AA16" s="72">
        <v>0</v>
      </c>
      <c r="AB16" s="65">
        <v>16</v>
      </c>
      <c r="AC16" s="65"/>
      <c r="AD16" s="73"/>
      <c r="AE16" s="84" t="s">
        <v>722</v>
      </c>
      <c r="AF16" s="84">
        <v>1814</v>
      </c>
      <c r="AG16" s="84">
        <v>850</v>
      </c>
      <c r="AH16" s="84">
        <v>33242</v>
      </c>
      <c r="AI16" s="84">
        <v>5228</v>
      </c>
      <c r="AJ16" s="84"/>
      <c r="AK16" s="84" t="s">
        <v>804</v>
      </c>
      <c r="AL16" s="84" t="s">
        <v>862</v>
      </c>
      <c r="AM16" s="89" t="s">
        <v>894</v>
      </c>
      <c r="AN16" s="84"/>
      <c r="AO16" s="87">
        <v>40573.22190972222</v>
      </c>
      <c r="AP16" s="89" t="s">
        <v>947</v>
      </c>
      <c r="AQ16" s="84" t="b">
        <v>0</v>
      </c>
      <c r="AR16" s="84" t="b">
        <v>0</v>
      </c>
      <c r="AS16" s="84" t="b">
        <v>1</v>
      </c>
      <c r="AT16" s="84" t="s">
        <v>969</v>
      </c>
      <c r="AU16" s="84">
        <v>2</v>
      </c>
      <c r="AV16" s="89" t="s">
        <v>980</v>
      </c>
      <c r="AW16" s="84" t="b">
        <v>0</v>
      </c>
      <c r="AX16" s="84" t="s">
        <v>1002</v>
      </c>
      <c r="AY16" s="89" t="s">
        <v>1069</v>
      </c>
      <c r="AZ16" s="84" t="s">
        <v>66</v>
      </c>
      <c r="BA16" s="83" t="str">
        <f>REPLACE(INDEX(GroupVertices[Group],MATCH(Vertices[[#This Row],[Vertex]],GroupVertices[Vertex],0)),1,1,"")</f>
        <v>1</v>
      </c>
      <c r="BB16" s="71"/>
      <c r="BC16" s="71"/>
      <c r="BD16" s="71"/>
      <c r="BE16" s="71"/>
      <c r="BF16" s="71"/>
      <c r="BG16" s="71"/>
      <c r="BH16" s="119" t="s">
        <v>1439</v>
      </c>
      <c r="BI16" s="119" t="s">
        <v>1439</v>
      </c>
      <c r="BJ16" s="119" t="s">
        <v>1389</v>
      </c>
      <c r="BK16" s="119" t="s">
        <v>1389</v>
      </c>
      <c r="BL16" s="71">
        <v>0</v>
      </c>
      <c r="BM16" s="72">
        <v>0</v>
      </c>
      <c r="BN16" s="71">
        <v>0</v>
      </c>
      <c r="BO16" s="72">
        <v>0</v>
      </c>
      <c r="BP16" s="71">
        <v>0</v>
      </c>
      <c r="BQ16" s="72">
        <v>0</v>
      </c>
      <c r="BR16" s="71">
        <v>27</v>
      </c>
      <c r="BS16" s="72">
        <v>100</v>
      </c>
      <c r="BT16" s="71">
        <v>27</v>
      </c>
      <c r="BU16" s="2"/>
    </row>
    <row r="17" spans="1:73" ht="41.45" customHeight="1">
      <c r="A17" s="57" t="s">
        <v>290</v>
      </c>
      <c r="B17" s="84"/>
      <c r="C17" s="58"/>
      <c r="D17" s="58" t="s">
        <v>64</v>
      </c>
      <c r="E17" s="59">
        <v>162.22098231918403</v>
      </c>
      <c r="F17" s="127"/>
      <c r="G17" s="99" t="s">
        <v>405</v>
      </c>
      <c r="H17" s="128"/>
      <c r="I17" s="62" t="s">
        <v>290</v>
      </c>
      <c r="J17" s="74"/>
      <c r="K17" s="129"/>
      <c r="L17" s="62" t="s">
        <v>1164</v>
      </c>
      <c r="M17" s="130">
        <v>1.1698917243858888</v>
      </c>
      <c r="N17" s="68">
        <v>927.6182861328125</v>
      </c>
      <c r="O17" s="68">
        <v>7137.85546875</v>
      </c>
      <c r="P17" s="69"/>
      <c r="Q17" s="70"/>
      <c r="R17" s="70"/>
      <c r="S17" s="131"/>
      <c r="T17" s="71">
        <v>0</v>
      </c>
      <c r="U17" s="71">
        <v>2</v>
      </c>
      <c r="V17" s="72">
        <v>0</v>
      </c>
      <c r="W17" s="72">
        <v>0.009009</v>
      </c>
      <c r="X17" s="72">
        <v>0.018277</v>
      </c>
      <c r="Y17" s="72">
        <v>0.557594</v>
      </c>
      <c r="Z17" s="72">
        <v>0.5</v>
      </c>
      <c r="AA17" s="72">
        <v>0</v>
      </c>
      <c r="AB17" s="65">
        <v>17</v>
      </c>
      <c r="AC17" s="65"/>
      <c r="AD17" s="73"/>
      <c r="AE17" s="84" t="s">
        <v>723</v>
      </c>
      <c r="AF17" s="84">
        <v>233</v>
      </c>
      <c r="AG17" s="84">
        <v>228</v>
      </c>
      <c r="AH17" s="84">
        <v>16179</v>
      </c>
      <c r="AI17" s="84">
        <v>4019</v>
      </c>
      <c r="AJ17" s="84"/>
      <c r="AK17" s="84"/>
      <c r="AL17" s="84" t="s">
        <v>833</v>
      </c>
      <c r="AM17" s="84"/>
      <c r="AN17" s="84"/>
      <c r="AO17" s="87">
        <v>42426.063252314816</v>
      </c>
      <c r="AP17" s="84"/>
      <c r="AQ17" s="84" t="b">
        <v>1</v>
      </c>
      <c r="AR17" s="84" t="b">
        <v>0</v>
      </c>
      <c r="AS17" s="84" t="b">
        <v>0</v>
      </c>
      <c r="AT17" s="84" t="s">
        <v>624</v>
      </c>
      <c r="AU17" s="84">
        <v>0</v>
      </c>
      <c r="AV17" s="84"/>
      <c r="AW17" s="84" t="b">
        <v>0</v>
      </c>
      <c r="AX17" s="84" t="s">
        <v>1002</v>
      </c>
      <c r="AY17" s="89" t="s">
        <v>1070</v>
      </c>
      <c r="AZ17" s="84" t="s">
        <v>66</v>
      </c>
      <c r="BA17" s="83" t="str">
        <f>REPLACE(INDEX(GroupVertices[Group],MATCH(Vertices[[#This Row],[Vertex]],GroupVertices[Vertex],0)),1,1,"")</f>
        <v>1</v>
      </c>
      <c r="BB17" s="71"/>
      <c r="BC17" s="71"/>
      <c r="BD17" s="71"/>
      <c r="BE17" s="71"/>
      <c r="BF17" s="71"/>
      <c r="BG17" s="71"/>
      <c r="BH17" s="119" t="s">
        <v>1439</v>
      </c>
      <c r="BI17" s="119" t="s">
        <v>1439</v>
      </c>
      <c r="BJ17" s="119" t="s">
        <v>1389</v>
      </c>
      <c r="BK17" s="119" t="s">
        <v>1389</v>
      </c>
      <c r="BL17" s="71">
        <v>0</v>
      </c>
      <c r="BM17" s="72">
        <v>0</v>
      </c>
      <c r="BN17" s="71">
        <v>0</v>
      </c>
      <c r="BO17" s="72">
        <v>0</v>
      </c>
      <c r="BP17" s="71">
        <v>0</v>
      </c>
      <c r="BQ17" s="72">
        <v>0</v>
      </c>
      <c r="BR17" s="71">
        <v>27</v>
      </c>
      <c r="BS17" s="72">
        <v>100</v>
      </c>
      <c r="BT17" s="71">
        <v>27</v>
      </c>
      <c r="BU17" s="2"/>
    </row>
    <row r="18" spans="1:73" ht="41.45" customHeight="1">
      <c r="A18" s="57" t="s">
        <v>287</v>
      </c>
      <c r="B18" s="84"/>
      <c r="C18" s="58"/>
      <c r="D18" s="58" t="s">
        <v>64</v>
      </c>
      <c r="E18" s="59">
        <v>162.9364977579517</v>
      </c>
      <c r="F18" s="127"/>
      <c r="G18" s="99" t="s">
        <v>401</v>
      </c>
      <c r="H18" s="128"/>
      <c r="I18" s="62" t="s">
        <v>287</v>
      </c>
      <c r="J18" s="74"/>
      <c r="K18" s="129"/>
      <c r="L18" s="62" t="s">
        <v>1161</v>
      </c>
      <c r="M18" s="130">
        <v>1.7199816689833705</v>
      </c>
      <c r="N18" s="68">
        <v>9048.705078125</v>
      </c>
      <c r="O18" s="68">
        <v>2763.451904296875</v>
      </c>
      <c r="P18" s="69"/>
      <c r="Q18" s="70"/>
      <c r="R18" s="70"/>
      <c r="S18" s="131"/>
      <c r="T18" s="71">
        <v>1</v>
      </c>
      <c r="U18" s="71">
        <v>1</v>
      </c>
      <c r="V18" s="72">
        <v>0</v>
      </c>
      <c r="W18" s="72">
        <v>0</v>
      </c>
      <c r="X18" s="72">
        <v>0</v>
      </c>
      <c r="Y18" s="72">
        <v>0.999994</v>
      </c>
      <c r="Z18" s="72">
        <v>0</v>
      </c>
      <c r="AA18" s="72" t="s">
        <v>1671</v>
      </c>
      <c r="AB18" s="65">
        <v>18</v>
      </c>
      <c r="AC18" s="65"/>
      <c r="AD18" s="73"/>
      <c r="AE18" s="84" t="s">
        <v>720</v>
      </c>
      <c r="AF18" s="84">
        <v>882</v>
      </c>
      <c r="AG18" s="84">
        <v>963</v>
      </c>
      <c r="AH18" s="84">
        <v>21675</v>
      </c>
      <c r="AI18" s="84">
        <v>17173</v>
      </c>
      <c r="AJ18" s="84"/>
      <c r="AK18" s="84" t="s">
        <v>803</v>
      </c>
      <c r="AL18" s="84" t="s">
        <v>860</v>
      </c>
      <c r="AM18" s="84"/>
      <c r="AN18" s="84"/>
      <c r="AO18" s="87">
        <v>42388.850023148145</v>
      </c>
      <c r="AP18" s="89" t="s">
        <v>946</v>
      </c>
      <c r="AQ18" s="84" t="b">
        <v>1</v>
      </c>
      <c r="AR18" s="84" t="b">
        <v>0</v>
      </c>
      <c r="AS18" s="84" t="b">
        <v>0</v>
      </c>
      <c r="AT18" s="84" t="s">
        <v>624</v>
      </c>
      <c r="AU18" s="84">
        <v>2</v>
      </c>
      <c r="AV18" s="84"/>
      <c r="AW18" s="84" t="b">
        <v>0</v>
      </c>
      <c r="AX18" s="84" t="s">
        <v>1002</v>
      </c>
      <c r="AY18" s="89" t="s">
        <v>1067</v>
      </c>
      <c r="AZ18" s="84" t="s">
        <v>66</v>
      </c>
      <c r="BA18" s="83" t="str">
        <f>REPLACE(INDEX(GroupVertices[Group],MATCH(Vertices[[#This Row],[Vertex]],GroupVertices[Vertex],0)),1,1,"")</f>
        <v>7</v>
      </c>
      <c r="BB18" s="71" t="s">
        <v>346</v>
      </c>
      <c r="BC18" s="71" t="s">
        <v>346</v>
      </c>
      <c r="BD18" s="71" t="s">
        <v>350</v>
      </c>
      <c r="BE18" s="71" t="s">
        <v>350</v>
      </c>
      <c r="BF18" s="71" t="s">
        <v>353</v>
      </c>
      <c r="BG18" s="71" t="s">
        <v>353</v>
      </c>
      <c r="BH18" s="119" t="s">
        <v>1449</v>
      </c>
      <c r="BI18" s="119" t="s">
        <v>1449</v>
      </c>
      <c r="BJ18" s="119" t="s">
        <v>1463</v>
      </c>
      <c r="BK18" s="119" t="s">
        <v>1463</v>
      </c>
      <c r="BL18" s="71">
        <v>0</v>
      </c>
      <c r="BM18" s="72">
        <v>0</v>
      </c>
      <c r="BN18" s="71">
        <v>0</v>
      </c>
      <c r="BO18" s="72">
        <v>0</v>
      </c>
      <c r="BP18" s="71">
        <v>0</v>
      </c>
      <c r="BQ18" s="72">
        <v>0</v>
      </c>
      <c r="BR18" s="71">
        <v>49</v>
      </c>
      <c r="BS18" s="72">
        <v>100</v>
      </c>
      <c r="BT18" s="71">
        <v>49</v>
      </c>
      <c r="BU18" s="2"/>
    </row>
    <row r="19" spans="1:73" ht="41.45" customHeight="1">
      <c r="A19" s="57" t="s">
        <v>255</v>
      </c>
      <c r="B19" s="84"/>
      <c r="C19" s="58"/>
      <c r="D19" s="58" t="s">
        <v>64</v>
      </c>
      <c r="E19" s="59">
        <v>162.06911781789458</v>
      </c>
      <c r="F19" s="127"/>
      <c r="G19" s="99" t="s">
        <v>380</v>
      </c>
      <c r="H19" s="128"/>
      <c r="I19" s="62" t="s">
        <v>255</v>
      </c>
      <c r="J19" s="74"/>
      <c r="K19" s="129"/>
      <c r="L19" s="62" t="s">
        <v>1131</v>
      </c>
      <c r="M19" s="130">
        <v>1.0531379402264234</v>
      </c>
      <c r="N19" s="68">
        <v>6786.85009765625</v>
      </c>
      <c r="O19" s="68">
        <v>8574.09375</v>
      </c>
      <c r="P19" s="69"/>
      <c r="Q19" s="70"/>
      <c r="R19" s="70"/>
      <c r="S19" s="131"/>
      <c r="T19" s="71">
        <v>0</v>
      </c>
      <c r="U19" s="71">
        <v>2</v>
      </c>
      <c r="V19" s="72">
        <v>0</v>
      </c>
      <c r="W19" s="72">
        <v>0.009009</v>
      </c>
      <c r="X19" s="72">
        <v>0.018277</v>
      </c>
      <c r="Y19" s="72">
        <v>0.557594</v>
      </c>
      <c r="Z19" s="72">
        <v>0.5</v>
      </c>
      <c r="AA19" s="72">
        <v>0</v>
      </c>
      <c r="AB19" s="65">
        <v>19</v>
      </c>
      <c r="AC19" s="65"/>
      <c r="AD19" s="73"/>
      <c r="AE19" s="84" t="s">
        <v>690</v>
      </c>
      <c r="AF19" s="84">
        <v>236</v>
      </c>
      <c r="AG19" s="84">
        <v>72</v>
      </c>
      <c r="AH19" s="84">
        <v>6953</v>
      </c>
      <c r="AI19" s="84">
        <v>196</v>
      </c>
      <c r="AJ19" s="84"/>
      <c r="AK19" s="84" t="s">
        <v>780</v>
      </c>
      <c r="AL19" s="84"/>
      <c r="AM19" s="84"/>
      <c r="AN19" s="84"/>
      <c r="AO19" s="87">
        <v>42659.32373842593</v>
      </c>
      <c r="AP19" s="89" t="s">
        <v>921</v>
      </c>
      <c r="AQ19" s="84" t="b">
        <v>1</v>
      </c>
      <c r="AR19" s="84" t="b">
        <v>0</v>
      </c>
      <c r="AS19" s="84" t="b">
        <v>0</v>
      </c>
      <c r="AT19" s="84" t="s">
        <v>624</v>
      </c>
      <c r="AU19" s="84">
        <v>0</v>
      </c>
      <c r="AV19" s="84"/>
      <c r="AW19" s="84" t="b">
        <v>0</v>
      </c>
      <c r="AX19" s="84" t="s">
        <v>1002</v>
      </c>
      <c r="AY19" s="89" t="s">
        <v>1037</v>
      </c>
      <c r="AZ19" s="84" t="s">
        <v>66</v>
      </c>
      <c r="BA19" s="83" t="str">
        <f>REPLACE(INDEX(GroupVertices[Group],MATCH(Vertices[[#This Row],[Vertex]],GroupVertices[Vertex],0)),1,1,"")</f>
        <v>1</v>
      </c>
      <c r="BB19" s="71"/>
      <c r="BC19" s="71"/>
      <c r="BD19" s="71"/>
      <c r="BE19" s="71"/>
      <c r="BF19" s="71"/>
      <c r="BG19" s="71"/>
      <c r="BH19" s="119" t="s">
        <v>1439</v>
      </c>
      <c r="BI19" s="119" t="s">
        <v>1439</v>
      </c>
      <c r="BJ19" s="119" t="s">
        <v>1389</v>
      </c>
      <c r="BK19" s="119" t="s">
        <v>1389</v>
      </c>
      <c r="BL19" s="71">
        <v>0</v>
      </c>
      <c r="BM19" s="72">
        <v>0</v>
      </c>
      <c r="BN19" s="71">
        <v>0</v>
      </c>
      <c r="BO19" s="72">
        <v>0</v>
      </c>
      <c r="BP19" s="71">
        <v>0</v>
      </c>
      <c r="BQ19" s="72">
        <v>0</v>
      </c>
      <c r="BR19" s="71">
        <v>27</v>
      </c>
      <c r="BS19" s="72">
        <v>100</v>
      </c>
      <c r="BT19" s="71">
        <v>27</v>
      </c>
      <c r="BU19" s="2"/>
    </row>
    <row r="20" spans="1:73" ht="41.45" customHeight="1">
      <c r="A20" s="57" t="s">
        <v>254</v>
      </c>
      <c r="B20" s="84"/>
      <c r="C20" s="58"/>
      <c r="D20" s="58" t="s">
        <v>64</v>
      </c>
      <c r="E20" s="59">
        <v>162.3105434353291</v>
      </c>
      <c r="F20" s="127"/>
      <c r="G20" s="99" t="s">
        <v>406</v>
      </c>
      <c r="H20" s="128"/>
      <c r="I20" s="62" t="s">
        <v>254</v>
      </c>
      <c r="J20" s="74"/>
      <c r="K20" s="129"/>
      <c r="L20" s="62" t="s">
        <v>1130</v>
      </c>
      <c r="M20" s="130">
        <v>1.2387465201722403</v>
      </c>
      <c r="N20" s="68">
        <v>5185.521484375</v>
      </c>
      <c r="O20" s="68">
        <v>5924.26318359375</v>
      </c>
      <c r="P20" s="69"/>
      <c r="Q20" s="70"/>
      <c r="R20" s="70"/>
      <c r="S20" s="131"/>
      <c r="T20" s="71">
        <v>0</v>
      </c>
      <c r="U20" s="71">
        <v>2</v>
      </c>
      <c r="V20" s="72">
        <v>0</v>
      </c>
      <c r="W20" s="72">
        <v>0.009009</v>
      </c>
      <c r="X20" s="72">
        <v>0.018277</v>
      </c>
      <c r="Y20" s="72">
        <v>0.557594</v>
      </c>
      <c r="Z20" s="72">
        <v>0.5</v>
      </c>
      <c r="AA20" s="72">
        <v>0</v>
      </c>
      <c r="AB20" s="65">
        <v>20</v>
      </c>
      <c r="AC20" s="65"/>
      <c r="AD20" s="73"/>
      <c r="AE20" s="84" t="s">
        <v>689</v>
      </c>
      <c r="AF20" s="84">
        <v>2119</v>
      </c>
      <c r="AG20" s="84">
        <v>320</v>
      </c>
      <c r="AH20" s="84">
        <v>5484</v>
      </c>
      <c r="AI20" s="84">
        <v>5412</v>
      </c>
      <c r="AJ20" s="84"/>
      <c r="AK20" s="84" t="s">
        <v>779</v>
      </c>
      <c r="AL20" s="84" t="s">
        <v>842</v>
      </c>
      <c r="AM20" s="89" t="s">
        <v>886</v>
      </c>
      <c r="AN20" s="84"/>
      <c r="AO20" s="87">
        <v>43290.331712962965</v>
      </c>
      <c r="AP20" s="89" t="s">
        <v>920</v>
      </c>
      <c r="AQ20" s="84" t="b">
        <v>0</v>
      </c>
      <c r="AR20" s="84" t="b">
        <v>0</v>
      </c>
      <c r="AS20" s="84" t="b">
        <v>0</v>
      </c>
      <c r="AT20" s="84" t="s">
        <v>969</v>
      </c>
      <c r="AU20" s="84">
        <v>0</v>
      </c>
      <c r="AV20" s="89" t="s">
        <v>971</v>
      </c>
      <c r="AW20" s="84" t="b">
        <v>0</v>
      </c>
      <c r="AX20" s="84" t="s">
        <v>1002</v>
      </c>
      <c r="AY20" s="89" t="s">
        <v>1036</v>
      </c>
      <c r="AZ20" s="84" t="s">
        <v>66</v>
      </c>
      <c r="BA20" s="83" t="str">
        <f>REPLACE(INDEX(GroupVertices[Group],MATCH(Vertices[[#This Row],[Vertex]],GroupVertices[Vertex],0)),1,1,"")</f>
        <v>1</v>
      </c>
      <c r="BB20" s="71"/>
      <c r="BC20" s="71"/>
      <c r="BD20" s="71"/>
      <c r="BE20" s="71"/>
      <c r="BF20" s="71"/>
      <c r="BG20" s="71"/>
      <c r="BH20" s="119" t="s">
        <v>1439</v>
      </c>
      <c r="BI20" s="119" t="s">
        <v>1439</v>
      </c>
      <c r="BJ20" s="119" t="s">
        <v>1389</v>
      </c>
      <c r="BK20" s="119" t="s">
        <v>1389</v>
      </c>
      <c r="BL20" s="71">
        <v>0</v>
      </c>
      <c r="BM20" s="72">
        <v>0</v>
      </c>
      <c r="BN20" s="71">
        <v>0</v>
      </c>
      <c r="BO20" s="72">
        <v>0</v>
      </c>
      <c r="BP20" s="71">
        <v>0</v>
      </c>
      <c r="BQ20" s="72">
        <v>0</v>
      </c>
      <c r="BR20" s="71">
        <v>27</v>
      </c>
      <c r="BS20" s="72">
        <v>100</v>
      </c>
      <c r="BT20" s="71">
        <v>27</v>
      </c>
      <c r="BU20" s="2"/>
    </row>
    <row r="21" spans="1:73" ht="41.45" customHeight="1">
      <c r="A21" s="57" t="s">
        <v>296</v>
      </c>
      <c r="B21" s="84"/>
      <c r="C21" s="58"/>
      <c r="D21" s="58" t="s">
        <v>64</v>
      </c>
      <c r="E21" s="59">
        <v>178.87642945098858</v>
      </c>
      <c r="F21" s="127"/>
      <c r="G21" s="99" t="s">
        <v>411</v>
      </c>
      <c r="H21" s="128"/>
      <c r="I21" s="62" t="s">
        <v>296</v>
      </c>
      <c r="J21" s="74"/>
      <c r="K21" s="129"/>
      <c r="L21" s="62" t="s">
        <v>1144</v>
      </c>
      <c r="M21" s="130">
        <v>13.974638475567266</v>
      </c>
      <c r="N21" s="68">
        <v>5567.2080078125</v>
      </c>
      <c r="O21" s="68">
        <v>6495.59033203125</v>
      </c>
      <c r="P21" s="69"/>
      <c r="Q21" s="70"/>
      <c r="R21" s="70"/>
      <c r="S21" s="131"/>
      <c r="T21" s="71">
        <v>0</v>
      </c>
      <c r="U21" s="71">
        <v>2</v>
      </c>
      <c r="V21" s="72">
        <v>0</v>
      </c>
      <c r="W21" s="72">
        <v>0.009009</v>
      </c>
      <c r="X21" s="72">
        <v>0.018277</v>
      </c>
      <c r="Y21" s="72">
        <v>0.557594</v>
      </c>
      <c r="Z21" s="72">
        <v>0.5</v>
      </c>
      <c r="AA21" s="72">
        <v>0</v>
      </c>
      <c r="AB21" s="65">
        <v>21</v>
      </c>
      <c r="AC21" s="65"/>
      <c r="AD21" s="73"/>
      <c r="AE21" s="84" t="s">
        <v>703</v>
      </c>
      <c r="AF21" s="84">
        <v>766</v>
      </c>
      <c r="AG21" s="84">
        <v>17337</v>
      </c>
      <c r="AH21" s="84">
        <v>67198</v>
      </c>
      <c r="AI21" s="84">
        <v>10496</v>
      </c>
      <c r="AJ21" s="84"/>
      <c r="AK21" s="84" t="s">
        <v>790</v>
      </c>
      <c r="AL21" s="84"/>
      <c r="AM21" s="89" t="s">
        <v>890</v>
      </c>
      <c r="AN21" s="84"/>
      <c r="AO21" s="87">
        <v>40702.09998842593</v>
      </c>
      <c r="AP21" s="89" t="s">
        <v>933</v>
      </c>
      <c r="AQ21" s="84" t="b">
        <v>0</v>
      </c>
      <c r="AR21" s="84" t="b">
        <v>0</v>
      </c>
      <c r="AS21" s="84" t="b">
        <v>1</v>
      </c>
      <c r="AT21" s="84" t="s">
        <v>969</v>
      </c>
      <c r="AU21" s="84">
        <v>117</v>
      </c>
      <c r="AV21" s="89" t="s">
        <v>978</v>
      </c>
      <c r="AW21" s="84" t="b">
        <v>0</v>
      </c>
      <c r="AX21" s="84" t="s">
        <v>1002</v>
      </c>
      <c r="AY21" s="89" t="s">
        <v>1050</v>
      </c>
      <c r="AZ21" s="84" t="s">
        <v>66</v>
      </c>
      <c r="BA21" s="83" t="str">
        <f>REPLACE(INDEX(GroupVertices[Group],MATCH(Vertices[[#This Row],[Vertex]],GroupVertices[Vertex],0)),1,1,"")</f>
        <v>1</v>
      </c>
      <c r="BB21" s="71"/>
      <c r="BC21" s="71"/>
      <c r="BD21" s="71"/>
      <c r="BE21" s="71"/>
      <c r="BF21" s="71"/>
      <c r="BG21" s="71"/>
      <c r="BH21" s="119" t="s">
        <v>1439</v>
      </c>
      <c r="BI21" s="119" t="s">
        <v>1439</v>
      </c>
      <c r="BJ21" s="119" t="s">
        <v>1389</v>
      </c>
      <c r="BK21" s="119" t="s">
        <v>1389</v>
      </c>
      <c r="BL21" s="71">
        <v>0</v>
      </c>
      <c r="BM21" s="72">
        <v>0</v>
      </c>
      <c r="BN21" s="71">
        <v>0</v>
      </c>
      <c r="BO21" s="72">
        <v>0</v>
      </c>
      <c r="BP21" s="71">
        <v>0</v>
      </c>
      <c r="BQ21" s="72">
        <v>0</v>
      </c>
      <c r="BR21" s="71">
        <v>27</v>
      </c>
      <c r="BS21" s="72">
        <v>100</v>
      </c>
      <c r="BT21" s="71">
        <v>27</v>
      </c>
      <c r="BU21" s="2"/>
    </row>
    <row r="22" spans="1:73" ht="41.45" customHeight="1">
      <c r="A22" s="57" t="s">
        <v>256</v>
      </c>
      <c r="B22" s="84"/>
      <c r="C22" s="58"/>
      <c r="D22" s="58" t="s">
        <v>64</v>
      </c>
      <c r="E22" s="59">
        <v>170.51414697613902</v>
      </c>
      <c r="F22" s="127"/>
      <c r="G22" s="99" t="s">
        <v>431</v>
      </c>
      <c r="H22" s="128"/>
      <c r="I22" s="62" t="s">
        <v>256</v>
      </c>
      <c r="J22" s="74"/>
      <c r="K22" s="129"/>
      <c r="L22" s="62" t="s">
        <v>1132</v>
      </c>
      <c r="M22" s="130">
        <v>7.545696129863366</v>
      </c>
      <c r="N22" s="68">
        <v>1733.7410888671875</v>
      </c>
      <c r="O22" s="68">
        <v>8970.931640625</v>
      </c>
      <c r="P22" s="69"/>
      <c r="Q22" s="70"/>
      <c r="R22" s="70"/>
      <c r="S22" s="131"/>
      <c r="T22" s="71">
        <v>0</v>
      </c>
      <c r="U22" s="71">
        <v>2</v>
      </c>
      <c r="V22" s="72">
        <v>0</v>
      </c>
      <c r="W22" s="72">
        <v>0.009009</v>
      </c>
      <c r="X22" s="72">
        <v>0.018277</v>
      </c>
      <c r="Y22" s="72">
        <v>0.557594</v>
      </c>
      <c r="Z22" s="72">
        <v>0.5</v>
      </c>
      <c r="AA22" s="72">
        <v>0</v>
      </c>
      <c r="AB22" s="65">
        <v>22</v>
      </c>
      <c r="AC22" s="65"/>
      <c r="AD22" s="73"/>
      <c r="AE22" s="84" t="s">
        <v>691</v>
      </c>
      <c r="AF22" s="84">
        <v>6888</v>
      </c>
      <c r="AG22" s="84">
        <v>8747</v>
      </c>
      <c r="AH22" s="84">
        <v>41284</v>
      </c>
      <c r="AI22" s="84">
        <v>85501</v>
      </c>
      <c r="AJ22" s="84"/>
      <c r="AK22" s="84" t="s">
        <v>781</v>
      </c>
      <c r="AL22" s="84"/>
      <c r="AM22" s="84"/>
      <c r="AN22" s="84"/>
      <c r="AO22" s="87">
        <v>43174.32766203704</v>
      </c>
      <c r="AP22" s="89" t="s">
        <v>922</v>
      </c>
      <c r="AQ22" s="84" t="b">
        <v>1</v>
      </c>
      <c r="AR22" s="84" t="b">
        <v>0</v>
      </c>
      <c r="AS22" s="84" t="b">
        <v>0</v>
      </c>
      <c r="AT22" s="84" t="s">
        <v>969</v>
      </c>
      <c r="AU22" s="84">
        <v>28</v>
      </c>
      <c r="AV22" s="84"/>
      <c r="AW22" s="84" t="b">
        <v>0</v>
      </c>
      <c r="AX22" s="84" t="s">
        <v>1002</v>
      </c>
      <c r="AY22" s="89" t="s">
        <v>1038</v>
      </c>
      <c r="AZ22" s="84" t="s">
        <v>66</v>
      </c>
      <c r="BA22" s="83" t="str">
        <f>REPLACE(INDEX(GroupVertices[Group],MATCH(Vertices[[#This Row],[Vertex]],GroupVertices[Vertex],0)),1,1,"")</f>
        <v>1</v>
      </c>
      <c r="BB22" s="71"/>
      <c r="BC22" s="71"/>
      <c r="BD22" s="71"/>
      <c r="BE22" s="71"/>
      <c r="BF22" s="71"/>
      <c r="BG22" s="71"/>
      <c r="BH22" s="119" t="s">
        <v>1439</v>
      </c>
      <c r="BI22" s="119" t="s">
        <v>1439</v>
      </c>
      <c r="BJ22" s="119" t="s">
        <v>1389</v>
      </c>
      <c r="BK22" s="119" t="s">
        <v>1389</v>
      </c>
      <c r="BL22" s="71">
        <v>0</v>
      </c>
      <c r="BM22" s="72">
        <v>0</v>
      </c>
      <c r="BN22" s="71">
        <v>0</v>
      </c>
      <c r="BO22" s="72">
        <v>0</v>
      </c>
      <c r="BP22" s="71">
        <v>0</v>
      </c>
      <c r="BQ22" s="72">
        <v>0</v>
      </c>
      <c r="BR22" s="71">
        <v>27</v>
      </c>
      <c r="BS22" s="72">
        <v>100</v>
      </c>
      <c r="BT22" s="71">
        <v>27</v>
      </c>
      <c r="BU22" s="2"/>
    </row>
    <row r="23" spans="1:73" ht="41.45" customHeight="1">
      <c r="A23" s="57" t="s">
        <v>257</v>
      </c>
      <c r="B23" s="84"/>
      <c r="C23" s="58"/>
      <c r="D23" s="58" t="s">
        <v>64</v>
      </c>
      <c r="E23" s="59">
        <v>162.16159940521828</v>
      </c>
      <c r="F23" s="127"/>
      <c r="G23" s="99" t="s">
        <v>381</v>
      </c>
      <c r="H23" s="128"/>
      <c r="I23" s="62" t="s">
        <v>257</v>
      </c>
      <c r="J23" s="74"/>
      <c r="K23" s="129"/>
      <c r="L23" s="62" t="s">
        <v>1134</v>
      </c>
      <c r="M23" s="130">
        <v>1.1242380010927646</v>
      </c>
      <c r="N23" s="68">
        <v>4104.38525390625</v>
      </c>
      <c r="O23" s="68">
        <v>6011.74365234375</v>
      </c>
      <c r="P23" s="69"/>
      <c r="Q23" s="70"/>
      <c r="R23" s="70"/>
      <c r="S23" s="131"/>
      <c r="T23" s="71">
        <v>0</v>
      </c>
      <c r="U23" s="71">
        <v>2</v>
      </c>
      <c r="V23" s="72">
        <v>0</v>
      </c>
      <c r="W23" s="72">
        <v>0.009009</v>
      </c>
      <c r="X23" s="72">
        <v>0.018277</v>
      </c>
      <c r="Y23" s="72">
        <v>0.557594</v>
      </c>
      <c r="Z23" s="72">
        <v>0.5</v>
      </c>
      <c r="AA23" s="72">
        <v>0</v>
      </c>
      <c r="AB23" s="65">
        <v>23</v>
      </c>
      <c r="AC23" s="65"/>
      <c r="AD23" s="73"/>
      <c r="AE23" s="84" t="s">
        <v>693</v>
      </c>
      <c r="AF23" s="84">
        <v>469</v>
      </c>
      <c r="AG23" s="84">
        <v>167</v>
      </c>
      <c r="AH23" s="84">
        <v>5491</v>
      </c>
      <c r="AI23" s="84">
        <v>173</v>
      </c>
      <c r="AJ23" s="84"/>
      <c r="AK23" s="84"/>
      <c r="AL23" s="84" t="s">
        <v>844</v>
      </c>
      <c r="AM23" s="84"/>
      <c r="AN23" s="84"/>
      <c r="AO23" s="87">
        <v>39986.80311342593</v>
      </c>
      <c r="AP23" s="89" t="s">
        <v>924</v>
      </c>
      <c r="AQ23" s="84" t="b">
        <v>0</v>
      </c>
      <c r="AR23" s="84" t="b">
        <v>0</v>
      </c>
      <c r="AS23" s="84" t="b">
        <v>1</v>
      </c>
      <c r="AT23" s="84" t="s">
        <v>969</v>
      </c>
      <c r="AU23" s="84">
        <v>0</v>
      </c>
      <c r="AV23" s="89" t="s">
        <v>971</v>
      </c>
      <c r="AW23" s="84" t="b">
        <v>0</v>
      </c>
      <c r="AX23" s="84" t="s">
        <v>1002</v>
      </c>
      <c r="AY23" s="89" t="s">
        <v>1040</v>
      </c>
      <c r="AZ23" s="84" t="s">
        <v>66</v>
      </c>
      <c r="BA23" s="83" t="str">
        <f>REPLACE(INDEX(GroupVertices[Group],MATCH(Vertices[[#This Row],[Vertex]],GroupVertices[Vertex],0)),1,1,"")</f>
        <v>1</v>
      </c>
      <c r="BB23" s="71"/>
      <c r="BC23" s="71"/>
      <c r="BD23" s="71"/>
      <c r="BE23" s="71"/>
      <c r="BF23" s="71"/>
      <c r="BG23" s="71"/>
      <c r="BH23" s="119" t="s">
        <v>1439</v>
      </c>
      <c r="BI23" s="119" t="s">
        <v>1439</v>
      </c>
      <c r="BJ23" s="119" t="s">
        <v>1389</v>
      </c>
      <c r="BK23" s="119" t="s">
        <v>1389</v>
      </c>
      <c r="BL23" s="71">
        <v>0</v>
      </c>
      <c r="BM23" s="72">
        <v>0</v>
      </c>
      <c r="BN23" s="71">
        <v>0</v>
      </c>
      <c r="BO23" s="72">
        <v>0</v>
      </c>
      <c r="BP23" s="71">
        <v>0</v>
      </c>
      <c r="BQ23" s="72">
        <v>0</v>
      </c>
      <c r="BR23" s="71">
        <v>27</v>
      </c>
      <c r="BS23" s="72">
        <v>100</v>
      </c>
      <c r="BT23" s="71">
        <v>27</v>
      </c>
      <c r="BU23" s="2"/>
    </row>
    <row r="24" spans="1:73" ht="41.45" customHeight="1">
      <c r="A24" s="57" t="s">
        <v>262</v>
      </c>
      <c r="B24" s="84"/>
      <c r="C24" s="58"/>
      <c r="D24" s="58" t="s">
        <v>64</v>
      </c>
      <c r="E24" s="59">
        <v>162.61524592830094</v>
      </c>
      <c r="F24" s="127"/>
      <c r="G24" s="99" t="s">
        <v>418</v>
      </c>
      <c r="H24" s="128"/>
      <c r="I24" s="62" t="s">
        <v>262</v>
      </c>
      <c r="J24" s="74"/>
      <c r="K24" s="129"/>
      <c r="L24" s="62" t="s">
        <v>1137</v>
      </c>
      <c r="M24" s="130">
        <v>1.4730025101845012</v>
      </c>
      <c r="N24" s="68">
        <v>2464.536865234375</v>
      </c>
      <c r="O24" s="68">
        <v>8423.4541015625</v>
      </c>
      <c r="P24" s="69"/>
      <c r="Q24" s="70"/>
      <c r="R24" s="70"/>
      <c r="S24" s="131"/>
      <c r="T24" s="71">
        <v>0</v>
      </c>
      <c r="U24" s="71">
        <v>2</v>
      </c>
      <c r="V24" s="72">
        <v>0</v>
      </c>
      <c r="W24" s="72">
        <v>0.009009</v>
      </c>
      <c r="X24" s="72">
        <v>0.018277</v>
      </c>
      <c r="Y24" s="72">
        <v>0.557594</v>
      </c>
      <c r="Z24" s="72">
        <v>0.5</v>
      </c>
      <c r="AA24" s="72">
        <v>0</v>
      </c>
      <c r="AB24" s="65">
        <v>24</v>
      </c>
      <c r="AC24" s="65"/>
      <c r="AD24" s="73"/>
      <c r="AE24" s="84" t="s">
        <v>696</v>
      </c>
      <c r="AF24" s="84">
        <v>574</v>
      </c>
      <c r="AG24" s="84">
        <v>633</v>
      </c>
      <c r="AH24" s="84">
        <v>16405</v>
      </c>
      <c r="AI24" s="84">
        <v>8316</v>
      </c>
      <c r="AJ24" s="84"/>
      <c r="AK24" s="84"/>
      <c r="AL24" s="84" t="s">
        <v>846</v>
      </c>
      <c r="AM24" s="84"/>
      <c r="AN24" s="84"/>
      <c r="AO24" s="87">
        <v>41626.900983796295</v>
      </c>
      <c r="AP24" s="89" t="s">
        <v>927</v>
      </c>
      <c r="AQ24" s="84" t="b">
        <v>1</v>
      </c>
      <c r="AR24" s="84" t="b">
        <v>0</v>
      </c>
      <c r="AS24" s="84" t="b">
        <v>1</v>
      </c>
      <c r="AT24" s="84" t="s">
        <v>969</v>
      </c>
      <c r="AU24" s="84">
        <v>4</v>
      </c>
      <c r="AV24" s="89" t="s">
        <v>971</v>
      </c>
      <c r="AW24" s="84" t="b">
        <v>0</v>
      </c>
      <c r="AX24" s="84" t="s">
        <v>1002</v>
      </c>
      <c r="AY24" s="89" t="s">
        <v>1043</v>
      </c>
      <c r="AZ24" s="84" t="s">
        <v>66</v>
      </c>
      <c r="BA24" s="83" t="str">
        <f>REPLACE(INDEX(GroupVertices[Group],MATCH(Vertices[[#This Row],[Vertex]],GroupVertices[Vertex],0)),1,1,"")</f>
        <v>1</v>
      </c>
      <c r="BB24" s="71"/>
      <c r="BC24" s="71"/>
      <c r="BD24" s="71"/>
      <c r="BE24" s="71"/>
      <c r="BF24" s="71"/>
      <c r="BG24" s="71"/>
      <c r="BH24" s="119" t="s">
        <v>1439</v>
      </c>
      <c r="BI24" s="119" t="s">
        <v>1439</v>
      </c>
      <c r="BJ24" s="119" t="s">
        <v>1389</v>
      </c>
      <c r="BK24" s="119" t="s">
        <v>1389</v>
      </c>
      <c r="BL24" s="71">
        <v>0</v>
      </c>
      <c r="BM24" s="72">
        <v>0</v>
      </c>
      <c r="BN24" s="71">
        <v>0</v>
      </c>
      <c r="BO24" s="72">
        <v>0</v>
      </c>
      <c r="BP24" s="71">
        <v>0</v>
      </c>
      <c r="BQ24" s="72">
        <v>0</v>
      </c>
      <c r="BR24" s="71">
        <v>27</v>
      </c>
      <c r="BS24" s="72">
        <v>100</v>
      </c>
      <c r="BT24" s="71">
        <v>27</v>
      </c>
      <c r="BU24" s="2"/>
    </row>
    <row r="25" spans="1:73" ht="41.45" customHeight="1">
      <c r="A25" s="57" t="s">
        <v>258</v>
      </c>
      <c r="B25" s="84"/>
      <c r="C25" s="58"/>
      <c r="D25" s="58" t="s">
        <v>64</v>
      </c>
      <c r="E25" s="59">
        <v>231.63960874514999</v>
      </c>
      <c r="F25" s="127"/>
      <c r="G25" s="99" t="s">
        <v>382</v>
      </c>
      <c r="H25" s="128"/>
      <c r="I25" s="62" t="s">
        <v>258</v>
      </c>
      <c r="J25" s="74"/>
      <c r="K25" s="129"/>
      <c r="L25" s="62" t="s">
        <v>1136</v>
      </c>
      <c r="M25" s="130">
        <v>54.539094254048216</v>
      </c>
      <c r="N25" s="68">
        <v>8151.35888671875</v>
      </c>
      <c r="O25" s="68">
        <v>2221.5986328125</v>
      </c>
      <c r="P25" s="69"/>
      <c r="Q25" s="70"/>
      <c r="R25" s="70"/>
      <c r="S25" s="131"/>
      <c r="T25" s="71">
        <v>1</v>
      </c>
      <c r="U25" s="71">
        <v>1</v>
      </c>
      <c r="V25" s="72">
        <v>0</v>
      </c>
      <c r="W25" s="72">
        <v>0</v>
      </c>
      <c r="X25" s="72">
        <v>0</v>
      </c>
      <c r="Y25" s="72">
        <v>0.999994</v>
      </c>
      <c r="Z25" s="72">
        <v>0</v>
      </c>
      <c r="AA25" s="72" t="s">
        <v>1671</v>
      </c>
      <c r="AB25" s="65">
        <v>25</v>
      </c>
      <c r="AC25" s="65"/>
      <c r="AD25" s="73"/>
      <c r="AE25" s="84" t="s">
        <v>695</v>
      </c>
      <c r="AF25" s="84">
        <v>930</v>
      </c>
      <c r="AG25" s="84">
        <v>71537</v>
      </c>
      <c r="AH25" s="84">
        <v>181984</v>
      </c>
      <c r="AI25" s="84">
        <v>89550</v>
      </c>
      <c r="AJ25" s="84"/>
      <c r="AK25" s="84" t="s">
        <v>784</v>
      </c>
      <c r="AL25" s="84" t="s">
        <v>845</v>
      </c>
      <c r="AM25" s="89" t="s">
        <v>888</v>
      </c>
      <c r="AN25" s="84"/>
      <c r="AO25" s="87">
        <v>40889.4121875</v>
      </c>
      <c r="AP25" s="89" t="s">
        <v>926</v>
      </c>
      <c r="AQ25" s="84" t="b">
        <v>0</v>
      </c>
      <c r="AR25" s="84" t="b">
        <v>0</v>
      </c>
      <c r="AS25" s="84" t="b">
        <v>1</v>
      </c>
      <c r="AT25" s="84" t="s">
        <v>969</v>
      </c>
      <c r="AU25" s="84">
        <v>42</v>
      </c>
      <c r="AV25" s="89" t="s">
        <v>971</v>
      </c>
      <c r="AW25" s="84" t="b">
        <v>0</v>
      </c>
      <c r="AX25" s="84" t="s">
        <v>1002</v>
      </c>
      <c r="AY25" s="89" t="s">
        <v>1042</v>
      </c>
      <c r="AZ25" s="84" t="s">
        <v>66</v>
      </c>
      <c r="BA25" s="83" t="str">
        <f>REPLACE(INDEX(GroupVertices[Group],MATCH(Vertices[[#This Row],[Vertex]],GroupVertices[Vertex],0)),1,1,"")</f>
        <v>7</v>
      </c>
      <c r="BB25" s="71"/>
      <c r="BC25" s="71"/>
      <c r="BD25" s="71"/>
      <c r="BE25" s="71"/>
      <c r="BF25" s="71" t="s">
        <v>358</v>
      </c>
      <c r="BG25" s="71" t="s">
        <v>358</v>
      </c>
      <c r="BH25" s="119" t="s">
        <v>1447</v>
      </c>
      <c r="BI25" s="119" t="s">
        <v>1447</v>
      </c>
      <c r="BJ25" s="119" t="s">
        <v>1462</v>
      </c>
      <c r="BK25" s="119" t="s">
        <v>1462</v>
      </c>
      <c r="BL25" s="71">
        <v>0</v>
      </c>
      <c r="BM25" s="72">
        <v>0</v>
      </c>
      <c r="BN25" s="71">
        <v>0</v>
      </c>
      <c r="BO25" s="72">
        <v>0</v>
      </c>
      <c r="BP25" s="71">
        <v>0</v>
      </c>
      <c r="BQ25" s="72">
        <v>0</v>
      </c>
      <c r="BR25" s="71">
        <v>64</v>
      </c>
      <c r="BS25" s="72">
        <v>100</v>
      </c>
      <c r="BT25" s="71">
        <v>64</v>
      </c>
      <c r="BU25" s="2"/>
    </row>
    <row r="26" spans="1:73" ht="41.45" customHeight="1">
      <c r="A26" s="57" t="s">
        <v>263</v>
      </c>
      <c r="B26" s="84"/>
      <c r="C26" s="58"/>
      <c r="D26" s="58" t="s">
        <v>64</v>
      </c>
      <c r="E26" s="59">
        <v>162.57143886062127</v>
      </c>
      <c r="F26" s="127"/>
      <c r="G26" s="99" t="s">
        <v>383</v>
      </c>
      <c r="H26" s="128"/>
      <c r="I26" s="62" t="s">
        <v>263</v>
      </c>
      <c r="J26" s="74"/>
      <c r="K26" s="129"/>
      <c r="L26" s="62" t="s">
        <v>1138</v>
      </c>
      <c r="M26" s="130">
        <v>1.4393235339846553</v>
      </c>
      <c r="N26" s="68">
        <v>7373.7265625</v>
      </c>
      <c r="O26" s="68">
        <v>6219.33251953125</v>
      </c>
      <c r="P26" s="69"/>
      <c r="Q26" s="70"/>
      <c r="R26" s="70"/>
      <c r="S26" s="131"/>
      <c r="T26" s="71">
        <v>0</v>
      </c>
      <c r="U26" s="71">
        <v>2</v>
      </c>
      <c r="V26" s="72">
        <v>0</v>
      </c>
      <c r="W26" s="72">
        <v>0.009009</v>
      </c>
      <c r="X26" s="72">
        <v>0.018277</v>
      </c>
      <c r="Y26" s="72">
        <v>0.557594</v>
      </c>
      <c r="Z26" s="72">
        <v>0.5</v>
      </c>
      <c r="AA26" s="72">
        <v>0</v>
      </c>
      <c r="AB26" s="65">
        <v>26</v>
      </c>
      <c r="AC26" s="65"/>
      <c r="AD26" s="73"/>
      <c r="AE26" s="84" t="s">
        <v>697</v>
      </c>
      <c r="AF26" s="84">
        <v>628</v>
      </c>
      <c r="AG26" s="84">
        <v>588</v>
      </c>
      <c r="AH26" s="84">
        <v>65075</v>
      </c>
      <c r="AI26" s="84">
        <v>2302</v>
      </c>
      <c r="AJ26" s="84"/>
      <c r="AK26" s="84" t="s">
        <v>785</v>
      </c>
      <c r="AL26" s="84" t="s">
        <v>847</v>
      </c>
      <c r="AM26" s="84"/>
      <c r="AN26" s="84"/>
      <c r="AO26" s="87">
        <v>41320.26430555555</v>
      </c>
      <c r="AP26" s="89" t="s">
        <v>928</v>
      </c>
      <c r="AQ26" s="84" t="b">
        <v>1</v>
      </c>
      <c r="AR26" s="84" t="b">
        <v>0</v>
      </c>
      <c r="AS26" s="84" t="b">
        <v>1</v>
      </c>
      <c r="AT26" s="84" t="s">
        <v>969</v>
      </c>
      <c r="AU26" s="84">
        <v>6</v>
      </c>
      <c r="AV26" s="89" t="s">
        <v>971</v>
      </c>
      <c r="AW26" s="84" t="b">
        <v>0</v>
      </c>
      <c r="AX26" s="84" t="s">
        <v>1002</v>
      </c>
      <c r="AY26" s="89" t="s">
        <v>1044</v>
      </c>
      <c r="AZ26" s="84" t="s">
        <v>66</v>
      </c>
      <c r="BA26" s="83" t="str">
        <f>REPLACE(INDEX(GroupVertices[Group],MATCH(Vertices[[#This Row],[Vertex]],GroupVertices[Vertex],0)),1,1,"")</f>
        <v>1</v>
      </c>
      <c r="BB26" s="71"/>
      <c r="BC26" s="71"/>
      <c r="BD26" s="71"/>
      <c r="BE26" s="71"/>
      <c r="BF26" s="71"/>
      <c r="BG26" s="71"/>
      <c r="BH26" s="119" t="s">
        <v>1439</v>
      </c>
      <c r="BI26" s="119" t="s">
        <v>1439</v>
      </c>
      <c r="BJ26" s="119" t="s">
        <v>1389</v>
      </c>
      <c r="BK26" s="119" t="s">
        <v>1389</v>
      </c>
      <c r="BL26" s="71">
        <v>0</v>
      </c>
      <c r="BM26" s="72">
        <v>0</v>
      </c>
      <c r="BN26" s="71">
        <v>0</v>
      </c>
      <c r="BO26" s="72">
        <v>0</v>
      </c>
      <c r="BP26" s="71">
        <v>0</v>
      </c>
      <c r="BQ26" s="72">
        <v>0</v>
      </c>
      <c r="BR26" s="71">
        <v>27</v>
      </c>
      <c r="BS26" s="72">
        <v>100</v>
      </c>
      <c r="BT26" s="71">
        <v>27</v>
      </c>
      <c r="BU26" s="2"/>
    </row>
    <row r="27" spans="1:73" ht="41.45" customHeight="1">
      <c r="A27" s="57" t="s">
        <v>264</v>
      </c>
      <c r="B27" s="84"/>
      <c r="C27" s="58"/>
      <c r="D27" s="58" t="s">
        <v>64</v>
      </c>
      <c r="E27" s="59">
        <v>162.1401826165749</v>
      </c>
      <c r="F27" s="127"/>
      <c r="G27" s="99" t="s">
        <v>384</v>
      </c>
      <c r="H27" s="128"/>
      <c r="I27" s="62" t="s">
        <v>264</v>
      </c>
      <c r="J27" s="74"/>
      <c r="K27" s="129"/>
      <c r="L27" s="62" t="s">
        <v>1139</v>
      </c>
      <c r="M27" s="130">
        <v>1.1077727238395065</v>
      </c>
      <c r="N27" s="68">
        <v>3117.94287109375</v>
      </c>
      <c r="O27" s="68">
        <v>6144.7919921875</v>
      </c>
      <c r="P27" s="69"/>
      <c r="Q27" s="70"/>
      <c r="R27" s="70"/>
      <c r="S27" s="131"/>
      <c r="T27" s="71">
        <v>0</v>
      </c>
      <c r="U27" s="71">
        <v>2</v>
      </c>
      <c r="V27" s="72">
        <v>0</v>
      </c>
      <c r="W27" s="72">
        <v>0.009009</v>
      </c>
      <c r="X27" s="72">
        <v>0.018277</v>
      </c>
      <c r="Y27" s="72">
        <v>0.557594</v>
      </c>
      <c r="Z27" s="72">
        <v>0.5</v>
      </c>
      <c r="AA27" s="72">
        <v>0</v>
      </c>
      <c r="AB27" s="65">
        <v>27</v>
      </c>
      <c r="AC27" s="65"/>
      <c r="AD27" s="73"/>
      <c r="AE27" s="84" t="s">
        <v>698</v>
      </c>
      <c r="AF27" s="84">
        <v>458</v>
      </c>
      <c r="AG27" s="84">
        <v>145</v>
      </c>
      <c r="AH27" s="84">
        <v>15216</v>
      </c>
      <c r="AI27" s="84">
        <v>3724</v>
      </c>
      <c r="AJ27" s="84"/>
      <c r="AK27" s="84"/>
      <c r="AL27" s="84" t="s">
        <v>848</v>
      </c>
      <c r="AM27" s="84"/>
      <c r="AN27" s="84"/>
      <c r="AO27" s="87">
        <v>40783.942453703705</v>
      </c>
      <c r="AP27" s="84"/>
      <c r="AQ27" s="84" t="b">
        <v>1</v>
      </c>
      <c r="AR27" s="84" t="b">
        <v>0</v>
      </c>
      <c r="AS27" s="84" t="b">
        <v>1</v>
      </c>
      <c r="AT27" s="84" t="s">
        <v>969</v>
      </c>
      <c r="AU27" s="84">
        <v>0</v>
      </c>
      <c r="AV27" s="89" t="s">
        <v>971</v>
      </c>
      <c r="AW27" s="84" t="b">
        <v>0</v>
      </c>
      <c r="AX27" s="84" t="s">
        <v>1002</v>
      </c>
      <c r="AY27" s="89" t="s">
        <v>1045</v>
      </c>
      <c r="AZ27" s="84" t="s">
        <v>66</v>
      </c>
      <c r="BA27" s="83" t="str">
        <f>REPLACE(INDEX(GroupVertices[Group],MATCH(Vertices[[#This Row],[Vertex]],GroupVertices[Vertex],0)),1,1,"")</f>
        <v>1</v>
      </c>
      <c r="BB27" s="71"/>
      <c r="BC27" s="71"/>
      <c r="BD27" s="71"/>
      <c r="BE27" s="71"/>
      <c r="BF27" s="71"/>
      <c r="BG27" s="71"/>
      <c r="BH27" s="119" t="s">
        <v>1439</v>
      </c>
      <c r="BI27" s="119" t="s">
        <v>1439</v>
      </c>
      <c r="BJ27" s="119" t="s">
        <v>1389</v>
      </c>
      <c r="BK27" s="119" t="s">
        <v>1389</v>
      </c>
      <c r="BL27" s="71">
        <v>0</v>
      </c>
      <c r="BM27" s="72">
        <v>0</v>
      </c>
      <c r="BN27" s="71">
        <v>0</v>
      </c>
      <c r="BO27" s="72">
        <v>0</v>
      </c>
      <c r="BP27" s="71">
        <v>0</v>
      </c>
      <c r="BQ27" s="72">
        <v>0</v>
      </c>
      <c r="BR27" s="71">
        <v>27</v>
      </c>
      <c r="BS27" s="72">
        <v>100</v>
      </c>
      <c r="BT27" s="71">
        <v>27</v>
      </c>
      <c r="BU27" s="2"/>
    </row>
    <row r="28" spans="1:73" ht="41.45" customHeight="1">
      <c r="A28" s="57" t="s">
        <v>265</v>
      </c>
      <c r="B28" s="84"/>
      <c r="C28" s="58"/>
      <c r="D28" s="58" t="s">
        <v>64</v>
      </c>
      <c r="E28" s="59">
        <v>162.76029599684023</v>
      </c>
      <c r="F28" s="127"/>
      <c r="G28" s="99" t="s">
        <v>385</v>
      </c>
      <c r="H28" s="128"/>
      <c r="I28" s="62" t="s">
        <v>265</v>
      </c>
      <c r="J28" s="74"/>
      <c r="K28" s="129"/>
      <c r="L28" s="62" t="s">
        <v>1140</v>
      </c>
      <c r="M28" s="130">
        <v>1.5845173424906573</v>
      </c>
      <c r="N28" s="68">
        <v>3861.701904296875</v>
      </c>
      <c r="O28" s="68">
        <v>9548.7568359375</v>
      </c>
      <c r="P28" s="69"/>
      <c r="Q28" s="70"/>
      <c r="R28" s="70"/>
      <c r="S28" s="131"/>
      <c r="T28" s="71">
        <v>0</v>
      </c>
      <c r="U28" s="71">
        <v>2</v>
      </c>
      <c r="V28" s="72">
        <v>0</v>
      </c>
      <c r="W28" s="72">
        <v>0.009009</v>
      </c>
      <c r="X28" s="72">
        <v>0.018277</v>
      </c>
      <c r="Y28" s="72">
        <v>0.557594</v>
      </c>
      <c r="Z28" s="72">
        <v>0.5</v>
      </c>
      <c r="AA28" s="72">
        <v>0</v>
      </c>
      <c r="AB28" s="65">
        <v>28</v>
      </c>
      <c r="AC28" s="65"/>
      <c r="AD28" s="73"/>
      <c r="AE28" s="84" t="s">
        <v>699</v>
      </c>
      <c r="AF28" s="84">
        <v>693</v>
      </c>
      <c r="AG28" s="84">
        <v>782</v>
      </c>
      <c r="AH28" s="84">
        <v>35580</v>
      </c>
      <c r="AI28" s="84">
        <v>6023</v>
      </c>
      <c r="AJ28" s="84"/>
      <c r="AK28" s="84" t="s">
        <v>786</v>
      </c>
      <c r="AL28" s="84"/>
      <c r="AM28" s="84"/>
      <c r="AN28" s="84"/>
      <c r="AO28" s="87">
        <v>41558.829247685186</v>
      </c>
      <c r="AP28" s="89" t="s">
        <v>929</v>
      </c>
      <c r="AQ28" s="84" t="b">
        <v>1</v>
      </c>
      <c r="AR28" s="84" t="b">
        <v>0</v>
      </c>
      <c r="AS28" s="84" t="b">
        <v>0</v>
      </c>
      <c r="AT28" s="84" t="s">
        <v>624</v>
      </c>
      <c r="AU28" s="84">
        <v>0</v>
      </c>
      <c r="AV28" s="89" t="s">
        <v>971</v>
      </c>
      <c r="AW28" s="84" t="b">
        <v>0</v>
      </c>
      <c r="AX28" s="84" t="s">
        <v>1002</v>
      </c>
      <c r="AY28" s="89" t="s">
        <v>1046</v>
      </c>
      <c r="AZ28" s="84" t="s">
        <v>66</v>
      </c>
      <c r="BA28" s="83" t="str">
        <f>REPLACE(INDEX(GroupVertices[Group],MATCH(Vertices[[#This Row],[Vertex]],GroupVertices[Vertex],0)),1,1,"")</f>
        <v>1</v>
      </c>
      <c r="BB28" s="71"/>
      <c r="BC28" s="71"/>
      <c r="BD28" s="71"/>
      <c r="BE28" s="71"/>
      <c r="BF28" s="71"/>
      <c r="BG28" s="71"/>
      <c r="BH28" s="119" t="s">
        <v>1439</v>
      </c>
      <c r="BI28" s="119" t="s">
        <v>1439</v>
      </c>
      <c r="BJ28" s="119" t="s">
        <v>1389</v>
      </c>
      <c r="BK28" s="119" t="s">
        <v>1389</v>
      </c>
      <c r="BL28" s="71">
        <v>0</v>
      </c>
      <c r="BM28" s="72">
        <v>0</v>
      </c>
      <c r="BN28" s="71">
        <v>0</v>
      </c>
      <c r="BO28" s="72">
        <v>0</v>
      </c>
      <c r="BP28" s="71">
        <v>0</v>
      </c>
      <c r="BQ28" s="72">
        <v>0</v>
      </c>
      <c r="BR28" s="71">
        <v>27</v>
      </c>
      <c r="BS28" s="72">
        <v>100</v>
      </c>
      <c r="BT28" s="71">
        <v>27</v>
      </c>
      <c r="BU28" s="2"/>
    </row>
    <row r="29" spans="1:73" ht="41.45" customHeight="1">
      <c r="A29" s="57" t="s">
        <v>234</v>
      </c>
      <c r="B29" s="84"/>
      <c r="C29" s="58"/>
      <c r="D29" s="58" t="s">
        <v>64</v>
      </c>
      <c r="E29" s="59">
        <v>162.565597918264</v>
      </c>
      <c r="F29" s="127"/>
      <c r="G29" s="99" t="s">
        <v>367</v>
      </c>
      <c r="H29" s="128"/>
      <c r="I29" s="62" t="s">
        <v>234</v>
      </c>
      <c r="J29" s="74"/>
      <c r="K29" s="129"/>
      <c r="L29" s="62" t="s">
        <v>1100</v>
      </c>
      <c r="M29" s="130">
        <v>1.434833003824676</v>
      </c>
      <c r="N29" s="68">
        <v>8123.09130859375</v>
      </c>
      <c r="O29" s="68">
        <v>9057.2421875</v>
      </c>
      <c r="P29" s="69"/>
      <c r="Q29" s="70"/>
      <c r="R29" s="70"/>
      <c r="S29" s="131"/>
      <c r="T29" s="71">
        <v>0</v>
      </c>
      <c r="U29" s="71">
        <v>2</v>
      </c>
      <c r="V29" s="72">
        <v>0</v>
      </c>
      <c r="W29" s="72">
        <v>0.009009</v>
      </c>
      <c r="X29" s="72">
        <v>0.018277</v>
      </c>
      <c r="Y29" s="72">
        <v>0.557594</v>
      </c>
      <c r="Z29" s="72">
        <v>0.5</v>
      </c>
      <c r="AA29" s="72">
        <v>0</v>
      </c>
      <c r="AB29" s="65">
        <v>29</v>
      </c>
      <c r="AC29" s="65"/>
      <c r="AD29" s="73"/>
      <c r="AE29" s="84" t="s">
        <v>659</v>
      </c>
      <c r="AF29" s="84">
        <v>644</v>
      </c>
      <c r="AG29" s="84">
        <v>582</v>
      </c>
      <c r="AH29" s="84">
        <v>70944</v>
      </c>
      <c r="AI29" s="84">
        <v>4630</v>
      </c>
      <c r="AJ29" s="84"/>
      <c r="AK29" s="84" t="s">
        <v>752</v>
      </c>
      <c r="AL29" s="84"/>
      <c r="AM29" s="89" t="s">
        <v>873</v>
      </c>
      <c r="AN29" s="84"/>
      <c r="AO29" s="87">
        <v>41046.79607638889</v>
      </c>
      <c r="AP29" s="89" t="s">
        <v>897</v>
      </c>
      <c r="AQ29" s="84" t="b">
        <v>0</v>
      </c>
      <c r="AR29" s="84" t="b">
        <v>0</v>
      </c>
      <c r="AS29" s="84" t="b">
        <v>0</v>
      </c>
      <c r="AT29" s="84" t="s">
        <v>624</v>
      </c>
      <c r="AU29" s="84">
        <v>12</v>
      </c>
      <c r="AV29" s="89" t="s">
        <v>972</v>
      </c>
      <c r="AW29" s="84" t="b">
        <v>0</v>
      </c>
      <c r="AX29" s="84" t="s">
        <v>1002</v>
      </c>
      <c r="AY29" s="89" t="s">
        <v>1006</v>
      </c>
      <c r="AZ29" s="84" t="s">
        <v>66</v>
      </c>
      <c r="BA29" s="83" t="str">
        <f>REPLACE(INDEX(GroupVertices[Group],MATCH(Vertices[[#This Row],[Vertex]],GroupVertices[Vertex],0)),1,1,"")</f>
        <v>1</v>
      </c>
      <c r="BB29" s="71"/>
      <c r="BC29" s="71"/>
      <c r="BD29" s="71"/>
      <c r="BE29" s="71"/>
      <c r="BF29" s="71"/>
      <c r="BG29" s="71"/>
      <c r="BH29" s="119" t="s">
        <v>1439</v>
      </c>
      <c r="BI29" s="119" t="s">
        <v>1439</v>
      </c>
      <c r="BJ29" s="119" t="s">
        <v>1389</v>
      </c>
      <c r="BK29" s="119" t="s">
        <v>1389</v>
      </c>
      <c r="BL29" s="71">
        <v>0</v>
      </c>
      <c r="BM29" s="72">
        <v>0</v>
      </c>
      <c r="BN29" s="71">
        <v>0</v>
      </c>
      <c r="BO29" s="72">
        <v>0</v>
      </c>
      <c r="BP29" s="71">
        <v>0</v>
      </c>
      <c r="BQ29" s="72">
        <v>0</v>
      </c>
      <c r="BR29" s="71">
        <v>27</v>
      </c>
      <c r="BS29" s="72">
        <v>100</v>
      </c>
      <c r="BT29" s="71">
        <v>27</v>
      </c>
      <c r="BU29" s="2"/>
    </row>
    <row r="30" spans="1:73" ht="41.45" customHeight="1">
      <c r="A30" s="57" t="s">
        <v>266</v>
      </c>
      <c r="B30" s="84"/>
      <c r="C30" s="58"/>
      <c r="D30" s="58" t="s">
        <v>64</v>
      </c>
      <c r="E30" s="59">
        <v>162.57727980297855</v>
      </c>
      <c r="F30" s="127"/>
      <c r="G30" s="99" t="s">
        <v>386</v>
      </c>
      <c r="H30" s="128"/>
      <c r="I30" s="62" t="s">
        <v>266</v>
      </c>
      <c r="J30" s="74"/>
      <c r="K30" s="129"/>
      <c r="L30" s="62" t="s">
        <v>1141</v>
      </c>
      <c r="M30" s="130">
        <v>1.4438140641446349</v>
      </c>
      <c r="N30" s="68">
        <v>8255.486328125</v>
      </c>
      <c r="O30" s="68">
        <v>7195.76513671875</v>
      </c>
      <c r="P30" s="69"/>
      <c r="Q30" s="70"/>
      <c r="R30" s="70"/>
      <c r="S30" s="131"/>
      <c r="T30" s="71">
        <v>0</v>
      </c>
      <c r="U30" s="71">
        <v>2</v>
      </c>
      <c r="V30" s="72">
        <v>0</v>
      </c>
      <c r="W30" s="72">
        <v>0.009009</v>
      </c>
      <c r="X30" s="72">
        <v>0.018277</v>
      </c>
      <c r="Y30" s="72">
        <v>0.557594</v>
      </c>
      <c r="Z30" s="72">
        <v>0.5</v>
      </c>
      <c r="AA30" s="72">
        <v>0</v>
      </c>
      <c r="AB30" s="65">
        <v>30</v>
      </c>
      <c r="AC30" s="65"/>
      <c r="AD30" s="73"/>
      <c r="AE30" s="84" t="s">
        <v>700</v>
      </c>
      <c r="AF30" s="84">
        <v>1436</v>
      </c>
      <c r="AG30" s="84">
        <v>594</v>
      </c>
      <c r="AH30" s="84">
        <v>44871</v>
      </c>
      <c r="AI30" s="84">
        <v>91360</v>
      </c>
      <c r="AJ30" s="84"/>
      <c r="AK30" s="84" t="s">
        <v>787</v>
      </c>
      <c r="AL30" s="84" t="s">
        <v>849</v>
      </c>
      <c r="AM30" s="84"/>
      <c r="AN30" s="84"/>
      <c r="AO30" s="87">
        <v>42498.022939814815</v>
      </c>
      <c r="AP30" s="89" t="s">
        <v>930</v>
      </c>
      <c r="AQ30" s="84" t="b">
        <v>1</v>
      </c>
      <c r="AR30" s="84" t="b">
        <v>0</v>
      </c>
      <c r="AS30" s="84" t="b">
        <v>1</v>
      </c>
      <c r="AT30" s="84" t="s">
        <v>624</v>
      </c>
      <c r="AU30" s="84">
        <v>0</v>
      </c>
      <c r="AV30" s="84"/>
      <c r="AW30" s="84" t="b">
        <v>0</v>
      </c>
      <c r="AX30" s="84" t="s">
        <v>1002</v>
      </c>
      <c r="AY30" s="89" t="s">
        <v>1047</v>
      </c>
      <c r="AZ30" s="84" t="s">
        <v>66</v>
      </c>
      <c r="BA30" s="83" t="str">
        <f>REPLACE(INDEX(GroupVertices[Group],MATCH(Vertices[[#This Row],[Vertex]],GroupVertices[Vertex],0)),1,1,"")</f>
        <v>1</v>
      </c>
      <c r="BB30" s="71"/>
      <c r="BC30" s="71"/>
      <c r="BD30" s="71"/>
      <c r="BE30" s="71"/>
      <c r="BF30" s="71"/>
      <c r="BG30" s="71"/>
      <c r="BH30" s="119" t="s">
        <v>1439</v>
      </c>
      <c r="BI30" s="119" t="s">
        <v>1439</v>
      </c>
      <c r="BJ30" s="119" t="s">
        <v>1389</v>
      </c>
      <c r="BK30" s="119" t="s">
        <v>1389</v>
      </c>
      <c r="BL30" s="71">
        <v>0</v>
      </c>
      <c r="BM30" s="72">
        <v>0</v>
      </c>
      <c r="BN30" s="71">
        <v>0</v>
      </c>
      <c r="BO30" s="72">
        <v>0</v>
      </c>
      <c r="BP30" s="71">
        <v>0</v>
      </c>
      <c r="BQ30" s="72">
        <v>0</v>
      </c>
      <c r="BR30" s="71">
        <v>27</v>
      </c>
      <c r="BS30" s="72">
        <v>100</v>
      </c>
      <c r="BT30" s="71">
        <v>27</v>
      </c>
      <c r="BU30" s="2"/>
    </row>
    <row r="31" spans="1:73" ht="41.45" customHeight="1">
      <c r="A31" s="57" t="s">
        <v>267</v>
      </c>
      <c r="B31" s="84"/>
      <c r="C31" s="58"/>
      <c r="D31" s="58" t="s">
        <v>64</v>
      </c>
      <c r="E31" s="59">
        <v>162.23558467507726</v>
      </c>
      <c r="F31" s="127"/>
      <c r="G31" s="99" t="s">
        <v>387</v>
      </c>
      <c r="H31" s="128"/>
      <c r="I31" s="62" t="s">
        <v>267</v>
      </c>
      <c r="J31" s="74"/>
      <c r="K31" s="129"/>
      <c r="L31" s="62" t="s">
        <v>1145</v>
      </c>
      <c r="M31" s="130">
        <v>1.1811180497858376</v>
      </c>
      <c r="N31" s="68">
        <v>8845.2060546875</v>
      </c>
      <c r="O31" s="68">
        <v>8727.64453125</v>
      </c>
      <c r="P31" s="69"/>
      <c r="Q31" s="70"/>
      <c r="R31" s="70"/>
      <c r="S31" s="131"/>
      <c r="T31" s="71">
        <v>0</v>
      </c>
      <c r="U31" s="71">
        <v>2</v>
      </c>
      <c r="V31" s="72">
        <v>0</v>
      </c>
      <c r="W31" s="72">
        <v>0.009009</v>
      </c>
      <c r="X31" s="72">
        <v>0.018277</v>
      </c>
      <c r="Y31" s="72">
        <v>0.557594</v>
      </c>
      <c r="Z31" s="72">
        <v>0.5</v>
      </c>
      <c r="AA31" s="72">
        <v>0</v>
      </c>
      <c r="AB31" s="65">
        <v>31</v>
      </c>
      <c r="AC31" s="65"/>
      <c r="AD31" s="73"/>
      <c r="AE31" s="84" t="s">
        <v>704</v>
      </c>
      <c r="AF31" s="84">
        <v>1103</v>
      </c>
      <c r="AG31" s="84">
        <v>243</v>
      </c>
      <c r="AH31" s="84">
        <v>9339</v>
      </c>
      <c r="AI31" s="84">
        <v>6040</v>
      </c>
      <c r="AJ31" s="84"/>
      <c r="AK31" s="84" t="s">
        <v>791</v>
      </c>
      <c r="AL31" s="84"/>
      <c r="AM31" s="84"/>
      <c r="AN31" s="84"/>
      <c r="AO31" s="87">
        <v>41638.80174768518</v>
      </c>
      <c r="AP31" s="89" t="s">
        <v>934</v>
      </c>
      <c r="AQ31" s="84" t="b">
        <v>0</v>
      </c>
      <c r="AR31" s="84" t="b">
        <v>0</v>
      </c>
      <c r="AS31" s="84" t="b">
        <v>0</v>
      </c>
      <c r="AT31" s="84" t="s">
        <v>969</v>
      </c>
      <c r="AU31" s="84">
        <v>2</v>
      </c>
      <c r="AV31" s="89" t="s">
        <v>971</v>
      </c>
      <c r="AW31" s="84" t="b">
        <v>0</v>
      </c>
      <c r="AX31" s="84" t="s">
        <v>1002</v>
      </c>
      <c r="AY31" s="89" t="s">
        <v>1051</v>
      </c>
      <c r="AZ31" s="84" t="s">
        <v>66</v>
      </c>
      <c r="BA31" s="83" t="str">
        <f>REPLACE(INDEX(GroupVertices[Group],MATCH(Vertices[[#This Row],[Vertex]],GroupVertices[Vertex],0)),1,1,"")</f>
        <v>1</v>
      </c>
      <c r="BB31" s="71"/>
      <c r="BC31" s="71"/>
      <c r="BD31" s="71"/>
      <c r="BE31" s="71"/>
      <c r="BF31" s="71"/>
      <c r="BG31" s="71"/>
      <c r="BH31" s="119" t="s">
        <v>1439</v>
      </c>
      <c r="BI31" s="119" t="s">
        <v>1439</v>
      </c>
      <c r="BJ31" s="119" t="s">
        <v>1389</v>
      </c>
      <c r="BK31" s="119" t="s">
        <v>1389</v>
      </c>
      <c r="BL31" s="71">
        <v>0</v>
      </c>
      <c r="BM31" s="72">
        <v>0</v>
      </c>
      <c r="BN31" s="71">
        <v>0</v>
      </c>
      <c r="BO31" s="72">
        <v>0</v>
      </c>
      <c r="BP31" s="71">
        <v>0</v>
      </c>
      <c r="BQ31" s="72">
        <v>0</v>
      </c>
      <c r="BR31" s="71">
        <v>27</v>
      </c>
      <c r="BS31" s="72">
        <v>100</v>
      </c>
      <c r="BT31" s="71">
        <v>27</v>
      </c>
      <c r="BU31" s="2"/>
    </row>
    <row r="32" spans="1:73" ht="41.45" customHeight="1">
      <c r="A32" s="57" t="s">
        <v>297</v>
      </c>
      <c r="B32" s="84"/>
      <c r="C32" s="58"/>
      <c r="D32" s="58" t="s">
        <v>64</v>
      </c>
      <c r="E32" s="59">
        <v>162.155758462861</v>
      </c>
      <c r="F32" s="127"/>
      <c r="G32" s="99" t="s">
        <v>420</v>
      </c>
      <c r="H32" s="128"/>
      <c r="I32" s="62" t="s">
        <v>297</v>
      </c>
      <c r="J32" s="74"/>
      <c r="K32" s="129"/>
      <c r="L32" s="62" t="s">
        <v>1170</v>
      </c>
      <c r="M32" s="130">
        <v>1.119747470932785</v>
      </c>
      <c r="N32" s="68">
        <v>3727.146240234375</v>
      </c>
      <c r="O32" s="68">
        <v>9081.240234375</v>
      </c>
      <c r="P32" s="69"/>
      <c r="Q32" s="70"/>
      <c r="R32" s="70"/>
      <c r="S32" s="131"/>
      <c r="T32" s="71">
        <v>0</v>
      </c>
      <c r="U32" s="71">
        <v>2</v>
      </c>
      <c r="V32" s="72">
        <v>0</v>
      </c>
      <c r="W32" s="72">
        <v>0.009009</v>
      </c>
      <c r="X32" s="72">
        <v>0.018277</v>
      </c>
      <c r="Y32" s="72">
        <v>0.557594</v>
      </c>
      <c r="Z32" s="72">
        <v>0.5</v>
      </c>
      <c r="AA32" s="72">
        <v>0</v>
      </c>
      <c r="AB32" s="65">
        <v>32</v>
      </c>
      <c r="AC32" s="65"/>
      <c r="AD32" s="73"/>
      <c r="AE32" s="84" t="s">
        <v>729</v>
      </c>
      <c r="AF32" s="84">
        <v>657</v>
      </c>
      <c r="AG32" s="84">
        <v>161</v>
      </c>
      <c r="AH32" s="84">
        <v>7775</v>
      </c>
      <c r="AI32" s="84">
        <v>5122</v>
      </c>
      <c r="AJ32" s="84"/>
      <c r="AK32" s="84" t="s">
        <v>810</v>
      </c>
      <c r="AL32" s="84"/>
      <c r="AM32" s="84"/>
      <c r="AN32" s="84"/>
      <c r="AO32" s="87">
        <v>43319.098495370374</v>
      </c>
      <c r="AP32" s="89" t="s">
        <v>953</v>
      </c>
      <c r="AQ32" s="84" t="b">
        <v>1</v>
      </c>
      <c r="AR32" s="84" t="b">
        <v>0</v>
      </c>
      <c r="AS32" s="84" t="b">
        <v>0</v>
      </c>
      <c r="AT32" s="84" t="s">
        <v>969</v>
      </c>
      <c r="AU32" s="84">
        <v>4</v>
      </c>
      <c r="AV32" s="84"/>
      <c r="AW32" s="84" t="b">
        <v>0</v>
      </c>
      <c r="AX32" s="84" t="s">
        <v>1002</v>
      </c>
      <c r="AY32" s="89" t="s">
        <v>1076</v>
      </c>
      <c r="AZ32" s="84" t="s">
        <v>66</v>
      </c>
      <c r="BA32" s="83" t="str">
        <f>REPLACE(INDEX(GroupVertices[Group],MATCH(Vertices[[#This Row],[Vertex]],GroupVertices[Vertex],0)),1,1,"")</f>
        <v>1</v>
      </c>
      <c r="BB32" s="71"/>
      <c r="BC32" s="71"/>
      <c r="BD32" s="71"/>
      <c r="BE32" s="71"/>
      <c r="BF32" s="71"/>
      <c r="BG32" s="71"/>
      <c r="BH32" s="119" t="s">
        <v>1439</v>
      </c>
      <c r="BI32" s="119" t="s">
        <v>1439</v>
      </c>
      <c r="BJ32" s="119" t="s">
        <v>1389</v>
      </c>
      <c r="BK32" s="119" t="s">
        <v>1389</v>
      </c>
      <c r="BL32" s="71">
        <v>0</v>
      </c>
      <c r="BM32" s="72">
        <v>0</v>
      </c>
      <c r="BN32" s="71">
        <v>0</v>
      </c>
      <c r="BO32" s="72">
        <v>0</v>
      </c>
      <c r="BP32" s="71">
        <v>0</v>
      </c>
      <c r="BQ32" s="72">
        <v>0</v>
      </c>
      <c r="BR32" s="71">
        <v>27</v>
      </c>
      <c r="BS32" s="72">
        <v>100</v>
      </c>
      <c r="BT32" s="71">
        <v>27</v>
      </c>
      <c r="BU32" s="2"/>
    </row>
    <row r="33" spans="1:73" ht="41.45" customHeight="1">
      <c r="A33" s="57" t="s">
        <v>268</v>
      </c>
      <c r="B33" s="84"/>
      <c r="C33" s="58"/>
      <c r="D33" s="58" t="s">
        <v>64</v>
      </c>
      <c r="E33" s="59">
        <v>162.1703608187542</v>
      </c>
      <c r="F33" s="127"/>
      <c r="G33" s="99" t="s">
        <v>388</v>
      </c>
      <c r="H33" s="128"/>
      <c r="I33" s="62" t="s">
        <v>268</v>
      </c>
      <c r="J33" s="74"/>
      <c r="K33" s="129"/>
      <c r="L33" s="62" t="s">
        <v>1146</v>
      </c>
      <c r="M33" s="130">
        <v>1.1309737963327338</v>
      </c>
      <c r="N33" s="68">
        <v>8107.9677734375</v>
      </c>
      <c r="O33" s="68">
        <v>8207.57421875</v>
      </c>
      <c r="P33" s="69"/>
      <c r="Q33" s="70"/>
      <c r="R33" s="70"/>
      <c r="S33" s="131"/>
      <c r="T33" s="71">
        <v>0</v>
      </c>
      <c r="U33" s="71">
        <v>2</v>
      </c>
      <c r="V33" s="72">
        <v>0</v>
      </c>
      <c r="W33" s="72">
        <v>0.009009</v>
      </c>
      <c r="X33" s="72">
        <v>0.018277</v>
      </c>
      <c r="Y33" s="72">
        <v>0.557594</v>
      </c>
      <c r="Z33" s="72">
        <v>0.5</v>
      </c>
      <c r="AA33" s="72">
        <v>0</v>
      </c>
      <c r="AB33" s="65">
        <v>33</v>
      </c>
      <c r="AC33" s="65"/>
      <c r="AD33" s="73"/>
      <c r="AE33" s="84" t="s">
        <v>705</v>
      </c>
      <c r="AF33" s="84">
        <v>270</v>
      </c>
      <c r="AG33" s="84">
        <v>176</v>
      </c>
      <c r="AH33" s="84">
        <v>20910</v>
      </c>
      <c r="AI33" s="84">
        <v>17281</v>
      </c>
      <c r="AJ33" s="84"/>
      <c r="AK33" s="84" t="s">
        <v>792</v>
      </c>
      <c r="AL33" s="84"/>
      <c r="AM33" s="84"/>
      <c r="AN33" s="84"/>
      <c r="AO33" s="87">
        <v>41803.57981481482</v>
      </c>
      <c r="AP33" s="84"/>
      <c r="AQ33" s="84" t="b">
        <v>1</v>
      </c>
      <c r="AR33" s="84" t="b">
        <v>0</v>
      </c>
      <c r="AS33" s="84" t="b">
        <v>0</v>
      </c>
      <c r="AT33" s="84" t="s">
        <v>624</v>
      </c>
      <c r="AU33" s="84">
        <v>0</v>
      </c>
      <c r="AV33" s="89" t="s">
        <v>971</v>
      </c>
      <c r="AW33" s="84" t="b">
        <v>0</v>
      </c>
      <c r="AX33" s="84" t="s">
        <v>1002</v>
      </c>
      <c r="AY33" s="89" t="s">
        <v>1052</v>
      </c>
      <c r="AZ33" s="84" t="s">
        <v>66</v>
      </c>
      <c r="BA33" s="83" t="str">
        <f>REPLACE(INDEX(GroupVertices[Group],MATCH(Vertices[[#This Row],[Vertex]],GroupVertices[Vertex],0)),1,1,"")</f>
        <v>1</v>
      </c>
      <c r="BB33" s="71"/>
      <c r="BC33" s="71"/>
      <c r="BD33" s="71"/>
      <c r="BE33" s="71"/>
      <c r="BF33" s="71"/>
      <c r="BG33" s="71"/>
      <c r="BH33" s="119" t="s">
        <v>1439</v>
      </c>
      <c r="BI33" s="119" t="s">
        <v>1439</v>
      </c>
      <c r="BJ33" s="119" t="s">
        <v>1389</v>
      </c>
      <c r="BK33" s="119" t="s">
        <v>1389</v>
      </c>
      <c r="BL33" s="71">
        <v>0</v>
      </c>
      <c r="BM33" s="72">
        <v>0</v>
      </c>
      <c r="BN33" s="71">
        <v>0</v>
      </c>
      <c r="BO33" s="72">
        <v>0</v>
      </c>
      <c r="BP33" s="71">
        <v>0</v>
      </c>
      <c r="BQ33" s="72">
        <v>0</v>
      </c>
      <c r="BR33" s="71">
        <v>27</v>
      </c>
      <c r="BS33" s="72">
        <v>100</v>
      </c>
      <c r="BT33" s="71">
        <v>27</v>
      </c>
      <c r="BU33" s="2"/>
    </row>
    <row r="34" spans="1:73" ht="41.45" customHeight="1">
      <c r="A34" s="57" t="s">
        <v>285</v>
      </c>
      <c r="B34" s="84"/>
      <c r="C34" s="58"/>
      <c r="D34" s="58" t="s">
        <v>64</v>
      </c>
      <c r="E34" s="59">
        <v>162.06035640435863</v>
      </c>
      <c r="F34" s="127"/>
      <c r="G34" s="99" t="s">
        <v>400</v>
      </c>
      <c r="H34" s="128"/>
      <c r="I34" s="62" t="s">
        <v>285</v>
      </c>
      <c r="J34" s="74"/>
      <c r="K34" s="129"/>
      <c r="L34" s="62" t="s">
        <v>1160</v>
      </c>
      <c r="M34" s="130">
        <v>1.0464021449864542</v>
      </c>
      <c r="N34" s="68">
        <v>9432.9189453125</v>
      </c>
      <c r="O34" s="68">
        <v>8280.18359375</v>
      </c>
      <c r="P34" s="69"/>
      <c r="Q34" s="70"/>
      <c r="R34" s="70"/>
      <c r="S34" s="131"/>
      <c r="T34" s="71">
        <v>0</v>
      </c>
      <c r="U34" s="71">
        <v>2</v>
      </c>
      <c r="V34" s="72">
        <v>0</v>
      </c>
      <c r="W34" s="72">
        <v>0.009009</v>
      </c>
      <c r="X34" s="72">
        <v>0.018277</v>
      </c>
      <c r="Y34" s="72">
        <v>0.557594</v>
      </c>
      <c r="Z34" s="72">
        <v>0.5</v>
      </c>
      <c r="AA34" s="72">
        <v>0</v>
      </c>
      <c r="AB34" s="65">
        <v>34</v>
      </c>
      <c r="AC34" s="65"/>
      <c r="AD34" s="73"/>
      <c r="AE34" s="84" t="s">
        <v>719</v>
      </c>
      <c r="AF34" s="84">
        <v>142</v>
      </c>
      <c r="AG34" s="84">
        <v>63</v>
      </c>
      <c r="AH34" s="84">
        <v>2653</v>
      </c>
      <c r="AI34" s="84">
        <v>1609</v>
      </c>
      <c r="AJ34" s="84"/>
      <c r="AK34" s="84"/>
      <c r="AL34" s="84"/>
      <c r="AM34" s="84"/>
      <c r="AN34" s="84"/>
      <c r="AO34" s="87">
        <v>43163.11203703703</v>
      </c>
      <c r="AP34" s="89" t="s">
        <v>945</v>
      </c>
      <c r="AQ34" s="84" t="b">
        <v>1</v>
      </c>
      <c r="AR34" s="84" t="b">
        <v>0</v>
      </c>
      <c r="AS34" s="84" t="b">
        <v>0</v>
      </c>
      <c r="AT34" s="84" t="s">
        <v>969</v>
      </c>
      <c r="AU34" s="84">
        <v>0</v>
      </c>
      <c r="AV34" s="84"/>
      <c r="AW34" s="84" t="b">
        <v>0</v>
      </c>
      <c r="AX34" s="84" t="s">
        <v>1002</v>
      </c>
      <c r="AY34" s="89" t="s">
        <v>1066</v>
      </c>
      <c r="AZ34" s="84" t="s">
        <v>66</v>
      </c>
      <c r="BA34" s="83" t="str">
        <f>REPLACE(INDEX(GroupVertices[Group],MATCH(Vertices[[#This Row],[Vertex]],GroupVertices[Vertex],0)),1,1,"")</f>
        <v>1</v>
      </c>
      <c r="BB34" s="71"/>
      <c r="BC34" s="71"/>
      <c r="BD34" s="71"/>
      <c r="BE34" s="71"/>
      <c r="BF34" s="71"/>
      <c r="BG34" s="71"/>
      <c r="BH34" s="119" t="s">
        <v>1439</v>
      </c>
      <c r="BI34" s="119" t="s">
        <v>1439</v>
      </c>
      <c r="BJ34" s="119" t="s">
        <v>1389</v>
      </c>
      <c r="BK34" s="119" t="s">
        <v>1389</v>
      </c>
      <c r="BL34" s="71">
        <v>0</v>
      </c>
      <c r="BM34" s="72">
        <v>0</v>
      </c>
      <c r="BN34" s="71">
        <v>0</v>
      </c>
      <c r="BO34" s="72">
        <v>0</v>
      </c>
      <c r="BP34" s="71">
        <v>0</v>
      </c>
      <c r="BQ34" s="72">
        <v>0</v>
      </c>
      <c r="BR34" s="71">
        <v>27</v>
      </c>
      <c r="BS34" s="72">
        <v>100</v>
      </c>
      <c r="BT34" s="71">
        <v>27</v>
      </c>
      <c r="BU34" s="2"/>
    </row>
    <row r="35" spans="1:73" ht="41.45" customHeight="1">
      <c r="A35" s="57" t="s">
        <v>282</v>
      </c>
      <c r="B35" s="84"/>
      <c r="C35" s="58"/>
      <c r="D35" s="58" t="s">
        <v>64</v>
      </c>
      <c r="E35" s="59">
        <v>164.70143584024535</v>
      </c>
      <c r="F35" s="127"/>
      <c r="G35" s="99" t="s">
        <v>398</v>
      </c>
      <c r="H35" s="128"/>
      <c r="I35" s="62" t="s">
        <v>282</v>
      </c>
      <c r="J35" s="74"/>
      <c r="K35" s="129"/>
      <c r="L35" s="62" t="s">
        <v>1158</v>
      </c>
      <c r="M35" s="130">
        <v>3.0768701989904916</v>
      </c>
      <c r="N35" s="68">
        <v>6639.67138671875</v>
      </c>
      <c r="O35" s="68">
        <v>6927.07275390625</v>
      </c>
      <c r="P35" s="69"/>
      <c r="Q35" s="70"/>
      <c r="R35" s="70"/>
      <c r="S35" s="131"/>
      <c r="T35" s="71">
        <v>0</v>
      </c>
      <c r="U35" s="71">
        <v>2</v>
      </c>
      <c r="V35" s="72">
        <v>0</v>
      </c>
      <c r="W35" s="72">
        <v>0.009009</v>
      </c>
      <c r="X35" s="72">
        <v>0.018277</v>
      </c>
      <c r="Y35" s="72">
        <v>0.557594</v>
      </c>
      <c r="Z35" s="72">
        <v>0.5</v>
      </c>
      <c r="AA35" s="72">
        <v>0</v>
      </c>
      <c r="AB35" s="65">
        <v>35</v>
      </c>
      <c r="AC35" s="65"/>
      <c r="AD35" s="73"/>
      <c r="AE35" s="84" t="s">
        <v>717</v>
      </c>
      <c r="AF35" s="84">
        <v>5006</v>
      </c>
      <c r="AG35" s="84">
        <v>2776</v>
      </c>
      <c r="AH35" s="84">
        <v>243912</v>
      </c>
      <c r="AI35" s="84">
        <v>72706</v>
      </c>
      <c r="AJ35" s="84"/>
      <c r="AK35" s="84" t="s">
        <v>801</v>
      </c>
      <c r="AL35" s="84" t="s">
        <v>858</v>
      </c>
      <c r="AM35" s="89" t="s">
        <v>893</v>
      </c>
      <c r="AN35" s="84"/>
      <c r="AO35" s="87">
        <v>40540.65929398148</v>
      </c>
      <c r="AP35" s="89" t="s">
        <v>943</v>
      </c>
      <c r="AQ35" s="84" t="b">
        <v>0</v>
      </c>
      <c r="AR35" s="84" t="b">
        <v>0</v>
      </c>
      <c r="AS35" s="84" t="b">
        <v>0</v>
      </c>
      <c r="AT35" s="84" t="s">
        <v>969</v>
      </c>
      <c r="AU35" s="84">
        <v>31</v>
      </c>
      <c r="AV35" s="89" t="s">
        <v>972</v>
      </c>
      <c r="AW35" s="84" t="b">
        <v>0</v>
      </c>
      <c r="AX35" s="84" t="s">
        <v>1002</v>
      </c>
      <c r="AY35" s="89" t="s">
        <v>1064</v>
      </c>
      <c r="AZ35" s="84" t="s">
        <v>66</v>
      </c>
      <c r="BA35" s="83" t="str">
        <f>REPLACE(INDEX(GroupVertices[Group],MATCH(Vertices[[#This Row],[Vertex]],GroupVertices[Vertex],0)),1,1,"")</f>
        <v>1</v>
      </c>
      <c r="BB35" s="71"/>
      <c r="BC35" s="71"/>
      <c r="BD35" s="71"/>
      <c r="BE35" s="71"/>
      <c r="BF35" s="71"/>
      <c r="BG35" s="71"/>
      <c r="BH35" s="119" t="s">
        <v>1439</v>
      </c>
      <c r="BI35" s="119" t="s">
        <v>1439</v>
      </c>
      <c r="BJ35" s="119" t="s">
        <v>1389</v>
      </c>
      <c r="BK35" s="119" t="s">
        <v>1389</v>
      </c>
      <c r="BL35" s="71">
        <v>0</v>
      </c>
      <c r="BM35" s="72">
        <v>0</v>
      </c>
      <c r="BN35" s="71">
        <v>0</v>
      </c>
      <c r="BO35" s="72">
        <v>0</v>
      </c>
      <c r="BP35" s="71">
        <v>0</v>
      </c>
      <c r="BQ35" s="72">
        <v>0</v>
      </c>
      <c r="BR35" s="71">
        <v>27</v>
      </c>
      <c r="BS35" s="72">
        <v>100</v>
      </c>
      <c r="BT35" s="71">
        <v>27</v>
      </c>
      <c r="BU35" s="2"/>
    </row>
    <row r="36" spans="1:73" ht="41.45" customHeight="1">
      <c r="A36" s="57" t="s">
        <v>298</v>
      </c>
      <c r="B36" s="84"/>
      <c r="C36" s="58"/>
      <c r="D36" s="58" t="s">
        <v>64</v>
      </c>
      <c r="E36" s="59">
        <v>162.35435050300876</v>
      </c>
      <c r="F36" s="127"/>
      <c r="G36" s="99" t="s">
        <v>412</v>
      </c>
      <c r="H36" s="128"/>
      <c r="I36" s="62" t="s">
        <v>298</v>
      </c>
      <c r="J36" s="74"/>
      <c r="K36" s="129"/>
      <c r="L36" s="62" t="s">
        <v>1171</v>
      </c>
      <c r="M36" s="130">
        <v>1.272425496372086</v>
      </c>
      <c r="N36" s="68">
        <v>2164.594482421875</v>
      </c>
      <c r="O36" s="68">
        <v>6358.80224609375</v>
      </c>
      <c r="P36" s="69"/>
      <c r="Q36" s="70"/>
      <c r="R36" s="70"/>
      <c r="S36" s="131"/>
      <c r="T36" s="71">
        <v>0</v>
      </c>
      <c r="U36" s="71">
        <v>2</v>
      </c>
      <c r="V36" s="72">
        <v>0</v>
      </c>
      <c r="W36" s="72">
        <v>0.009009</v>
      </c>
      <c r="X36" s="72">
        <v>0.018277</v>
      </c>
      <c r="Y36" s="72">
        <v>0.557594</v>
      </c>
      <c r="Z36" s="72">
        <v>0.5</v>
      </c>
      <c r="AA36" s="72">
        <v>0</v>
      </c>
      <c r="AB36" s="65">
        <v>36</v>
      </c>
      <c r="AC36" s="65"/>
      <c r="AD36" s="73"/>
      <c r="AE36" s="84" t="s">
        <v>730</v>
      </c>
      <c r="AF36" s="84">
        <v>496</v>
      </c>
      <c r="AG36" s="84">
        <v>365</v>
      </c>
      <c r="AH36" s="84">
        <v>35373</v>
      </c>
      <c r="AI36" s="84">
        <v>696</v>
      </c>
      <c r="AJ36" s="84"/>
      <c r="AK36" s="84"/>
      <c r="AL36" s="84" t="s">
        <v>865</v>
      </c>
      <c r="AM36" s="84"/>
      <c r="AN36" s="84"/>
      <c r="AO36" s="87">
        <v>42457.725798611114</v>
      </c>
      <c r="AP36" s="89" t="s">
        <v>954</v>
      </c>
      <c r="AQ36" s="84" t="b">
        <v>1</v>
      </c>
      <c r="AR36" s="84" t="b">
        <v>0</v>
      </c>
      <c r="AS36" s="84" t="b">
        <v>1</v>
      </c>
      <c r="AT36" s="84" t="s">
        <v>969</v>
      </c>
      <c r="AU36" s="84">
        <v>2</v>
      </c>
      <c r="AV36" s="84"/>
      <c r="AW36" s="84" t="b">
        <v>0</v>
      </c>
      <c r="AX36" s="84" t="s">
        <v>1002</v>
      </c>
      <c r="AY36" s="89" t="s">
        <v>1077</v>
      </c>
      <c r="AZ36" s="84" t="s">
        <v>66</v>
      </c>
      <c r="BA36" s="83" t="str">
        <f>REPLACE(INDEX(GroupVertices[Group],MATCH(Vertices[[#This Row],[Vertex]],GroupVertices[Vertex],0)),1,1,"")</f>
        <v>1</v>
      </c>
      <c r="BB36" s="71"/>
      <c r="BC36" s="71"/>
      <c r="BD36" s="71"/>
      <c r="BE36" s="71"/>
      <c r="BF36" s="71"/>
      <c r="BG36" s="71"/>
      <c r="BH36" s="119" t="s">
        <v>1439</v>
      </c>
      <c r="BI36" s="119" t="s">
        <v>1439</v>
      </c>
      <c r="BJ36" s="119" t="s">
        <v>1389</v>
      </c>
      <c r="BK36" s="119" t="s">
        <v>1389</v>
      </c>
      <c r="BL36" s="71">
        <v>0</v>
      </c>
      <c r="BM36" s="72">
        <v>0</v>
      </c>
      <c r="BN36" s="71">
        <v>0</v>
      </c>
      <c r="BO36" s="72">
        <v>0</v>
      </c>
      <c r="BP36" s="71">
        <v>0</v>
      </c>
      <c r="BQ36" s="72">
        <v>0</v>
      </c>
      <c r="BR36" s="71">
        <v>27</v>
      </c>
      <c r="BS36" s="72">
        <v>100</v>
      </c>
      <c r="BT36" s="71">
        <v>27</v>
      </c>
      <c r="BU36" s="2"/>
    </row>
    <row r="37" spans="1:73" ht="41.45" customHeight="1">
      <c r="A37" s="57" t="s">
        <v>269</v>
      </c>
      <c r="B37" s="84"/>
      <c r="C37" s="58"/>
      <c r="D37" s="58" t="s">
        <v>64</v>
      </c>
      <c r="E37" s="59">
        <v>162.19469807857624</v>
      </c>
      <c r="F37" s="127"/>
      <c r="G37" s="99" t="s">
        <v>389</v>
      </c>
      <c r="H37" s="128"/>
      <c r="I37" s="62" t="s">
        <v>269</v>
      </c>
      <c r="J37" s="74"/>
      <c r="K37" s="129"/>
      <c r="L37" s="62" t="s">
        <v>1147</v>
      </c>
      <c r="M37" s="130">
        <v>1.1496843386659814</v>
      </c>
      <c r="N37" s="68">
        <v>4198.62353515625</v>
      </c>
      <c r="O37" s="68">
        <v>8516.4912109375</v>
      </c>
      <c r="P37" s="69"/>
      <c r="Q37" s="70"/>
      <c r="R37" s="70"/>
      <c r="S37" s="131"/>
      <c r="T37" s="71">
        <v>0</v>
      </c>
      <c r="U37" s="71">
        <v>2</v>
      </c>
      <c r="V37" s="72">
        <v>0</v>
      </c>
      <c r="W37" s="72">
        <v>0.009009</v>
      </c>
      <c r="X37" s="72">
        <v>0.018277</v>
      </c>
      <c r="Y37" s="72">
        <v>0.557594</v>
      </c>
      <c r="Z37" s="72">
        <v>0.5</v>
      </c>
      <c r="AA37" s="72">
        <v>0</v>
      </c>
      <c r="AB37" s="65">
        <v>37</v>
      </c>
      <c r="AC37" s="65"/>
      <c r="AD37" s="73"/>
      <c r="AE37" s="84" t="s">
        <v>706</v>
      </c>
      <c r="AF37" s="84">
        <v>404</v>
      </c>
      <c r="AG37" s="84">
        <v>201</v>
      </c>
      <c r="AH37" s="84">
        <v>5193</v>
      </c>
      <c r="AI37" s="84">
        <v>172</v>
      </c>
      <c r="AJ37" s="84"/>
      <c r="AK37" s="84" t="s">
        <v>793</v>
      </c>
      <c r="AL37" s="84" t="s">
        <v>826</v>
      </c>
      <c r="AM37" s="84"/>
      <c r="AN37" s="84"/>
      <c r="AO37" s="87">
        <v>42938.67896990741</v>
      </c>
      <c r="AP37" s="89" t="s">
        <v>935</v>
      </c>
      <c r="AQ37" s="84" t="b">
        <v>1</v>
      </c>
      <c r="AR37" s="84" t="b">
        <v>0</v>
      </c>
      <c r="AS37" s="84" t="b">
        <v>0</v>
      </c>
      <c r="AT37" s="84" t="s">
        <v>969</v>
      </c>
      <c r="AU37" s="84">
        <v>1</v>
      </c>
      <c r="AV37" s="84"/>
      <c r="AW37" s="84" t="b">
        <v>0</v>
      </c>
      <c r="AX37" s="84" t="s">
        <v>1002</v>
      </c>
      <c r="AY37" s="89" t="s">
        <v>1053</v>
      </c>
      <c r="AZ37" s="84" t="s">
        <v>66</v>
      </c>
      <c r="BA37" s="83" t="str">
        <f>REPLACE(INDEX(GroupVertices[Group],MATCH(Vertices[[#This Row],[Vertex]],GroupVertices[Vertex],0)),1,1,"")</f>
        <v>1</v>
      </c>
      <c r="BB37" s="71"/>
      <c r="BC37" s="71"/>
      <c r="BD37" s="71"/>
      <c r="BE37" s="71"/>
      <c r="BF37" s="71"/>
      <c r="BG37" s="71"/>
      <c r="BH37" s="119" t="s">
        <v>1439</v>
      </c>
      <c r="BI37" s="119" t="s">
        <v>1439</v>
      </c>
      <c r="BJ37" s="119" t="s">
        <v>1389</v>
      </c>
      <c r="BK37" s="119" t="s">
        <v>1389</v>
      </c>
      <c r="BL37" s="71">
        <v>0</v>
      </c>
      <c r="BM37" s="72">
        <v>0</v>
      </c>
      <c r="BN37" s="71">
        <v>0</v>
      </c>
      <c r="BO37" s="72">
        <v>0</v>
      </c>
      <c r="BP37" s="71">
        <v>0</v>
      </c>
      <c r="BQ37" s="72">
        <v>0</v>
      </c>
      <c r="BR37" s="71">
        <v>27</v>
      </c>
      <c r="BS37" s="72">
        <v>100</v>
      </c>
      <c r="BT37" s="71">
        <v>27</v>
      </c>
      <c r="BU37" s="2"/>
    </row>
    <row r="38" spans="1:73" ht="41.45" customHeight="1">
      <c r="A38" s="57" t="s">
        <v>270</v>
      </c>
      <c r="B38" s="84"/>
      <c r="C38" s="58"/>
      <c r="D38" s="58" t="s">
        <v>64</v>
      </c>
      <c r="E38" s="59">
        <v>162.2531075021491</v>
      </c>
      <c r="F38" s="127"/>
      <c r="G38" s="99" t="s">
        <v>390</v>
      </c>
      <c r="H38" s="128"/>
      <c r="I38" s="62" t="s">
        <v>270</v>
      </c>
      <c r="J38" s="74"/>
      <c r="K38" s="129"/>
      <c r="L38" s="62" t="s">
        <v>1149</v>
      </c>
      <c r="M38" s="130">
        <v>1.1945896402657759</v>
      </c>
      <c r="N38" s="68">
        <v>9497.3779296875</v>
      </c>
      <c r="O38" s="68">
        <v>7358.51416015625</v>
      </c>
      <c r="P38" s="69"/>
      <c r="Q38" s="70"/>
      <c r="R38" s="70"/>
      <c r="S38" s="131"/>
      <c r="T38" s="71">
        <v>0</v>
      </c>
      <c r="U38" s="71">
        <v>2</v>
      </c>
      <c r="V38" s="72">
        <v>0</v>
      </c>
      <c r="W38" s="72">
        <v>0.009009</v>
      </c>
      <c r="X38" s="72">
        <v>0.018277</v>
      </c>
      <c r="Y38" s="72">
        <v>0.557594</v>
      </c>
      <c r="Z38" s="72">
        <v>0.5</v>
      </c>
      <c r="AA38" s="72">
        <v>0</v>
      </c>
      <c r="AB38" s="65">
        <v>38</v>
      </c>
      <c r="AC38" s="65"/>
      <c r="AD38" s="73"/>
      <c r="AE38" s="84" t="s">
        <v>708</v>
      </c>
      <c r="AF38" s="84">
        <v>1724</v>
      </c>
      <c r="AG38" s="84">
        <v>261</v>
      </c>
      <c r="AH38" s="84">
        <v>11497</v>
      </c>
      <c r="AI38" s="84">
        <v>10434</v>
      </c>
      <c r="AJ38" s="84"/>
      <c r="AK38" s="84"/>
      <c r="AL38" s="84"/>
      <c r="AM38" s="84"/>
      <c r="AN38" s="84"/>
      <c r="AO38" s="87">
        <v>43387.663564814815</v>
      </c>
      <c r="AP38" s="84"/>
      <c r="AQ38" s="84" t="b">
        <v>1</v>
      </c>
      <c r="AR38" s="84" t="b">
        <v>0</v>
      </c>
      <c r="AS38" s="84" t="b">
        <v>0</v>
      </c>
      <c r="AT38" s="84" t="s">
        <v>969</v>
      </c>
      <c r="AU38" s="84">
        <v>0</v>
      </c>
      <c r="AV38" s="84"/>
      <c r="AW38" s="84" t="b">
        <v>0</v>
      </c>
      <c r="AX38" s="84" t="s">
        <v>1002</v>
      </c>
      <c r="AY38" s="89" t="s">
        <v>1055</v>
      </c>
      <c r="AZ38" s="84" t="s">
        <v>66</v>
      </c>
      <c r="BA38" s="83" t="str">
        <f>REPLACE(INDEX(GroupVertices[Group],MATCH(Vertices[[#This Row],[Vertex]],GroupVertices[Vertex],0)),1,1,"")</f>
        <v>1</v>
      </c>
      <c r="BB38" s="71"/>
      <c r="BC38" s="71"/>
      <c r="BD38" s="71"/>
      <c r="BE38" s="71"/>
      <c r="BF38" s="71"/>
      <c r="BG38" s="71"/>
      <c r="BH38" s="119" t="s">
        <v>1439</v>
      </c>
      <c r="BI38" s="119" t="s">
        <v>1439</v>
      </c>
      <c r="BJ38" s="119" t="s">
        <v>1389</v>
      </c>
      <c r="BK38" s="119" t="s">
        <v>1389</v>
      </c>
      <c r="BL38" s="71">
        <v>0</v>
      </c>
      <c r="BM38" s="72">
        <v>0</v>
      </c>
      <c r="BN38" s="71">
        <v>0</v>
      </c>
      <c r="BO38" s="72">
        <v>0</v>
      </c>
      <c r="BP38" s="71">
        <v>0</v>
      </c>
      <c r="BQ38" s="72">
        <v>0</v>
      </c>
      <c r="BR38" s="71">
        <v>27</v>
      </c>
      <c r="BS38" s="72">
        <v>100</v>
      </c>
      <c r="BT38" s="71">
        <v>27</v>
      </c>
      <c r="BU38" s="2"/>
    </row>
    <row r="39" spans="1:73" ht="41.45" customHeight="1">
      <c r="A39" s="57" t="s">
        <v>271</v>
      </c>
      <c r="B39" s="84"/>
      <c r="C39" s="58"/>
      <c r="D39" s="58" t="s">
        <v>64</v>
      </c>
      <c r="E39" s="59">
        <v>162.35337701261588</v>
      </c>
      <c r="F39" s="127"/>
      <c r="G39" s="99" t="s">
        <v>391</v>
      </c>
      <c r="H39" s="128"/>
      <c r="I39" s="62" t="s">
        <v>271</v>
      </c>
      <c r="J39" s="74"/>
      <c r="K39" s="129"/>
      <c r="L39" s="62" t="s">
        <v>1150</v>
      </c>
      <c r="M39" s="130">
        <v>1.2716770746787562</v>
      </c>
      <c r="N39" s="68">
        <v>7267.20703125</v>
      </c>
      <c r="O39" s="68">
        <v>7674.2841796875</v>
      </c>
      <c r="P39" s="69"/>
      <c r="Q39" s="70"/>
      <c r="R39" s="70"/>
      <c r="S39" s="131"/>
      <c r="T39" s="71">
        <v>0</v>
      </c>
      <c r="U39" s="71">
        <v>2</v>
      </c>
      <c r="V39" s="72">
        <v>0</v>
      </c>
      <c r="W39" s="72">
        <v>0.009009</v>
      </c>
      <c r="X39" s="72">
        <v>0.018277</v>
      </c>
      <c r="Y39" s="72">
        <v>0.557594</v>
      </c>
      <c r="Z39" s="72">
        <v>0.5</v>
      </c>
      <c r="AA39" s="72">
        <v>0</v>
      </c>
      <c r="AB39" s="65">
        <v>39</v>
      </c>
      <c r="AC39" s="65"/>
      <c r="AD39" s="73"/>
      <c r="AE39" s="84" t="s">
        <v>709</v>
      </c>
      <c r="AF39" s="84">
        <v>1313</v>
      </c>
      <c r="AG39" s="84">
        <v>364</v>
      </c>
      <c r="AH39" s="84">
        <v>1991</v>
      </c>
      <c r="AI39" s="84">
        <v>6053</v>
      </c>
      <c r="AJ39" s="84"/>
      <c r="AK39" s="84"/>
      <c r="AL39" s="84" t="s">
        <v>853</v>
      </c>
      <c r="AM39" s="89" t="s">
        <v>891</v>
      </c>
      <c r="AN39" s="84"/>
      <c r="AO39" s="87">
        <v>40051.44719907407</v>
      </c>
      <c r="AP39" s="89" t="s">
        <v>937</v>
      </c>
      <c r="AQ39" s="84" t="b">
        <v>1</v>
      </c>
      <c r="AR39" s="84" t="b">
        <v>0</v>
      </c>
      <c r="AS39" s="84" t="b">
        <v>0</v>
      </c>
      <c r="AT39" s="84" t="s">
        <v>969</v>
      </c>
      <c r="AU39" s="84">
        <v>2</v>
      </c>
      <c r="AV39" s="89" t="s">
        <v>971</v>
      </c>
      <c r="AW39" s="84" t="b">
        <v>0</v>
      </c>
      <c r="AX39" s="84" t="s">
        <v>1002</v>
      </c>
      <c r="AY39" s="89" t="s">
        <v>1056</v>
      </c>
      <c r="AZ39" s="84" t="s">
        <v>66</v>
      </c>
      <c r="BA39" s="83" t="str">
        <f>REPLACE(INDEX(GroupVertices[Group],MATCH(Vertices[[#This Row],[Vertex]],GroupVertices[Vertex],0)),1,1,"")</f>
        <v>1</v>
      </c>
      <c r="BB39" s="71"/>
      <c r="BC39" s="71"/>
      <c r="BD39" s="71"/>
      <c r="BE39" s="71"/>
      <c r="BF39" s="71"/>
      <c r="BG39" s="71"/>
      <c r="BH39" s="119" t="s">
        <v>1439</v>
      </c>
      <c r="BI39" s="119" t="s">
        <v>1439</v>
      </c>
      <c r="BJ39" s="119" t="s">
        <v>1389</v>
      </c>
      <c r="BK39" s="119" t="s">
        <v>1389</v>
      </c>
      <c r="BL39" s="71">
        <v>0</v>
      </c>
      <c r="BM39" s="72">
        <v>0</v>
      </c>
      <c r="BN39" s="71">
        <v>0</v>
      </c>
      <c r="BO39" s="72">
        <v>0</v>
      </c>
      <c r="BP39" s="71">
        <v>0</v>
      </c>
      <c r="BQ39" s="72">
        <v>0</v>
      </c>
      <c r="BR39" s="71">
        <v>27</v>
      </c>
      <c r="BS39" s="72">
        <v>100</v>
      </c>
      <c r="BT39" s="71">
        <v>27</v>
      </c>
      <c r="BU39" s="2"/>
    </row>
    <row r="40" spans="1:73" ht="41.45" customHeight="1">
      <c r="A40" s="57" t="s">
        <v>272</v>
      </c>
      <c r="B40" s="84"/>
      <c r="C40" s="58"/>
      <c r="D40" s="58" t="s">
        <v>64</v>
      </c>
      <c r="E40" s="59">
        <v>162.5802002741572</v>
      </c>
      <c r="F40" s="127"/>
      <c r="G40" s="99" t="s">
        <v>392</v>
      </c>
      <c r="H40" s="128"/>
      <c r="I40" s="62" t="s">
        <v>272</v>
      </c>
      <c r="J40" s="74"/>
      <c r="K40" s="129"/>
      <c r="L40" s="62" t="s">
        <v>1151</v>
      </c>
      <c r="M40" s="130">
        <v>1.4460593292246244</v>
      </c>
      <c r="N40" s="68">
        <v>7273.41015625</v>
      </c>
      <c r="O40" s="68">
        <v>9313.837890625</v>
      </c>
      <c r="P40" s="69"/>
      <c r="Q40" s="70"/>
      <c r="R40" s="70"/>
      <c r="S40" s="131"/>
      <c r="T40" s="71">
        <v>0</v>
      </c>
      <c r="U40" s="71">
        <v>2</v>
      </c>
      <c r="V40" s="72">
        <v>0</v>
      </c>
      <c r="W40" s="72">
        <v>0.009009</v>
      </c>
      <c r="X40" s="72">
        <v>0.018277</v>
      </c>
      <c r="Y40" s="72">
        <v>0.557594</v>
      </c>
      <c r="Z40" s="72">
        <v>0.5</v>
      </c>
      <c r="AA40" s="72">
        <v>0</v>
      </c>
      <c r="AB40" s="65">
        <v>40</v>
      </c>
      <c r="AC40" s="65"/>
      <c r="AD40" s="73"/>
      <c r="AE40" s="84" t="s">
        <v>710</v>
      </c>
      <c r="AF40" s="84">
        <v>1210</v>
      </c>
      <c r="AG40" s="84">
        <v>597</v>
      </c>
      <c r="AH40" s="84">
        <v>83292</v>
      </c>
      <c r="AI40" s="84">
        <v>28</v>
      </c>
      <c r="AJ40" s="84"/>
      <c r="AK40" s="84" t="s">
        <v>795</v>
      </c>
      <c r="AL40" s="84" t="s">
        <v>854</v>
      </c>
      <c r="AM40" s="84"/>
      <c r="AN40" s="84"/>
      <c r="AO40" s="87">
        <v>41698.50633101852</v>
      </c>
      <c r="AP40" s="89" t="s">
        <v>938</v>
      </c>
      <c r="AQ40" s="84" t="b">
        <v>0</v>
      </c>
      <c r="AR40" s="84" t="b">
        <v>0</v>
      </c>
      <c r="AS40" s="84" t="b">
        <v>0</v>
      </c>
      <c r="AT40" s="84" t="s">
        <v>969</v>
      </c>
      <c r="AU40" s="84">
        <v>7</v>
      </c>
      <c r="AV40" s="89" t="s">
        <v>979</v>
      </c>
      <c r="AW40" s="84" t="b">
        <v>0</v>
      </c>
      <c r="AX40" s="84" t="s">
        <v>1002</v>
      </c>
      <c r="AY40" s="89" t="s">
        <v>1057</v>
      </c>
      <c r="AZ40" s="84" t="s">
        <v>66</v>
      </c>
      <c r="BA40" s="83" t="str">
        <f>REPLACE(INDEX(GroupVertices[Group],MATCH(Vertices[[#This Row],[Vertex]],GroupVertices[Vertex],0)),1,1,"")</f>
        <v>1</v>
      </c>
      <c r="BB40" s="71"/>
      <c r="BC40" s="71"/>
      <c r="BD40" s="71"/>
      <c r="BE40" s="71"/>
      <c r="BF40" s="71"/>
      <c r="BG40" s="71"/>
      <c r="BH40" s="119" t="s">
        <v>1439</v>
      </c>
      <c r="BI40" s="119" t="s">
        <v>1439</v>
      </c>
      <c r="BJ40" s="119" t="s">
        <v>1389</v>
      </c>
      <c r="BK40" s="119" t="s">
        <v>1389</v>
      </c>
      <c r="BL40" s="71">
        <v>0</v>
      </c>
      <c r="BM40" s="72">
        <v>0</v>
      </c>
      <c r="BN40" s="71">
        <v>0</v>
      </c>
      <c r="BO40" s="72">
        <v>0</v>
      </c>
      <c r="BP40" s="71">
        <v>0</v>
      </c>
      <c r="BQ40" s="72">
        <v>0</v>
      </c>
      <c r="BR40" s="71">
        <v>27</v>
      </c>
      <c r="BS40" s="72">
        <v>100</v>
      </c>
      <c r="BT40" s="71">
        <v>27</v>
      </c>
      <c r="BU40" s="2"/>
    </row>
    <row r="41" spans="1:73" ht="41.45" customHeight="1">
      <c r="A41" s="57" t="s">
        <v>273</v>
      </c>
      <c r="B41" s="84"/>
      <c r="C41" s="58"/>
      <c r="D41" s="58" t="s">
        <v>64</v>
      </c>
      <c r="E41" s="59">
        <v>162.73303826583955</v>
      </c>
      <c r="F41" s="127"/>
      <c r="G41" s="99" t="s">
        <v>393</v>
      </c>
      <c r="H41" s="128"/>
      <c r="I41" s="62" t="s">
        <v>273</v>
      </c>
      <c r="J41" s="74"/>
      <c r="K41" s="129"/>
      <c r="L41" s="62" t="s">
        <v>1152</v>
      </c>
      <c r="M41" s="130">
        <v>1.56356153507742</v>
      </c>
      <c r="N41" s="68">
        <v>501.6220703125</v>
      </c>
      <c r="O41" s="68">
        <v>7567.33349609375</v>
      </c>
      <c r="P41" s="69"/>
      <c r="Q41" s="70"/>
      <c r="R41" s="70"/>
      <c r="S41" s="131"/>
      <c r="T41" s="71">
        <v>0</v>
      </c>
      <c r="U41" s="71">
        <v>2</v>
      </c>
      <c r="V41" s="72">
        <v>0</v>
      </c>
      <c r="W41" s="72">
        <v>0.009009</v>
      </c>
      <c r="X41" s="72">
        <v>0.018277</v>
      </c>
      <c r="Y41" s="72">
        <v>0.557594</v>
      </c>
      <c r="Z41" s="72">
        <v>0.5</v>
      </c>
      <c r="AA41" s="72">
        <v>0</v>
      </c>
      <c r="AB41" s="65">
        <v>41</v>
      </c>
      <c r="AC41" s="65"/>
      <c r="AD41" s="73"/>
      <c r="AE41" s="84" t="s">
        <v>711</v>
      </c>
      <c r="AF41" s="84">
        <v>706</v>
      </c>
      <c r="AG41" s="84">
        <v>754</v>
      </c>
      <c r="AH41" s="84">
        <v>146124</v>
      </c>
      <c r="AI41" s="84">
        <v>1201</v>
      </c>
      <c r="AJ41" s="84"/>
      <c r="AK41" s="84" t="s">
        <v>796</v>
      </c>
      <c r="AL41" s="84"/>
      <c r="AM41" s="84"/>
      <c r="AN41" s="84"/>
      <c r="AO41" s="87">
        <v>41190.91596064815</v>
      </c>
      <c r="AP41" s="84"/>
      <c r="AQ41" s="84" t="b">
        <v>1</v>
      </c>
      <c r="AR41" s="84" t="b">
        <v>0</v>
      </c>
      <c r="AS41" s="84" t="b">
        <v>0</v>
      </c>
      <c r="AT41" s="84" t="s">
        <v>624</v>
      </c>
      <c r="AU41" s="84">
        <v>11</v>
      </c>
      <c r="AV41" s="89" t="s">
        <v>971</v>
      </c>
      <c r="AW41" s="84" t="b">
        <v>0</v>
      </c>
      <c r="AX41" s="84" t="s">
        <v>1002</v>
      </c>
      <c r="AY41" s="89" t="s">
        <v>1058</v>
      </c>
      <c r="AZ41" s="84" t="s">
        <v>66</v>
      </c>
      <c r="BA41" s="83" t="str">
        <f>REPLACE(INDEX(GroupVertices[Group],MATCH(Vertices[[#This Row],[Vertex]],GroupVertices[Vertex],0)),1,1,"")</f>
        <v>1</v>
      </c>
      <c r="BB41" s="71"/>
      <c r="BC41" s="71"/>
      <c r="BD41" s="71"/>
      <c r="BE41" s="71"/>
      <c r="BF41" s="71"/>
      <c r="BG41" s="71"/>
      <c r="BH41" s="119" t="s">
        <v>1439</v>
      </c>
      <c r="BI41" s="119" t="s">
        <v>1439</v>
      </c>
      <c r="BJ41" s="119" t="s">
        <v>1389</v>
      </c>
      <c r="BK41" s="119" t="s">
        <v>1389</v>
      </c>
      <c r="BL41" s="71">
        <v>0</v>
      </c>
      <c r="BM41" s="72">
        <v>0</v>
      </c>
      <c r="BN41" s="71">
        <v>0</v>
      </c>
      <c r="BO41" s="72">
        <v>0</v>
      </c>
      <c r="BP41" s="71">
        <v>0</v>
      </c>
      <c r="BQ41" s="72">
        <v>0</v>
      </c>
      <c r="BR41" s="71">
        <v>27</v>
      </c>
      <c r="BS41" s="72">
        <v>100</v>
      </c>
      <c r="BT41" s="71">
        <v>27</v>
      </c>
      <c r="BU41" s="2"/>
    </row>
    <row r="42" spans="1:73" ht="41.45" customHeight="1">
      <c r="A42" s="57" t="s">
        <v>277</v>
      </c>
      <c r="B42" s="84"/>
      <c r="C42" s="58"/>
      <c r="D42" s="58" t="s">
        <v>64</v>
      </c>
      <c r="E42" s="59">
        <v>162.3163843776864</v>
      </c>
      <c r="F42" s="127"/>
      <c r="G42" s="99" t="s">
        <v>403</v>
      </c>
      <c r="H42" s="128"/>
      <c r="I42" s="62" t="s">
        <v>277</v>
      </c>
      <c r="J42" s="74"/>
      <c r="K42" s="129"/>
      <c r="L42" s="62" t="s">
        <v>1154</v>
      </c>
      <c r="M42" s="130">
        <v>1.2432370503322197</v>
      </c>
      <c r="N42" s="68">
        <v>8165.416015625</v>
      </c>
      <c r="O42" s="68">
        <v>6495.39306640625</v>
      </c>
      <c r="P42" s="69"/>
      <c r="Q42" s="70"/>
      <c r="R42" s="70"/>
      <c r="S42" s="131"/>
      <c r="T42" s="71">
        <v>0</v>
      </c>
      <c r="U42" s="71">
        <v>2</v>
      </c>
      <c r="V42" s="72">
        <v>0</v>
      </c>
      <c r="W42" s="72">
        <v>0.009009</v>
      </c>
      <c r="X42" s="72">
        <v>0.018277</v>
      </c>
      <c r="Y42" s="72">
        <v>0.557594</v>
      </c>
      <c r="Z42" s="72">
        <v>0.5</v>
      </c>
      <c r="AA42" s="72">
        <v>0</v>
      </c>
      <c r="AB42" s="65">
        <v>42</v>
      </c>
      <c r="AC42" s="65"/>
      <c r="AD42" s="73"/>
      <c r="AE42" s="84" t="s">
        <v>713</v>
      </c>
      <c r="AF42" s="84">
        <v>2377</v>
      </c>
      <c r="AG42" s="84">
        <v>326</v>
      </c>
      <c r="AH42" s="84">
        <v>8728</v>
      </c>
      <c r="AI42" s="84">
        <v>10680</v>
      </c>
      <c r="AJ42" s="84"/>
      <c r="AK42" s="84" t="s">
        <v>798</v>
      </c>
      <c r="AL42" s="84" t="s">
        <v>839</v>
      </c>
      <c r="AM42" s="84"/>
      <c r="AN42" s="84"/>
      <c r="AO42" s="87">
        <v>43208.84365740741</v>
      </c>
      <c r="AP42" s="89" t="s">
        <v>940</v>
      </c>
      <c r="AQ42" s="84" t="b">
        <v>0</v>
      </c>
      <c r="AR42" s="84" t="b">
        <v>0</v>
      </c>
      <c r="AS42" s="84" t="b">
        <v>1</v>
      </c>
      <c r="AT42" s="84" t="s">
        <v>624</v>
      </c>
      <c r="AU42" s="84">
        <v>1</v>
      </c>
      <c r="AV42" s="89" t="s">
        <v>971</v>
      </c>
      <c r="AW42" s="84" t="b">
        <v>0</v>
      </c>
      <c r="AX42" s="84" t="s">
        <v>1002</v>
      </c>
      <c r="AY42" s="89" t="s">
        <v>1060</v>
      </c>
      <c r="AZ42" s="84" t="s">
        <v>66</v>
      </c>
      <c r="BA42" s="83" t="str">
        <f>REPLACE(INDEX(GroupVertices[Group],MATCH(Vertices[[#This Row],[Vertex]],GroupVertices[Vertex],0)),1,1,"")</f>
        <v>1</v>
      </c>
      <c r="BB42" s="71"/>
      <c r="BC42" s="71"/>
      <c r="BD42" s="71"/>
      <c r="BE42" s="71"/>
      <c r="BF42" s="71"/>
      <c r="BG42" s="71"/>
      <c r="BH42" s="119" t="s">
        <v>1439</v>
      </c>
      <c r="BI42" s="119" t="s">
        <v>1439</v>
      </c>
      <c r="BJ42" s="119" t="s">
        <v>1389</v>
      </c>
      <c r="BK42" s="119" t="s">
        <v>1389</v>
      </c>
      <c r="BL42" s="71">
        <v>0</v>
      </c>
      <c r="BM42" s="72">
        <v>0</v>
      </c>
      <c r="BN42" s="71">
        <v>0</v>
      </c>
      <c r="BO42" s="72">
        <v>0</v>
      </c>
      <c r="BP42" s="71">
        <v>0</v>
      </c>
      <c r="BQ42" s="72">
        <v>0</v>
      </c>
      <c r="BR42" s="71">
        <v>27</v>
      </c>
      <c r="BS42" s="72">
        <v>100</v>
      </c>
      <c r="BT42" s="71">
        <v>27</v>
      </c>
      <c r="BU42" s="2"/>
    </row>
    <row r="43" spans="1:73" ht="41.45" customHeight="1">
      <c r="A43" s="57" t="s">
        <v>278</v>
      </c>
      <c r="B43" s="84"/>
      <c r="C43" s="58"/>
      <c r="D43" s="58" t="s">
        <v>64</v>
      </c>
      <c r="E43" s="59">
        <v>162.12363327989593</v>
      </c>
      <c r="F43" s="127"/>
      <c r="G43" s="99" t="s">
        <v>394</v>
      </c>
      <c r="H43" s="128"/>
      <c r="I43" s="62" t="s">
        <v>278</v>
      </c>
      <c r="J43" s="74"/>
      <c r="K43" s="129"/>
      <c r="L43" s="62" t="s">
        <v>1148</v>
      </c>
      <c r="M43" s="130">
        <v>1.0950495550528982</v>
      </c>
      <c r="N43" s="68">
        <v>5064.36328125</v>
      </c>
      <c r="O43" s="68">
        <v>9565.517578125</v>
      </c>
      <c r="P43" s="69"/>
      <c r="Q43" s="70"/>
      <c r="R43" s="70"/>
      <c r="S43" s="131"/>
      <c r="T43" s="71">
        <v>0</v>
      </c>
      <c r="U43" s="71">
        <v>2</v>
      </c>
      <c r="V43" s="72">
        <v>0</v>
      </c>
      <c r="W43" s="72">
        <v>0.009009</v>
      </c>
      <c r="X43" s="72">
        <v>0.018277</v>
      </c>
      <c r="Y43" s="72">
        <v>0.557594</v>
      </c>
      <c r="Z43" s="72">
        <v>0.5</v>
      </c>
      <c r="AA43" s="72">
        <v>0</v>
      </c>
      <c r="AB43" s="65">
        <v>43</v>
      </c>
      <c r="AC43" s="65"/>
      <c r="AD43" s="73"/>
      <c r="AE43" s="84" t="s">
        <v>707</v>
      </c>
      <c r="AF43" s="84">
        <v>951</v>
      </c>
      <c r="AG43" s="84">
        <v>128</v>
      </c>
      <c r="AH43" s="84">
        <v>4064</v>
      </c>
      <c r="AI43" s="84">
        <v>2652</v>
      </c>
      <c r="AJ43" s="84"/>
      <c r="AK43" s="84" t="s">
        <v>794</v>
      </c>
      <c r="AL43" s="84" t="s">
        <v>852</v>
      </c>
      <c r="AM43" s="84"/>
      <c r="AN43" s="84"/>
      <c r="AO43" s="87">
        <v>42494.10506944444</v>
      </c>
      <c r="AP43" s="89" t="s">
        <v>936</v>
      </c>
      <c r="AQ43" s="84" t="b">
        <v>1</v>
      </c>
      <c r="AR43" s="84" t="b">
        <v>0</v>
      </c>
      <c r="AS43" s="84" t="b">
        <v>1</v>
      </c>
      <c r="AT43" s="84" t="s">
        <v>969</v>
      </c>
      <c r="AU43" s="84">
        <v>2</v>
      </c>
      <c r="AV43" s="84"/>
      <c r="AW43" s="84" t="b">
        <v>0</v>
      </c>
      <c r="AX43" s="84" t="s">
        <v>1002</v>
      </c>
      <c r="AY43" s="89" t="s">
        <v>1054</v>
      </c>
      <c r="AZ43" s="84" t="s">
        <v>66</v>
      </c>
      <c r="BA43" s="83" t="str">
        <f>REPLACE(INDEX(GroupVertices[Group],MATCH(Vertices[[#This Row],[Vertex]],GroupVertices[Vertex],0)),1,1,"")</f>
        <v>1</v>
      </c>
      <c r="BB43" s="71"/>
      <c r="BC43" s="71"/>
      <c r="BD43" s="71"/>
      <c r="BE43" s="71"/>
      <c r="BF43" s="71"/>
      <c r="BG43" s="71"/>
      <c r="BH43" s="119" t="s">
        <v>1439</v>
      </c>
      <c r="BI43" s="119" t="s">
        <v>1439</v>
      </c>
      <c r="BJ43" s="119" t="s">
        <v>1389</v>
      </c>
      <c r="BK43" s="119" t="s">
        <v>1389</v>
      </c>
      <c r="BL43" s="71">
        <v>0</v>
      </c>
      <c r="BM43" s="72">
        <v>0</v>
      </c>
      <c r="BN43" s="71">
        <v>0</v>
      </c>
      <c r="BO43" s="72">
        <v>0</v>
      </c>
      <c r="BP43" s="71">
        <v>0</v>
      </c>
      <c r="BQ43" s="72">
        <v>0</v>
      </c>
      <c r="BR43" s="71">
        <v>27</v>
      </c>
      <c r="BS43" s="72">
        <v>100</v>
      </c>
      <c r="BT43" s="71">
        <v>27</v>
      </c>
      <c r="BU43" s="2"/>
    </row>
    <row r="44" spans="1:73" ht="41.45" customHeight="1">
      <c r="A44" s="57" t="s">
        <v>279</v>
      </c>
      <c r="B44" s="84"/>
      <c r="C44" s="58"/>
      <c r="D44" s="58" t="s">
        <v>64</v>
      </c>
      <c r="E44" s="59">
        <v>162.55975697590668</v>
      </c>
      <c r="F44" s="127"/>
      <c r="G44" s="99" t="s">
        <v>395</v>
      </c>
      <c r="H44" s="128"/>
      <c r="I44" s="62" t="s">
        <v>279</v>
      </c>
      <c r="J44" s="74"/>
      <c r="K44" s="129"/>
      <c r="L44" s="62" t="s">
        <v>1155</v>
      </c>
      <c r="M44" s="130">
        <v>1.4303424736646964</v>
      </c>
      <c r="N44" s="68">
        <v>4198.41015625</v>
      </c>
      <c r="O44" s="68">
        <v>6767.73583984375</v>
      </c>
      <c r="P44" s="69"/>
      <c r="Q44" s="70"/>
      <c r="R44" s="70"/>
      <c r="S44" s="131"/>
      <c r="T44" s="71">
        <v>0</v>
      </c>
      <c r="U44" s="71">
        <v>2</v>
      </c>
      <c r="V44" s="72">
        <v>0</v>
      </c>
      <c r="W44" s="72">
        <v>0.009009</v>
      </c>
      <c r="X44" s="72">
        <v>0.018277</v>
      </c>
      <c r="Y44" s="72">
        <v>0.557594</v>
      </c>
      <c r="Z44" s="72">
        <v>0.5</v>
      </c>
      <c r="AA44" s="72">
        <v>0</v>
      </c>
      <c r="AB44" s="65">
        <v>44</v>
      </c>
      <c r="AC44" s="65"/>
      <c r="AD44" s="73"/>
      <c r="AE44" s="84" t="s">
        <v>714</v>
      </c>
      <c r="AF44" s="84">
        <v>99</v>
      </c>
      <c r="AG44" s="84">
        <v>576</v>
      </c>
      <c r="AH44" s="84">
        <v>134380</v>
      </c>
      <c r="AI44" s="84">
        <v>48</v>
      </c>
      <c r="AJ44" s="84"/>
      <c r="AK44" s="84"/>
      <c r="AL44" s="84"/>
      <c r="AM44" s="84"/>
      <c r="AN44" s="84"/>
      <c r="AO44" s="87">
        <v>42133.860138888886</v>
      </c>
      <c r="AP44" s="84"/>
      <c r="AQ44" s="84" t="b">
        <v>1</v>
      </c>
      <c r="AR44" s="84" t="b">
        <v>0</v>
      </c>
      <c r="AS44" s="84" t="b">
        <v>0</v>
      </c>
      <c r="AT44" s="84" t="s">
        <v>624</v>
      </c>
      <c r="AU44" s="84">
        <v>12</v>
      </c>
      <c r="AV44" s="89" t="s">
        <v>971</v>
      </c>
      <c r="AW44" s="84" t="b">
        <v>0</v>
      </c>
      <c r="AX44" s="84" t="s">
        <v>1002</v>
      </c>
      <c r="AY44" s="89" t="s">
        <v>1061</v>
      </c>
      <c r="AZ44" s="84" t="s">
        <v>66</v>
      </c>
      <c r="BA44" s="83" t="str">
        <f>REPLACE(INDEX(GroupVertices[Group],MATCH(Vertices[[#This Row],[Vertex]],GroupVertices[Vertex],0)),1,1,"")</f>
        <v>1</v>
      </c>
      <c r="BB44" s="71"/>
      <c r="BC44" s="71"/>
      <c r="BD44" s="71"/>
      <c r="BE44" s="71"/>
      <c r="BF44" s="71"/>
      <c r="BG44" s="71"/>
      <c r="BH44" s="119" t="s">
        <v>1439</v>
      </c>
      <c r="BI44" s="119" t="s">
        <v>1439</v>
      </c>
      <c r="BJ44" s="119" t="s">
        <v>1389</v>
      </c>
      <c r="BK44" s="119" t="s">
        <v>1389</v>
      </c>
      <c r="BL44" s="71">
        <v>0</v>
      </c>
      <c r="BM44" s="72">
        <v>0</v>
      </c>
      <c r="BN44" s="71">
        <v>0</v>
      </c>
      <c r="BO44" s="72">
        <v>0</v>
      </c>
      <c r="BP44" s="71">
        <v>0</v>
      </c>
      <c r="BQ44" s="72">
        <v>0</v>
      </c>
      <c r="BR44" s="71">
        <v>27</v>
      </c>
      <c r="BS44" s="72">
        <v>100</v>
      </c>
      <c r="BT44" s="71">
        <v>27</v>
      </c>
      <c r="BU44" s="2"/>
    </row>
    <row r="45" spans="1:73" ht="41.45" customHeight="1">
      <c r="A45" s="57" t="s">
        <v>250</v>
      </c>
      <c r="B45" s="84"/>
      <c r="C45" s="58"/>
      <c r="D45" s="58" t="s">
        <v>64</v>
      </c>
      <c r="E45" s="59">
        <v>162.2229292999698</v>
      </c>
      <c r="F45" s="127"/>
      <c r="G45" s="99" t="s">
        <v>379</v>
      </c>
      <c r="H45" s="128"/>
      <c r="I45" s="62" t="s">
        <v>250</v>
      </c>
      <c r="J45" s="74"/>
      <c r="K45" s="129"/>
      <c r="L45" s="62" t="s">
        <v>1126</v>
      </c>
      <c r="M45" s="130">
        <v>1.1713885677725486</v>
      </c>
      <c r="N45" s="68">
        <v>7641.37646484375</v>
      </c>
      <c r="O45" s="68">
        <v>5411.53173828125</v>
      </c>
      <c r="P45" s="69"/>
      <c r="Q45" s="70"/>
      <c r="R45" s="70"/>
      <c r="S45" s="131"/>
      <c r="T45" s="71">
        <v>0</v>
      </c>
      <c r="U45" s="71">
        <v>2</v>
      </c>
      <c r="V45" s="72">
        <v>0</v>
      </c>
      <c r="W45" s="72">
        <v>0.125</v>
      </c>
      <c r="X45" s="72">
        <v>0</v>
      </c>
      <c r="Y45" s="72">
        <v>0.666094</v>
      </c>
      <c r="Z45" s="72">
        <v>0.5</v>
      </c>
      <c r="AA45" s="72">
        <v>0</v>
      </c>
      <c r="AB45" s="65">
        <v>45</v>
      </c>
      <c r="AC45" s="65"/>
      <c r="AD45" s="73"/>
      <c r="AE45" s="84" t="s">
        <v>685</v>
      </c>
      <c r="AF45" s="84">
        <v>704</v>
      </c>
      <c r="AG45" s="84">
        <v>230</v>
      </c>
      <c r="AH45" s="84">
        <v>9483</v>
      </c>
      <c r="AI45" s="84">
        <v>903</v>
      </c>
      <c r="AJ45" s="84"/>
      <c r="AK45" s="84" t="s">
        <v>776</v>
      </c>
      <c r="AL45" s="84"/>
      <c r="AM45" s="84"/>
      <c r="AN45" s="84"/>
      <c r="AO45" s="87">
        <v>42622.81380787037</v>
      </c>
      <c r="AP45" s="89" t="s">
        <v>917</v>
      </c>
      <c r="AQ45" s="84" t="b">
        <v>1</v>
      </c>
      <c r="AR45" s="84" t="b">
        <v>0</v>
      </c>
      <c r="AS45" s="84" t="b">
        <v>0</v>
      </c>
      <c r="AT45" s="84" t="s">
        <v>624</v>
      </c>
      <c r="AU45" s="84">
        <v>3</v>
      </c>
      <c r="AV45" s="84"/>
      <c r="AW45" s="84" t="b">
        <v>0</v>
      </c>
      <c r="AX45" s="84" t="s">
        <v>1002</v>
      </c>
      <c r="AY45" s="89" t="s">
        <v>1032</v>
      </c>
      <c r="AZ45" s="84" t="s">
        <v>66</v>
      </c>
      <c r="BA45" s="83" t="str">
        <f>REPLACE(INDEX(GroupVertices[Group],MATCH(Vertices[[#This Row],[Vertex]],GroupVertices[Vertex],0)),1,1,"")</f>
        <v>6</v>
      </c>
      <c r="BB45" s="71"/>
      <c r="BC45" s="71"/>
      <c r="BD45" s="71"/>
      <c r="BE45" s="71"/>
      <c r="BF45" s="71"/>
      <c r="BG45" s="71"/>
      <c r="BH45" s="119" t="s">
        <v>1437</v>
      </c>
      <c r="BI45" s="119" t="s">
        <v>1437</v>
      </c>
      <c r="BJ45" s="119" t="s">
        <v>1455</v>
      </c>
      <c r="BK45" s="119" t="s">
        <v>1455</v>
      </c>
      <c r="BL45" s="71">
        <v>0</v>
      </c>
      <c r="BM45" s="72">
        <v>0</v>
      </c>
      <c r="BN45" s="71">
        <v>0</v>
      </c>
      <c r="BO45" s="72">
        <v>0</v>
      </c>
      <c r="BP45" s="71">
        <v>0</v>
      </c>
      <c r="BQ45" s="72">
        <v>0</v>
      </c>
      <c r="BR45" s="71">
        <v>49</v>
      </c>
      <c r="BS45" s="72">
        <v>100</v>
      </c>
      <c r="BT45" s="71">
        <v>49</v>
      </c>
      <c r="BU45" s="2"/>
    </row>
    <row r="46" spans="1:73" ht="41.45" customHeight="1">
      <c r="A46" s="57" t="s">
        <v>280</v>
      </c>
      <c r="B46" s="84"/>
      <c r="C46" s="58"/>
      <c r="D46" s="58" t="s">
        <v>64</v>
      </c>
      <c r="E46" s="59">
        <v>162.60745800515787</v>
      </c>
      <c r="F46" s="127"/>
      <c r="G46" s="99" t="s">
        <v>396</v>
      </c>
      <c r="H46" s="128"/>
      <c r="I46" s="62" t="s">
        <v>280</v>
      </c>
      <c r="J46" s="74"/>
      <c r="K46" s="129"/>
      <c r="L46" s="62" t="s">
        <v>1156</v>
      </c>
      <c r="M46" s="130">
        <v>1.4670151366378619</v>
      </c>
      <c r="N46" s="68">
        <v>6255.26904296875</v>
      </c>
      <c r="O46" s="68">
        <v>9520.6279296875</v>
      </c>
      <c r="P46" s="69"/>
      <c r="Q46" s="70"/>
      <c r="R46" s="70"/>
      <c r="S46" s="131"/>
      <c r="T46" s="71">
        <v>0</v>
      </c>
      <c r="U46" s="71">
        <v>2</v>
      </c>
      <c r="V46" s="72">
        <v>0</v>
      </c>
      <c r="W46" s="72">
        <v>0.009009</v>
      </c>
      <c r="X46" s="72">
        <v>0.018277</v>
      </c>
      <c r="Y46" s="72">
        <v>0.557594</v>
      </c>
      <c r="Z46" s="72">
        <v>0.5</v>
      </c>
      <c r="AA46" s="72">
        <v>0</v>
      </c>
      <c r="AB46" s="65">
        <v>46</v>
      </c>
      <c r="AC46" s="65"/>
      <c r="AD46" s="73"/>
      <c r="AE46" s="84" t="s">
        <v>715</v>
      </c>
      <c r="AF46" s="84">
        <v>341</v>
      </c>
      <c r="AG46" s="84">
        <v>625</v>
      </c>
      <c r="AH46" s="84">
        <v>28289</v>
      </c>
      <c r="AI46" s="84">
        <v>2402</v>
      </c>
      <c r="AJ46" s="84"/>
      <c r="AK46" s="84" t="s">
        <v>799</v>
      </c>
      <c r="AL46" s="84" t="s">
        <v>856</v>
      </c>
      <c r="AM46" s="84"/>
      <c r="AN46" s="84"/>
      <c r="AO46" s="87">
        <v>40052.88383101852</v>
      </c>
      <c r="AP46" s="89" t="s">
        <v>941</v>
      </c>
      <c r="AQ46" s="84" t="b">
        <v>0</v>
      </c>
      <c r="AR46" s="84" t="b">
        <v>0</v>
      </c>
      <c r="AS46" s="84" t="b">
        <v>1</v>
      </c>
      <c r="AT46" s="84" t="s">
        <v>624</v>
      </c>
      <c r="AU46" s="84">
        <v>10</v>
      </c>
      <c r="AV46" s="89" t="s">
        <v>972</v>
      </c>
      <c r="AW46" s="84" t="b">
        <v>0</v>
      </c>
      <c r="AX46" s="84" t="s">
        <v>1002</v>
      </c>
      <c r="AY46" s="89" t="s">
        <v>1062</v>
      </c>
      <c r="AZ46" s="84" t="s">
        <v>66</v>
      </c>
      <c r="BA46" s="83" t="str">
        <f>REPLACE(INDEX(GroupVertices[Group],MATCH(Vertices[[#This Row],[Vertex]],GroupVertices[Vertex],0)),1,1,"")</f>
        <v>1</v>
      </c>
      <c r="BB46" s="71"/>
      <c r="BC46" s="71"/>
      <c r="BD46" s="71"/>
      <c r="BE46" s="71"/>
      <c r="BF46" s="71"/>
      <c r="BG46" s="71"/>
      <c r="BH46" s="119" t="s">
        <v>1439</v>
      </c>
      <c r="BI46" s="119" t="s">
        <v>1439</v>
      </c>
      <c r="BJ46" s="119" t="s">
        <v>1389</v>
      </c>
      <c r="BK46" s="119" t="s">
        <v>1389</v>
      </c>
      <c r="BL46" s="71">
        <v>0</v>
      </c>
      <c r="BM46" s="72">
        <v>0</v>
      </c>
      <c r="BN46" s="71">
        <v>0</v>
      </c>
      <c r="BO46" s="72">
        <v>0</v>
      </c>
      <c r="BP46" s="71">
        <v>0</v>
      </c>
      <c r="BQ46" s="72">
        <v>0</v>
      </c>
      <c r="BR46" s="71">
        <v>27</v>
      </c>
      <c r="BS46" s="72">
        <v>100</v>
      </c>
      <c r="BT46" s="71">
        <v>27</v>
      </c>
      <c r="BU46" s="2"/>
    </row>
    <row r="47" spans="1:73" ht="41.45" customHeight="1">
      <c r="A47" s="57" t="s">
        <v>281</v>
      </c>
      <c r="B47" s="84"/>
      <c r="C47" s="58"/>
      <c r="D47" s="58" t="s">
        <v>64</v>
      </c>
      <c r="E47" s="59">
        <v>162.51984386979856</v>
      </c>
      <c r="F47" s="127"/>
      <c r="G47" s="99" t="s">
        <v>397</v>
      </c>
      <c r="H47" s="128"/>
      <c r="I47" s="62" t="s">
        <v>281</v>
      </c>
      <c r="J47" s="74"/>
      <c r="K47" s="129"/>
      <c r="L47" s="62" t="s">
        <v>1157</v>
      </c>
      <c r="M47" s="130">
        <v>1.3996571842381702</v>
      </c>
      <c r="N47" s="68">
        <v>9018.412109375</v>
      </c>
      <c r="O47" s="68">
        <v>6817.32373046875</v>
      </c>
      <c r="P47" s="69"/>
      <c r="Q47" s="70"/>
      <c r="R47" s="70"/>
      <c r="S47" s="131"/>
      <c r="T47" s="71">
        <v>0</v>
      </c>
      <c r="U47" s="71">
        <v>2</v>
      </c>
      <c r="V47" s="72">
        <v>0</v>
      </c>
      <c r="W47" s="72">
        <v>0.009009</v>
      </c>
      <c r="X47" s="72">
        <v>0.018277</v>
      </c>
      <c r="Y47" s="72">
        <v>0.557594</v>
      </c>
      <c r="Z47" s="72">
        <v>0.5</v>
      </c>
      <c r="AA47" s="72">
        <v>0</v>
      </c>
      <c r="AB47" s="65">
        <v>47</v>
      </c>
      <c r="AC47" s="65"/>
      <c r="AD47" s="73"/>
      <c r="AE47" s="84" t="s">
        <v>716</v>
      </c>
      <c r="AF47" s="84">
        <v>265</v>
      </c>
      <c r="AG47" s="84">
        <v>535</v>
      </c>
      <c r="AH47" s="84">
        <v>22208</v>
      </c>
      <c r="AI47" s="84">
        <v>1092</v>
      </c>
      <c r="AJ47" s="84"/>
      <c r="AK47" s="84" t="s">
        <v>800</v>
      </c>
      <c r="AL47" s="84" t="s">
        <v>857</v>
      </c>
      <c r="AM47" s="84"/>
      <c r="AN47" s="84"/>
      <c r="AO47" s="87">
        <v>40649.887604166666</v>
      </c>
      <c r="AP47" s="89" t="s">
        <v>942</v>
      </c>
      <c r="AQ47" s="84" t="b">
        <v>0</v>
      </c>
      <c r="AR47" s="84" t="b">
        <v>0</v>
      </c>
      <c r="AS47" s="84" t="b">
        <v>1</v>
      </c>
      <c r="AT47" s="84" t="s">
        <v>969</v>
      </c>
      <c r="AU47" s="84">
        <v>5</v>
      </c>
      <c r="AV47" s="89" t="s">
        <v>971</v>
      </c>
      <c r="AW47" s="84" t="b">
        <v>0</v>
      </c>
      <c r="AX47" s="84" t="s">
        <v>1002</v>
      </c>
      <c r="AY47" s="89" t="s">
        <v>1063</v>
      </c>
      <c r="AZ47" s="84" t="s">
        <v>66</v>
      </c>
      <c r="BA47" s="83" t="str">
        <f>REPLACE(INDEX(GroupVertices[Group],MATCH(Vertices[[#This Row],[Vertex]],GroupVertices[Vertex],0)),1,1,"")</f>
        <v>1</v>
      </c>
      <c r="BB47" s="71"/>
      <c r="BC47" s="71"/>
      <c r="BD47" s="71"/>
      <c r="BE47" s="71"/>
      <c r="BF47" s="71"/>
      <c r="BG47" s="71"/>
      <c r="BH47" s="119" t="s">
        <v>1439</v>
      </c>
      <c r="BI47" s="119" t="s">
        <v>1439</v>
      </c>
      <c r="BJ47" s="119" t="s">
        <v>1389</v>
      </c>
      <c r="BK47" s="119" t="s">
        <v>1389</v>
      </c>
      <c r="BL47" s="71">
        <v>0</v>
      </c>
      <c r="BM47" s="72">
        <v>0</v>
      </c>
      <c r="BN47" s="71">
        <v>0</v>
      </c>
      <c r="BO47" s="72">
        <v>0</v>
      </c>
      <c r="BP47" s="71">
        <v>0</v>
      </c>
      <c r="BQ47" s="72">
        <v>0</v>
      </c>
      <c r="BR47" s="71">
        <v>27</v>
      </c>
      <c r="BS47" s="72">
        <v>100</v>
      </c>
      <c r="BT47" s="71">
        <v>27</v>
      </c>
      <c r="BU47" s="2"/>
    </row>
    <row r="48" spans="1:73" ht="41.45" customHeight="1">
      <c r="A48" s="57" t="s">
        <v>283</v>
      </c>
      <c r="B48" s="84"/>
      <c r="C48" s="58"/>
      <c r="D48" s="58" t="s">
        <v>64</v>
      </c>
      <c r="E48" s="59">
        <v>162.3163843776864</v>
      </c>
      <c r="F48" s="127"/>
      <c r="G48" s="99" t="s">
        <v>399</v>
      </c>
      <c r="H48" s="128"/>
      <c r="I48" s="62" t="s">
        <v>283</v>
      </c>
      <c r="J48" s="74"/>
      <c r="K48" s="129"/>
      <c r="L48" s="62" t="s">
        <v>1159</v>
      </c>
      <c r="M48" s="130">
        <v>1.2432370503322197</v>
      </c>
      <c r="N48" s="68">
        <v>1322.7218017578125</v>
      </c>
      <c r="O48" s="68">
        <v>6714.763671875</v>
      </c>
      <c r="P48" s="69"/>
      <c r="Q48" s="70"/>
      <c r="R48" s="70"/>
      <c r="S48" s="131"/>
      <c r="T48" s="71">
        <v>0</v>
      </c>
      <c r="U48" s="71">
        <v>2</v>
      </c>
      <c r="V48" s="72">
        <v>0</v>
      </c>
      <c r="W48" s="72">
        <v>0.009009</v>
      </c>
      <c r="X48" s="72">
        <v>0.018277</v>
      </c>
      <c r="Y48" s="72">
        <v>0.557594</v>
      </c>
      <c r="Z48" s="72">
        <v>0.5</v>
      </c>
      <c r="AA48" s="72">
        <v>0</v>
      </c>
      <c r="AB48" s="65">
        <v>48</v>
      </c>
      <c r="AC48" s="65"/>
      <c r="AD48" s="73"/>
      <c r="AE48" s="84" t="s">
        <v>718</v>
      </c>
      <c r="AF48" s="84">
        <v>846</v>
      </c>
      <c r="AG48" s="84">
        <v>326</v>
      </c>
      <c r="AH48" s="84">
        <v>29257</v>
      </c>
      <c r="AI48" s="84">
        <v>3690</v>
      </c>
      <c r="AJ48" s="84"/>
      <c r="AK48" s="84" t="s">
        <v>802</v>
      </c>
      <c r="AL48" s="84" t="s">
        <v>859</v>
      </c>
      <c r="AM48" s="84"/>
      <c r="AN48" s="84"/>
      <c r="AO48" s="87">
        <v>41322.481261574074</v>
      </c>
      <c r="AP48" s="89" t="s">
        <v>944</v>
      </c>
      <c r="AQ48" s="84" t="b">
        <v>1</v>
      </c>
      <c r="AR48" s="84" t="b">
        <v>0</v>
      </c>
      <c r="AS48" s="84" t="b">
        <v>1</v>
      </c>
      <c r="AT48" s="84" t="s">
        <v>624</v>
      </c>
      <c r="AU48" s="84">
        <v>3</v>
      </c>
      <c r="AV48" s="89" t="s">
        <v>971</v>
      </c>
      <c r="AW48" s="84" t="b">
        <v>0</v>
      </c>
      <c r="AX48" s="84" t="s">
        <v>1002</v>
      </c>
      <c r="AY48" s="89" t="s">
        <v>1065</v>
      </c>
      <c r="AZ48" s="84" t="s">
        <v>66</v>
      </c>
      <c r="BA48" s="83" t="str">
        <f>REPLACE(INDEX(GroupVertices[Group],MATCH(Vertices[[#This Row],[Vertex]],GroupVertices[Vertex],0)),1,1,"")</f>
        <v>1</v>
      </c>
      <c r="BB48" s="71"/>
      <c r="BC48" s="71"/>
      <c r="BD48" s="71"/>
      <c r="BE48" s="71"/>
      <c r="BF48" s="71"/>
      <c r="BG48" s="71"/>
      <c r="BH48" s="119" t="s">
        <v>1439</v>
      </c>
      <c r="BI48" s="119" t="s">
        <v>1439</v>
      </c>
      <c r="BJ48" s="119" t="s">
        <v>1389</v>
      </c>
      <c r="BK48" s="119" t="s">
        <v>1389</v>
      </c>
      <c r="BL48" s="71">
        <v>0</v>
      </c>
      <c r="BM48" s="72">
        <v>0</v>
      </c>
      <c r="BN48" s="71">
        <v>0</v>
      </c>
      <c r="BO48" s="72">
        <v>0</v>
      </c>
      <c r="BP48" s="71">
        <v>0</v>
      </c>
      <c r="BQ48" s="72">
        <v>0</v>
      </c>
      <c r="BR48" s="71">
        <v>27</v>
      </c>
      <c r="BS48" s="72">
        <v>100</v>
      </c>
      <c r="BT48" s="71">
        <v>27</v>
      </c>
      <c r="BU48" s="2"/>
    </row>
    <row r="49" spans="1:73" ht="41.45" customHeight="1">
      <c r="A49" s="57" t="s">
        <v>291</v>
      </c>
      <c r="B49" s="84"/>
      <c r="C49" s="58"/>
      <c r="D49" s="58" t="s">
        <v>64</v>
      </c>
      <c r="E49" s="59">
        <v>162.11195139518134</v>
      </c>
      <c r="F49" s="127"/>
      <c r="G49" s="99" t="s">
        <v>407</v>
      </c>
      <c r="H49" s="128"/>
      <c r="I49" s="62" t="s">
        <v>291</v>
      </c>
      <c r="J49" s="74"/>
      <c r="K49" s="129"/>
      <c r="L49" s="62" t="s">
        <v>1165</v>
      </c>
      <c r="M49" s="130">
        <v>1.0860684947329393</v>
      </c>
      <c r="N49" s="68">
        <v>2939.02392578125</v>
      </c>
      <c r="O49" s="68">
        <v>7562.43798828125</v>
      </c>
      <c r="P49" s="69"/>
      <c r="Q49" s="70"/>
      <c r="R49" s="70"/>
      <c r="S49" s="131"/>
      <c r="T49" s="71">
        <v>0</v>
      </c>
      <c r="U49" s="71">
        <v>2</v>
      </c>
      <c r="V49" s="72">
        <v>0</v>
      </c>
      <c r="W49" s="72">
        <v>0.009009</v>
      </c>
      <c r="X49" s="72">
        <v>0.018277</v>
      </c>
      <c r="Y49" s="72">
        <v>0.557594</v>
      </c>
      <c r="Z49" s="72">
        <v>0.5</v>
      </c>
      <c r="AA49" s="72">
        <v>0</v>
      </c>
      <c r="AB49" s="65">
        <v>49</v>
      </c>
      <c r="AC49" s="65"/>
      <c r="AD49" s="73"/>
      <c r="AE49" s="84" t="s">
        <v>724</v>
      </c>
      <c r="AF49" s="84">
        <v>259</v>
      </c>
      <c r="AG49" s="84">
        <v>116</v>
      </c>
      <c r="AH49" s="84">
        <v>3479</v>
      </c>
      <c r="AI49" s="84">
        <v>2826</v>
      </c>
      <c r="AJ49" s="84"/>
      <c r="AK49" s="84" t="s">
        <v>805</v>
      </c>
      <c r="AL49" s="84" t="s">
        <v>833</v>
      </c>
      <c r="AM49" s="84"/>
      <c r="AN49" s="84"/>
      <c r="AO49" s="87">
        <v>43434.62905092593</v>
      </c>
      <c r="AP49" s="89" t="s">
        <v>948</v>
      </c>
      <c r="AQ49" s="84" t="b">
        <v>1</v>
      </c>
      <c r="AR49" s="84" t="b">
        <v>0</v>
      </c>
      <c r="AS49" s="84" t="b">
        <v>0</v>
      </c>
      <c r="AT49" s="84" t="s">
        <v>969</v>
      </c>
      <c r="AU49" s="84">
        <v>0</v>
      </c>
      <c r="AV49" s="84"/>
      <c r="AW49" s="84" t="b">
        <v>0</v>
      </c>
      <c r="AX49" s="84" t="s">
        <v>1002</v>
      </c>
      <c r="AY49" s="89" t="s">
        <v>1071</v>
      </c>
      <c r="AZ49" s="84" t="s">
        <v>66</v>
      </c>
      <c r="BA49" s="83" t="str">
        <f>REPLACE(INDEX(GroupVertices[Group],MATCH(Vertices[[#This Row],[Vertex]],GroupVertices[Vertex],0)),1,1,"")</f>
        <v>1</v>
      </c>
      <c r="BB49" s="71"/>
      <c r="BC49" s="71"/>
      <c r="BD49" s="71"/>
      <c r="BE49" s="71"/>
      <c r="BF49" s="71"/>
      <c r="BG49" s="71"/>
      <c r="BH49" s="119" t="s">
        <v>1439</v>
      </c>
      <c r="BI49" s="119" t="s">
        <v>1439</v>
      </c>
      <c r="BJ49" s="119" t="s">
        <v>1389</v>
      </c>
      <c r="BK49" s="119" t="s">
        <v>1389</v>
      </c>
      <c r="BL49" s="71">
        <v>0</v>
      </c>
      <c r="BM49" s="72">
        <v>0</v>
      </c>
      <c r="BN49" s="71">
        <v>0</v>
      </c>
      <c r="BO49" s="72">
        <v>0</v>
      </c>
      <c r="BP49" s="71">
        <v>0</v>
      </c>
      <c r="BQ49" s="72">
        <v>0</v>
      </c>
      <c r="BR49" s="71">
        <v>27</v>
      </c>
      <c r="BS49" s="72">
        <v>100</v>
      </c>
      <c r="BT49" s="71">
        <v>27</v>
      </c>
      <c r="BU49" s="2"/>
    </row>
    <row r="50" spans="1:73" ht="41.45" customHeight="1">
      <c r="A50" s="57" t="s">
        <v>303</v>
      </c>
      <c r="B50" s="84"/>
      <c r="C50" s="58"/>
      <c r="D50" s="58" t="s">
        <v>64</v>
      </c>
      <c r="E50" s="59">
        <v>163.9206965451546</v>
      </c>
      <c r="F50" s="127"/>
      <c r="G50" s="99" t="s">
        <v>417</v>
      </c>
      <c r="H50" s="128"/>
      <c r="I50" s="62" t="s">
        <v>303</v>
      </c>
      <c r="J50" s="74"/>
      <c r="K50" s="129"/>
      <c r="L50" s="62" t="s">
        <v>1176</v>
      </c>
      <c r="M50" s="130">
        <v>2.4766360009399064</v>
      </c>
      <c r="N50" s="68">
        <v>2645.629150390625</v>
      </c>
      <c r="O50" s="68">
        <v>6916.48583984375</v>
      </c>
      <c r="P50" s="69"/>
      <c r="Q50" s="70"/>
      <c r="R50" s="70"/>
      <c r="S50" s="131"/>
      <c r="T50" s="71">
        <v>0</v>
      </c>
      <c r="U50" s="71">
        <v>2</v>
      </c>
      <c r="V50" s="72">
        <v>0</v>
      </c>
      <c r="W50" s="72">
        <v>0.009009</v>
      </c>
      <c r="X50" s="72">
        <v>0.018277</v>
      </c>
      <c r="Y50" s="72">
        <v>0.557594</v>
      </c>
      <c r="Z50" s="72">
        <v>0.5</v>
      </c>
      <c r="AA50" s="72">
        <v>0</v>
      </c>
      <c r="AB50" s="65">
        <v>50</v>
      </c>
      <c r="AC50" s="65"/>
      <c r="AD50" s="73"/>
      <c r="AE50" s="84" t="s">
        <v>735</v>
      </c>
      <c r="AF50" s="84">
        <v>1932</v>
      </c>
      <c r="AG50" s="84">
        <v>1974</v>
      </c>
      <c r="AH50" s="84">
        <v>103705</v>
      </c>
      <c r="AI50" s="84">
        <v>53090</v>
      </c>
      <c r="AJ50" s="84"/>
      <c r="AK50" s="84" t="s">
        <v>814</v>
      </c>
      <c r="AL50" s="84" t="s">
        <v>867</v>
      </c>
      <c r="AM50" s="84"/>
      <c r="AN50" s="84"/>
      <c r="AO50" s="87">
        <v>43091.630474537036</v>
      </c>
      <c r="AP50" s="89" t="s">
        <v>957</v>
      </c>
      <c r="AQ50" s="84" t="b">
        <v>1</v>
      </c>
      <c r="AR50" s="84" t="b">
        <v>0</v>
      </c>
      <c r="AS50" s="84" t="b">
        <v>0</v>
      </c>
      <c r="AT50" s="84" t="s">
        <v>624</v>
      </c>
      <c r="AU50" s="84">
        <v>2</v>
      </c>
      <c r="AV50" s="84"/>
      <c r="AW50" s="84" t="b">
        <v>0</v>
      </c>
      <c r="AX50" s="84" t="s">
        <v>1002</v>
      </c>
      <c r="AY50" s="89" t="s">
        <v>1082</v>
      </c>
      <c r="AZ50" s="84" t="s">
        <v>66</v>
      </c>
      <c r="BA50" s="83" t="str">
        <f>REPLACE(INDEX(GroupVertices[Group],MATCH(Vertices[[#This Row],[Vertex]],GroupVertices[Vertex],0)),1,1,"")</f>
        <v>1</v>
      </c>
      <c r="BB50" s="71"/>
      <c r="BC50" s="71"/>
      <c r="BD50" s="71"/>
      <c r="BE50" s="71"/>
      <c r="BF50" s="71"/>
      <c r="BG50" s="71"/>
      <c r="BH50" s="119" t="s">
        <v>1439</v>
      </c>
      <c r="BI50" s="119" t="s">
        <v>1439</v>
      </c>
      <c r="BJ50" s="119" t="s">
        <v>1389</v>
      </c>
      <c r="BK50" s="119" t="s">
        <v>1389</v>
      </c>
      <c r="BL50" s="71">
        <v>0</v>
      </c>
      <c r="BM50" s="72">
        <v>0</v>
      </c>
      <c r="BN50" s="71">
        <v>0</v>
      </c>
      <c r="BO50" s="72">
        <v>0</v>
      </c>
      <c r="BP50" s="71">
        <v>0</v>
      </c>
      <c r="BQ50" s="72">
        <v>0</v>
      </c>
      <c r="BR50" s="71">
        <v>27</v>
      </c>
      <c r="BS50" s="72">
        <v>100</v>
      </c>
      <c r="BT50" s="71">
        <v>27</v>
      </c>
      <c r="BU50" s="2"/>
    </row>
    <row r="51" spans="1:73" ht="41.45" customHeight="1">
      <c r="A51" s="57" t="s">
        <v>292</v>
      </c>
      <c r="B51" s="84"/>
      <c r="C51" s="58"/>
      <c r="D51" s="58" t="s">
        <v>64</v>
      </c>
      <c r="E51" s="59">
        <v>162.37089983968775</v>
      </c>
      <c r="F51" s="127"/>
      <c r="G51" s="99" t="s">
        <v>408</v>
      </c>
      <c r="H51" s="128"/>
      <c r="I51" s="62" t="s">
        <v>292</v>
      </c>
      <c r="J51" s="74"/>
      <c r="K51" s="129"/>
      <c r="L51" s="62" t="s">
        <v>1166</v>
      </c>
      <c r="M51" s="130">
        <v>1.2851486651586945</v>
      </c>
      <c r="N51" s="68">
        <v>9469.7998046875</v>
      </c>
      <c r="O51" s="68">
        <v>7809.49267578125</v>
      </c>
      <c r="P51" s="69"/>
      <c r="Q51" s="70"/>
      <c r="R51" s="70"/>
      <c r="S51" s="131"/>
      <c r="T51" s="71">
        <v>0</v>
      </c>
      <c r="U51" s="71">
        <v>2</v>
      </c>
      <c r="V51" s="72">
        <v>0</v>
      </c>
      <c r="W51" s="72">
        <v>0.009009</v>
      </c>
      <c r="X51" s="72">
        <v>0.018277</v>
      </c>
      <c r="Y51" s="72">
        <v>0.557594</v>
      </c>
      <c r="Z51" s="72">
        <v>0.5</v>
      </c>
      <c r="AA51" s="72">
        <v>0</v>
      </c>
      <c r="AB51" s="65">
        <v>51</v>
      </c>
      <c r="AC51" s="65"/>
      <c r="AD51" s="73"/>
      <c r="AE51" s="84" t="s">
        <v>725</v>
      </c>
      <c r="AF51" s="84">
        <v>982</v>
      </c>
      <c r="AG51" s="84">
        <v>382</v>
      </c>
      <c r="AH51" s="84">
        <v>51437</v>
      </c>
      <c r="AI51" s="84">
        <v>5502</v>
      </c>
      <c r="AJ51" s="84"/>
      <c r="AK51" s="84" t="s">
        <v>806</v>
      </c>
      <c r="AL51" s="84"/>
      <c r="AM51" s="84"/>
      <c r="AN51" s="84"/>
      <c r="AO51" s="87">
        <v>42791.77811342593</v>
      </c>
      <c r="AP51" s="89" t="s">
        <v>949</v>
      </c>
      <c r="AQ51" s="84" t="b">
        <v>1</v>
      </c>
      <c r="AR51" s="84" t="b">
        <v>0</v>
      </c>
      <c r="AS51" s="84" t="b">
        <v>0</v>
      </c>
      <c r="AT51" s="84" t="s">
        <v>624</v>
      </c>
      <c r="AU51" s="84">
        <v>2</v>
      </c>
      <c r="AV51" s="84"/>
      <c r="AW51" s="84" t="b">
        <v>0</v>
      </c>
      <c r="AX51" s="84" t="s">
        <v>1002</v>
      </c>
      <c r="AY51" s="89" t="s">
        <v>1072</v>
      </c>
      <c r="AZ51" s="84" t="s">
        <v>66</v>
      </c>
      <c r="BA51" s="83" t="str">
        <f>REPLACE(INDEX(GroupVertices[Group],MATCH(Vertices[[#This Row],[Vertex]],GroupVertices[Vertex],0)),1,1,"")</f>
        <v>1</v>
      </c>
      <c r="BB51" s="71"/>
      <c r="BC51" s="71"/>
      <c r="BD51" s="71"/>
      <c r="BE51" s="71"/>
      <c r="BF51" s="71"/>
      <c r="BG51" s="71"/>
      <c r="BH51" s="119" t="s">
        <v>1439</v>
      </c>
      <c r="BI51" s="119" t="s">
        <v>1439</v>
      </c>
      <c r="BJ51" s="119" t="s">
        <v>1389</v>
      </c>
      <c r="BK51" s="119" t="s">
        <v>1389</v>
      </c>
      <c r="BL51" s="71">
        <v>0</v>
      </c>
      <c r="BM51" s="72">
        <v>0</v>
      </c>
      <c r="BN51" s="71">
        <v>0</v>
      </c>
      <c r="BO51" s="72">
        <v>0</v>
      </c>
      <c r="BP51" s="71">
        <v>0</v>
      </c>
      <c r="BQ51" s="72">
        <v>0</v>
      </c>
      <c r="BR51" s="71">
        <v>27</v>
      </c>
      <c r="BS51" s="72">
        <v>100</v>
      </c>
      <c r="BT51" s="71">
        <v>27</v>
      </c>
      <c r="BU51" s="2"/>
    </row>
    <row r="52" spans="1:73" ht="41.45" customHeight="1">
      <c r="A52" s="57" t="s">
        <v>294</v>
      </c>
      <c r="B52" s="84"/>
      <c r="C52" s="58"/>
      <c r="D52" s="58" t="s">
        <v>64</v>
      </c>
      <c r="E52" s="59">
        <v>162.65126507283753</v>
      </c>
      <c r="F52" s="127"/>
      <c r="G52" s="99" t="s">
        <v>410</v>
      </c>
      <c r="H52" s="128"/>
      <c r="I52" s="62" t="s">
        <v>294</v>
      </c>
      <c r="J52" s="74"/>
      <c r="K52" s="129"/>
      <c r="L52" s="62" t="s">
        <v>1168</v>
      </c>
      <c r="M52" s="130">
        <v>1.5006941128377076</v>
      </c>
      <c r="N52" s="68">
        <v>1590.08935546875</v>
      </c>
      <c r="O52" s="68">
        <v>7809.9541015625</v>
      </c>
      <c r="P52" s="69"/>
      <c r="Q52" s="70"/>
      <c r="R52" s="70"/>
      <c r="S52" s="131"/>
      <c r="T52" s="71">
        <v>0</v>
      </c>
      <c r="U52" s="71">
        <v>2</v>
      </c>
      <c r="V52" s="72">
        <v>0</v>
      </c>
      <c r="W52" s="72">
        <v>0.009009</v>
      </c>
      <c r="X52" s="72">
        <v>0.018277</v>
      </c>
      <c r="Y52" s="72">
        <v>0.557594</v>
      </c>
      <c r="Z52" s="72">
        <v>0.5</v>
      </c>
      <c r="AA52" s="72">
        <v>0</v>
      </c>
      <c r="AB52" s="65">
        <v>52</v>
      </c>
      <c r="AC52" s="65"/>
      <c r="AD52" s="73"/>
      <c r="AE52" s="84" t="s">
        <v>727</v>
      </c>
      <c r="AF52" s="84">
        <v>653</v>
      </c>
      <c r="AG52" s="84">
        <v>670</v>
      </c>
      <c r="AH52" s="84">
        <v>17032</v>
      </c>
      <c r="AI52" s="84">
        <v>12211</v>
      </c>
      <c r="AJ52" s="84"/>
      <c r="AK52" s="84" t="s">
        <v>808</v>
      </c>
      <c r="AL52" s="84" t="s">
        <v>863</v>
      </c>
      <c r="AM52" s="84"/>
      <c r="AN52" s="84"/>
      <c r="AO52" s="87">
        <v>43130.743946759256</v>
      </c>
      <c r="AP52" s="89" t="s">
        <v>951</v>
      </c>
      <c r="AQ52" s="84" t="b">
        <v>1</v>
      </c>
      <c r="AR52" s="84" t="b">
        <v>0</v>
      </c>
      <c r="AS52" s="84" t="b">
        <v>0</v>
      </c>
      <c r="AT52" s="84" t="s">
        <v>624</v>
      </c>
      <c r="AU52" s="84">
        <v>3</v>
      </c>
      <c r="AV52" s="84"/>
      <c r="AW52" s="84" t="b">
        <v>0</v>
      </c>
      <c r="AX52" s="84" t="s">
        <v>1002</v>
      </c>
      <c r="AY52" s="89" t="s">
        <v>1074</v>
      </c>
      <c r="AZ52" s="84" t="s">
        <v>66</v>
      </c>
      <c r="BA52" s="83" t="str">
        <f>REPLACE(INDEX(GroupVertices[Group],MATCH(Vertices[[#This Row],[Vertex]],GroupVertices[Vertex],0)),1,1,"")</f>
        <v>1</v>
      </c>
      <c r="BB52" s="71"/>
      <c r="BC52" s="71"/>
      <c r="BD52" s="71"/>
      <c r="BE52" s="71"/>
      <c r="BF52" s="71"/>
      <c r="BG52" s="71"/>
      <c r="BH52" s="119" t="s">
        <v>1439</v>
      </c>
      <c r="BI52" s="119" t="s">
        <v>1439</v>
      </c>
      <c r="BJ52" s="119" t="s">
        <v>1389</v>
      </c>
      <c r="BK52" s="119" t="s">
        <v>1389</v>
      </c>
      <c r="BL52" s="71">
        <v>0</v>
      </c>
      <c r="BM52" s="72">
        <v>0</v>
      </c>
      <c r="BN52" s="71">
        <v>0</v>
      </c>
      <c r="BO52" s="72">
        <v>0</v>
      </c>
      <c r="BP52" s="71">
        <v>0</v>
      </c>
      <c r="BQ52" s="72">
        <v>0</v>
      </c>
      <c r="BR52" s="71">
        <v>27</v>
      </c>
      <c r="BS52" s="72">
        <v>100</v>
      </c>
      <c r="BT52" s="71">
        <v>27</v>
      </c>
      <c r="BU52" s="2"/>
    </row>
    <row r="53" spans="1:73" ht="41.45" customHeight="1">
      <c r="A53" s="57" t="s">
        <v>293</v>
      </c>
      <c r="B53" s="84"/>
      <c r="C53" s="58"/>
      <c r="D53" s="58" t="s">
        <v>64</v>
      </c>
      <c r="E53" s="59">
        <v>162.32903975279385</v>
      </c>
      <c r="F53" s="127"/>
      <c r="G53" s="99" t="s">
        <v>409</v>
      </c>
      <c r="H53" s="128"/>
      <c r="I53" s="62" t="s">
        <v>293</v>
      </c>
      <c r="J53" s="74"/>
      <c r="K53" s="129"/>
      <c r="L53" s="62" t="s">
        <v>1167</v>
      </c>
      <c r="M53" s="130">
        <v>1.2529665323455086</v>
      </c>
      <c r="N53" s="68">
        <v>1049.013427734375</v>
      </c>
      <c r="O53" s="68">
        <v>8583.1005859375</v>
      </c>
      <c r="P53" s="69"/>
      <c r="Q53" s="70"/>
      <c r="R53" s="70"/>
      <c r="S53" s="131"/>
      <c r="T53" s="71">
        <v>0</v>
      </c>
      <c r="U53" s="71">
        <v>2</v>
      </c>
      <c r="V53" s="72">
        <v>0</v>
      </c>
      <c r="W53" s="72">
        <v>0.009009</v>
      </c>
      <c r="X53" s="72">
        <v>0.018277</v>
      </c>
      <c r="Y53" s="72">
        <v>0.557594</v>
      </c>
      <c r="Z53" s="72">
        <v>0.5</v>
      </c>
      <c r="AA53" s="72">
        <v>0</v>
      </c>
      <c r="AB53" s="65">
        <v>53</v>
      </c>
      <c r="AC53" s="65"/>
      <c r="AD53" s="73"/>
      <c r="AE53" s="84" t="s">
        <v>726</v>
      </c>
      <c r="AF53" s="84">
        <v>329</v>
      </c>
      <c r="AG53" s="84">
        <v>339</v>
      </c>
      <c r="AH53" s="84">
        <v>26545</v>
      </c>
      <c r="AI53" s="84">
        <v>658</v>
      </c>
      <c r="AJ53" s="84"/>
      <c r="AK53" s="84" t="s">
        <v>807</v>
      </c>
      <c r="AL53" s="84"/>
      <c r="AM53" s="84"/>
      <c r="AN53" s="84"/>
      <c r="AO53" s="87">
        <v>40769.90587962963</v>
      </c>
      <c r="AP53" s="89" t="s">
        <v>950</v>
      </c>
      <c r="AQ53" s="84" t="b">
        <v>1</v>
      </c>
      <c r="AR53" s="84" t="b">
        <v>0</v>
      </c>
      <c r="AS53" s="84" t="b">
        <v>0</v>
      </c>
      <c r="AT53" s="84" t="s">
        <v>624</v>
      </c>
      <c r="AU53" s="84">
        <v>5</v>
      </c>
      <c r="AV53" s="89" t="s">
        <v>971</v>
      </c>
      <c r="AW53" s="84" t="b">
        <v>0</v>
      </c>
      <c r="AX53" s="84" t="s">
        <v>1002</v>
      </c>
      <c r="AY53" s="89" t="s">
        <v>1073</v>
      </c>
      <c r="AZ53" s="84" t="s">
        <v>66</v>
      </c>
      <c r="BA53" s="83" t="str">
        <f>REPLACE(INDEX(GroupVertices[Group],MATCH(Vertices[[#This Row],[Vertex]],GroupVertices[Vertex],0)),1,1,"")</f>
        <v>1</v>
      </c>
      <c r="BB53" s="71"/>
      <c r="BC53" s="71"/>
      <c r="BD53" s="71"/>
      <c r="BE53" s="71"/>
      <c r="BF53" s="71"/>
      <c r="BG53" s="71"/>
      <c r="BH53" s="119" t="s">
        <v>1439</v>
      </c>
      <c r="BI53" s="119" t="s">
        <v>1439</v>
      </c>
      <c r="BJ53" s="119" t="s">
        <v>1389</v>
      </c>
      <c r="BK53" s="119" t="s">
        <v>1389</v>
      </c>
      <c r="BL53" s="71">
        <v>0</v>
      </c>
      <c r="BM53" s="72">
        <v>0</v>
      </c>
      <c r="BN53" s="71">
        <v>0</v>
      </c>
      <c r="BO53" s="72">
        <v>0</v>
      </c>
      <c r="BP53" s="71">
        <v>0</v>
      </c>
      <c r="BQ53" s="72">
        <v>0</v>
      </c>
      <c r="BR53" s="71">
        <v>27</v>
      </c>
      <c r="BS53" s="72">
        <v>100</v>
      </c>
      <c r="BT53" s="71">
        <v>27</v>
      </c>
      <c r="BU53" s="2"/>
    </row>
    <row r="54" spans="1:73" ht="41.45" customHeight="1">
      <c r="A54" s="57" t="s">
        <v>252</v>
      </c>
      <c r="B54" s="84"/>
      <c r="C54" s="58"/>
      <c r="D54" s="58" t="s">
        <v>64</v>
      </c>
      <c r="E54" s="59">
        <v>165.07233567993308</v>
      </c>
      <c r="F54" s="127"/>
      <c r="G54" s="99" t="s">
        <v>983</v>
      </c>
      <c r="H54" s="128"/>
      <c r="I54" s="62" t="s">
        <v>252</v>
      </c>
      <c r="J54" s="74"/>
      <c r="K54" s="129"/>
      <c r="L54" s="62" t="s">
        <v>1104</v>
      </c>
      <c r="M54" s="130">
        <v>3.362018864149186</v>
      </c>
      <c r="N54" s="68">
        <v>5458.34912109375</v>
      </c>
      <c r="O54" s="68">
        <v>1575.5716552734375</v>
      </c>
      <c r="P54" s="69"/>
      <c r="Q54" s="70"/>
      <c r="R54" s="70"/>
      <c r="S54" s="131"/>
      <c r="T54" s="71">
        <v>1</v>
      </c>
      <c r="U54" s="71">
        <v>4</v>
      </c>
      <c r="V54" s="72">
        <v>6</v>
      </c>
      <c r="W54" s="72">
        <v>0.2</v>
      </c>
      <c r="X54" s="72">
        <v>0</v>
      </c>
      <c r="Y54" s="72">
        <v>1.607133</v>
      </c>
      <c r="Z54" s="72">
        <v>0.2</v>
      </c>
      <c r="AA54" s="72">
        <v>0</v>
      </c>
      <c r="AB54" s="65">
        <v>54</v>
      </c>
      <c r="AC54" s="65"/>
      <c r="AD54" s="73"/>
      <c r="AE54" s="84" t="s">
        <v>663</v>
      </c>
      <c r="AF54" s="84">
        <v>1905</v>
      </c>
      <c r="AG54" s="84">
        <v>3157</v>
      </c>
      <c r="AH54" s="84">
        <v>306754</v>
      </c>
      <c r="AI54" s="84">
        <v>25639</v>
      </c>
      <c r="AJ54" s="84"/>
      <c r="AK54" s="84" t="s">
        <v>756</v>
      </c>
      <c r="AL54" s="84" t="s">
        <v>829</v>
      </c>
      <c r="AM54" s="84"/>
      <c r="AN54" s="84"/>
      <c r="AO54" s="87">
        <v>40153.81712962963</v>
      </c>
      <c r="AP54" s="89" t="s">
        <v>901</v>
      </c>
      <c r="AQ54" s="84" t="b">
        <v>0</v>
      </c>
      <c r="AR54" s="84" t="b">
        <v>0</v>
      </c>
      <c r="AS54" s="84" t="b">
        <v>1</v>
      </c>
      <c r="AT54" s="84" t="s">
        <v>969</v>
      </c>
      <c r="AU54" s="84">
        <v>31</v>
      </c>
      <c r="AV54" s="89" t="s">
        <v>972</v>
      </c>
      <c r="AW54" s="84" t="b">
        <v>0</v>
      </c>
      <c r="AX54" s="84" t="s">
        <v>1002</v>
      </c>
      <c r="AY54" s="89" t="s">
        <v>1010</v>
      </c>
      <c r="AZ54" s="84" t="s">
        <v>66</v>
      </c>
      <c r="BA54" s="83" t="str">
        <f>REPLACE(INDEX(GroupVertices[Group],MATCH(Vertices[[#This Row],[Vertex]],GroupVertices[Vertex],0)),1,1,"")</f>
        <v>5</v>
      </c>
      <c r="BB54" s="71"/>
      <c r="BC54" s="71"/>
      <c r="BD54" s="71"/>
      <c r="BE54" s="71"/>
      <c r="BF54" s="71" t="s">
        <v>353</v>
      </c>
      <c r="BG54" s="71" t="s">
        <v>353</v>
      </c>
      <c r="BH54" s="119" t="s">
        <v>1440</v>
      </c>
      <c r="BI54" s="119" t="s">
        <v>1440</v>
      </c>
      <c r="BJ54" s="119" t="s">
        <v>1456</v>
      </c>
      <c r="BK54" s="119" t="s">
        <v>1456</v>
      </c>
      <c r="BL54" s="71">
        <v>0</v>
      </c>
      <c r="BM54" s="72">
        <v>0</v>
      </c>
      <c r="BN54" s="71">
        <v>0</v>
      </c>
      <c r="BO54" s="72">
        <v>0</v>
      </c>
      <c r="BP54" s="71">
        <v>0</v>
      </c>
      <c r="BQ54" s="72">
        <v>0</v>
      </c>
      <c r="BR54" s="71">
        <v>12</v>
      </c>
      <c r="BS54" s="72">
        <v>100</v>
      </c>
      <c r="BT54" s="71">
        <v>12</v>
      </c>
      <c r="BU54" s="2"/>
    </row>
    <row r="55" spans="1:73" ht="41.45" customHeight="1">
      <c r="A55" s="57" t="s">
        <v>253</v>
      </c>
      <c r="B55" s="84"/>
      <c r="C55" s="58"/>
      <c r="D55" s="58" t="s">
        <v>64</v>
      </c>
      <c r="E55" s="59">
        <v>1000</v>
      </c>
      <c r="F55" s="127"/>
      <c r="G55" s="99" t="s">
        <v>984</v>
      </c>
      <c r="H55" s="128"/>
      <c r="I55" s="62" t="s">
        <v>253</v>
      </c>
      <c r="J55" s="74"/>
      <c r="K55" s="129"/>
      <c r="L55" s="62" t="s">
        <v>1105</v>
      </c>
      <c r="M55" s="130">
        <v>9999</v>
      </c>
      <c r="N55" s="68">
        <v>5454.056640625</v>
      </c>
      <c r="O55" s="68">
        <v>639.09765625</v>
      </c>
      <c r="P55" s="69"/>
      <c r="Q55" s="70"/>
      <c r="R55" s="70"/>
      <c r="S55" s="131"/>
      <c r="T55" s="71">
        <v>2</v>
      </c>
      <c r="U55" s="71">
        <v>0</v>
      </c>
      <c r="V55" s="72">
        <v>0</v>
      </c>
      <c r="W55" s="72">
        <v>0.125</v>
      </c>
      <c r="X55" s="72">
        <v>0</v>
      </c>
      <c r="Y55" s="72">
        <v>0.696425</v>
      </c>
      <c r="Z55" s="72">
        <v>0.5</v>
      </c>
      <c r="AA55" s="72">
        <v>0</v>
      </c>
      <c r="AB55" s="65">
        <v>55</v>
      </c>
      <c r="AC55" s="65"/>
      <c r="AD55" s="73"/>
      <c r="AE55" s="84" t="s">
        <v>664</v>
      </c>
      <c r="AF55" s="84">
        <v>1505</v>
      </c>
      <c r="AG55" s="84">
        <v>13358780</v>
      </c>
      <c r="AH55" s="84">
        <v>303388</v>
      </c>
      <c r="AI55" s="84">
        <v>4560</v>
      </c>
      <c r="AJ55" s="84"/>
      <c r="AK55" s="84" t="s">
        <v>757</v>
      </c>
      <c r="AL55" s="84" t="s">
        <v>830</v>
      </c>
      <c r="AM55" s="89" t="s">
        <v>877</v>
      </c>
      <c r="AN55" s="84"/>
      <c r="AO55" s="87">
        <v>39168.471979166665</v>
      </c>
      <c r="AP55" s="89" t="s">
        <v>902</v>
      </c>
      <c r="AQ55" s="84" t="b">
        <v>0</v>
      </c>
      <c r="AR55" s="84" t="b">
        <v>0</v>
      </c>
      <c r="AS55" s="84" t="b">
        <v>1</v>
      </c>
      <c r="AT55" s="84" t="s">
        <v>969</v>
      </c>
      <c r="AU55" s="84">
        <v>89062</v>
      </c>
      <c r="AV55" s="89" t="s">
        <v>971</v>
      </c>
      <c r="AW55" s="84" t="b">
        <v>1</v>
      </c>
      <c r="AX55" s="84" t="s">
        <v>1002</v>
      </c>
      <c r="AY55" s="89" t="s">
        <v>1011</v>
      </c>
      <c r="AZ55" s="84" t="s">
        <v>65</v>
      </c>
      <c r="BA55" s="83" t="str">
        <f>REPLACE(INDEX(GroupVertices[Group],MATCH(Vertices[[#This Row],[Vertex]],GroupVertices[Vertex],0)),1,1,"")</f>
        <v>5</v>
      </c>
      <c r="BB55" s="71"/>
      <c r="BC55" s="71"/>
      <c r="BD55" s="71"/>
      <c r="BE55" s="71"/>
      <c r="BF55" s="71"/>
      <c r="BG55" s="71"/>
      <c r="BH55" s="71"/>
      <c r="BI55" s="71"/>
      <c r="BJ55" s="71"/>
      <c r="BK55" s="71"/>
      <c r="BL55" s="71"/>
      <c r="BM55" s="72"/>
      <c r="BN55" s="71"/>
      <c r="BO55" s="72"/>
      <c r="BP55" s="71"/>
      <c r="BQ55" s="72"/>
      <c r="BR55" s="71"/>
      <c r="BS55" s="72"/>
      <c r="BT55" s="71"/>
      <c r="BU55" s="2"/>
    </row>
    <row r="56" spans="1:73" ht="41.45" customHeight="1">
      <c r="A56" s="57" t="s">
        <v>324</v>
      </c>
      <c r="B56" s="84"/>
      <c r="C56" s="58"/>
      <c r="D56" s="58" t="s">
        <v>64</v>
      </c>
      <c r="E56" s="59">
        <v>1000</v>
      </c>
      <c r="F56" s="127"/>
      <c r="G56" s="99" t="s">
        <v>985</v>
      </c>
      <c r="H56" s="128"/>
      <c r="I56" s="62" t="s">
        <v>324</v>
      </c>
      <c r="J56" s="74"/>
      <c r="K56" s="129"/>
      <c r="L56" s="62" t="s">
        <v>1106</v>
      </c>
      <c r="M56" s="130">
        <v>2200.188498439865</v>
      </c>
      <c r="N56" s="68">
        <v>4899.17578125</v>
      </c>
      <c r="O56" s="68">
        <v>2096.148681640625</v>
      </c>
      <c r="P56" s="69"/>
      <c r="Q56" s="70"/>
      <c r="R56" s="70"/>
      <c r="S56" s="131"/>
      <c r="T56" s="71">
        <v>2</v>
      </c>
      <c r="U56" s="71">
        <v>0</v>
      </c>
      <c r="V56" s="72">
        <v>0</v>
      </c>
      <c r="W56" s="72">
        <v>0.125</v>
      </c>
      <c r="X56" s="72">
        <v>0</v>
      </c>
      <c r="Y56" s="72">
        <v>0.696425</v>
      </c>
      <c r="Z56" s="72">
        <v>0.5</v>
      </c>
      <c r="AA56" s="72">
        <v>0</v>
      </c>
      <c r="AB56" s="65">
        <v>56</v>
      </c>
      <c r="AC56" s="65"/>
      <c r="AD56" s="73"/>
      <c r="AE56" s="84" t="s">
        <v>665</v>
      </c>
      <c r="AF56" s="84">
        <v>36</v>
      </c>
      <c r="AG56" s="84">
        <v>2938436</v>
      </c>
      <c r="AH56" s="84">
        <v>30350</v>
      </c>
      <c r="AI56" s="84">
        <v>6375</v>
      </c>
      <c r="AJ56" s="84"/>
      <c r="AK56" s="84" t="s">
        <v>758</v>
      </c>
      <c r="AL56" s="84" t="s">
        <v>831</v>
      </c>
      <c r="AM56" s="89" t="s">
        <v>878</v>
      </c>
      <c r="AN56" s="84"/>
      <c r="AO56" s="87">
        <v>39857.777708333335</v>
      </c>
      <c r="AP56" s="89" t="s">
        <v>903</v>
      </c>
      <c r="AQ56" s="84" t="b">
        <v>0</v>
      </c>
      <c r="AR56" s="84" t="b">
        <v>0</v>
      </c>
      <c r="AS56" s="84" t="b">
        <v>1</v>
      </c>
      <c r="AT56" s="84" t="s">
        <v>969</v>
      </c>
      <c r="AU56" s="84">
        <v>14994</v>
      </c>
      <c r="AV56" s="89" t="s">
        <v>972</v>
      </c>
      <c r="AW56" s="84" t="b">
        <v>1</v>
      </c>
      <c r="AX56" s="84" t="s">
        <v>1002</v>
      </c>
      <c r="AY56" s="89" t="s">
        <v>1012</v>
      </c>
      <c r="AZ56" s="84" t="s">
        <v>65</v>
      </c>
      <c r="BA56" s="83" t="str">
        <f>REPLACE(INDEX(GroupVertices[Group],MATCH(Vertices[[#This Row],[Vertex]],GroupVertices[Vertex],0)),1,1,"")</f>
        <v>5</v>
      </c>
      <c r="BB56" s="71"/>
      <c r="BC56" s="71"/>
      <c r="BD56" s="71"/>
      <c r="BE56" s="71"/>
      <c r="BF56" s="71"/>
      <c r="BG56" s="71"/>
      <c r="BH56" s="71"/>
      <c r="BI56" s="71"/>
      <c r="BJ56" s="71"/>
      <c r="BK56" s="71"/>
      <c r="BL56" s="71"/>
      <c r="BM56" s="72"/>
      <c r="BN56" s="71"/>
      <c r="BO56" s="72"/>
      <c r="BP56" s="71"/>
      <c r="BQ56" s="72"/>
      <c r="BR56" s="71"/>
      <c r="BS56" s="72"/>
      <c r="BT56" s="71"/>
      <c r="BU56" s="2"/>
    </row>
    <row r="57" spans="1:73" ht="41.45" customHeight="1">
      <c r="A57" s="57" t="s">
        <v>325</v>
      </c>
      <c r="B57" s="84"/>
      <c r="C57" s="58"/>
      <c r="D57" s="58" t="s">
        <v>64</v>
      </c>
      <c r="E57" s="59">
        <v>1000</v>
      </c>
      <c r="F57" s="127"/>
      <c r="G57" s="99" t="s">
        <v>986</v>
      </c>
      <c r="H57" s="128"/>
      <c r="I57" s="62" t="s">
        <v>325</v>
      </c>
      <c r="J57" s="74"/>
      <c r="K57" s="129"/>
      <c r="L57" s="62" t="s">
        <v>1107</v>
      </c>
      <c r="M57" s="130">
        <v>645.2563620522504</v>
      </c>
      <c r="N57" s="68">
        <v>6303.71728515625</v>
      </c>
      <c r="O57" s="68">
        <v>1371.86083984375</v>
      </c>
      <c r="P57" s="69"/>
      <c r="Q57" s="70"/>
      <c r="R57" s="70"/>
      <c r="S57" s="131"/>
      <c r="T57" s="71">
        <v>2</v>
      </c>
      <c r="U57" s="71">
        <v>0</v>
      </c>
      <c r="V57" s="72">
        <v>0</v>
      </c>
      <c r="W57" s="72">
        <v>0.125</v>
      </c>
      <c r="X57" s="72">
        <v>0</v>
      </c>
      <c r="Y57" s="72">
        <v>0.696425</v>
      </c>
      <c r="Z57" s="72">
        <v>0.5</v>
      </c>
      <c r="AA57" s="72">
        <v>0</v>
      </c>
      <c r="AB57" s="65">
        <v>57</v>
      </c>
      <c r="AC57" s="65"/>
      <c r="AD57" s="73"/>
      <c r="AE57" s="84" t="s">
        <v>666</v>
      </c>
      <c r="AF57" s="84">
        <v>0</v>
      </c>
      <c r="AG57" s="84">
        <v>860821</v>
      </c>
      <c r="AH57" s="84">
        <v>186</v>
      </c>
      <c r="AI57" s="84">
        <v>0</v>
      </c>
      <c r="AJ57" s="84"/>
      <c r="AK57" s="84" t="s">
        <v>759</v>
      </c>
      <c r="AL57" s="84"/>
      <c r="AM57" s="84"/>
      <c r="AN57" s="84"/>
      <c r="AO57" s="87">
        <v>39649.94347222222</v>
      </c>
      <c r="AP57" s="89" t="s">
        <v>904</v>
      </c>
      <c r="AQ57" s="84" t="b">
        <v>1</v>
      </c>
      <c r="AR57" s="84" t="b">
        <v>0</v>
      </c>
      <c r="AS57" s="84" t="b">
        <v>0</v>
      </c>
      <c r="AT57" s="84" t="s">
        <v>969</v>
      </c>
      <c r="AU57" s="84">
        <v>5415</v>
      </c>
      <c r="AV57" s="89" t="s">
        <v>971</v>
      </c>
      <c r="AW57" s="84" t="b">
        <v>1</v>
      </c>
      <c r="AX57" s="84" t="s">
        <v>1002</v>
      </c>
      <c r="AY57" s="89" t="s">
        <v>1013</v>
      </c>
      <c r="AZ57" s="84" t="s">
        <v>65</v>
      </c>
      <c r="BA57" s="83" t="str">
        <f>REPLACE(INDEX(GroupVertices[Group],MATCH(Vertices[[#This Row],[Vertex]],GroupVertices[Vertex],0)),1,1,"")</f>
        <v>5</v>
      </c>
      <c r="BB57" s="71"/>
      <c r="BC57" s="71"/>
      <c r="BD57" s="71"/>
      <c r="BE57" s="71"/>
      <c r="BF57" s="71"/>
      <c r="BG57" s="71"/>
      <c r="BH57" s="71"/>
      <c r="BI57" s="71"/>
      <c r="BJ57" s="71"/>
      <c r="BK57" s="71"/>
      <c r="BL57" s="71"/>
      <c r="BM57" s="72"/>
      <c r="BN57" s="71"/>
      <c r="BO57" s="72"/>
      <c r="BP57" s="71"/>
      <c r="BQ57" s="72"/>
      <c r="BR57" s="71"/>
      <c r="BS57" s="72"/>
      <c r="BT57" s="71"/>
      <c r="BU57" s="2"/>
    </row>
    <row r="58" spans="1:73" ht="41.45" customHeight="1">
      <c r="A58" s="57" t="s">
        <v>259</v>
      </c>
      <c r="B58" s="84"/>
      <c r="C58" s="58"/>
      <c r="D58" s="58" t="s">
        <v>64</v>
      </c>
      <c r="E58" s="59">
        <v>179.43229246532377</v>
      </c>
      <c r="F58" s="127"/>
      <c r="G58" s="99" t="s">
        <v>987</v>
      </c>
      <c r="H58" s="128"/>
      <c r="I58" s="62" t="s">
        <v>259</v>
      </c>
      <c r="J58" s="74"/>
      <c r="K58" s="129"/>
      <c r="L58" s="62" t="s">
        <v>1108</v>
      </c>
      <c r="M58" s="130">
        <v>14.401987262458642</v>
      </c>
      <c r="N58" s="68">
        <v>5749.03515625</v>
      </c>
      <c r="O58" s="68">
        <v>3034.378662109375</v>
      </c>
      <c r="P58" s="69"/>
      <c r="Q58" s="70"/>
      <c r="R58" s="70"/>
      <c r="S58" s="131"/>
      <c r="T58" s="71">
        <v>2</v>
      </c>
      <c r="U58" s="71">
        <v>0</v>
      </c>
      <c r="V58" s="72">
        <v>0</v>
      </c>
      <c r="W58" s="72">
        <v>0.125</v>
      </c>
      <c r="X58" s="72">
        <v>0</v>
      </c>
      <c r="Y58" s="72">
        <v>0.696425</v>
      </c>
      <c r="Z58" s="72">
        <v>0.5</v>
      </c>
      <c r="AA58" s="72">
        <v>0</v>
      </c>
      <c r="AB58" s="65">
        <v>58</v>
      </c>
      <c r="AC58" s="65"/>
      <c r="AD58" s="73"/>
      <c r="AE58" s="84" t="s">
        <v>667</v>
      </c>
      <c r="AF58" s="84">
        <v>3787</v>
      </c>
      <c r="AG58" s="84">
        <v>17908</v>
      </c>
      <c r="AH58" s="84">
        <v>96436</v>
      </c>
      <c r="AI58" s="84">
        <v>2476</v>
      </c>
      <c r="AJ58" s="84"/>
      <c r="AK58" s="84" t="s">
        <v>760</v>
      </c>
      <c r="AL58" s="84"/>
      <c r="AM58" s="84"/>
      <c r="AN58" s="84"/>
      <c r="AO58" s="87">
        <v>40683.54194444444</v>
      </c>
      <c r="AP58" s="89" t="s">
        <v>905</v>
      </c>
      <c r="AQ58" s="84" t="b">
        <v>0</v>
      </c>
      <c r="AR58" s="84" t="b">
        <v>0</v>
      </c>
      <c r="AS58" s="84" t="b">
        <v>1</v>
      </c>
      <c r="AT58" s="84" t="s">
        <v>969</v>
      </c>
      <c r="AU58" s="84">
        <v>65</v>
      </c>
      <c r="AV58" s="89" t="s">
        <v>971</v>
      </c>
      <c r="AW58" s="84" t="b">
        <v>0</v>
      </c>
      <c r="AX58" s="84" t="s">
        <v>1002</v>
      </c>
      <c r="AY58" s="89" t="s">
        <v>1014</v>
      </c>
      <c r="AZ58" s="84" t="s">
        <v>65</v>
      </c>
      <c r="BA58" s="83" t="str">
        <f>REPLACE(INDEX(GroupVertices[Group],MATCH(Vertices[[#This Row],[Vertex]],GroupVertices[Vertex],0)),1,1,"")</f>
        <v>5</v>
      </c>
      <c r="BB58" s="71"/>
      <c r="BC58" s="71"/>
      <c r="BD58" s="71"/>
      <c r="BE58" s="71"/>
      <c r="BF58" s="71"/>
      <c r="BG58" s="71"/>
      <c r="BH58" s="71"/>
      <c r="BI58" s="71"/>
      <c r="BJ58" s="71"/>
      <c r="BK58" s="71"/>
      <c r="BL58" s="71"/>
      <c r="BM58" s="72"/>
      <c r="BN58" s="71"/>
      <c r="BO58" s="72"/>
      <c r="BP58" s="71"/>
      <c r="BQ58" s="72"/>
      <c r="BR58" s="71"/>
      <c r="BS58" s="72"/>
      <c r="BT58" s="71"/>
      <c r="BU58" s="2"/>
    </row>
    <row r="59" spans="1:73" ht="41.45" customHeight="1">
      <c r="A59" s="57" t="s">
        <v>235</v>
      </c>
      <c r="B59" s="84"/>
      <c r="C59" s="58"/>
      <c r="D59" s="58" t="s">
        <v>64</v>
      </c>
      <c r="E59" s="59">
        <v>172.0435003833554</v>
      </c>
      <c r="F59" s="127"/>
      <c r="G59" s="99" t="s">
        <v>368</v>
      </c>
      <c r="H59" s="128"/>
      <c r="I59" s="62" t="s">
        <v>235</v>
      </c>
      <c r="J59" s="74"/>
      <c r="K59" s="129"/>
      <c r="L59" s="62" t="s">
        <v>1103</v>
      </c>
      <c r="M59" s="130">
        <v>8.721466610084649</v>
      </c>
      <c r="N59" s="68">
        <v>5744.5029296875</v>
      </c>
      <c r="O59" s="68">
        <v>1892.4676513671875</v>
      </c>
      <c r="P59" s="69"/>
      <c r="Q59" s="70"/>
      <c r="R59" s="70"/>
      <c r="S59" s="131"/>
      <c r="T59" s="71">
        <v>0</v>
      </c>
      <c r="U59" s="71">
        <v>5</v>
      </c>
      <c r="V59" s="72">
        <v>6</v>
      </c>
      <c r="W59" s="72">
        <v>0.2</v>
      </c>
      <c r="X59" s="72">
        <v>0</v>
      </c>
      <c r="Y59" s="72">
        <v>1.607133</v>
      </c>
      <c r="Z59" s="72">
        <v>0.2</v>
      </c>
      <c r="AA59" s="72">
        <v>0</v>
      </c>
      <c r="AB59" s="65">
        <v>59</v>
      </c>
      <c r="AC59" s="65"/>
      <c r="AD59" s="73"/>
      <c r="AE59" s="84" t="s">
        <v>662</v>
      </c>
      <c r="AF59" s="84">
        <v>2163</v>
      </c>
      <c r="AG59" s="84">
        <v>10318</v>
      </c>
      <c r="AH59" s="84">
        <v>39351</v>
      </c>
      <c r="AI59" s="84">
        <v>7480</v>
      </c>
      <c r="AJ59" s="84"/>
      <c r="AK59" s="84" t="s">
        <v>755</v>
      </c>
      <c r="AL59" s="84" t="s">
        <v>828</v>
      </c>
      <c r="AM59" s="89" t="s">
        <v>876</v>
      </c>
      <c r="AN59" s="84"/>
      <c r="AO59" s="87">
        <v>39861.56416666666</v>
      </c>
      <c r="AP59" s="89" t="s">
        <v>900</v>
      </c>
      <c r="AQ59" s="84" t="b">
        <v>0</v>
      </c>
      <c r="AR59" s="84" t="b">
        <v>0</v>
      </c>
      <c r="AS59" s="84" t="b">
        <v>1</v>
      </c>
      <c r="AT59" s="84" t="s">
        <v>969</v>
      </c>
      <c r="AU59" s="84">
        <v>256</v>
      </c>
      <c r="AV59" s="89" t="s">
        <v>973</v>
      </c>
      <c r="AW59" s="84" t="b">
        <v>0</v>
      </c>
      <c r="AX59" s="84" t="s">
        <v>1002</v>
      </c>
      <c r="AY59" s="89" t="s">
        <v>1009</v>
      </c>
      <c r="AZ59" s="84" t="s">
        <v>66</v>
      </c>
      <c r="BA59" s="83" t="str">
        <f>REPLACE(INDEX(GroupVertices[Group],MATCH(Vertices[[#This Row],[Vertex]],GroupVertices[Vertex],0)),1,1,"")</f>
        <v>5</v>
      </c>
      <c r="BB59" s="71"/>
      <c r="BC59" s="71"/>
      <c r="BD59" s="71"/>
      <c r="BE59" s="71"/>
      <c r="BF59" s="71" t="s">
        <v>353</v>
      </c>
      <c r="BG59" s="71" t="s">
        <v>353</v>
      </c>
      <c r="BH59" s="119" t="s">
        <v>1440</v>
      </c>
      <c r="BI59" s="119" t="s">
        <v>1440</v>
      </c>
      <c r="BJ59" s="119" t="s">
        <v>1456</v>
      </c>
      <c r="BK59" s="119" t="s">
        <v>1456</v>
      </c>
      <c r="BL59" s="71">
        <v>0</v>
      </c>
      <c r="BM59" s="72">
        <v>0</v>
      </c>
      <c r="BN59" s="71">
        <v>0</v>
      </c>
      <c r="BO59" s="72">
        <v>0</v>
      </c>
      <c r="BP59" s="71">
        <v>0</v>
      </c>
      <c r="BQ59" s="72">
        <v>0</v>
      </c>
      <c r="BR59" s="71">
        <v>12</v>
      </c>
      <c r="BS59" s="72">
        <v>100</v>
      </c>
      <c r="BT59" s="71">
        <v>12</v>
      </c>
      <c r="BU59" s="2"/>
    </row>
    <row r="60" spans="1:73" ht="41.45" customHeight="1">
      <c r="A60" s="57" t="s">
        <v>315</v>
      </c>
      <c r="B60" s="84"/>
      <c r="C60" s="58"/>
      <c r="D60" s="58" t="s">
        <v>64</v>
      </c>
      <c r="E60" s="59">
        <v>162.53834018726332</v>
      </c>
      <c r="F60" s="127"/>
      <c r="G60" s="99" t="s">
        <v>428</v>
      </c>
      <c r="H60" s="128"/>
      <c r="I60" s="62" t="s">
        <v>315</v>
      </c>
      <c r="J60" s="74"/>
      <c r="K60" s="129"/>
      <c r="L60" s="62" t="s">
        <v>1184</v>
      </c>
      <c r="M60" s="130">
        <v>1.4138771964114385</v>
      </c>
      <c r="N60" s="68">
        <v>609.8323974609375</v>
      </c>
      <c r="O60" s="68">
        <v>8139.0771484375</v>
      </c>
      <c r="P60" s="69"/>
      <c r="Q60" s="70"/>
      <c r="R60" s="70"/>
      <c r="S60" s="131"/>
      <c r="T60" s="71">
        <v>0</v>
      </c>
      <c r="U60" s="71">
        <v>2</v>
      </c>
      <c r="V60" s="72">
        <v>0</v>
      </c>
      <c r="W60" s="72">
        <v>0.009009</v>
      </c>
      <c r="X60" s="72">
        <v>0.018277</v>
      </c>
      <c r="Y60" s="72">
        <v>0.557594</v>
      </c>
      <c r="Z60" s="72">
        <v>0.5</v>
      </c>
      <c r="AA60" s="72">
        <v>0</v>
      </c>
      <c r="AB60" s="65">
        <v>60</v>
      </c>
      <c r="AC60" s="65"/>
      <c r="AD60" s="73"/>
      <c r="AE60" s="84" t="s">
        <v>743</v>
      </c>
      <c r="AF60" s="84">
        <v>1110</v>
      </c>
      <c r="AG60" s="84">
        <v>554</v>
      </c>
      <c r="AH60" s="84">
        <v>20293</v>
      </c>
      <c r="AI60" s="84">
        <v>344</v>
      </c>
      <c r="AJ60" s="84"/>
      <c r="AK60" s="84" t="s">
        <v>820</v>
      </c>
      <c r="AL60" s="84" t="s">
        <v>870</v>
      </c>
      <c r="AM60" s="84"/>
      <c r="AN60" s="84"/>
      <c r="AO60" s="87">
        <v>41505.90756944445</v>
      </c>
      <c r="AP60" s="89" t="s">
        <v>963</v>
      </c>
      <c r="AQ60" s="84" t="b">
        <v>1</v>
      </c>
      <c r="AR60" s="84" t="b">
        <v>0</v>
      </c>
      <c r="AS60" s="84" t="b">
        <v>1</v>
      </c>
      <c r="AT60" s="84" t="s">
        <v>624</v>
      </c>
      <c r="AU60" s="84">
        <v>0</v>
      </c>
      <c r="AV60" s="89" t="s">
        <v>971</v>
      </c>
      <c r="AW60" s="84" t="b">
        <v>0</v>
      </c>
      <c r="AX60" s="84" t="s">
        <v>1002</v>
      </c>
      <c r="AY60" s="89" t="s">
        <v>1090</v>
      </c>
      <c r="AZ60" s="84" t="s">
        <v>66</v>
      </c>
      <c r="BA60" s="83" t="str">
        <f>REPLACE(INDEX(GroupVertices[Group],MATCH(Vertices[[#This Row],[Vertex]],GroupVertices[Vertex],0)),1,1,"")</f>
        <v>1</v>
      </c>
      <c r="BB60" s="71"/>
      <c r="BC60" s="71"/>
      <c r="BD60" s="71"/>
      <c r="BE60" s="71"/>
      <c r="BF60" s="71"/>
      <c r="BG60" s="71"/>
      <c r="BH60" s="119" t="s">
        <v>1439</v>
      </c>
      <c r="BI60" s="119" t="s">
        <v>1439</v>
      </c>
      <c r="BJ60" s="119" t="s">
        <v>1389</v>
      </c>
      <c r="BK60" s="119" t="s">
        <v>1389</v>
      </c>
      <c r="BL60" s="71">
        <v>0</v>
      </c>
      <c r="BM60" s="72">
        <v>0</v>
      </c>
      <c r="BN60" s="71">
        <v>0</v>
      </c>
      <c r="BO60" s="72">
        <v>0</v>
      </c>
      <c r="BP60" s="71">
        <v>0</v>
      </c>
      <c r="BQ60" s="72">
        <v>0</v>
      </c>
      <c r="BR60" s="71">
        <v>27</v>
      </c>
      <c r="BS60" s="72">
        <v>100</v>
      </c>
      <c r="BT60" s="71">
        <v>27</v>
      </c>
      <c r="BU60" s="2"/>
    </row>
    <row r="61" spans="1:73" ht="41.45" customHeight="1">
      <c r="A61" s="57" t="s">
        <v>299</v>
      </c>
      <c r="B61" s="84"/>
      <c r="C61" s="58"/>
      <c r="D61" s="58" t="s">
        <v>64</v>
      </c>
      <c r="E61" s="59">
        <v>163.1331428173137</v>
      </c>
      <c r="F61" s="127"/>
      <c r="G61" s="99" t="s">
        <v>413</v>
      </c>
      <c r="H61" s="128"/>
      <c r="I61" s="62" t="s">
        <v>299</v>
      </c>
      <c r="J61" s="74"/>
      <c r="K61" s="129"/>
      <c r="L61" s="62" t="s">
        <v>1172</v>
      </c>
      <c r="M61" s="130">
        <v>1.8711628510360117</v>
      </c>
      <c r="N61" s="68">
        <v>1555.4132080078125</v>
      </c>
      <c r="O61" s="68">
        <v>3188.25341796875</v>
      </c>
      <c r="P61" s="69"/>
      <c r="Q61" s="70"/>
      <c r="R61" s="70"/>
      <c r="S61" s="131"/>
      <c r="T61" s="71">
        <v>0</v>
      </c>
      <c r="U61" s="71">
        <v>3</v>
      </c>
      <c r="V61" s="72">
        <v>0</v>
      </c>
      <c r="W61" s="72">
        <v>0.009901</v>
      </c>
      <c r="X61" s="72">
        <v>0.021282</v>
      </c>
      <c r="Y61" s="72">
        <v>0.825057</v>
      </c>
      <c r="Z61" s="72">
        <v>0.5</v>
      </c>
      <c r="AA61" s="72">
        <v>0</v>
      </c>
      <c r="AB61" s="65">
        <v>61</v>
      </c>
      <c r="AC61" s="65"/>
      <c r="AD61" s="73"/>
      <c r="AE61" s="84" t="s">
        <v>731</v>
      </c>
      <c r="AF61" s="84">
        <v>1946</v>
      </c>
      <c r="AG61" s="84">
        <v>1165</v>
      </c>
      <c r="AH61" s="84">
        <v>7018</v>
      </c>
      <c r="AI61" s="84">
        <v>14691</v>
      </c>
      <c r="AJ61" s="84"/>
      <c r="AK61" s="84"/>
      <c r="AL61" s="84" t="s">
        <v>866</v>
      </c>
      <c r="AM61" s="84"/>
      <c r="AN61" s="84"/>
      <c r="AO61" s="87">
        <v>40942.324108796296</v>
      </c>
      <c r="AP61" s="84"/>
      <c r="AQ61" s="84" t="b">
        <v>0</v>
      </c>
      <c r="AR61" s="84" t="b">
        <v>0</v>
      </c>
      <c r="AS61" s="84" t="b">
        <v>0</v>
      </c>
      <c r="AT61" s="84" t="s">
        <v>969</v>
      </c>
      <c r="AU61" s="84">
        <v>6</v>
      </c>
      <c r="AV61" s="89" t="s">
        <v>975</v>
      </c>
      <c r="AW61" s="84" t="b">
        <v>0</v>
      </c>
      <c r="AX61" s="84" t="s">
        <v>1002</v>
      </c>
      <c r="AY61" s="89" t="s">
        <v>1078</v>
      </c>
      <c r="AZ61" s="84" t="s">
        <v>66</v>
      </c>
      <c r="BA61" s="83" t="str">
        <f>REPLACE(INDEX(GroupVertices[Group],MATCH(Vertices[[#This Row],[Vertex]],GroupVertices[Vertex],0)),1,1,"")</f>
        <v>2</v>
      </c>
      <c r="BB61" s="71"/>
      <c r="BC61" s="71"/>
      <c r="BD61" s="71"/>
      <c r="BE61" s="71"/>
      <c r="BF61" s="71"/>
      <c r="BG61" s="71"/>
      <c r="BH61" s="119" t="s">
        <v>1446</v>
      </c>
      <c r="BI61" s="119" t="s">
        <v>1453</v>
      </c>
      <c r="BJ61" s="119" t="s">
        <v>1461</v>
      </c>
      <c r="BK61" s="119" t="s">
        <v>1461</v>
      </c>
      <c r="BL61" s="71">
        <v>0</v>
      </c>
      <c r="BM61" s="72">
        <v>0</v>
      </c>
      <c r="BN61" s="71">
        <v>0</v>
      </c>
      <c r="BO61" s="72">
        <v>0</v>
      </c>
      <c r="BP61" s="71">
        <v>0</v>
      </c>
      <c r="BQ61" s="72">
        <v>0</v>
      </c>
      <c r="BR61" s="71">
        <v>69</v>
      </c>
      <c r="BS61" s="72">
        <v>100</v>
      </c>
      <c r="BT61" s="71">
        <v>69</v>
      </c>
      <c r="BU61" s="2"/>
    </row>
    <row r="62" spans="1:73" ht="41.45" customHeight="1">
      <c r="A62" s="57" t="s">
        <v>295</v>
      </c>
      <c r="B62" s="84"/>
      <c r="C62" s="58"/>
      <c r="D62" s="58" t="s">
        <v>64</v>
      </c>
      <c r="E62" s="59">
        <v>164.23221347087662</v>
      </c>
      <c r="F62" s="127"/>
      <c r="G62" s="99" t="s">
        <v>430</v>
      </c>
      <c r="H62" s="128"/>
      <c r="I62" s="62" t="s">
        <v>295</v>
      </c>
      <c r="J62" s="74"/>
      <c r="K62" s="129"/>
      <c r="L62" s="62" t="s">
        <v>1133</v>
      </c>
      <c r="M62" s="130">
        <v>2.7161309428054765</v>
      </c>
      <c r="N62" s="68">
        <v>2364.456298828125</v>
      </c>
      <c r="O62" s="68">
        <v>4241.92626953125</v>
      </c>
      <c r="P62" s="69"/>
      <c r="Q62" s="70"/>
      <c r="R62" s="70"/>
      <c r="S62" s="131"/>
      <c r="T62" s="71">
        <v>13</v>
      </c>
      <c r="U62" s="71">
        <v>3</v>
      </c>
      <c r="V62" s="72">
        <v>848</v>
      </c>
      <c r="W62" s="72">
        <v>0.011111</v>
      </c>
      <c r="X62" s="72">
        <v>0.030296</v>
      </c>
      <c r="Y62" s="72">
        <v>4.71995</v>
      </c>
      <c r="Z62" s="72">
        <v>0.038461538461538464</v>
      </c>
      <c r="AA62" s="72">
        <v>0</v>
      </c>
      <c r="AB62" s="65">
        <v>62</v>
      </c>
      <c r="AC62" s="65"/>
      <c r="AD62" s="73"/>
      <c r="AE62" s="84" t="s">
        <v>692</v>
      </c>
      <c r="AF62" s="84">
        <v>541</v>
      </c>
      <c r="AG62" s="84">
        <v>2294</v>
      </c>
      <c r="AH62" s="84">
        <v>19521</v>
      </c>
      <c r="AI62" s="84">
        <v>23342</v>
      </c>
      <c r="AJ62" s="84"/>
      <c r="AK62" s="84" t="s">
        <v>782</v>
      </c>
      <c r="AL62" s="84" t="s">
        <v>843</v>
      </c>
      <c r="AM62" s="84"/>
      <c r="AN62" s="84"/>
      <c r="AO62" s="87">
        <v>43245.13659722222</v>
      </c>
      <c r="AP62" s="89" t="s">
        <v>923</v>
      </c>
      <c r="AQ62" s="84" t="b">
        <v>0</v>
      </c>
      <c r="AR62" s="84" t="b">
        <v>0</v>
      </c>
      <c r="AS62" s="84" t="b">
        <v>0</v>
      </c>
      <c r="AT62" s="84" t="s">
        <v>969</v>
      </c>
      <c r="AU62" s="84">
        <v>12</v>
      </c>
      <c r="AV62" s="89" t="s">
        <v>971</v>
      </c>
      <c r="AW62" s="84" t="b">
        <v>0</v>
      </c>
      <c r="AX62" s="84" t="s">
        <v>1002</v>
      </c>
      <c r="AY62" s="89" t="s">
        <v>1039</v>
      </c>
      <c r="AZ62" s="84" t="s">
        <v>66</v>
      </c>
      <c r="BA62" s="83" t="str">
        <f>REPLACE(INDEX(GroupVertices[Group],MATCH(Vertices[[#This Row],[Vertex]],GroupVertices[Vertex],0)),1,1,"")</f>
        <v>2</v>
      </c>
      <c r="BB62" s="71" t="s">
        <v>348</v>
      </c>
      <c r="BC62" s="71" t="s">
        <v>348</v>
      </c>
      <c r="BD62" s="71" t="s">
        <v>350</v>
      </c>
      <c r="BE62" s="71" t="s">
        <v>350</v>
      </c>
      <c r="BF62" s="71" t="s">
        <v>353</v>
      </c>
      <c r="BG62" s="71" t="s">
        <v>353</v>
      </c>
      <c r="BH62" s="119" t="s">
        <v>1446</v>
      </c>
      <c r="BI62" s="119" t="s">
        <v>1453</v>
      </c>
      <c r="BJ62" s="119" t="s">
        <v>1461</v>
      </c>
      <c r="BK62" s="119" t="s">
        <v>1461</v>
      </c>
      <c r="BL62" s="71">
        <v>0</v>
      </c>
      <c r="BM62" s="72">
        <v>0</v>
      </c>
      <c r="BN62" s="71">
        <v>0</v>
      </c>
      <c r="BO62" s="72">
        <v>0</v>
      </c>
      <c r="BP62" s="71">
        <v>0</v>
      </c>
      <c r="BQ62" s="72">
        <v>0</v>
      </c>
      <c r="BR62" s="71">
        <v>69</v>
      </c>
      <c r="BS62" s="72">
        <v>100</v>
      </c>
      <c r="BT62" s="71">
        <v>69</v>
      </c>
      <c r="BU62" s="2"/>
    </row>
    <row r="63" spans="1:73" ht="41.45" customHeight="1">
      <c r="A63" s="57" t="s">
        <v>300</v>
      </c>
      <c r="B63" s="84"/>
      <c r="C63" s="58"/>
      <c r="D63" s="58" t="s">
        <v>64</v>
      </c>
      <c r="E63" s="59">
        <v>162.58993517808602</v>
      </c>
      <c r="F63" s="127"/>
      <c r="G63" s="99" t="s">
        <v>414</v>
      </c>
      <c r="H63" s="128"/>
      <c r="I63" s="62" t="s">
        <v>300</v>
      </c>
      <c r="J63" s="74"/>
      <c r="K63" s="129"/>
      <c r="L63" s="62" t="s">
        <v>1173</v>
      </c>
      <c r="M63" s="130">
        <v>1.4535435461579236</v>
      </c>
      <c r="N63" s="68">
        <v>741.1119384765625</v>
      </c>
      <c r="O63" s="68">
        <v>4830.52099609375</v>
      </c>
      <c r="P63" s="69"/>
      <c r="Q63" s="70"/>
      <c r="R63" s="70"/>
      <c r="S63" s="131"/>
      <c r="T63" s="71">
        <v>0</v>
      </c>
      <c r="U63" s="71">
        <v>1</v>
      </c>
      <c r="V63" s="72">
        <v>0</v>
      </c>
      <c r="W63" s="72">
        <v>0.007092</v>
      </c>
      <c r="X63" s="72">
        <v>0.003005</v>
      </c>
      <c r="Y63" s="72">
        <v>0.417464</v>
      </c>
      <c r="Z63" s="72">
        <v>0</v>
      </c>
      <c r="AA63" s="72">
        <v>0</v>
      </c>
      <c r="AB63" s="65">
        <v>63</v>
      </c>
      <c r="AC63" s="65"/>
      <c r="AD63" s="73"/>
      <c r="AE63" s="84" t="s">
        <v>732</v>
      </c>
      <c r="AF63" s="84">
        <v>804</v>
      </c>
      <c r="AG63" s="84">
        <v>607</v>
      </c>
      <c r="AH63" s="84">
        <v>60910</v>
      </c>
      <c r="AI63" s="84">
        <v>28629</v>
      </c>
      <c r="AJ63" s="84"/>
      <c r="AK63" s="84" t="s">
        <v>811</v>
      </c>
      <c r="AL63" s="84" t="s">
        <v>826</v>
      </c>
      <c r="AM63" s="84"/>
      <c r="AN63" s="84"/>
      <c r="AO63" s="87">
        <v>40891.73743055556</v>
      </c>
      <c r="AP63" s="89" t="s">
        <v>955</v>
      </c>
      <c r="AQ63" s="84" t="b">
        <v>1</v>
      </c>
      <c r="AR63" s="84" t="b">
        <v>0</v>
      </c>
      <c r="AS63" s="84" t="b">
        <v>1</v>
      </c>
      <c r="AT63" s="84" t="s">
        <v>969</v>
      </c>
      <c r="AU63" s="84">
        <v>98</v>
      </c>
      <c r="AV63" s="89" t="s">
        <v>971</v>
      </c>
      <c r="AW63" s="84" t="b">
        <v>0</v>
      </c>
      <c r="AX63" s="84" t="s">
        <v>1002</v>
      </c>
      <c r="AY63" s="89" t="s">
        <v>1079</v>
      </c>
      <c r="AZ63" s="84" t="s">
        <v>66</v>
      </c>
      <c r="BA63" s="83" t="str">
        <f>REPLACE(INDEX(GroupVertices[Group],MATCH(Vertices[[#This Row],[Vertex]],GroupVertices[Vertex],0)),1,1,"")</f>
        <v>2</v>
      </c>
      <c r="BB63" s="71"/>
      <c r="BC63" s="71"/>
      <c r="BD63" s="71"/>
      <c r="BE63" s="71"/>
      <c r="BF63" s="71"/>
      <c r="BG63" s="71"/>
      <c r="BH63" s="119" t="s">
        <v>1450</v>
      </c>
      <c r="BI63" s="119" t="s">
        <v>1450</v>
      </c>
      <c r="BJ63" s="119" t="s">
        <v>1461</v>
      </c>
      <c r="BK63" s="119" t="s">
        <v>1461</v>
      </c>
      <c r="BL63" s="71">
        <v>0</v>
      </c>
      <c r="BM63" s="72">
        <v>0</v>
      </c>
      <c r="BN63" s="71">
        <v>0</v>
      </c>
      <c r="BO63" s="72">
        <v>0</v>
      </c>
      <c r="BP63" s="71">
        <v>0</v>
      </c>
      <c r="BQ63" s="72">
        <v>0</v>
      </c>
      <c r="BR63" s="71">
        <v>42</v>
      </c>
      <c r="BS63" s="72">
        <v>100</v>
      </c>
      <c r="BT63" s="71">
        <v>42</v>
      </c>
      <c r="BU63" s="2"/>
    </row>
    <row r="64" spans="1:73" ht="41.45" customHeight="1">
      <c r="A64" s="57" t="s">
        <v>301</v>
      </c>
      <c r="B64" s="84"/>
      <c r="C64" s="58"/>
      <c r="D64" s="58" t="s">
        <v>64</v>
      </c>
      <c r="E64" s="59">
        <v>162.1246067702888</v>
      </c>
      <c r="F64" s="127"/>
      <c r="G64" s="99" t="s">
        <v>415</v>
      </c>
      <c r="H64" s="128"/>
      <c r="I64" s="62" t="s">
        <v>301</v>
      </c>
      <c r="J64" s="74"/>
      <c r="K64" s="129"/>
      <c r="L64" s="62" t="s">
        <v>1174</v>
      </c>
      <c r="M64" s="130">
        <v>1.095797976746228</v>
      </c>
      <c r="N64" s="68">
        <v>4155.353515625</v>
      </c>
      <c r="O64" s="68">
        <v>3773.06298828125</v>
      </c>
      <c r="P64" s="69"/>
      <c r="Q64" s="70"/>
      <c r="R64" s="70"/>
      <c r="S64" s="131"/>
      <c r="T64" s="71">
        <v>0</v>
      </c>
      <c r="U64" s="71">
        <v>1</v>
      </c>
      <c r="V64" s="72">
        <v>0</v>
      </c>
      <c r="W64" s="72">
        <v>0.007092</v>
      </c>
      <c r="X64" s="72">
        <v>0.003005</v>
      </c>
      <c r="Y64" s="72">
        <v>0.417464</v>
      </c>
      <c r="Z64" s="72">
        <v>0</v>
      </c>
      <c r="AA64" s="72">
        <v>0</v>
      </c>
      <c r="AB64" s="65">
        <v>64</v>
      </c>
      <c r="AC64" s="65"/>
      <c r="AD64" s="73"/>
      <c r="AE64" s="84" t="s">
        <v>733</v>
      </c>
      <c r="AF64" s="84">
        <v>87</v>
      </c>
      <c r="AG64" s="84">
        <v>129</v>
      </c>
      <c r="AH64" s="84">
        <v>8456</v>
      </c>
      <c r="AI64" s="84">
        <v>16659</v>
      </c>
      <c r="AJ64" s="84"/>
      <c r="AK64" s="84" t="s">
        <v>812</v>
      </c>
      <c r="AL64" s="84"/>
      <c r="AM64" s="84"/>
      <c r="AN64" s="84"/>
      <c r="AO64" s="87">
        <v>43174.72180555556</v>
      </c>
      <c r="AP64" s="89" t="s">
        <v>956</v>
      </c>
      <c r="AQ64" s="84" t="b">
        <v>0</v>
      </c>
      <c r="AR64" s="84" t="b">
        <v>0</v>
      </c>
      <c r="AS64" s="84" t="b">
        <v>0</v>
      </c>
      <c r="AT64" s="84" t="s">
        <v>969</v>
      </c>
      <c r="AU64" s="84">
        <v>1</v>
      </c>
      <c r="AV64" s="89" t="s">
        <v>971</v>
      </c>
      <c r="AW64" s="84" t="b">
        <v>0</v>
      </c>
      <c r="AX64" s="84" t="s">
        <v>1002</v>
      </c>
      <c r="AY64" s="89" t="s">
        <v>1080</v>
      </c>
      <c r="AZ64" s="84" t="s">
        <v>66</v>
      </c>
      <c r="BA64" s="83" t="str">
        <f>REPLACE(INDEX(GroupVertices[Group],MATCH(Vertices[[#This Row],[Vertex]],GroupVertices[Vertex],0)),1,1,"")</f>
        <v>2</v>
      </c>
      <c r="BB64" s="71"/>
      <c r="BC64" s="71"/>
      <c r="BD64" s="71"/>
      <c r="BE64" s="71"/>
      <c r="BF64" s="71"/>
      <c r="BG64" s="71"/>
      <c r="BH64" s="119" t="s">
        <v>1450</v>
      </c>
      <c r="BI64" s="119" t="s">
        <v>1450</v>
      </c>
      <c r="BJ64" s="119" t="s">
        <v>1461</v>
      </c>
      <c r="BK64" s="119" t="s">
        <v>1461</v>
      </c>
      <c r="BL64" s="71">
        <v>0</v>
      </c>
      <c r="BM64" s="72">
        <v>0</v>
      </c>
      <c r="BN64" s="71">
        <v>0</v>
      </c>
      <c r="BO64" s="72">
        <v>0</v>
      </c>
      <c r="BP64" s="71">
        <v>0</v>
      </c>
      <c r="BQ64" s="72">
        <v>0</v>
      </c>
      <c r="BR64" s="71">
        <v>42</v>
      </c>
      <c r="BS64" s="72">
        <v>100</v>
      </c>
      <c r="BT64" s="71">
        <v>42</v>
      </c>
      <c r="BU64" s="2"/>
    </row>
    <row r="65" spans="1:73" ht="41.45" customHeight="1">
      <c r="A65" s="57" t="s">
        <v>302</v>
      </c>
      <c r="B65" s="84"/>
      <c r="C65" s="58"/>
      <c r="D65" s="58" t="s">
        <v>64</v>
      </c>
      <c r="E65" s="59">
        <v>162.14310308775353</v>
      </c>
      <c r="F65" s="127"/>
      <c r="G65" s="99" t="s">
        <v>416</v>
      </c>
      <c r="H65" s="128"/>
      <c r="I65" s="62" t="s">
        <v>302</v>
      </c>
      <c r="J65" s="74"/>
      <c r="K65" s="129"/>
      <c r="L65" s="62" t="s">
        <v>1175</v>
      </c>
      <c r="M65" s="130">
        <v>1.1100179889194963</v>
      </c>
      <c r="N65" s="68">
        <v>4397.5537109375</v>
      </c>
      <c r="O65" s="68">
        <v>4474.39404296875</v>
      </c>
      <c r="P65" s="69"/>
      <c r="Q65" s="70"/>
      <c r="R65" s="70"/>
      <c r="S65" s="131"/>
      <c r="T65" s="71">
        <v>0</v>
      </c>
      <c r="U65" s="71">
        <v>1</v>
      </c>
      <c r="V65" s="72">
        <v>0</v>
      </c>
      <c r="W65" s="72">
        <v>0.007092</v>
      </c>
      <c r="X65" s="72">
        <v>0.003005</v>
      </c>
      <c r="Y65" s="72">
        <v>0.417464</v>
      </c>
      <c r="Z65" s="72">
        <v>0</v>
      </c>
      <c r="AA65" s="72">
        <v>0</v>
      </c>
      <c r="AB65" s="65">
        <v>65</v>
      </c>
      <c r="AC65" s="65"/>
      <c r="AD65" s="73"/>
      <c r="AE65" s="84" t="s">
        <v>734</v>
      </c>
      <c r="AF65" s="84">
        <v>45</v>
      </c>
      <c r="AG65" s="84">
        <v>148</v>
      </c>
      <c r="AH65" s="84">
        <v>23645</v>
      </c>
      <c r="AI65" s="84">
        <v>1023</v>
      </c>
      <c r="AJ65" s="84"/>
      <c r="AK65" s="84" t="s">
        <v>813</v>
      </c>
      <c r="AL65" s="84"/>
      <c r="AM65" s="84"/>
      <c r="AN65" s="84"/>
      <c r="AO65" s="87">
        <v>42890.71840277778</v>
      </c>
      <c r="AP65" s="84"/>
      <c r="AQ65" s="84" t="b">
        <v>1</v>
      </c>
      <c r="AR65" s="84" t="b">
        <v>0</v>
      </c>
      <c r="AS65" s="84" t="b">
        <v>0</v>
      </c>
      <c r="AT65" s="84" t="s">
        <v>624</v>
      </c>
      <c r="AU65" s="84">
        <v>1</v>
      </c>
      <c r="AV65" s="84"/>
      <c r="AW65" s="84" t="b">
        <v>0</v>
      </c>
      <c r="AX65" s="84" t="s">
        <v>1002</v>
      </c>
      <c r="AY65" s="89" t="s">
        <v>1081</v>
      </c>
      <c r="AZ65" s="84" t="s">
        <v>66</v>
      </c>
      <c r="BA65" s="83" t="str">
        <f>REPLACE(INDEX(GroupVertices[Group],MATCH(Vertices[[#This Row],[Vertex]],GroupVertices[Vertex],0)),1,1,"")</f>
        <v>2</v>
      </c>
      <c r="BB65" s="71"/>
      <c r="BC65" s="71"/>
      <c r="BD65" s="71"/>
      <c r="BE65" s="71"/>
      <c r="BF65" s="71"/>
      <c r="BG65" s="71"/>
      <c r="BH65" s="119" t="s">
        <v>1450</v>
      </c>
      <c r="BI65" s="119" t="s">
        <v>1450</v>
      </c>
      <c r="BJ65" s="119" t="s">
        <v>1461</v>
      </c>
      <c r="BK65" s="119" t="s">
        <v>1461</v>
      </c>
      <c r="BL65" s="71">
        <v>0</v>
      </c>
      <c r="BM65" s="72">
        <v>0</v>
      </c>
      <c r="BN65" s="71">
        <v>0</v>
      </c>
      <c r="BO65" s="72">
        <v>0</v>
      </c>
      <c r="BP65" s="71">
        <v>0</v>
      </c>
      <c r="BQ65" s="72">
        <v>0</v>
      </c>
      <c r="BR65" s="71">
        <v>42</v>
      </c>
      <c r="BS65" s="72">
        <v>100</v>
      </c>
      <c r="BT65" s="71">
        <v>42</v>
      </c>
      <c r="BU65" s="2"/>
    </row>
    <row r="66" spans="1:73" ht="41.45" customHeight="1">
      <c r="A66" s="57" t="s">
        <v>304</v>
      </c>
      <c r="B66" s="84"/>
      <c r="C66" s="58"/>
      <c r="D66" s="58" t="s">
        <v>64</v>
      </c>
      <c r="E66" s="59">
        <v>162.25700146372063</v>
      </c>
      <c r="F66" s="127"/>
      <c r="G66" s="99" t="s">
        <v>419</v>
      </c>
      <c r="H66" s="128"/>
      <c r="I66" s="62" t="s">
        <v>304</v>
      </c>
      <c r="J66" s="74"/>
      <c r="K66" s="129"/>
      <c r="L66" s="62" t="s">
        <v>1169</v>
      </c>
      <c r="M66" s="130">
        <v>1.1975833270390954</v>
      </c>
      <c r="N66" s="68">
        <v>830.5538940429688</v>
      </c>
      <c r="O66" s="68">
        <v>3622.0927734375</v>
      </c>
      <c r="P66" s="69"/>
      <c r="Q66" s="70"/>
      <c r="R66" s="70"/>
      <c r="S66" s="131"/>
      <c r="T66" s="71">
        <v>0</v>
      </c>
      <c r="U66" s="71">
        <v>3</v>
      </c>
      <c r="V66" s="72">
        <v>0</v>
      </c>
      <c r="W66" s="72">
        <v>0.009901</v>
      </c>
      <c r="X66" s="72">
        <v>0.021282</v>
      </c>
      <c r="Y66" s="72">
        <v>0.825057</v>
      </c>
      <c r="Z66" s="72">
        <v>0.5</v>
      </c>
      <c r="AA66" s="72">
        <v>0</v>
      </c>
      <c r="AB66" s="65">
        <v>66</v>
      </c>
      <c r="AC66" s="65"/>
      <c r="AD66" s="73"/>
      <c r="AE66" s="84" t="s">
        <v>728</v>
      </c>
      <c r="AF66" s="84">
        <v>511</v>
      </c>
      <c r="AG66" s="84">
        <v>265</v>
      </c>
      <c r="AH66" s="84">
        <v>12298</v>
      </c>
      <c r="AI66" s="84">
        <v>9818</v>
      </c>
      <c r="AJ66" s="84"/>
      <c r="AK66" s="84" t="s">
        <v>809</v>
      </c>
      <c r="AL66" s="84" t="s">
        <v>864</v>
      </c>
      <c r="AM66" s="84"/>
      <c r="AN66" s="84"/>
      <c r="AO66" s="87">
        <v>43436.477789351855</v>
      </c>
      <c r="AP66" s="89" t="s">
        <v>952</v>
      </c>
      <c r="AQ66" s="84" t="b">
        <v>1</v>
      </c>
      <c r="AR66" s="84" t="b">
        <v>0</v>
      </c>
      <c r="AS66" s="84" t="b">
        <v>0</v>
      </c>
      <c r="AT66" s="84" t="s">
        <v>969</v>
      </c>
      <c r="AU66" s="84">
        <v>1</v>
      </c>
      <c r="AV66" s="84"/>
      <c r="AW66" s="84" t="b">
        <v>0</v>
      </c>
      <c r="AX66" s="84" t="s">
        <v>1002</v>
      </c>
      <c r="AY66" s="89" t="s">
        <v>1075</v>
      </c>
      <c r="AZ66" s="84" t="s">
        <v>66</v>
      </c>
      <c r="BA66" s="83" t="str">
        <f>REPLACE(INDEX(GroupVertices[Group],MATCH(Vertices[[#This Row],[Vertex]],GroupVertices[Vertex],0)),1,1,"")</f>
        <v>2</v>
      </c>
      <c r="BB66" s="71"/>
      <c r="BC66" s="71"/>
      <c r="BD66" s="71"/>
      <c r="BE66" s="71"/>
      <c r="BF66" s="71"/>
      <c r="BG66" s="71"/>
      <c r="BH66" s="119" t="s">
        <v>1446</v>
      </c>
      <c r="BI66" s="119" t="s">
        <v>1453</v>
      </c>
      <c r="BJ66" s="119" t="s">
        <v>1461</v>
      </c>
      <c r="BK66" s="119" t="s">
        <v>1461</v>
      </c>
      <c r="BL66" s="71">
        <v>0</v>
      </c>
      <c r="BM66" s="72">
        <v>0</v>
      </c>
      <c r="BN66" s="71">
        <v>0</v>
      </c>
      <c r="BO66" s="72">
        <v>0</v>
      </c>
      <c r="BP66" s="71">
        <v>0</v>
      </c>
      <c r="BQ66" s="72">
        <v>0</v>
      </c>
      <c r="BR66" s="71">
        <v>69</v>
      </c>
      <c r="BS66" s="72">
        <v>100</v>
      </c>
      <c r="BT66" s="71">
        <v>69</v>
      </c>
      <c r="BU66" s="2"/>
    </row>
    <row r="67" spans="1:73" ht="41.45" customHeight="1">
      <c r="A67" s="57" t="s">
        <v>305</v>
      </c>
      <c r="B67" s="84"/>
      <c r="C67" s="58"/>
      <c r="D67" s="58" t="s">
        <v>64</v>
      </c>
      <c r="E67" s="59">
        <v>167.94899979089706</v>
      </c>
      <c r="F67" s="127"/>
      <c r="G67" s="99" t="s">
        <v>421</v>
      </c>
      <c r="H67" s="128"/>
      <c r="I67" s="62" t="s">
        <v>305</v>
      </c>
      <c r="J67" s="74"/>
      <c r="K67" s="129"/>
      <c r="L67" s="62" t="s">
        <v>1178</v>
      </c>
      <c r="M67" s="130">
        <v>5.573604967939061</v>
      </c>
      <c r="N67" s="68">
        <v>3492.76025390625</v>
      </c>
      <c r="O67" s="68">
        <v>3284.3857421875</v>
      </c>
      <c r="P67" s="69"/>
      <c r="Q67" s="70"/>
      <c r="R67" s="70"/>
      <c r="S67" s="131"/>
      <c r="T67" s="71">
        <v>0</v>
      </c>
      <c r="U67" s="71">
        <v>1</v>
      </c>
      <c r="V67" s="72">
        <v>0</v>
      </c>
      <c r="W67" s="72">
        <v>0.007092</v>
      </c>
      <c r="X67" s="72">
        <v>0.003005</v>
      </c>
      <c r="Y67" s="72">
        <v>0.417464</v>
      </c>
      <c r="Z67" s="72">
        <v>0</v>
      </c>
      <c r="AA67" s="72">
        <v>0</v>
      </c>
      <c r="AB67" s="65">
        <v>67</v>
      </c>
      <c r="AC67" s="65"/>
      <c r="AD67" s="73"/>
      <c r="AE67" s="84" t="s">
        <v>737</v>
      </c>
      <c r="AF67" s="84">
        <v>165</v>
      </c>
      <c r="AG67" s="84">
        <v>6112</v>
      </c>
      <c r="AH67" s="84">
        <v>30012</v>
      </c>
      <c r="AI67" s="84">
        <v>180</v>
      </c>
      <c r="AJ67" s="84"/>
      <c r="AK67" s="84"/>
      <c r="AL67" s="84" t="s">
        <v>833</v>
      </c>
      <c r="AM67" s="84"/>
      <c r="AN67" s="84"/>
      <c r="AO67" s="87">
        <v>40919.541400462964</v>
      </c>
      <c r="AP67" s="89" t="s">
        <v>959</v>
      </c>
      <c r="AQ67" s="84" t="b">
        <v>0</v>
      </c>
      <c r="AR67" s="84" t="b">
        <v>0</v>
      </c>
      <c r="AS67" s="84" t="b">
        <v>1</v>
      </c>
      <c r="AT67" s="84" t="s">
        <v>969</v>
      </c>
      <c r="AU67" s="84">
        <v>3</v>
      </c>
      <c r="AV67" s="89" t="s">
        <v>980</v>
      </c>
      <c r="AW67" s="84" t="b">
        <v>0</v>
      </c>
      <c r="AX67" s="84" t="s">
        <v>1002</v>
      </c>
      <c r="AY67" s="89" t="s">
        <v>1084</v>
      </c>
      <c r="AZ67" s="84" t="s">
        <v>66</v>
      </c>
      <c r="BA67" s="83" t="str">
        <f>REPLACE(INDEX(GroupVertices[Group],MATCH(Vertices[[#This Row],[Vertex]],GroupVertices[Vertex],0)),1,1,"")</f>
        <v>2</v>
      </c>
      <c r="BB67" s="71"/>
      <c r="BC67" s="71"/>
      <c r="BD67" s="71"/>
      <c r="BE67" s="71"/>
      <c r="BF67" s="71"/>
      <c r="BG67" s="71"/>
      <c r="BH67" s="119" t="s">
        <v>1450</v>
      </c>
      <c r="BI67" s="119" t="s">
        <v>1450</v>
      </c>
      <c r="BJ67" s="119" t="s">
        <v>1461</v>
      </c>
      <c r="BK67" s="119" t="s">
        <v>1461</v>
      </c>
      <c r="BL67" s="71">
        <v>0</v>
      </c>
      <c r="BM67" s="72">
        <v>0</v>
      </c>
      <c r="BN67" s="71">
        <v>0</v>
      </c>
      <c r="BO67" s="72">
        <v>0</v>
      </c>
      <c r="BP67" s="71">
        <v>0</v>
      </c>
      <c r="BQ67" s="72">
        <v>0</v>
      </c>
      <c r="BR67" s="71">
        <v>42</v>
      </c>
      <c r="BS67" s="72">
        <v>100</v>
      </c>
      <c r="BT67" s="71">
        <v>42</v>
      </c>
      <c r="BU67" s="2"/>
    </row>
    <row r="68" spans="1:73" ht="41.45" customHeight="1">
      <c r="A68" s="57" t="s">
        <v>307</v>
      </c>
      <c r="B68" s="84"/>
      <c r="C68" s="58"/>
      <c r="D68" s="58" t="s">
        <v>64</v>
      </c>
      <c r="E68" s="59">
        <v>165.4393415580493</v>
      </c>
      <c r="F68" s="127"/>
      <c r="G68" s="99" t="s">
        <v>426</v>
      </c>
      <c r="H68" s="128"/>
      <c r="I68" s="62" t="s">
        <v>307</v>
      </c>
      <c r="J68" s="74"/>
      <c r="K68" s="129"/>
      <c r="L68" s="62" t="s">
        <v>1177</v>
      </c>
      <c r="M68" s="130">
        <v>3.644173842534561</v>
      </c>
      <c r="N68" s="68">
        <v>2444.972412109375</v>
      </c>
      <c r="O68" s="68">
        <v>5490.7802734375</v>
      </c>
      <c r="P68" s="69"/>
      <c r="Q68" s="70"/>
      <c r="R68" s="70"/>
      <c r="S68" s="131"/>
      <c r="T68" s="71">
        <v>0</v>
      </c>
      <c r="U68" s="71">
        <v>1</v>
      </c>
      <c r="V68" s="72">
        <v>0</v>
      </c>
      <c r="W68" s="72">
        <v>0.007092</v>
      </c>
      <c r="X68" s="72">
        <v>0.003005</v>
      </c>
      <c r="Y68" s="72">
        <v>0.417464</v>
      </c>
      <c r="Z68" s="72">
        <v>0</v>
      </c>
      <c r="AA68" s="72">
        <v>0</v>
      </c>
      <c r="AB68" s="65">
        <v>68</v>
      </c>
      <c r="AC68" s="65"/>
      <c r="AD68" s="73"/>
      <c r="AE68" s="84" t="s">
        <v>736</v>
      </c>
      <c r="AF68" s="84">
        <v>932</v>
      </c>
      <c r="AG68" s="84">
        <v>3534</v>
      </c>
      <c r="AH68" s="84">
        <v>653953</v>
      </c>
      <c r="AI68" s="84">
        <v>378243</v>
      </c>
      <c r="AJ68" s="84"/>
      <c r="AK68" s="84" t="s">
        <v>815</v>
      </c>
      <c r="AL68" s="84" t="s">
        <v>868</v>
      </c>
      <c r="AM68" s="84"/>
      <c r="AN68" s="84"/>
      <c r="AO68" s="87">
        <v>41295.66075231481</v>
      </c>
      <c r="AP68" s="89" t="s">
        <v>958</v>
      </c>
      <c r="AQ68" s="84" t="b">
        <v>0</v>
      </c>
      <c r="AR68" s="84" t="b">
        <v>0</v>
      </c>
      <c r="AS68" s="84" t="b">
        <v>1</v>
      </c>
      <c r="AT68" s="84" t="s">
        <v>969</v>
      </c>
      <c r="AU68" s="84">
        <v>180</v>
      </c>
      <c r="AV68" s="89" t="s">
        <v>971</v>
      </c>
      <c r="AW68" s="84" t="b">
        <v>0</v>
      </c>
      <c r="AX68" s="84" t="s">
        <v>1002</v>
      </c>
      <c r="AY68" s="89" t="s">
        <v>1083</v>
      </c>
      <c r="AZ68" s="84" t="s">
        <v>66</v>
      </c>
      <c r="BA68" s="83" t="str">
        <f>REPLACE(INDEX(GroupVertices[Group],MATCH(Vertices[[#This Row],[Vertex]],GroupVertices[Vertex],0)),1,1,"")</f>
        <v>2</v>
      </c>
      <c r="BB68" s="71"/>
      <c r="BC68" s="71"/>
      <c r="BD68" s="71"/>
      <c r="BE68" s="71"/>
      <c r="BF68" s="71"/>
      <c r="BG68" s="71"/>
      <c r="BH68" s="119" t="s">
        <v>1450</v>
      </c>
      <c r="BI68" s="119" t="s">
        <v>1450</v>
      </c>
      <c r="BJ68" s="119" t="s">
        <v>1461</v>
      </c>
      <c r="BK68" s="119" t="s">
        <v>1461</v>
      </c>
      <c r="BL68" s="71">
        <v>0</v>
      </c>
      <c r="BM68" s="72">
        <v>0</v>
      </c>
      <c r="BN68" s="71">
        <v>0</v>
      </c>
      <c r="BO68" s="72">
        <v>0</v>
      </c>
      <c r="BP68" s="71">
        <v>0</v>
      </c>
      <c r="BQ68" s="72">
        <v>0</v>
      </c>
      <c r="BR68" s="71">
        <v>42</v>
      </c>
      <c r="BS68" s="72">
        <v>100</v>
      </c>
      <c r="BT68" s="71">
        <v>42</v>
      </c>
      <c r="BU68" s="2"/>
    </row>
    <row r="69" spans="1:73" ht="41.45" customHeight="1">
      <c r="A69" s="57" t="s">
        <v>308</v>
      </c>
      <c r="B69" s="84"/>
      <c r="C69" s="58"/>
      <c r="D69" s="58" t="s">
        <v>64</v>
      </c>
      <c r="E69" s="59">
        <v>162.65515903440905</v>
      </c>
      <c r="F69" s="127"/>
      <c r="G69" s="99" t="s">
        <v>422</v>
      </c>
      <c r="H69" s="128"/>
      <c r="I69" s="62" t="s">
        <v>308</v>
      </c>
      <c r="J69" s="74"/>
      <c r="K69" s="129"/>
      <c r="L69" s="62" t="s">
        <v>1179</v>
      </c>
      <c r="M69" s="130">
        <v>1.5036877996110274</v>
      </c>
      <c r="N69" s="68">
        <v>3209.9140625</v>
      </c>
      <c r="O69" s="68">
        <v>4674.12646484375</v>
      </c>
      <c r="P69" s="69"/>
      <c r="Q69" s="70"/>
      <c r="R69" s="70"/>
      <c r="S69" s="131"/>
      <c r="T69" s="71">
        <v>0</v>
      </c>
      <c r="U69" s="71">
        <v>1</v>
      </c>
      <c r="V69" s="72">
        <v>0</v>
      </c>
      <c r="W69" s="72">
        <v>0.007092</v>
      </c>
      <c r="X69" s="72">
        <v>0.003005</v>
      </c>
      <c r="Y69" s="72">
        <v>0.417464</v>
      </c>
      <c r="Z69" s="72">
        <v>0</v>
      </c>
      <c r="AA69" s="72">
        <v>0</v>
      </c>
      <c r="AB69" s="65">
        <v>69</v>
      </c>
      <c r="AC69" s="65"/>
      <c r="AD69" s="73"/>
      <c r="AE69" s="84" t="s">
        <v>738</v>
      </c>
      <c r="AF69" s="84">
        <v>670</v>
      </c>
      <c r="AG69" s="84">
        <v>674</v>
      </c>
      <c r="AH69" s="84">
        <v>31934</v>
      </c>
      <c r="AI69" s="84">
        <v>2153</v>
      </c>
      <c r="AJ69" s="84"/>
      <c r="AK69" s="84" t="s">
        <v>816</v>
      </c>
      <c r="AL69" s="84" t="s">
        <v>869</v>
      </c>
      <c r="AM69" s="84"/>
      <c r="AN69" s="84"/>
      <c r="AO69" s="87">
        <v>42912.76042824074</v>
      </c>
      <c r="AP69" s="89" t="s">
        <v>960</v>
      </c>
      <c r="AQ69" s="84" t="b">
        <v>1</v>
      </c>
      <c r="AR69" s="84" t="b">
        <v>0</v>
      </c>
      <c r="AS69" s="84" t="b">
        <v>0</v>
      </c>
      <c r="AT69" s="84" t="s">
        <v>624</v>
      </c>
      <c r="AU69" s="84">
        <v>0</v>
      </c>
      <c r="AV69" s="84"/>
      <c r="AW69" s="84" t="b">
        <v>0</v>
      </c>
      <c r="AX69" s="84" t="s">
        <v>1002</v>
      </c>
      <c r="AY69" s="89" t="s">
        <v>1085</v>
      </c>
      <c r="AZ69" s="84" t="s">
        <v>66</v>
      </c>
      <c r="BA69" s="83" t="str">
        <f>REPLACE(INDEX(GroupVertices[Group],MATCH(Vertices[[#This Row],[Vertex]],GroupVertices[Vertex],0)),1,1,"")</f>
        <v>2</v>
      </c>
      <c r="BB69" s="71"/>
      <c r="BC69" s="71"/>
      <c r="BD69" s="71"/>
      <c r="BE69" s="71"/>
      <c r="BF69" s="71"/>
      <c r="BG69" s="71"/>
      <c r="BH69" s="119" t="s">
        <v>1450</v>
      </c>
      <c r="BI69" s="119" t="s">
        <v>1450</v>
      </c>
      <c r="BJ69" s="119" t="s">
        <v>1461</v>
      </c>
      <c r="BK69" s="119" t="s">
        <v>1461</v>
      </c>
      <c r="BL69" s="71">
        <v>0</v>
      </c>
      <c r="BM69" s="72">
        <v>0</v>
      </c>
      <c r="BN69" s="71">
        <v>0</v>
      </c>
      <c r="BO69" s="72">
        <v>0</v>
      </c>
      <c r="BP69" s="71">
        <v>0</v>
      </c>
      <c r="BQ69" s="72">
        <v>0</v>
      </c>
      <c r="BR69" s="71">
        <v>42</v>
      </c>
      <c r="BS69" s="72">
        <v>100</v>
      </c>
      <c r="BT69" s="71">
        <v>42</v>
      </c>
      <c r="BU69" s="2"/>
    </row>
    <row r="70" spans="1:73" ht="41.45" customHeight="1">
      <c r="A70" s="57" t="s">
        <v>309</v>
      </c>
      <c r="B70" s="84"/>
      <c r="C70" s="58"/>
      <c r="D70" s="58" t="s">
        <v>64</v>
      </c>
      <c r="E70" s="59">
        <v>162.2219558095769</v>
      </c>
      <c r="F70" s="127"/>
      <c r="G70" s="99" t="s">
        <v>423</v>
      </c>
      <c r="H70" s="128"/>
      <c r="I70" s="62" t="s">
        <v>309</v>
      </c>
      <c r="J70" s="74"/>
      <c r="K70" s="129"/>
      <c r="L70" s="62" t="s">
        <v>1180</v>
      </c>
      <c r="M70" s="130">
        <v>1.1706401460792188</v>
      </c>
      <c r="N70" s="68">
        <v>501.6220703125</v>
      </c>
      <c r="O70" s="68">
        <v>4215.9189453125</v>
      </c>
      <c r="P70" s="69"/>
      <c r="Q70" s="70"/>
      <c r="R70" s="70"/>
      <c r="S70" s="131"/>
      <c r="T70" s="71">
        <v>0</v>
      </c>
      <c r="U70" s="71">
        <v>1</v>
      </c>
      <c r="V70" s="72">
        <v>0</v>
      </c>
      <c r="W70" s="72">
        <v>0.007092</v>
      </c>
      <c r="X70" s="72">
        <v>0.003005</v>
      </c>
      <c r="Y70" s="72">
        <v>0.417464</v>
      </c>
      <c r="Z70" s="72">
        <v>0</v>
      </c>
      <c r="AA70" s="72">
        <v>0</v>
      </c>
      <c r="AB70" s="65">
        <v>70</v>
      </c>
      <c r="AC70" s="65"/>
      <c r="AD70" s="73"/>
      <c r="AE70" s="84" t="s">
        <v>739</v>
      </c>
      <c r="AF70" s="84">
        <v>498</v>
      </c>
      <c r="AG70" s="84">
        <v>229</v>
      </c>
      <c r="AH70" s="84">
        <v>5259</v>
      </c>
      <c r="AI70" s="84">
        <v>2717</v>
      </c>
      <c r="AJ70" s="84"/>
      <c r="AK70" s="84"/>
      <c r="AL70" s="84"/>
      <c r="AM70" s="84"/>
      <c r="AN70" s="84"/>
      <c r="AO70" s="87">
        <v>40186.44243055556</v>
      </c>
      <c r="AP70" s="89" t="s">
        <v>961</v>
      </c>
      <c r="AQ70" s="84" t="b">
        <v>0</v>
      </c>
      <c r="AR70" s="84" t="b">
        <v>0</v>
      </c>
      <c r="AS70" s="84" t="b">
        <v>0</v>
      </c>
      <c r="AT70" s="84" t="s">
        <v>969</v>
      </c>
      <c r="AU70" s="84">
        <v>3</v>
      </c>
      <c r="AV70" s="89" t="s">
        <v>972</v>
      </c>
      <c r="AW70" s="84" t="b">
        <v>0</v>
      </c>
      <c r="AX70" s="84" t="s">
        <v>1002</v>
      </c>
      <c r="AY70" s="89" t="s">
        <v>1086</v>
      </c>
      <c r="AZ70" s="84" t="s">
        <v>66</v>
      </c>
      <c r="BA70" s="83" t="str">
        <f>REPLACE(INDEX(GroupVertices[Group],MATCH(Vertices[[#This Row],[Vertex]],GroupVertices[Vertex],0)),1,1,"")</f>
        <v>2</v>
      </c>
      <c r="BB70" s="71"/>
      <c r="BC70" s="71"/>
      <c r="BD70" s="71"/>
      <c r="BE70" s="71"/>
      <c r="BF70" s="71"/>
      <c r="BG70" s="71"/>
      <c r="BH70" s="119" t="s">
        <v>1450</v>
      </c>
      <c r="BI70" s="119" t="s">
        <v>1450</v>
      </c>
      <c r="BJ70" s="119" t="s">
        <v>1461</v>
      </c>
      <c r="BK70" s="119" t="s">
        <v>1461</v>
      </c>
      <c r="BL70" s="71">
        <v>0</v>
      </c>
      <c r="BM70" s="72">
        <v>0</v>
      </c>
      <c r="BN70" s="71">
        <v>0</v>
      </c>
      <c r="BO70" s="72">
        <v>0</v>
      </c>
      <c r="BP70" s="71">
        <v>0</v>
      </c>
      <c r="BQ70" s="72">
        <v>0</v>
      </c>
      <c r="BR70" s="71">
        <v>42</v>
      </c>
      <c r="BS70" s="72">
        <v>100</v>
      </c>
      <c r="BT70" s="71">
        <v>42</v>
      </c>
      <c r="BU70" s="2"/>
    </row>
    <row r="71" spans="1:73" ht="41.45" customHeight="1">
      <c r="A71" s="57" t="s">
        <v>310</v>
      </c>
      <c r="B71" s="84"/>
      <c r="C71" s="58"/>
      <c r="D71" s="58" t="s">
        <v>64</v>
      </c>
      <c r="E71" s="59">
        <v>162.06035640435863</v>
      </c>
      <c r="F71" s="127"/>
      <c r="G71" s="99" t="s">
        <v>424</v>
      </c>
      <c r="H71" s="128"/>
      <c r="I71" s="62" t="s">
        <v>310</v>
      </c>
      <c r="J71" s="74"/>
      <c r="K71" s="129"/>
      <c r="L71" s="62" t="s">
        <v>1181</v>
      </c>
      <c r="M71" s="130">
        <v>1.0464021449864542</v>
      </c>
      <c r="N71" s="68">
        <v>1433.5369873046875</v>
      </c>
      <c r="O71" s="68">
        <v>5296.37158203125</v>
      </c>
      <c r="P71" s="69"/>
      <c r="Q71" s="70"/>
      <c r="R71" s="70"/>
      <c r="S71" s="131"/>
      <c r="T71" s="71">
        <v>0</v>
      </c>
      <c r="U71" s="71">
        <v>1</v>
      </c>
      <c r="V71" s="72">
        <v>0</v>
      </c>
      <c r="W71" s="72">
        <v>0.007092</v>
      </c>
      <c r="X71" s="72">
        <v>0.003005</v>
      </c>
      <c r="Y71" s="72">
        <v>0.417464</v>
      </c>
      <c r="Z71" s="72">
        <v>0</v>
      </c>
      <c r="AA71" s="72">
        <v>0</v>
      </c>
      <c r="AB71" s="65">
        <v>71</v>
      </c>
      <c r="AC71" s="65"/>
      <c r="AD71" s="73"/>
      <c r="AE71" s="84" t="s">
        <v>740</v>
      </c>
      <c r="AF71" s="84">
        <v>30</v>
      </c>
      <c r="AG71" s="84">
        <v>63</v>
      </c>
      <c r="AH71" s="84">
        <v>1444</v>
      </c>
      <c r="AI71" s="84">
        <v>562</v>
      </c>
      <c r="AJ71" s="84"/>
      <c r="AK71" s="84" t="s">
        <v>817</v>
      </c>
      <c r="AL71" s="84" t="s">
        <v>834</v>
      </c>
      <c r="AM71" s="84"/>
      <c r="AN71" s="84"/>
      <c r="AO71" s="87">
        <v>42903.034212962964</v>
      </c>
      <c r="AP71" s="89" t="s">
        <v>962</v>
      </c>
      <c r="AQ71" s="84" t="b">
        <v>1</v>
      </c>
      <c r="AR71" s="84" t="b">
        <v>0</v>
      </c>
      <c r="AS71" s="84" t="b">
        <v>0</v>
      </c>
      <c r="AT71" s="84" t="s">
        <v>624</v>
      </c>
      <c r="AU71" s="84">
        <v>1</v>
      </c>
      <c r="AV71" s="84"/>
      <c r="AW71" s="84" t="b">
        <v>0</v>
      </c>
      <c r="AX71" s="84" t="s">
        <v>1002</v>
      </c>
      <c r="AY71" s="89" t="s">
        <v>1087</v>
      </c>
      <c r="AZ71" s="84" t="s">
        <v>66</v>
      </c>
      <c r="BA71" s="83" t="str">
        <f>REPLACE(INDEX(GroupVertices[Group],MATCH(Vertices[[#This Row],[Vertex]],GroupVertices[Vertex],0)),1,1,"")</f>
        <v>2</v>
      </c>
      <c r="BB71" s="71"/>
      <c r="BC71" s="71"/>
      <c r="BD71" s="71"/>
      <c r="BE71" s="71"/>
      <c r="BF71" s="71"/>
      <c r="BG71" s="71"/>
      <c r="BH71" s="119" t="s">
        <v>1450</v>
      </c>
      <c r="BI71" s="119" t="s">
        <v>1450</v>
      </c>
      <c r="BJ71" s="119" t="s">
        <v>1461</v>
      </c>
      <c r="BK71" s="119" t="s">
        <v>1461</v>
      </c>
      <c r="BL71" s="71">
        <v>0</v>
      </c>
      <c r="BM71" s="72">
        <v>0</v>
      </c>
      <c r="BN71" s="71">
        <v>0</v>
      </c>
      <c r="BO71" s="72">
        <v>0</v>
      </c>
      <c r="BP71" s="71">
        <v>0</v>
      </c>
      <c r="BQ71" s="72">
        <v>0</v>
      </c>
      <c r="BR71" s="71">
        <v>42</v>
      </c>
      <c r="BS71" s="72">
        <v>100</v>
      </c>
      <c r="BT71" s="71">
        <v>42</v>
      </c>
      <c r="BU71" s="2"/>
    </row>
    <row r="72" spans="1:73" ht="41.45" customHeight="1">
      <c r="A72" s="57" t="s">
        <v>311</v>
      </c>
      <c r="B72" s="84"/>
      <c r="C72" s="58"/>
      <c r="D72" s="58" t="s">
        <v>64</v>
      </c>
      <c r="E72" s="59">
        <v>162.2531075021491</v>
      </c>
      <c r="F72" s="127"/>
      <c r="G72" s="99" t="s">
        <v>425</v>
      </c>
      <c r="H72" s="128"/>
      <c r="I72" s="62" t="s">
        <v>311</v>
      </c>
      <c r="J72" s="74"/>
      <c r="K72" s="129"/>
      <c r="L72" s="62" t="s">
        <v>1182</v>
      </c>
      <c r="M72" s="130">
        <v>1.1945896402657759</v>
      </c>
      <c r="N72" s="68">
        <v>3686.646728515625</v>
      </c>
      <c r="O72" s="68">
        <v>5284.87548828125</v>
      </c>
      <c r="P72" s="69"/>
      <c r="Q72" s="70"/>
      <c r="R72" s="70"/>
      <c r="S72" s="131"/>
      <c r="T72" s="71">
        <v>0</v>
      </c>
      <c r="U72" s="71">
        <v>3</v>
      </c>
      <c r="V72" s="72">
        <v>0</v>
      </c>
      <c r="W72" s="72">
        <v>0.009901</v>
      </c>
      <c r="X72" s="72">
        <v>0.021282</v>
      </c>
      <c r="Y72" s="72">
        <v>0.825057</v>
      </c>
      <c r="Z72" s="72">
        <v>0.5</v>
      </c>
      <c r="AA72" s="72">
        <v>0</v>
      </c>
      <c r="AB72" s="65">
        <v>72</v>
      </c>
      <c r="AC72" s="65"/>
      <c r="AD72" s="73"/>
      <c r="AE72" s="84" t="s">
        <v>741</v>
      </c>
      <c r="AF72" s="84">
        <v>159</v>
      </c>
      <c r="AG72" s="84">
        <v>261</v>
      </c>
      <c r="AH72" s="84">
        <v>28635</v>
      </c>
      <c r="AI72" s="84">
        <v>4664</v>
      </c>
      <c r="AJ72" s="84"/>
      <c r="AK72" s="84" t="s">
        <v>818</v>
      </c>
      <c r="AL72" s="84"/>
      <c r="AM72" s="84"/>
      <c r="AN72" s="84"/>
      <c r="AO72" s="87">
        <v>43415.06056712963</v>
      </c>
      <c r="AP72" s="84"/>
      <c r="AQ72" s="84" t="b">
        <v>1</v>
      </c>
      <c r="AR72" s="84" t="b">
        <v>0</v>
      </c>
      <c r="AS72" s="84" t="b">
        <v>0</v>
      </c>
      <c r="AT72" s="84" t="s">
        <v>624</v>
      </c>
      <c r="AU72" s="84">
        <v>2</v>
      </c>
      <c r="AV72" s="84"/>
      <c r="AW72" s="84" t="b">
        <v>0</v>
      </c>
      <c r="AX72" s="84" t="s">
        <v>1002</v>
      </c>
      <c r="AY72" s="89" t="s">
        <v>1088</v>
      </c>
      <c r="AZ72" s="84" t="s">
        <v>66</v>
      </c>
      <c r="BA72" s="83" t="str">
        <f>REPLACE(INDEX(GroupVertices[Group],MATCH(Vertices[[#This Row],[Vertex]],GroupVertices[Vertex],0)),1,1,"")</f>
        <v>2</v>
      </c>
      <c r="BB72" s="71"/>
      <c r="BC72" s="71"/>
      <c r="BD72" s="71"/>
      <c r="BE72" s="71"/>
      <c r="BF72" s="71"/>
      <c r="BG72" s="71"/>
      <c r="BH72" s="119" t="s">
        <v>1446</v>
      </c>
      <c r="BI72" s="119" t="s">
        <v>1453</v>
      </c>
      <c r="BJ72" s="119" t="s">
        <v>1461</v>
      </c>
      <c r="BK72" s="119" t="s">
        <v>1461</v>
      </c>
      <c r="BL72" s="71">
        <v>0</v>
      </c>
      <c r="BM72" s="72">
        <v>0</v>
      </c>
      <c r="BN72" s="71">
        <v>0</v>
      </c>
      <c r="BO72" s="72">
        <v>0</v>
      </c>
      <c r="BP72" s="71">
        <v>0</v>
      </c>
      <c r="BQ72" s="72">
        <v>0</v>
      </c>
      <c r="BR72" s="71">
        <v>69</v>
      </c>
      <c r="BS72" s="72">
        <v>100</v>
      </c>
      <c r="BT72" s="71">
        <v>69</v>
      </c>
      <c r="BU72" s="2"/>
    </row>
    <row r="73" spans="1:73" ht="41.45" customHeight="1">
      <c r="A73" s="57" t="s">
        <v>313</v>
      </c>
      <c r="B73" s="84"/>
      <c r="C73" s="58"/>
      <c r="D73" s="58" t="s">
        <v>64</v>
      </c>
      <c r="E73" s="59">
        <v>162.13628865500337</v>
      </c>
      <c r="F73" s="127"/>
      <c r="G73" s="99" t="s">
        <v>427</v>
      </c>
      <c r="H73" s="128"/>
      <c r="I73" s="62" t="s">
        <v>313</v>
      </c>
      <c r="J73" s="74"/>
      <c r="K73" s="129"/>
      <c r="L73" s="62" t="s">
        <v>1183</v>
      </c>
      <c r="M73" s="130">
        <v>1.104779037066187</v>
      </c>
      <c r="N73" s="68">
        <v>2545.56884765625</v>
      </c>
      <c r="O73" s="68">
        <v>3077.726806640625</v>
      </c>
      <c r="P73" s="69"/>
      <c r="Q73" s="70"/>
      <c r="R73" s="70"/>
      <c r="S73" s="131"/>
      <c r="T73" s="71">
        <v>0</v>
      </c>
      <c r="U73" s="71">
        <v>1</v>
      </c>
      <c r="V73" s="72">
        <v>0</v>
      </c>
      <c r="W73" s="72">
        <v>0.007092</v>
      </c>
      <c r="X73" s="72">
        <v>0.003005</v>
      </c>
      <c r="Y73" s="72">
        <v>0.417464</v>
      </c>
      <c r="Z73" s="72">
        <v>0</v>
      </c>
      <c r="AA73" s="72">
        <v>0</v>
      </c>
      <c r="AB73" s="65">
        <v>73</v>
      </c>
      <c r="AC73" s="65"/>
      <c r="AD73" s="73"/>
      <c r="AE73" s="84" t="s">
        <v>742</v>
      </c>
      <c r="AF73" s="84">
        <v>824</v>
      </c>
      <c r="AG73" s="84">
        <v>141</v>
      </c>
      <c r="AH73" s="84">
        <v>6009</v>
      </c>
      <c r="AI73" s="84">
        <v>3321</v>
      </c>
      <c r="AJ73" s="84"/>
      <c r="AK73" s="84" t="s">
        <v>819</v>
      </c>
      <c r="AL73" s="84"/>
      <c r="AM73" s="84"/>
      <c r="AN73" s="84"/>
      <c r="AO73" s="87">
        <v>41002.34960648148</v>
      </c>
      <c r="AP73" s="84"/>
      <c r="AQ73" s="84" t="b">
        <v>1</v>
      </c>
      <c r="AR73" s="84" t="b">
        <v>0</v>
      </c>
      <c r="AS73" s="84" t="b">
        <v>0</v>
      </c>
      <c r="AT73" s="84" t="s">
        <v>969</v>
      </c>
      <c r="AU73" s="84">
        <v>0</v>
      </c>
      <c r="AV73" s="89" t="s">
        <v>971</v>
      </c>
      <c r="AW73" s="84" t="b">
        <v>0</v>
      </c>
      <c r="AX73" s="84" t="s">
        <v>1002</v>
      </c>
      <c r="AY73" s="89" t="s">
        <v>1089</v>
      </c>
      <c r="AZ73" s="84" t="s">
        <v>66</v>
      </c>
      <c r="BA73" s="83" t="str">
        <f>REPLACE(INDEX(GroupVertices[Group],MATCH(Vertices[[#This Row],[Vertex]],GroupVertices[Vertex],0)),1,1,"")</f>
        <v>2</v>
      </c>
      <c r="BB73" s="71"/>
      <c r="BC73" s="71"/>
      <c r="BD73" s="71"/>
      <c r="BE73" s="71"/>
      <c r="BF73" s="71"/>
      <c r="BG73" s="71"/>
      <c r="BH73" s="119" t="s">
        <v>1450</v>
      </c>
      <c r="BI73" s="119" t="s">
        <v>1450</v>
      </c>
      <c r="BJ73" s="119" t="s">
        <v>1461</v>
      </c>
      <c r="BK73" s="119" t="s">
        <v>1461</v>
      </c>
      <c r="BL73" s="71">
        <v>0</v>
      </c>
      <c r="BM73" s="72">
        <v>0</v>
      </c>
      <c r="BN73" s="71">
        <v>0</v>
      </c>
      <c r="BO73" s="72">
        <v>0</v>
      </c>
      <c r="BP73" s="71">
        <v>0</v>
      </c>
      <c r="BQ73" s="72">
        <v>0</v>
      </c>
      <c r="BR73" s="71">
        <v>42</v>
      </c>
      <c r="BS73" s="72">
        <v>100</v>
      </c>
      <c r="BT73" s="71">
        <v>42</v>
      </c>
      <c r="BU73" s="2"/>
    </row>
    <row r="74" spans="1:73" ht="41.45" customHeight="1">
      <c r="A74" s="57" t="s">
        <v>240</v>
      </c>
      <c r="B74" s="84"/>
      <c r="C74" s="58"/>
      <c r="D74" s="58" t="s">
        <v>64</v>
      </c>
      <c r="E74" s="59">
        <v>222.0964824237355</v>
      </c>
      <c r="F74" s="127"/>
      <c r="G74" s="99" t="s">
        <v>989</v>
      </c>
      <c r="H74" s="128"/>
      <c r="I74" s="62" t="s">
        <v>240</v>
      </c>
      <c r="J74" s="74"/>
      <c r="K74" s="129"/>
      <c r="L74" s="62" t="s">
        <v>1113</v>
      </c>
      <c r="M74" s="130">
        <v>47.20231639433514</v>
      </c>
      <c r="N74" s="68">
        <v>2269.405517578125</v>
      </c>
      <c r="O74" s="68">
        <v>1603.7041015625</v>
      </c>
      <c r="P74" s="69"/>
      <c r="Q74" s="70"/>
      <c r="R74" s="70"/>
      <c r="S74" s="131"/>
      <c r="T74" s="71">
        <v>2</v>
      </c>
      <c r="U74" s="71">
        <v>11</v>
      </c>
      <c r="V74" s="72">
        <v>45</v>
      </c>
      <c r="W74" s="72">
        <v>0.090909</v>
      </c>
      <c r="X74" s="72">
        <v>0</v>
      </c>
      <c r="Y74" s="72">
        <v>3.130661</v>
      </c>
      <c r="Z74" s="72">
        <v>0.09090909090909091</v>
      </c>
      <c r="AA74" s="72">
        <v>0</v>
      </c>
      <c r="AB74" s="65">
        <v>74</v>
      </c>
      <c r="AC74" s="65"/>
      <c r="AD74" s="73"/>
      <c r="AE74" s="84" t="s">
        <v>672</v>
      </c>
      <c r="AF74" s="84">
        <v>1239</v>
      </c>
      <c r="AG74" s="84">
        <v>61734</v>
      </c>
      <c r="AH74" s="84">
        <v>16842</v>
      </c>
      <c r="AI74" s="84">
        <v>118</v>
      </c>
      <c r="AJ74" s="84"/>
      <c r="AK74" s="84" t="s">
        <v>765</v>
      </c>
      <c r="AL74" s="84" t="s">
        <v>834</v>
      </c>
      <c r="AM74" s="89" t="s">
        <v>881</v>
      </c>
      <c r="AN74" s="84"/>
      <c r="AO74" s="87">
        <v>42373.04038194445</v>
      </c>
      <c r="AP74" s="89" t="s">
        <v>1731</v>
      </c>
      <c r="AQ74" s="84" t="b">
        <v>0</v>
      </c>
      <c r="AR74" s="84" t="b">
        <v>0</v>
      </c>
      <c r="AS74" s="84" t="b">
        <v>1</v>
      </c>
      <c r="AT74" s="84" t="s">
        <v>624</v>
      </c>
      <c r="AU74" s="84">
        <v>273</v>
      </c>
      <c r="AV74" s="89" t="s">
        <v>974</v>
      </c>
      <c r="AW74" s="84" t="b">
        <v>1</v>
      </c>
      <c r="AX74" s="84" t="s">
        <v>1002</v>
      </c>
      <c r="AY74" s="89" t="s">
        <v>1019</v>
      </c>
      <c r="AZ74" s="84" t="s">
        <v>66</v>
      </c>
      <c r="BA74" s="83" t="str">
        <f>REPLACE(INDEX(GroupVertices[Group],MATCH(Vertices[[#This Row],[Vertex]],GroupVertices[Vertex],0)),1,1,"")</f>
        <v>3</v>
      </c>
      <c r="BB74" s="71"/>
      <c r="BC74" s="71"/>
      <c r="BD74" s="71"/>
      <c r="BE74" s="71"/>
      <c r="BF74" s="71" t="s">
        <v>1433</v>
      </c>
      <c r="BG74" s="71" t="s">
        <v>1435</v>
      </c>
      <c r="BH74" s="119" t="s">
        <v>1444</v>
      </c>
      <c r="BI74" s="119" t="s">
        <v>1452</v>
      </c>
      <c r="BJ74" s="119" t="s">
        <v>1459</v>
      </c>
      <c r="BK74" s="119" t="s">
        <v>1459</v>
      </c>
      <c r="BL74" s="71">
        <v>0</v>
      </c>
      <c r="BM74" s="72">
        <v>0</v>
      </c>
      <c r="BN74" s="71">
        <v>0</v>
      </c>
      <c r="BO74" s="72">
        <v>0</v>
      </c>
      <c r="BP74" s="71">
        <v>0</v>
      </c>
      <c r="BQ74" s="72">
        <v>0</v>
      </c>
      <c r="BR74" s="71">
        <v>71</v>
      </c>
      <c r="BS74" s="72">
        <v>100</v>
      </c>
      <c r="BT74" s="71">
        <v>71</v>
      </c>
      <c r="BU74" s="2"/>
    </row>
    <row r="75" spans="1:73" ht="41.45" customHeight="1">
      <c r="A75" s="57" t="s">
        <v>260</v>
      </c>
      <c r="B75" s="84"/>
      <c r="C75" s="58"/>
      <c r="D75" s="58" t="s">
        <v>64</v>
      </c>
      <c r="E75" s="59">
        <v>477.1587532817546</v>
      </c>
      <c r="F75" s="127"/>
      <c r="G75" s="99" t="s">
        <v>994</v>
      </c>
      <c r="H75" s="128"/>
      <c r="I75" s="62" t="s">
        <v>260</v>
      </c>
      <c r="J75" s="74"/>
      <c r="K75" s="129"/>
      <c r="L75" s="62" t="s">
        <v>1123</v>
      </c>
      <c r="M75" s="130">
        <v>243.2947874203174</v>
      </c>
      <c r="N75" s="68">
        <v>774.9457397460938</v>
      </c>
      <c r="O75" s="68">
        <v>959.8141479492188</v>
      </c>
      <c r="P75" s="69"/>
      <c r="Q75" s="70"/>
      <c r="R75" s="70"/>
      <c r="S75" s="131"/>
      <c r="T75" s="71">
        <v>2</v>
      </c>
      <c r="U75" s="71">
        <v>0</v>
      </c>
      <c r="V75" s="72">
        <v>0</v>
      </c>
      <c r="W75" s="72">
        <v>0.05</v>
      </c>
      <c r="X75" s="72">
        <v>0</v>
      </c>
      <c r="Y75" s="72">
        <v>0.596317</v>
      </c>
      <c r="Z75" s="72">
        <v>0.5</v>
      </c>
      <c r="AA75" s="72">
        <v>0</v>
      </c>
      <c r="AB75" s="65">
        <v>75</v>
      </c>
      <c r="AC75" s="65"/>
      <c r="AD75" s="73"/>
      <c r="AE75" s="84" t="s">
        <v>682</v>
      </c>
      <c r="AF75" s="84">
        <v>1999</v>
      </c>
      <c r="AG75" s="84">
        <v>323742</v>
      </c>
      <c r="AH75" s="84">
        <v>19193</v>
      </c>
      <c r="AI75" s="84">
        <v>61899</v>
      </c>
      <c r="AJ75" s="84"/>
      <c r="AK75" s="84" t="s">
        <v>774</v>
      </c>
      <c r="AL75" s="84" t="s">
        <v>838</v>
      </c>
      <c r="AM75" s="89" t="s">
        <v>884</v>
      </c>
      <c r="AN75" s="84"/>
      <c r="AO75" s="87">
        <v>40853.86508101852</v>
      </c>
      <c r="AP75" s="89" t="s">
        <v>915</v>
      </c>
      <c r="AQ75" s="84" t="b">
        <v>0</v>
      </c>
      <c r="AR75" s="84" t="b">
        <v>0</v>
      </c>
      <c r="AS75" s="84" t="b">
        <v>1</v>
      </c>
      <c r="AT75" s="84" t="s">
        <v>969</v>
      </c>
      <c r="AU75" s="84">
        <v>842</v>
      </c>
      <c r="AV75" s="89" t="s">
        <v>977</v>
      </c>
      <c r="AW75" s="84" t="b">
        <v>1</v>
      </c>
      <c r="AX75" s="84" t="s">
        <v>1002</v>
      </c>
      <c r="AY75" s="89" t="s">
        <v>1029</v>
      </c>
      <c r="AZ75" s="84" t="s">
        <v>65</v>
      </c>
      <c r="BA75" s="83" t="str">
        <f>REPLACE(INDEX(GroupVertices[Group],MATCH(Vertices[[#This Row],[Vertex]],GroupVertices[Vertex],0)),1,1,"")</f>
        <v>3</v>
      </c>
      <c r="BB75" s="71"/>
      <c r="BC75" s="71"/>
      <c r="BD75" s="71"/>
      <c r="BE75" s="71"/>
      <c r="BF75" s="71"/>
      <c r="BG75" s="71"/>
      <c r="BH75" s="71"/>
      <c r="BI75" s="71"/>
      <c r="BJ75" s="71"/>
      <c r="BK75" s="71"/>
      <c r="BL75" s="71"/>
      <c r="BM75" s="72"/>
      <c r="BN75" s="71"/>
      <c r="BO75" s="72"/>
      <c r="BP75" s="71"/>
      <c r="BQ75" s="72"/>
      <c r="BR75" s="71"/>
      <c r="BS75" s="72"/>
      <c r="BT75" s="71"/>
      <c r="BU75" s="2"/>
    </row>
    <row r="76" spans="1:73" ht="41.45" customHeight="1">
      <c r="A76" s="57" t="s">
        <v>241</v>
      </c>
      <c r="B76" s="84"/>
      <c r="C76" s="58"/>
      <c r="D76" s="58" t="s">
        <v>64</v>
      </c>
      <c r="E76" s="59">
        <v>162.0778792314305</v>
      </c>
      <c r="F76" s="127"/>
      <c r="G76" s="99" t="s">
        <v>372</v>
      </c>
      <c r="H76" s="128"/>
      <c r="I76" s="62" t="s">
        <v>241</v>
      </c>
      <c r="J76" s="74"/>
      <c r="K76" s="129"/>
      <c r="L76" s="62" t="s">
        <v>1115</v>
      </c>
      <c r="M76" s="130">
        <v>1.0598737354663925</v>
      </c>
      <c r="N76" s="68">
        <v>2629.766357421875</v>
      </c>
      <c r="O76" s="68">
        <v>1474.025390625</v>
      </c>
      <c r="P76" s="69"/>
      <c r="Q76" s="70"/>
      <c r="R76" s="70"/>
      <c r="S76" s="131"/>
      <c r="T76" s="71">
        <v>0</v>
      </c>
      <c r="U76" s="71">
        <v>11</v>
      </c>
      <c r="V76" s="72">
        <v>45</v>
      </c>
      <c r="W76" s="72">
        <v>0.090909</v>
      </c>
      <c r="X76" s="72">
        <v>0</v>
      </c>
      <c r="Y76" s="72">
        <v>2.906099</v>
      </c>
      <c r="Z76" s="72">
        <v>0.09090909090909091</v>
      </c>
      <c r="AA76" s="72">
        <v>0</v>
      </c>
      <c r="AB76" s="65">
        <v>76</v>
      </c>
      <c r="AC76" s="65"/>
      <c r="AD76" s="73"/>
      <c r="AE76" s="84" t="s">
        <v>674</v>
      </c>
      <c r="AF76" s="84">
        <v>66</v>
      </c>
      <c r="AG76" s="84">
        <v>81</v>
      </c>
      <c r="AH76" s="84">
        <v>3685</v>
      </c>
      <c r="AI76" s="84">
        <v>2686</v>
      </c>
      <c r="AJ76" s="84"/>
      <c r="AK76" s="84"/>
      <c r="AL76" s="84"/>
      <c r="AM76" s="84"/>
      <c r="AN76" s="84"/>
      <c r="AO76" s="87">
        <v>42718.25033564815</v>
      </c>
      <c r="AP76" s="84"/>
      <c r="AQ76" s="84" t="b">
        <v>1</v>
      </c>
      <c r="AR76" s="84" t="b">
        <v>0</v>
      </c>
      <c r="AS76" s="84" t="b">
        <v>0</v>
      </c>
      <c r="AT76" s="84" t="s">
        <v>624</v>
      </c>
      <c r="AU76" s="84">
        <v>0</v>
      </c>
      <c r="AV76" s="84"/>
      <c r="AW76" s="84" t="b">
        <v>0</v>
      </c>
      <c r="AX76" s="84" t="s">
        <v>1002</v>
      </c>
      <c r="AY76" s="89" t="s">
        <v>1021</v>
      </c>
      <c r="AZ76" s="84" t="s">
        <v>66</v>
      </c>
      <c r="BA76" s="83" t="str">
        <f>REPLACE(INDEX(GroupVertices[Group],MATCH(Vertices[[#This Row],[Vertex]],GroupVertices[Vertex],0)),1,1,"")</f>
        <v>3</v>
      </c>
      <c r="BB76" s="71"/>
      <c r="BC76" s="71"/>
      <c r="BD76" s="71"/>
      <c r="BE76" s="71"/>
      <c r="BF76" s="71" t="s">
        <v>360</v>
      </c>
      <c r="BG76" s="71" t="s">
        <v>360</v>
      </c>
      <c r="BH76" s="119" t="s">
        <v>1444</v>
      </c>
      <c r="BI76" s="119" t="s">
        <v>1452</v>
      </c>
      <c r="BJ76" s="119" t="s">
        <v>1459</v>
      </c>
      <c r="BK76" s="119" t="s">
        <v>1459</v>
      </c>
      <c r="BL76" s="71">
        <v>0</v>
      </c>
      <c r="BM76" s="72">
        <v>0</v>
      </c>
      <c r="BN76" s="71">
        <v>0</v>
      </c>
      <c r="BO76" s="72">
        <v>0</v>
      </c>
      <c r="BP76" s="71">
        <v>0</v>
      </c>
      <c r="BQ76" s="72">
        <v>0</v>
      </c>
      <c r="BR76" s="71">
        <v>71</v>
      </c>
      <c r="BS76" s="72">
        <v>100</v>
      </c>
      <c r="BT76" s="71">
        <v>71</v>
      </c>
      <c r="BU76" s="2"/>
    </row>
    <row r="77" spans="1:73" ht="41.45" customHeight="1">
      <c r="A77" s="57" t="s">
        <v>274</v>
      </c>
      <c r="B77" s="84"/>
      <c r="C77" s="58"/>
      <c r="D77" s="58" t="s">
        <v>64</v>
      </c>
      <c r="E77" s="59">
        <v>182.12009944006877</v>
      </c>
      <c r="F77" s="127"/>
      <c r="G77" s="99" t="s">
        <v>995</v>
      </c>
      <c r="H77" s="128"/>
      <c r="I77" s="62" t="s">
        <v>274</v>
      </c>
      <c r="J77" s="74"/>
      <c r="K77" s="129"/>
      <c r="L77" s="62" t="s">
        <v>1124</v>
      </c>
      <c r="M77" s="130">
        <v>16.468379557742516</v>
      </c>
      <c r="N77" s="68">
        <v>501.6220703125</v>
      </c>
      <c r="O77" s="68">
        <v>1641.222900390625</v>
      </c>
      <c r="P77" s="69"/>
      <c r="Q77" s="70"/>
      <c r="R77" s="70"/>
      <c r="S77" s="131"/>
      <c r="T77" s="71">
        <v>2</v>
      </c>
      <c r="U77" s="71">
        <v>0</v>
      </c>
      <c r="V77" s="72">
        <v>0</v>
      </c>
      <c r="W77" s="72">
        <v>0.05</v>
      </c>
      <c r="X77" s="72">
        <v>0</v>
      </c>
      <c r="Y77" s="72">
        <v>0.596317</v>
      </c>
      <c r="Z77" s="72">
        <v>0.5</v>
      </c>
      <c r="AA77" s="72">
        <v>0</v>
      </c>
      <c r="AB77" s="65">
        <v>77</v>
      </c>
      <c r="AC77" s="65"/>
      <c r="AD77" s="73"/>
      <c r="AE77" s="84" t="s">
        <v>683</v>
      </c>
      <c r="AF77" s="84">
        <v>1136</v>
      </c>
      <c r="AG77" s="84">
        <v>20669</v>
      </c>
      <c r="AH77" s="84">
        <v>136585</v>
      </c>
      <c r="AI77" s="84">
        <v>3925</v>
      </c>
      <c r="AJ77" s="84"/>
      <c r="AK77" s="84" t="s">
        <v>775</v>
      </c>
      <c r="AL77" s="84" t="s">
        <v>839</v>
      </c>
      <c r="AM77" s="89" t="s">
        <v>885</v>
      </c>
      <c r="AN77" s="84"/>
      <c r="AO77" s="87">
        <v>40795.772835648146</v>
      </c>
      <c r="AP77" s="89" t="s">
        <v>916</v>
      </c>
      <c r="AQ77" s="84" t="b">
        <v>0</v>
      </c>
      <c r="AR77" s="84" t="b">
        <v>0</v>
      </c>
      <c r="AS77" s="84" t="b">
        <v>0</v>
      </c>
      <c r="AT77" s="84" t="s">
        <v>624</v>
      </c>
      <c r="AU77" s="84">
        <v>59</v>
      </c>
      <c r="AV77" s="89" t="s">
        <v>977</v>
      </c>
      <c r="AW77" s="84" t="b">
        <v>1</v>
      </c>
      <c r="AX77" s="84" t="s">
        <v>1002</v>
      </c>
      <c r="AY77" s="89" t="s">
        <v>1030</v>
      </c>
      <c r="AZ77" s="84" t="s">
        <v>65</v>
      </c>
      <c r="BA77" s="83" t="str">
        <f>REPLACE(INDEX(GroupVertices[Group],MATCH(Vertices[[#This Row],[Vertex]],GroupVertices[Vertex],0)),1,1,"")</f>
        <v>3</v>
      </c>
      <c r="BB77" s="71"/>
      <c r="BC77" s="71"/>
      <c r="BD77" s="71"/>
      <c r="BE77" s="71"/>
      <c r="BF77" s="71"/>
      <c r="BG77" s="71"/>
      <c r="BH77" s="71"/>
      <c r="BI77" s="71"/>
      <c r="BJ77" s="71"/>
      <c r="BK77" s="71"/>
      <c r="BL77" s="71"/>
      <c r="BM77" s="72"/>
      <c r="BN77" s="71"/>
      <c r="BO77" s="72"/>
      <c r="BP77" s="71"/>
      <c r="BQ77" s="72"/>
      <c r="BR77" s="71"/>
      <c r="BS77" s="72"/>
      <c r="BT77" s="71"/>
      <c r="BU77" s="2"/>
    </row>
    <row r="78" spans="1:73" ht="41.45" customHeight="1">
      <c r="A78" s="57" t="s">
        <v>326</v>
      </c>
      <c r="B78" s="84"/>
      <c r="C78" s="58"/>
      <c r="D78" s="58" t="s">
        <v>64</v>
      </c>
      <c r="E78" s="59">
        <v>216.4200599428452</v>
      </c>
      <c r="F78" s="127"/>
      <c r="G78" s="99" t="s">
        <v>992</v>
      </c>
      <c r="H78" s="128"/>
      <c r="I78" s="62" t="s">
        <v>326</v>
      </c>
      <c r="J78" s="74"/>
      <c r="K78" s="129"/>
      <c r="L78" s="62" t="s">
        <v>1117</v>
      </c>
      <c r="M78" s="130">
        <v>42.838269500528455</v>
      </c>
      <c r="N78" s="68">
        <v>1674.876953125</v>
      </c>
      <c r="O78" s="68">
        <v>502.895263671875</v>
      </c>
      <c r="P78" s="69"/>
      <c r="Q78" s="70"/>
      <c r="R78" s="70"/>
      <c r="S78" s="131"/>
      <c r="T78" s="71">
        <v>2</v>
      </c>
      <c r="U78" s="71">
        <v>0</v>
      </c>
      <c r="V78" s="72">
        <v>0</v>
      </c>
      <c r="W78" s="72">
        <v>0.05</v>
      </c>
      <c r="X78" s="72">
        <v>0</v>
      </c>
      <c r="Y78" s="72">
        <v>0.596317</v>
      </c>
      <c r="Z78" s="72">
        <v>0.5</v>
      </c>
      <c r="AA78" s="72">
        <v>0</v>
      </c>
      <c r="AB78" s="65">
        <v>78</v>
      </c>
      <c r="AC78" s="65"/>
      <c r="AD78" s="73"/>
      <c r="AE78" s="84" t="s">
        <v>676</v>
      </c>
      <c r="AF78" s="84">
        <v>27884</v>
      </c>
      <c r="AG78" s="84">
        <v>55903</v>
      </c>
      <c r="AH78" s="84">
        <v>37341</v>
      </c>
      <c r="AI78" s="84">
        <v>414</v>
      </c>
      <c r="AJ78" s="84"/>
      <c r="AK78" s="84" t="s">
        <v>768</v>
      </c>
      <c r="AL78" s="84" t="s">
        <v>833</v>
      </c>
      <c r="AM78" s="89" t="s">
        <v>883</v>
      </c>
      <c r="AN78" s="84"/>
      <c r="AO78" s="87">
        <v>41250.81322916667</v>
      </c>
      <c r="AP78" s="89" t="s">
        <v>911</v>
      </c>
      <c r="AQ78" s="84" t="b">
        <v>0</v>
      </c>
      <c r="AR78" s="84" t="b">
        <v>0</v>
      </c>
      <c r="AS78" s="84" t="b">
        <v>1</v>
      </c>
      <c r="AT78" s="84" t="s">
        <v>969</v>
      </c>
      <c r="AU78" s="84">
        <v>82</v>
      </c>
      <c r="AV78" s="89" t="s">
        <v>971</v>
      </c>
      <c r="AW78" s="84" t="b">
        <v>1</v>
      </c>
      <c r="AX78" s="84" t="s">
        <v>1002</v>
      </c>
      <c r="AY78" s="89" t="s">
        <v>1023</v>
      </c>
      <c r="AZ78" s="84" t="s">
        <v>65</v>
      </c>
      <c r="BA78" s="83" t="str">
        <f>REPLACE(INDEX(GroupVertices[Group],MATCH(Vertices[[#This Row],[Vertex]],GroupVertices[Vertex],0)),1,1,"")</f>
        <v>3</v>
      </c>
      <c r="BB78" s="71"/>
      <c r="BC78" s="71"/>
      <c r="BD78" s="71"/>
      <c r="BE78" s="71"/>
      <c r="BF78" s="71"/>
      <c r="BG78" s="71"/>
      <c r="BH78" s="71"/>
      <c r="BI78" s="71"/>
      <c r="BJ78" s="71"/>
      <c r="BK78" s="71"/>
      <c r="BL78" s="71"/>
      <c r="BM78" s="72"/>
      <c r="BN78" s="71"/>
      <c r="BO78" s="72"/>
      <c r="BP78" s="71"/>
      <c r="BQ78" s="72"/>
      <c r="BR78" s="71"/>
      <c r="BS78" s="72"/>
      <c r="BT78" s="71"/>
      <c r="BU78" s="2"/>
    </row>
    <row r="79" spans="1:73" ht="41.45" customHeight="1">
      <c r="A79" s="57" t="s">
        <v>243</v>
      </c>
      <c r="B79" s="84"/>
      <c r="C79" s="58"/>
      <c r="D79" s="58" t="s">
        <v>64</v>
      </c>
      <c r="E79" s="59">
        <v>227.78069282776886</v>
      </c>
      <c r="F79" s="127"/>
      <c r="G79" s="99" t="s">
        <v>991</v>
      </c>
      <c r="H79" s="128"/>
      <c r="I79" s="62" t="s">
        <v>243</v>
      </c>
      <c r="J79" s="74"/>
      <c r="K79" s="129"/>
      <c r="L79" s="62" t="s">
        <v>1116</v>
      </c>
      <c r="M79" s="130">
        <v>51.57235066168847</v>
      </c>
      <c r="N79" s="68">
        <v>4397.5537109375</v>
      </c>
      <c r="O79" s="68">
        <v>1436.506591796875</v>
      </c>
      <c r="P79" s="69"/>
      <c r="Q79" s="70"/>
      <c r="R79" s="70"/>
      <c r="S79" s="131"/>
      <c r="T79" s="71">
        <v>2</v>
      </c>
      <c r="U79" s="71">
        <v>0</v>
      </c>
      <c r="V79" s="72">
        <v>0</v>
      </c>
      <c r="W79" s="72">
        <v>0.05</v>
      </c>
      <c r="X79" s="72">
        <v>0</v>
      </c>
      <c r="Y79" s="72">
        <v>0.596317</v>
      </c>
      <c r="Z79" s="72">
        <v>0.5</v>
      </c>
      <c r="AA79" s="72">
        <v>0</v>
      </c>
      <c r="AB79" s="65">
        <v>79</v>
      </c>
      <c r="AC79" s="65"/>
      <c r="AD79" s="73"/>
      <c r="AE79" s="84" t="s">
        <v>675</v>
      </c>
      <c r="AF79" s="84">
        <v>674</v>
      </c>
      <c r="AG79" s="84">
        <v>67573</v>
      </c>
      <c r="AH79" s="84">
        <v>16702</v>
      </c>
      <c r="AI79" s="84">
        <v>5819</v>
      </c>
      <c r="AJ79" s="84"/>
      <c r="AK79" s="84" t="s">
        <v>767</v>
      </c>
      <c r="AL79" s="84" t="s">
        <v>827</v>
      </c>
      <c r="AM79" s="89" t="s">
        <v>882</v>
      </c>
      <c r="AN79" s="84"/>
      <c r="AO79" s="87">
        <v>40398.22961805556</v>
      </c>
      <c r="AP79" s="89" t="s">
        <v>910</v>
      </c>
      <c r="AQ79" s="84" t="b">
        <v>0</v>
      </c>
      <c r="AR79" s="84" t="b">
        <v>0</v>
      </c>
      <c r="AS79" s="84" t="b">
        <v>0</v>
      </c>
      <c r="AT79" s="84" t="s">
        <v>969</v>
      </c>
      <c r="AU79" s="84">
        <v>258</v>
      </c>
      <c r="AV79" s="89" t="s">
        <v>975</v>
      </c>
      <c r="AW79" s="84" t="b">
        <v>1</v>
      </c>
      <c r="AX79" s="84" t="s">
        <v>1002</v>
      </c>
      <c r="AY79" s="89" t="s">
        <v>1022</v>
      </c>
      <c r="AZ79" s="84" t="s">
        <v>65</v>
      </c>
      <c r="BA79" s="83" t="str">
        <f>REPLACE(INDEX(GroupVertices[Group],MATCH(Vertices[[#This Row],[Vertex]],GroupVertices[Vertex],0)),1,1,"")</f>
        <v>3</v>
      </c>
      <c r="BB79" s="71"/>
      <c r="BC79" s="71"/>
      <c r="BD79" s="71"/>
      <c r="BE79" s="71"/>
      <c r="BF79" s="71"/>
      <c r="BG79" s="71"/>
      <c r="BH79" s="71"/>
      <c r="BI79" s="71"/>
      <c r="BJ79" s="71"/>
      <c r="BK79" s="71"/>
      <c r="BL79" s="71"/>
      <c r="BM79" s="72"/>
      <c r="BN79" s="71"/>
      <c r="BO79" s="72"/>
      <c r="BP79" s="71"/>
      <c r="BQ79" s="72"/>
      <c r="BR79" s="71"/>
      <c r="BS79" s="72"/>
      <c r="BT79" s="71"/>
      <c r="BU79" s="2"/>
    </row>
    <row r="80" spans="1:73" ht="41.45" customHeight="1">
      <c r="A80" s="57" t="s">
        <v>275</v>
      </c>
      <c r="B80" s="84"/>
      <c r="C80" s="58"/>
      <c r="D80" s="58" t="s">
        <v>64</v>
      </c>
      <c r="E80" s="59">
        <v>168.41043423712276</v>
      </c>
      <c r="F80" s="127"/>
      <c r="G80" s="99" t="s">
        <v>1001</v>
      </c>
      <c r="H80" s="128"/>
      <c r="I80" s="62" t="s">
        <v>275</v>
      </c>
      <c r="J80" s="74"/>
      <c r="K80" s="129"/>
      <c r="L80" s="62" t="s">
        <v>1153</v>
      </c>
      <c r="M80" s="130">
        <v>5.928356850577437</v>
      </c>
      <c r="N80" s="68">
        <v>2030.1478271484375</v>
      </c>
      <c r="O80" s="68">
        <v>2644.244140625</v>
      </c>
      <c r="P80" s="69"/>
      <c r="Q80" s="70"/>
      <c r="R80" s="70"/>
      <c r="S80" s="131"/>
      <c r="T80" s="71">
        <v>2</v>
      </c>
      <c r="U80" s="71">
        <v>0</v>
      </c>
      <c r="V80" s="72">
        <v>0</v>
      </c>
      <c r="W80" s="72">
        <v>0.05</v>
      </c>
      <c r="X80" s="72">
        <v>0</v>
      </c>
      <c r="Y80" s="72">
        <v>0.596317</v>
      </c>
      <c r="Z80" s="72">
        <v>0.5</v>
      </c>
      <c r="AA80" s="72">
        <v>0</v>
      </c>
      <c r="AB80" s="65">
        <v>80</v>
      </c>
      <c r="AC80" s="65"/>
      <c r="AD80" s="73"/>
      <c r="AE80" s="84" t="s">
        <v>712</v>
      </c>
      <c r="AF80" s="84">
        <v>748</v>
      </c>
      <c r="AG80" s="84">
        <v>6586</v>
      </c>
      <c r="AH80" s="84">
        <v>17655</v>
      </c>
      <c r="AI80" s="84">
        <v>811</v>
      </c>
      <c r="AJ80" s="84"/>
      <c r="AK80" s="84" t="s">
        <v>797</v>
      </c>
      <c r="AL80" s="84" t="s">
        <v>855</v>
      </c>
      <c r="AM80" s="89" t="s">
        <v>892</v>
      </c>
      <c r="AN80" s="84"/>
      <c r="AO80" s="87">
        <v>40643.50346064815</v>
      </c>
      <c r="AP80" s="89" t="s">
        <v>939</v>
      </c>
      <c r="AQ80" s="84" t="b">
        <v>1</v>
      </c>
      <c r="AR80" s="84" t="b">
        <v>0</v>
      </c>
      <c r="AS80" s="84" t="b">
        <v>0</v>
      </c>
      <c r="AT80" s="84" t="s">
        <v>624</v>
      </c>
      <c r="AU80" s="84">
        <v>35</v>
      </c>
      <c r="AV80" s="89" t="s">
        <v>971</v>
      </c>
      <c r="AW80" s="84" t="b">
        <v>1</v>
      </c>
      <c r="AX80" s="84" t="s">
        <v>1002</v>
      </c>
      <c r="AY80" s="89" t="s">
        <v>1059</v>
      </c>
      <c r="AZ80" s="84" t="s">
        <v>65</v>
      </c>
      <c r="BA80" s="83" t="str">
        <f>REPLACE(INDEX(GroupVertices[Group],MATCH(Vertices[[#This Row],[Vertex]],GroupVertices[Vertex],0)),1,1,"")</f>
        <v>3</v>
      </c>
      <c r="BB80" s="71"/>
      <c r="BC80" s="71"/>
      <c r="BD80" s="71"/>
      <c r="BE80" s="71"/>
      <c r="BF80" s="71"/>
      <c r="BG80" s="71"/>
      <c r="BH80" s="71"/>
      <c r="BI80" s="71"/>
      <c r="BJ80" s="71"/>
      <c r="BK80" s="71"/>
      <c r="BL80" s="71"/>
      <c r="BM80" s="72"/>
      <c r="BN80" s="71"/>
      <c r="BO80" s="72"/>
      <c r="BP80" s="71"/>
      <c r="BQ80" s="72"/>
      <c r="BR80" s="71"/>
      <c r="BS80" s="72"/>
      <c r="BT80" s="71"/>
      <c r="BU80" s="2"/>
    </row>
    <row r="81" spans="1:73" ht="41.45" customHeight="1">
      <c r="A81" s="57" t="s">
        <v>306</v>
      </c>
      <c r="B81" s="84"/>
      <c r="C81" s="58"/>
      <c r="D81" s="58" t="s">
        <v>64</v>
      </c>
      <c r="E81" s="59">
        <v>193.4310843149555</v>
      </c>
      <c r="F81" s="127"/>
      <c r="G81" s="99" t="s">
        <v>1000</v>
      </c>
      <c r="H81" s="128"/>
      <c r="I81" s="62" t="s">
        <v>306</v>
      </c>
      <c r="J81" s="74"/>
      <c r="K81" s="129"/>
      <c r="L81" s="62" t="s">
        <v>1142</v>
      </c>
      <c r="M81" s="130">
        <v>25.164291212542704</v>
      </c>
      <c r="N81" s="68">
        <v>2869.021240234375</v>
      </c>
      <c r="O81" s="68">
        <v>433.482666015625</v>
      </c>
      <c r="P81" s="69"/>
      <c r="Q81" s="70"/>
      <c r="R81" s="70"/>
      <c r="S81" s="131"/>
      <c r="T81" s="71">
        <v>2</v>
      </c>
      <c r="U81" s="71">
        <v>0</v>
      </c>
      <c r="V81" s="72">
        <v>0</v>
      </c>
      <c r="W81" s="72">
        <v>0.05</v>
      </c>
      <c r="X81" s="72">
        <v>0</v>
      </c>
      <c r="Y81" s="72">
        <v>0.596317</v>
      </c>
      <c r="Z81" s="72">
        <v>0.5</v>
      </c>
      <c r="AA81" s="72">
        <v>0</v>
      </c>
      <c r="AB81" s="65">
        <v>81</v>
      </c>
      <c r="AC81" s="65"/>
      <c r="AD81" s="73"/>
      <c r="AE81" s="84" t="s">
        <v>701</v>
      </c>
      <c r="AF81" s="84">
        <v>197</v>
      </c>
      <c r="AG81" s="84">
        <v>32288</v>
      </c>
      <c r="AH81" s="84">
        <v>15164</v>
      </c>
      <c r="AI81" s="84">
        <v>10085</v>
      </c>
      <c r="AJ81" s="84"/>
      <c r="AK81" s="84" t="s">
        <v>788</v>
      </c>
      <c r="AL81" s="84" t="s">
        <v>850</v>
      </c>
      <c r="AM81" s="89" t="s">
        <v>889</v>
      </c>
      <c r="AN81" s="84"/>
      <c r="AO81" s="87">
        <v>41781.584178240744</v>
      </c>
      <c r="AP81" s="89" t="s">
        <v>931</v>
      </c>
      <c r="AQ81" s="84" t="b">
        <v>0</v>
      </c>
      <c r="AR81" s="84" t="b">
        <v>0</v>
      </c>
      <c r="AS81" s="84" t="b">
        <v>1</v>
      </c>
      <c r="AT81" s="84" t="s">
        <v>624</v>
      </c>
      <c r="AU81" s="84">
        <v>92</v>
      </c>
      <c r="AV81" s="89" t="s">
        <v>971</v>
      </c>
      <c r="AW81" s="84" t="b">
        <v>1</v>
      </c>
      <c r="AX81" s="84" t="s">
        <v>1002</v>
      </c>
      <c r="AY81" s="89" t="s">
        <v>1048</v>
      </c>
      <c r="AZ81" s="84" t="s">
        <v>65</v>
      </c>
      <c r="BA81" s="83" t="str">
        <f>REPLACE(INDEX(GroupVertices[Group],MATCH(Vertices[[#This Row],[Vertex]],GroupVertices[Vertex],0)),1,1,"")</f>
        <v>3</v>
      </c>
      <c r="BB81" s="71"/>
      <c r="BC81" s="71"/>
      <c r="BD81" s="71"/>
      <c r="BE81" s="71"/>
      <c r="BF81" s="71"/>
      <c r="BG81" s="71"/>
      <c r="BH81" s="71"/>
      <c r="BI81" s="71"/>
      <c r="BJ81" s="71"/>
      <c r="BK81" s="71"/>
      <c r="BL81" s="71"/>
      <c r="BM81" s="72"/>
      <c r="BN81" s="71"/>
      <c r="BO81" s="72"/>
      <c r="BP81" s="71"/>
      <c r="BQ81" s="72"/>
      <c r="BR81" s="71"/>
      <c r="BS81" s="72"/>
      <c r="BT81" s="71"/>
      <c r="BU81" s="2"/>
    </row>
    <row r="82" spans="1:73" ht="41.45" customHeight="1">
      <c r="A82" s="57" t="s">
        <v>261</v>
      </c>
      <c r="B82" s="84"/>
      <c r="C82" s="58"/>
      <c r="D82" s="58" t="s">
        <v>64</v>
      </c>
      <c r="E82" s="59">
        <v>180.46321879138495</v>
      </c>
      <c r="F82" s="127"/>
      <c r="G82" s="99" t="s">
        <v>993</v>
      </c>
      <c r="H82" s="128"/>
      <c r="I82" s="62" t="s">
        <v>261</v>
      </c>
      <c r="J82" s="74"/>
      <c r="K82" s="129"/>
      <c r="L82" s="62" t="s">
        <v>1122</v>
      </c>
      <c r="M82" s="130">
        <v>15.194565835695014</v>
      </c>
      <c r="N82" s="68">
        <v>982.0546875</v>
      </c>
      <c r="O82" s="68">
        <v>2289.861328125</v>
      </c>
      <c r="P82" s="69"/>
      <c r="Q82" s="70"/>
      <c r="R82" s="70"/>
      <c r="S82" s="131"/>
      <c r="T82" s="71">
        <v>2</v>
      </c>
      <c r="U82" s="71">
        <v>0</v>
      </c>
      <c r="V82" s="72">
        <v>0</v>
      </c>
      <c r="W82" s="72">
        <v>0.05</v>
      </c>
      <c r="X82" s="72">
        <v>0</v>
      </c>
      <c r="Y82" s="72">
        <v>0.596317</v>
      </c>
      <c r="Z82" s="72">
        <v>0.5</v>
      </c>
      <c r="AA82" s="72">
        <v>0</v>
      </c>
      <c r="AB82" s="65">
        <v>82</v>
      </c>
      <c r="AC82" s="65"/>
      <c r="AD82" s="73"/>
      <c r="AE82" s="84" t="s">
        <v>681</v>
      </c>
      <c r="AF82" s="84">
        <v>880</v>
      </c>
      <c r="AG82" s="84">
        <v>18967</v>
      </c>
      <c r="AH82" s="84">
        <v>13331</v>
      </c>
      <c r="AI82" s="84">
        <v>231</v>
      </c>
      <c r="AJ82" s="84"/>
      <c r="AK82" s="84" t="s">
        <v>773</v>
      </c>
      <c r="AL82" s="84" t="s">
        <v>826</v>
      </c>
      <c r="AM82" s="84"/>
      <c r="AN82" s="84"/>
      <c r="AO82" s="87">
        <v>40921.562627314815</v>
      </c>
      <c r="AP82" s="89" t="s">
        <v>914</v>
      </c>
      <c r="AQ82" s="84" t="b">
        <v>1</v>
      </c>
      <c r="AR82" s="84" t="b">
        <v>0</v>
      </c>
      <c r="AS82" s="84" t="b">
        <v>1</v>
      </c>
      <c r="AT82" s="84" t="s">
        <v>969</v>
      </c>
      <c r="AU82" s="84">
        <v>64</v>
      </c>
      <c r="AV82" s="89" t="s">
        <v>971</v>
      </c>
      <c r="AW82" s="84" t="b">
        <v>1</v>
      </c>
      <c r="AX82" s="84" t="s">
        <v>1002</v>
      </c>
      <c r="AY82" s="89" t="s">
        <v>1028</v>
      </c>
      <c r="AZ82" s="84" t="s">
        <v>65</v>
      </c>
      <c r="BA82" s="83" t="str">
        <f>REPLACE(INDEX(GroupVertices[Group],MATCH(Vertices[[#This Row],[Vertex]],GroupVertices[Vertex],0)),1,1,"")</f>
        <v>3</v>
      </c>
      <c r="BB82" s="71"/>
      <c r="BC82" s="71"/>
      <c r="BD82" s="71"/>
      <c r="BE82" s="71"/>
      <c r="BF82" s="71"/>
      <c r="BG82" s="71"/>
      <c r="BH82" s="71"/>
      <c r="BI82" s="71"/>
      <c r="BJ82" s="71"/>
      <c r="BK82" s="71"/>
      <c r="BL82" s="71"/>
      <c r="BM82" s="72"/>
      <c r="BN82" s="71"/>
      <c r="BO82" s="72"/>
      <c r="BP82" s="71"/>
      <c r="BQ82" s="72"/>
      <c r="BR82" s="71"/>
      <c r="BS82" s="72"/>
      <c r="BT82" s="71"/>
      <c r="BU82" s="2"/>
    </row>
    <row r="83" spans="1:73" ht="41.45" customHeight="1">
      <c r="A83" s="57" t="s">
        <v>276</v>
      </c>
      <c r="B83" s="84"/>
      <c r="C83" s="58"/>
      <c r="D83" s="58" t="s">
        <v>64</v>
      </c>
      <c r="E83" s="59">
        <v>203.2789131293418</v>
      </c>
      <c r="F83" s="127"/>
      <c r="G83" s="99" t="s">
        <v>999</v>
      </c>
      <c r="H83" s="128"/>
      <c r="I83" s="62" t="s">
        <v>276</v>
      </c>
      <c r="J83" s="74"/>
      <c r="K83" s="129"/>
      <c r="L83" s="62" t="s">
        <v>1135</v>
      </c>
      <c r="M83" s="130">
        <v>32.73532506226804</v>
      </c>
      <c r="N83" s="68">
        <v>3917.110595703125</v>
      </c>
      <c r="O83" s="68">
        <v>787.8709716796875</v>
      </c>
      <c r="P83" s="69"/>
      <c r="Q83" s="70"/>
      <c r="R83" s="70"/>
      <c r="S83" s="131"/>
      <c r="T83" s="71">
        <v>2</v>
      </c>
      <c r="U83" s="71">
        <v>0</v>
      </c>
      <c r="V83" s="72">
        <v>0</v>
      </c>
      <c r="W83" s="72">
        <v>0.05</v>
      </c>
      <c r="X83" s="72">
        <v>0</v>
      </c>
      <c r="Y83" s="72">
        <v>0.596317</v>
      </c>
      <c r="Z83" s="72">
        <v>0.5</v>
      </c>
      <c r="AA83" s="72">
        <v>0</v>
      </c>
      <c r="AB83" s="65">
        <v>83</v>
      </c>
      <c r="AC83" s="65"/>
      <c r="AD83" s="73"/>
      <c r="AE83" s="84" t="s">
        <v>694</v>
      </c>
      <c r="AF83" s="84">
        <v>620</v>
      </c>
      <c r="AG83" s="84">
        <v>42404</v>
      </c>
      <c r="AH83" s="84">
        <v>163238</v>
      </c>
      <c r="AI83" s="84">
        <v>13489</v>
      </c>
      <c r="AJ83" s="84"/>
      <c r="AK83" s="84" t="s">
        <v>783</v>
      </c>
      <c r="AL83" s="84" t="s">
        <v>833</v>
      </c>
      <c r="AM83" s="89" t="s">
        <v>887</v>
      </c>
      <c r="AN83" s="84"/>
      <c r="AO83" s="87">
        <v>40985.770636574074</v>
      </c>
      <c r="AP83" s="89" t="s">
        <v>925</v>
      </c>
      <c r="AQ83" s="84" t="b">
        <v>0</v>
      </c>
      <c r="AR83" s="84" t="b">
        <v>0</v>
      </c>
      <c r="AS83" s="84" t="b">
        <v>1</v>
      </c>
      <c r="AT83" s="84" t="s">
        <v>624</v>
      </c>
      <c r="AU83" s="84">
        <v>132</v>
      </c>
      <c r="AV83" s="89" t="s">
        <v>978</v>
      </c>
      <c r="AW83" s="84" t="b">
        <v>1</v>
      </c>
      <c r="AX83" s="84" t="s">
        <v>1002</v>
      </c>
      <c r="AY83" s="89" t="s">
        <v>1041</v>
      </c>
      <c r="AZ83" s="84" t="s">
        <v>65</v>
      </c>
      <c r="BA83" s="83" t="str">
        <f>REPLACE(INDEX(GroupVertices[Group],MATCH(Vertices[[#This Row],[Vertex]],GroupVertices[Vertex],0)),1,1,"")</f>
        <v>3</v>
      </c>
      <c r="BB83" s="71"/>
      <c r="BC83" s="71"/>
      <c r="BD83" s="71"/>
      <c r="BE83" s="71"/>
      <c r="BF83" s="71"/>
      <c r="BG83" s="71"/>
      <c r="BH83" s="71"/>
      <c r="BI83" s="71"/>
      <c r="BJ83" s="71"/>
      <c r="BK83" s="71"/>
      <c r="BL83" s="71"/>
      <c r="BM83" s="72"/>
      <c r="BN83" s="71"/>
      <c r="BO83" s="72"/>
      <c r="BP83" s="71"/>
      <c r="BQ83" s="72"/>
      <c r="BR83" s="71"/>
      <c r="BS83" s="72"/>
      <c r="BT83" s="71"/>
      <c r="BU83" s="2"/>
    </row>
    <row r="84" spans="1:73" ht="41.45" customHeight="1">
      <c r="A84" s="57" t="s">
        <v>242</v>
      </c>
      <c r="B84" s="84"/>
      <c r="C84" s="58"/>
      <c r="D84" s="58" t="s">
        <v>64</v>
      </c>
      <c r="E84" s="59">
        <v>166.59292767361353</v>
      </c>
      <c r="F84" s="127"/>
      <c r="G84" s="99" t="s">
        <v>990</v>
      </c>
      <c r="H84" s="128"/>
      <c r="I84" s="62" t="s">
        <v>242</v>
      </c>
      <c r="J84" s="74"/>
      <c r="K84" s="129"/>
      <c r="L84" s="62" t="s">
        <v>1114</v>
      </c>
      <c r="M84" s="130">
        <v>4.531053549130501</v>
      </c>
      <c r="N84" s="68">
        <v>4124.2216796875</v>
      </c>
      <c r="O84" s="68">
        <v>2117.91455078125</v>
      </c>
      <c r="P84" s="69"/>
      <c r="Q84" s="70"/>
      <c r="R84" s="70"/>
      <c r="S84" s="131"/>
      <c r="T84" s="71">
        <v>2</v>
      </c>
      <c r="U84" s="71">
        <v>0</v>
      </c>
      <c r="V84" s="72">
        <v>0</v>
      </c>
      <c r="W84" s="72">
        <v>0.05</v>
      </c>
      <c r="X84" s="72">
        <v>0</v>
      </c>
      <c r="Y84" s="72">
        <v>0.596317</v>
      </c>
      <c r="Z84" s="72">
        <v>0.5</v>
      </c>
      <c r="AA84" s="72">
        <v>0</v>
      </c>
      <c r="AB84" s="65">
        <v>84</v>
      </c>
      <c r="AC84" s="65"/>
      <c r="AD84" s="73"/>
      <c r="AE84" s="84" t="s">
        <v>673</v>
      </c>
      <c r="AF84" s="84">
        <v>63</v>
      </c>
      <c r="AG84" s="84">
        <v>4719</v>
      </c>
      <c r="AH84" s="84">
        <v>4563</v>
      </c>
      <c r="AI84" s="84">
        <v>2401</v>
      </c>
      <c r="AJ84" s="84"/>
      <c r="AK84" s="84" t="s">
        <v>766</v>
      </c>
      <c r="AL84" s="84" t="s">
        <v>835</v>
      </c>
      <c r="AM84" s="84"/>
      <c r="AN84" s="84"/>
      <c r="AO84" s="87">
        <v>42813.797743055555</v>
      </c>
      <c r="AP84" s="89" t="s">
        <v>909</v>
      </c>
      <c r="AQ84" s="84" t="b">
        <v>1</v>
      </c>
      <c r="AR84" s="84" t="b">
        <v>0</v>
      </c>
      <c r="AS84" s="84" t="b">
        <v>1</v>
      </c>
      <c r="AT84" s="84" t="s">
        <v>624</v>
      </c>
      <c r="AU84" s="84">
        <v>10</v>
      </c>
      <c r="AV84" s="84"/>
      <c r="AW84" s="84" t="b">
        <v>0</v>
      </c>
      <c r="AX84" s="84" t="s">
        <v>1002</v>
      </c>
      <c r="AY84" s="89" t="s">
        <v>1020</v>
      </c>
      <c r="AZ84" s="84" t="s">
        <v>65</v>
      </c>
      <c r="BA84" s="83" t="str">
        <f>REPLACE(INDEX(GroupVertices[Group],MATCH(Vertices[[#This Row],[Vertex]],GroupVertices[Vertex],0)),1,1,"")</f>
        <v>3</v>
      </c>
      <c r="BB84" s="71"/>
      <c r="BC84" s="71"/>
      <c r="BD84" s="71"/>
      <c r="BE84" s="71"/>
      <c r="BF84" s="71"/>
      <c r="BG84" s="71"/>
      <c r="BH84" s="71"/>
      <c r="BI84" s="71"/>
      <c r="BJ84" s="71"/>
      <c r="BK84" s="71"/>
      <c r="BL84" s="71"/>
      <c r="BM84" s="72"/>
      <c r="BN84" s="71"/>
      <c r="BO84" s="72"/>
      <c r="BP84" s="71"/>
      <c r="BQ84" s="72"/>
      <c r="BR84" s="71"/>
      <c r="BS84" s="72"/>
      <c r="BT84" s="71"/>
      <c r="BU84" s="2"/>
    </row>
    <row r="85" spans="1:73" ht="41.45" customHeight="1">
      <c r="A85" s="57" t="s">
        <v>312</v>
      </c>
      <c r="B85" s="84"/>
      <c r="C85" s="58"/>
      <c r="D85" s="58" t="s">
        <v>64</v>
      </c>
      <c r="E85" s="59">
        <v>512.8313352384936</v>
      </c>
      <c r="F85" s="127"/>
      <c r="G85" s="99" t="s">
        <v>998</v>
      </c>
      <c r="H85" s="128"/>
      <c r="I85" s="62" t="s">
        <v>312</v>
      </c>
      <c r="J85" s="74"/>
      <c r="K85" s="129"/>
      <c r="L85" s="62" t="s">
        <v>1129</v>
      </c>
      <c r="M85" s="130">
        <v>270.7199519506985</v>
      </c>
      <c r="N85" s="68">
        <v>3224.2939453125</v>
      </c>
      <c r="O85" s="68">
        <v>2574.8369140625</v>
      </c>
      <c r="P85" s="69"/>
      <c r="Q85" s="70"/>
      <c r="R85" s="70"/>
      <c r="S85" s="131"/>
      <c r="T85" s="71">
        <v>2</v>
      </c>
      <c r="U85" s="71">
        <v>0</v>
      </c>
      <c r="V85" s="72">
        <v>0</v>
      </c>
      <c r="W85" s="72">
        <v>0.05</v>
      </c>
      <c r="X85" s="72">
        <v>0</v>
      </c>
      <c r="Y85" s="72">
        <v>0.596317</v>
      </c>
      <c r="Z85" s="72">
        <v>0.5</v>
      </c>
      <c r="AA85" s="72">
        <v>0</v>
      </c>
      <c r="AB85" s="65">
        <v>85</v>
      </c>
      <c r="AC85" s="65"/>
      <c r="AD85" s="73"/>
      <c r="AE85" s="84" t="s">
        <v>688</v>
      </c>
      <c r="AF85" s="84">
        <v>977</v>
      </c>
      <c r="AG85" s="84">
        <v>360386</v>
      </c>
      <c r="AH85" s="84">
        <v>127973</v>
      </c>
      <c r="AI85" s="84">
        <v>1917</v>
      </c>
      <c r="AJ85" s="84"/>
      <c r="AK85" s="84" t="s">
        <v>778</v>
      </c>
      <c r="AL85" s="84" t="s">
        <v>841</v>
      </c>
      <c r="AM85" s="84"/>
      <c r="AN85" s="84"/>
      <c r="AO85" s="87">
        <v>41350.53359953704</v>
      </c>
      <c r="AP85" s="89" t="s">
        <v>919</v>
      </c>
      <c r="AQ85" s="84" t="b">
        <v>0</v>
      </c>
      <c r="AR85" s="84" t="b">
        <v>0</v>
      </c>
      <c r="AS85" s="84" t="b">
        <v>1</v>
      </c>
      <c r="AT85" s="84" t="s">
        <v>624</v>
      </c>
      <c r="AU85" s="84">
        <v>754</v>
      </c>
      <c r="AV85" s="89" t="s">
        <v>971</v>
      </c>
      <c r="AW85" s="84" t="b">
        <v>0</v>
      </c>
      <c r="AX85" s="84" t="s">
        <v>1002</v>
      </c>
      <c r="AY85" s="89" t="s">
        <v>1035</v>
      </c>
      <c r="AZ85" s="84" t="s">
        <v>65</v>
      </c>
      <c r="BA85" s="83" t="str">
        <f>REPLACE(INDEX(GroupVertices[Group],MATCH(Vertices[[#This Row],[Vertex]],GroupVertices[Vertex],0)),1,1,"")</f>
        <v>3</v>
      </c>
      <c r="BB85" s="71"/>
      <c r="BC85" s="71"/>
      <c r="BD85" s="71"/>
      <c r="BE85" s="71"/>
      <c r="BF85" s="71"/>
      <c r="BG85" s="71"/>
      <c r="BH85" s="71"/>
      <c r="BI85" s="71"/>
      <c r="BJ85" s="71"/>
      <c r="BK85" s="71"/>
      <c r="BL85" s="71"/>
      <c r="BM85" s="72"/>
      <c r="BN85" s="71"/>
      <c r="BO85" s="72"/>
      <c r="BP85" s="71"/>
      <c r="BQ85" s="72"/>
      <c r="BR85" s="71"/>
      <c r="BS85" s="72"/>
      <c r="BT85" s="71"/>
      <c r="BU85" s="2"/>
    </row>
    <row r="86" spans="1:73" ht="41.45" customHeight="1">
      <c r="A86" s="57" t="s">
        <v>236</v>
      </c>
      <c r="B86" s="84"/>
      <c r="C86" s="58"/>
      <c r="D86" s="58" t="s">
        <v>64</v>
      </c>
      <c r="E86" s="59">
        <v>162.09637554889525</v>
      </c>
      <c r="F86" s="127"/>
      <c r="G86" s="99" t="s">
        <v>369</v>
      </c>
      <c r="H86" s="128"/>
      <c r="I86" s="62" t="s">
        <v>236</v>
      </c>
      <c r="J86" s="74"/>
      <c r="K86" s="129"/>
      <c r="L86" s="62" t="s">
        <v>1109</v>
      </c>
      <c r="M86" s="130">
        <v>1.0740937476396608</v>
      </c>
      <c r="N86" s="68">
        <v>6391.03955078125</v>
      </c>
      <c r="O86" s="68">
        <v>6013.06982421875</v>
      </c>
      <c r="P86" s="69"/>
      <c r="Q86" s="70"/>
      <c r="R86" s="70"/>
      <c r="S86" s="131"/>
      <c r="T86" s="71">
        <v>0</v>
      </c>
      <c r="U86" s="71">
        <v>2</v>
      </c>
      <c r="V86" s="72">
        <v>0</v>
      </c>
      <c r="W86" s="72">
        <v>0.009009</v>
      </c>
      <c r="X86" s="72">
        <v>0.018277</v>
      </c>
      <c r="Y86" s="72">
        <v>0.557594</v>
      </c>
      <c r="Z86" s="72">
        <v>0.5</v>
      </c>
      <c r="AA86" s="72">
        <v>0</v>
      </c>
      <c r="AB86" s="65">
        <v>86</v>
      </c>
      <c r="AC86" s="65"/>
      <c r="AD86" s="73"/>
      <c r="AE86" s="84" t="s">
        <v>668</v>
      </c>
      <c r="AF86" s="84">
        <v>729</v>
      </c>
      <c r="AG86" s="84">
        <v>100</v>
      </c>
      <c r="AH86" s="84">
        <v>7708</v>
      </c>
      <c r="AI86" s="84">
        <v>1049</v>
      </c>
      <c r="AJ86" s="84"/>
      <c r="AK86" s="84" t="s">
        <v>761</v>
      </c>
      <c r="AL86" s="84"/>
      <c r="AM86" s="84"/>
      <c r="AN86" s="84"/>
      <c r="AO86" s="87">
        <v>42572.905636574076</v>
      </c>
      <c r="AP86" s="89" t="s">
        <v>906</v>
      </c>
      <c r="AQ86" s="84" t="b">
        <v>1</v>
      </c>
      <c r="AR86" s="84" t="b">
        <v>0</v>
      </c>
      <c r="AS86" s="84" t="b">
        <v>1</v>
      </c>
      <c r="AT86" s="84" t="s">
        <v>624</v>
      </c>
      <c r="AU86" s="84">
        <v>2</v>
      </c>
      <c r="AV86" s="84"/>
      <c r="AW86" s="84" t="b">
        <v>0</v>
      </c>
      <c r="AX86" s="84" t="s">
        <v>1002</v>
      </c>
      <c r="AY86" s="89" t="s">
        <v>1015</v>
      </c>
      <c r="AZ86" s="84" t="s">
        <v>66</v>
      </c>
      <c r="BA86" s="83" t="str">
        <f>REPLACE(INDEX(GroupVertices[Group],MATCH(Vertices[[#This Row],[Vertex]],GroupVertices[Vertex],0)),1,1,"")</f>
        <v>1</v>
      </c>
      <c r="BB86" s="71"/>
      <c r="BC86" s="71"/>
      <c r="BD86" s="71"/>
      <c r="BE86" s="71"/>
      <c r="BF86" s="71"/>
      <c r="BG86" s="71"/>
      <c r="BH86" s="119" t="s">
        <v>1439</v>
      </c>
      <c r="BI86" s="119" t="s">
        <v>1439</v>
      </c>
      <c r="BJ86" s="119" t="s">
        <v>1389</v>
      </c>
      <c r="BK86" s="119" t="s">
        <v>1389</v>
      </c>
      <c r="BL86" s="71">
        <v>0</v>
      </c>
      <c r="BM86" s="72">
        <v>0</v>
      </c>
      <c r="BN86" s="71">
        <v>0</v>
      </c>
      <c r="BO86" s="72">
        <v>0</v>
      </c>
      <c r="BP86" s="71">
        <v>0</v>
      </c>
      <c r="BQ86" s="72">
        <v>0</v>
      </c>
      <c r="BR86" s="71">
        <v>27</v>
      </c>
      <c r="BS86" s="72">
        <v>100</v>
      </c>
      <c r="BT86" s="71">
        <v>27</v>
      </c>
      <c r="BU86" s="2"/>
    </row>
    <row r="87" spans="1:73" ht="41.45" customHeight="1">
      <c r="A87" s="57" t="s">
        <v>237</v>
      </c>
      <c r="B87" s="84"/>
      <c r="C87" s="58"/>
      <c r="D87" s="58" t="s">
        <v>64</v>
      </c>
      <c r="E87" s="59">
        <v>162.09345507771658</v>
      </c>
      <c r="F87" s="127"/>
      <c r="G87" s="99" t="s">
        <v>988</v>
      </c>
      <c r="H87" s="128"/>
      <c r="I87" s="62" t="s">
        <v>237</v>
      </c>
      <c r="J87" s="74"/>
      <c r="K87" s="129"/>
      <c r="L87" s="62" t="s">
        <v>1110</v>
      </c>
      <c r="M87" s="130">
        <v>1.071848482559671</v>
      </c>
      <c r="N87" s="68">
        <v>8151.35888671875</v>
      </c>
      <c r="O87" s="68">
        <v>2763.451904296875</v>
      </c>
      <c r="P87" s="69"/>
      <c r="Q87" s="70"/>
      <c r="R87" s="70"/>
      <c r="S87" s="131"/>
      <c r="T87" s="71">
        <v>1</v>
      </c>
      <c r="U87" s="71">
        <v>1</v>
      </c>
      <c r="V87" s="72">
        <v>0</v>
      </c>
      <c r="W87" s="72">
        <v>0</v>
      </c>
      <c r="X87" s="72">
        <v>0</v>
      </c>
      <c r="Y87" s="72">
        <v>0.999994</v>
      </c>
      <c r="Z87" s="72">
        <v>0</v>
      </c>
      <c r="AA87" s="72" t="s">
        <v>1671</v>
      </c>
      <c r="AB87" s="65">
        <v>87</v>
      </c>
      <c r="AC87" s="65"/>
      <c r="AD87" s="73"/>
      <c r="AE87" s="84" t="s">
        <v>669</v>
      </c>
      <c r="AF87" s="84">
        <v>156</v>
      </c>
      <c r="AG87" s="84">
        <v>97</v>
      </c>
      <c r="AH87" s="84">
        <v>1946</v>
      </c>
      <c r="AI87" s="84">
        <v>2758</v>
      </c>
      <c r="AJ87" s="84"/>
      <c r="AK87" s="84" t="s">
        <v>762</v>
      </c>
      <c r="AL87" s="84" t="s">
        <v>826</v>
      </c>
      <c r="AM87" s="89" t="s">
        <v>879</v>
      </c>
      <c r="AN87" s="84"/>
      <c r="AO87" s="87">
        <v>41760.7503125</v>
      </c>
      <c r="AP87" s="89" t="s">
        <v>907</v>
      </c>
      <c r="AQ87" s="84" t="b">
        <v>1</v>
      </c>
      <c r="AR87" s="84" t="b">
        <v>0</v>
      </c>
      <c r="AS87" s="84" t="b">
        <v>0</v>
      </c>
      <c r="AT87" s="84" t="s">
        <v>969</v>
      </c>
      <c r="AU87" s="84">
        <v>3</v>
      </c>
      <c r="AV87" s="89" t="s">
        <v>971</v>
      </c>
      <c r="AW87" s="84" t="b">
        <v>0</v>
      </c>
      <c r="AX87" s="84" t="s">
        <v>1002</v>
      </c>
      <c r="AY87" s="89" t="s">
        <v>1016</v>
      </c>
      <c r="AZ87" s="84" t="s">
        <v>66</v>
      </c>
      <c r="BA87" s="83" t="str">
        <f>REPLACE(INDEX(GroupVertices[Group],MATCH(Vertices[[#This Row],[Vertex]],GroupVertices[Vertex],0)),1,1,"")</f>
        <v>7</v>
      </c>
      <c r="BB87" s="71"/>
      <c r="BC87" s="71"/>
      <c r="BD87" s="71"/>
      <c r="BE87" s="71"/>
      <c r="BF87" s="71" t="s">
        <v>354</v>
      </c>
      <c r="BG87" s="71" t="s">
        <v>354</v>
      </c>
      <c r="BH87" s="119" t="s">
        <v>1441</v>
      </c>
      <c r="BI87" s="119" t="s">
        <v>1441</v>
      </c>
      <c r="BJ87" s="119" t="s">
        <v>1457</v>
      </c>
      <c r="BK87" s="119" t="s">
        <v>1457</v>
      </c>
      <c r="BL87" s="71">
        <v>0</v>
      </c>
      <c r="BM87" s="72">
        <v>0</v>
      </c>
      <c r="BN87" s="71">
        <v>0</v>
      </c>
      <c r="BO87" s="72">
        <v>0</v>
      </c>
      <c r="BP87" s="71">
        <v>0</v>
      </c>
      <c r="BQ87" s="72">
        <v>0</v>
      </c>
      <c r="BR87" s="71">
        <v>21</v>
      </c>
      <c r="BS87" s="72">
        <v>100</v>
      </c>
      <c r="BT87" s="71">
        <v>21</v>
      </c>
      <c r="BU87" s="2"/>
    </row>
    <row r="88" spans="1:73" ht="41.45" customHeight="1">
      <c r="A88" s="57" t="s">
        <v>316</v>
      </c>
      <c r="B88" s="84"/>
      <c r="C88" s="58"/>
      <c r="D88" s="58" t="s">
        <v>64</v>
      </c>
      <c r="E88" s="59">
        <v>162.55683650472804</v>
      </c>
      <c r="F88" s="127"/>
      <c r="G88" s="99" t="s">
        <v>429</v>
      </c>
      <c r="H88" s="128"/>
      <c r="I88" s="62" t="s">
        <v>316</v>
      </c>
      <c r="J88" s="74"/>
      <c r="K88" s="129"/>
      <c r="L88" s="62" t="s">
        <v>1185</v>
      </c>
      <c r="M88" s="130">
        <v>1.4280972085847068</v>
      </c>
      <c r="N88" s="68">
        <v>7139.75439453125</v>
      </c>
      <c r="O88" s="68">
        <v>3998.25927734375</v>
      </c>
      <c r="P88" s="69"/>
      <c r="Q88" s="70"/>
      <c r="R88" s="70"/>
      <c r="S88" s="131"/>
      <c r="T88" s="71">
        <v>0</v>
      </c>
      <c r="U88" s="71">
        <v>1</v>
      </c>
      <c r="V88" s="72">
        <v>0</v>
      </c>
      <c r="W88" s="72">
        <v>0.090909</v>
      </c>
      <c r="X88" s="72">
        <v>0</v>
      </c>
      <c r="Y88" s="72">
        <v>0.578509</v>
      </c>
      <c r="Z88" s="72">
        <v>0</v>
      </c>
      <c r="AA88" s="72">
        <v>0</v>
      </c>
      <c r="AB88" s="65">
        <v>88</v>
      </c>
      <c r="AC88" s="65"/>
      <c r="AD88" s="73"/>
      <c r="AE88" s="84" t="s">
        <v>744</v>
      </c>
      <c r="AF88" s="84">
        <v>588</v>
      </c>
      <c r="AG88" s="84">
        <v>573</v>
      </c>
      <c r="AH88" s="84">
        <v>849</v>
      </c>
      <c r="AI88" s="84">
        <v>155</v>
      </c>
      <c r="AJ88" s="84"/>
      <c r="AK88" s="84" t="s">
        <v>821</v>
      </c>
      <c r="AL88" s="84"/>
      <c r="AM88" s="84"/>
      <c r="AN88" s="84"/>
      <c r="AO88" s="87">
        <v>43361.86719907408</v>
      </c>
      <c r="AP88" s="89" t="s">
        <v>964</v>
      </c>
      <c r="AQ88" s="84" t="b">
        <v>1</v>
      </c>
      <c r="AR88" s="84" t="b">
        <v>0</v>
      </c>
      <c r="AS88" s="84" t="b">
        <v>0</v>
      </c>
      <c r="AT88" s="84" t="s">
        <v>969</v>
      </c>
      <c r="AU88" s="84">
        <v>0</v>
      </c>
      <c r="AV88" s="84"/>
      <c r="AW88" s="84" t="b">
        <v>0</v>
      </c>
      <c r="AX88" s="84" t="s">
        <v>1002</v>
      </c>
      <c r="AY88" s="89" t="s">
        <v>1091</v>
      </c>
      <c r="AZ88" s="84" t="s">
        <v>66</v>
      </c>
      <c r="BA88" s="83" t="str">
        <f>REPLACE(INDEX(GroupVertices[Group],MATCH(Vertices[[#This Row],[Vertex]],GroupVertices[Vertex],0)),1,1,"")</f>
        <v>4</v>
      </c>
      <c r="BB88" s="71" t="s">
        <v>347</v>
      </c>
      <c r="BC88" s="71" t="s">
        <v>347</v>
      </c>
      <c r="BD88" s="71" t="s">
        <v>351</v>
      </c>
      <c r="BE88" s="71" t="s">
        <v>351</v>
      </c>
      <c r="BF88" s="71" t="s">
        <v>354</v>
      </c>
      <c r="BG88" s="71" t="s">
        <v>354</v>
      </c>
      <c r="BH88" s="119" t="s">
        <v>1448</v>
      </c>
      <c r="BI88" s="119" t="s">
        <v>1448</v>
      </c>
      <c r="BJ88" s="119" t="s">
        <v>1390</v>
      </c>
      <c r="BK88" s="119" t="s">
        <v>1390</v>
      </c>
      <c r="BL88" s="71">
        <v>0</v>
      </c>
      <c r="BM88" s="72">
        <v>0</v>
      </c>
      <c r="BN88" s="71">
        <v>0</v>
      </c>
      <c r="BO88" s="72">
        <v>0</v>
      </c>
      <c r="BP88" s="71">
        <v>0</v>
      </c>
      <c r="BQ88" s="72">
        <v>0</v>
      </c>
      <c r="BR88" s="71">
        <v>20</v>
      </c>
      <c r="BS88" s="72">
        <v>100</v>
      </c>
      <c r="BT88" s="71">
        <v>20</v>
      </c>
      <c r="BU88" s="2"/>
    </row>
    <row r="89" spans="1:73" ht="41.45" customHeight="1">
      <c r="A89" s="57" t="s">
        <v>318</v>
      </c>
      <c r="B89" s="84"/>
      <c r="C89" s="58"/>
      <c r="D89" s="58" t="s">
        <v>64</v>
      </c>
      <c r="E89" s="59">
        <v>190.4424688088102</v>
      </c>
      <c r="F89" s="127"/>
      <c r="G89" s="99" t="s">
        <v>437</v>
      </c>
      <c r="H89" s="128"/>
      <c r="I89" s="62" t="s">
        <v>318</v>
      </c>
      <c r="J89" s="74"/>
      <c r="K89" s="129"/>
      <c r="L89" s="62" t="s">
        <v>1143</v>
      </c>
      <c r="M89" s="130">
        <v>22.86663661401989</v>
      </c>
      <c r="N89" s="68">
        <v>6019.46484375</v>
      </c>
      <c r="O89" s="68">
        <v>4479.32080078125</v>
      </c>
      <c r="P89" s="69"/>
      <c r="Q89" s="70"/>
      <c r="R89" s="70"/>
      <c r="S89" s="131"/>
      <c r="T89" s="71">
        <v>7</v>
      </c>
      <c r="U89" s="71">
        <v>1</v>
      </c>
      <c r="V89" s="72">
        <v>30</v>
      </c>
      <c r="W89" s="72">
        <v>0.166667</v>
      </c>
      <c r="X89" s="72">
        <v>0</v>
      </c>
      <c r="Y89" s="72">
        <v>3.528903</v>
      </c>
      <c r="Z89" s="72">
        <v>0</v>
      </c>
      <c r="AA89" s="72">
        <v>0</v>
      </c>
      <c r="AB89" s="65">
        <v>89</v>
      </c>
      <c r="AC89" s="65"/>
      <c r="AD89" s="73"/>
      <c r="AE89" s="84" t="s">
        <v>702</v>
      </c>
      <c r="AF89" s="84">
        <v>1385</v>
      </c>
      <c r="AG89" s="84">
        <v>29218</v>
      </c>
      <c r="AH89" s="84">
        <v>66997</v>
      </c>
      <c r="AI89" s="84">
        <v>1276</v>
      </c>
      <c r="AJ89" s="84"/>
      <c r="AK89" s="84" t="s">
        <v>789</v>
      </c>
      <c r="AL89" s="84" t="s">
        <v>851</v>
      </c>
      <c r="AM89" s="84"/>
      <c r="AN89" s="84"/>
      <c r="AO89" s="87">
        <v>40828.81648148148</v>
      </c>
      <c r="AP89" s="89" t="s">
        <v>932</v>
      </c>
      <c r="AQ89" s="84" t="b">
        <v>1</v>
      </c>
      <c r="AR89" s="84" t="b">
        <v>0</v>
      </c>
      <c r="AS89" s="84" t="b">
        <v>0</v>
      </c>
      <c r="AT89" s="84" t="s">
        <v>624</v>
      </c>
      <c r="AU89" s="84">
        <v>65</v>
      </c>
      <c r="AV89" s="89" t="s">
        <v>971</v>
      </c>
      <c r="AW89" s="84" t="b">
        <v>0</v>
      </c>
      <c r="AX89" s="84" t="s">
        <v>1002</v>
      </c>
      <c r="AY89" s="89" t="s">
        <v>1049</v>
      </c>
      <c r="AZ89" s="84" t="s">
        <v>66</v>
      </c>
      <c r="BA89" s="83" t="str">
        <f>REPLACE(INDEX(GroupVertices[Group],MATCH(Vertices[[#This Row],[Vertex]],GroupVertices[Vertex],0)),1,1,"")</f>
        <v>4</v>
      </c>
      <c r="BB89" s="71" t="s">
        <v>349</v>
      </c>
      <c r="BC89" s="71" t="s">
        <v>1427</v>
      </c>
      <c r="BD89" s="71" t="s">
        <v>352</v>
      </c>
      <c r="BE89" s="71" t="s">
        <v>1430</v>
      </c>
      <c r="BF89" s="71" t="s">
        <v>354</v>
      </c>
      <c r="BG89" s="71" t="s">
        <v>354</v>
      </c>
      <c r="BH89" s="119" t="s">
        <v>1448</v>
      </c>
      <c r="BI89" s="119" t="s">
        <v>1448</v>
      </c>
      <c r="BJ89" s="119" t="s">
        <v>1390</v>
      </c>
      <c r="BK89" s="119" t="s">
        <v>1390</v>
      </c>
      <c r="BL89" s="71">
        <v>0</v>
      </c>
      <c r="BM89" s="72">
        <v>0</v>
      </c>
      <c r="BN89" s="71">
        <v>0</v>
      </c>
      <c r="BO89" s="72">
        <v>0</v>
      </c>
      <c r="BP89" s="71">
        <v>0</v>
      </c>
      <c r="BQ89" s="72">
        <v>0</v>
      </c>
      <c r="BR89" s="71">
        <v>40</v>
      </c>
      <c r="BS89" s="72">
        <v>100</v>
      </c>
      <c r="BT89" s="71">
        <v>40</v>
      </c>
      <c r="BU89" s="2"/>
    </row>
    <row r="90" spans="1:73" ht="41.45" customHeight="1">
      <c r="A90" s="57" t="s">
        <v>317</v>
      </c>
      <c r="B90" s="84"/>
      <c r="C90" s="58"/>
      <c r="D90" s="58" t="s">
        <v>64</v>
      </c>
      <c r="E90" s="59">
        <v>162.4867451964406</v>
      </c>
      <c r="F90" s="127"/>
      <c r="G90" s="99" t="s">
        <v>432</v>
      </c>
      <c r="H90" s="128"/>
      <c r="I90" s="62" t="s">
        <v>317</v>
      </c>
      <c r="J90" s="74"/>
      <c r="K90" s="129"/>
      <c r="L90" s="62" t="s">
        <v>1186</v>
      </c>
      <c r="M90" s="130">
        <v>1.3742108466649534</v>
      </c>
      <c r="N90" s="68">
        <v>7103.9072265625</v>
      </c>
      <c r="O90" s="68">
        <v>5009.71875</v>
      </c>
      <c r="P90" s="69"/>
      <c r="Q90" s="70"/>
      <c r="R90" s="70"/>
      <c r="S90" s="131"/>
      <c r="T90" s="71">
        <v>0</v>
      </c>
      <c r="U90" s="71">
        <v>1</v>
      </c>
      <c r="V90" s="72">
        <v>0</v>
      </c>
      <c r="W90" s="72">
        <v>0.090909</v>
      </c>
      <c r="X90" s="72">
        <v>0</v>
      </c>
      <c r="Y90" s="72">
        <v>0.578509</v>
      </c>
      <c r="Z90" s="72">
        <v>0</v>
      </c>
      <c r="AA90" s="72">
        <v>0</v>
      </c>
      <c r="AB90" s="65">
        <v>90</v>
      </c>
      <c r="AC90" s="65"/>
      <c r="AD90" s="73"/>
      <c r="AE90" s="84" t="s">
        <v>745</v>
      </c>
      <c r="AF90" s="84">
        <v>580</v>
      </c>
      <c r="AG90" s="84">
        <v>501</v>
      </c>
      <c r="AH90" s="84">
        <v>33251</v>
      </c>
      <c r="AI90" s="84">
        <v>12297</v>
      </c>
      <c r="AJ90" s="84"/>
      <c r="AK90" s="84"/>
      <c r="AL90" s="84"/>
      <c r="AM90" s="84"/>
      <c r="AN90" s="84"/>
      <c r="AO90" s="87">
        <v>40924.44831018519</v>
      </c>
      <c r="AP90" s="89" t="s">
        <v>965</v>
      </c>
      <c r="AQ90" s="84" t="b">
        <v>1</v>
      </c>
      <c r="AR90" s="84" t="b">
        <v>0</v>
      </c>
      <c r="AS90" s="84" t="b">
        <v>0</v>
      </c>
      <c r="AT90" s="84" t="s">
        <v>969</v>
      </c>
      <c r="AU90" s="84">
        <v>7</v>
      </c>
      <c r="AV90" s="89" t="s">
        <v>971</v>
      </c>
      <c r="AW90" s="84" t="b">
        <v>0</v>
      </c>
      <c r="AX90" s="84" t="s">
        <v>1002</v>
      </c>
      <c r="AY90" s="89" t="s">
        <v>1092</v>
      </c>
      <c r="AZ90" s="84" t="s">
        <v>66</v>
      </c>
      <c r="BA90" s="83" t="str">
        <f>REPLACE(INDEX(GroupVertices[Group],MATCH(Vertices[[#This Row],[Vertex]],GroupVertices[Vertex],0)),1,1,"")</f>
        <v>4</v>
      </c>
      <c r="BB90" s="71" t="s">
        <v>347</v>
      </c>
      <c r="BC90" s="71" t="s">
        <v>347</v>
      </c>
      <c r="BD90" s="71" t="s">
        <v>351</v>
      </c>
      <c r="BE90" s="71" t="s">
        <v>351</v>
      </c>
      <c r="BF90" s="71" t="s">
        <v>354</v>
      </c>
      <c r="BG90" s="71" t="s">
        <v>354</v>
      </c>
      <c r="BH90" s="119" t="s">
        <v>1448</v>
      </c>
      <c r="BI90" s="119" t="s">
        <v>1448</v>
      </c>
      <c r="BJ90" s="119" t="s">
        <v>1390</v>
      </c>
      <c r="BK90" s="119" t="s">
        <v>1390</v>
      </c>
      <c r="BL90" s="71">
        <v>0</v>
      </c>
      <c r="BM90" s="72">
        <v>0</v>
      </c>
      <c r="BN90" s="71">
        <v>0</v>
      </c>
      <c r="BO90" s="72">
        <v>0</v>
      </c>
      <c r="BP90" s="71">
        <v>0</v>
      </c>
      <c r="BQ90" s="72">
        <v>0</v>
      </c>
      <c r="BR90" s="71">
        <v>20</v>
      </c>
      <c r="BS90" s="72">
        <v>100</v>
      </c>
      <c r="BT90" s="71">
        <v>20</v>
      </c>
      <c r="BU90" s="2"/>
    </row>
    <row r="91" spans="1:73" ht="41.45" customHeight="1">
      <c r="A91" s="57" t="s">
        <v>319</v>
      </c>
      <c r="B91" s="84"/>
      <c r="C91" s="58"/>
      <c r="D91" s="58" t="s">
        <v>64</v>
      </c>
      <c r="E91" s="59">
        <v>162.23071722311283</v>
      </c>
      <c r="F91" s="127"/>
      <c r="G91" s="99" t="s">
        <v>433</v>
      </c>
      <c r="H91" s="128"/>
      <c r="I91" s="62" t="s">
        <v>319</v>
      </c>
      <c r="J91" s="74"/>
      <c r="K91" s="129"/>
      <c r="L91" s="62" t="s">
        <v>1187</v>
      </c>
      <c r="M91" s="130">
        <v>1.177375941319188</v>
      </c>
      <c r="N91" s="68">
        <v>6055.31201171875</v>
      </c>
      <c r="O91" s="68">
        <v>3467.861328125</v>
      </c>
      <c r="P91" s="69"/>
      <c r="Q91" s="70"/>
      <c r="R91" s="70"/>
      <c r="S91" s="131"/>
      <c r="T91" s="71">
        <v>0</v>
      </c>
      <c r="U91" s="71">
        <v>1</v>
      </c>
      <c r="V91" s="72">
        <v>0</v>
      </c>
      <c r="W91" s="72">
        <v>0.090909</v>
      </c>
      <c r="X91" s="72">
        <v>0</v>
      </c>
      <c r="Y91" s="72">
        <v>0.578509</v>
      </c>
      <c r="Z91" s="72">
        <v>0</v>
      </c>
      <c r="AA91" s="72">
        <v>0</v>
      </c>
      <c r="AB91" s="65">
        <v>91</v>
      </c>
      <c r="AC91" s="65"/>
      <c r="AD91" s="73"/>
      <c r="AE91" s="84" t="s">
        <v>746</v>
      </c>
      <c r="AF91" s="84">
        <v>583</v>
      </c>
      <c r="AG91" s="84">
        <v>238</v>
      </c>
      <c r="AH91" s="84">
        <v>15076</v>
      </c>
      <c r="AI91" s="84">
        <v>668</v>
      </c>
      <c r="AJ91" s="84"/>
      <c r="AK91" s="84" t="s">
        <v>822</v>
      </c>
      <c r="AL91" s="84"/>
      <c r="AM91" s="84"/>
      <c r="AN91" s="84"/>
      <c r="AO91" s="87">
        <v>41827.83052083333</v>
      </c>
      <c r="AP91" s="89" t="s">
        <v>966</v>
      </c>
      <c r="AQ91" s="84" t="b">
        <v>1</v>
      </c>
      <c r="AR91" s="84" t="b">
        <v>0</v>
      </c>
      <c r="AS91" s="84" t="b">
        <v>1</v>
      </c>
      <c r="AT91" s="84" t="s">
        <v>624</v>
      </c>
      <c r="AU91" s="84">
        <v>0</v>
      </c>
      <c r="AV91" s="89" t="s">
        <v>971</v>
      </c>
      <c r="AW91" s="84" t="b">
        <v>0</v>
      </c>
      <c r="AX91" s="84" t="s">
        <v>1002</v>
      </c>
      <c r="AY91" s="89" t="s">
        <v>1093</v>
      </c>
      <c r="AZ91" s="84" t="s">
        <v>66</v>
      </c>
      <c r="BA91" s="83" t="str">
        <f>REPLACE(INDEX(GroupVertices[Group],MATCH(Vertices[[#This Row],[Vertex]],GroupVertices[Vertex],0)),1,1,"")</f>
        <v>4</v>
      </c>
      <c r="BB91" s="71" t="s">
        <v>347</v>
      </c>
      <c r="BC91" s="71" t="s">
        <v>347</v>
      </c>
      <c r="BD91" s="71" t="s">
        <v>351</v>
      </c>
      <c r="BE91" s="71" t="s">
        <v>351</v>
      </c>
      <c r="BF91" s="71" t="s">
        <v>354</v>
      </c>
      <c r="BG91" s="71" t="s">
        <v>354</v>
      </c>
      <c r="BH91" s="119" t="s">
        <v>1448</v>
      </c>
      <c r="BI91" s="119" t="s">
        <v>1448</v>
      </c>
      <c r="BJ91" s="119" t="s">
        <v>1390</v>
      </c>
      <c r="BK91" s="119" t="s">
        <v>1390</v>
      </c>
      <c r="BL91" s="71">
        <v>0</v>
      </c>
      <c r="BM91" s="72">
        <v>0</v>
      </c>
      <c r="BN91" s="71">
        <v>0</v>
      </c>
      <c r="BO91" s="72">
        <v>0</v>
      </c>
      <c r="BP91" s="71">
        <v>0</v>
      </c>
      <c r="BQ91" s="72">
        <v>0</v>
      </c>
      <c r="BR91" s="71">
        <v>20</v>
      </c>
      <c r="BS91" s="72">
        <v>100</v>
      </c>
      <c r="BT91" s="71">
        <v>20</v>
      </c>
      <c r="BU91" s="2"/>
    </row>
    <row r="92" spans="1:73" ht="41.45" customHeight="1">
      <c r="A92" s="57" t="s">
        <v>238</v>
      </c>
      <c r="B92" s="84"/>
      <c r="C92" s="58"/>
      <c r="D92" s="58" t="s">
        <v>64</v>
      </c>
      <c r="E92" s="59">
        <v>165.4130573174415</v>
      </c>
      <c r="F92" s="127"/>
      <c r="G92" s="99" t="s">
        <v>370</v>
      </c>
      <c r="H92" s="128"/>
      <c r="I92" s="62" t="s">
        <v>238</v>
      </c>
      <c r="J92" s="74"/>
      <c r="K92" s="129"/>
      <c r="L92" s="62" t="s">
        <v>1111</v>
      </c>
      <c r="M92" s="130">
        <v>3.6239664568146535</v>
      </c>
      <c r="N92" s="68">
        <v>7254.0126953125</v>
      </c>
      <c r="O92" s="68">
        <v>2221.5986328125</v>
      </c>
      <c r="P92" s="69"/>
      <c r="Q92" s="70"/>
      <c r="R92" s="70"/>
      <c r="S92" s="131"/>
      <c r="T92" s="71">
        <v>1</v>
      </c>
      <c r="U92" s="71">
        <v>1</v>
      </c>
      <c r="V92" s="72">
        <v>0</v>
      </c>
      <c r="W92" s="72">
        <v>0</v>
      </c>
      <c r="X92" s="72">
        <v>0</v>
      </c>
      <c r="Y92" s="72">
        <v>0.999994</v>
      </c>
      <c r="Z92" s="72">
        <v>0</v>
      </c>
      <c r="AA92" s="72" t="s">
        <v>1671</v>
      </c>
      <c r="AB92" s="65">
        <v>92</v>
      </c>
      <c r="AC92" s="65"/>
      <c r="AD92" s="73"/>
      <c r="AE92" s="84" t="s">
        <v>670</v>
      </c>
      <c r="AF92" s="84">
        <v>2869</v>
      </c>
      <c r="AG92" s="84">
        <v>3507</v>
      </c>
      <c r="AH92" s="84">
        <v>3501</v>
      </c>
      <c r="AI92" s="84">
        <v>416</v>
      </c>
      <c r="AJ92" s="84"/>
      <c r="AK92" s="84" t="s">
        <v>763</v>
      </c>
      <c r="AL92" s="84" t="s">
        <v>832</v>
      </c>
      <c r="AM92" s="89" t="s">
        <v>880</v>
      </c>
      <c r="AN92" s="84"/>
      <c r="AO92" s="87">
        <v>40924.83268518518</v>
      </c>
      <c r="AP92" s="89" t="s">
        <v>908</v>
      </c>
      <c r="AQ92" s="84" t="b">
        <v>1</v>
      </c>
      <c r="AR92" s="84" t="b">
        <v>0</v>
      </c>
      <c r="AS92" s="84" t="b">
        <v>1</v>
      </c>
      <c r="AT92" s="84" t="s">
        <v>624</v>
      </c>
      <c r="AU92" s="84">
        <v>2</v>
      </c>
      <c r="AV92" s="89" t="s">
        <v>971</v>
      </c>
      <c r="AW92" s="84" t="b">
        <v>0</v>
      </c>
      <c r="AX92" s="84" t="s">
        <v>1002</v>
      </c>
      <c r="AY92" s="89" t="s">
        <v>1017</v>
      </c>
      <c r="AZ92" s="84" t="s">
        <v>66</v>
      </c>
      <c r="BA92" s="83" t="str">
        <f>REPLACE(INDEX(GroupVertices[Group],MATCH(Vertices[[#This Row],[Vertex]],GroupVertices[Vertex],0)),1,1,"")</f>
        <v>7</v>
      </c>
      <c r="BB92" s="71"/>
      <c r="BC92" s="71"/>
      <c r="BD92" s="71"/>
      <c r="BE92" s="71"/>
      <c r="BF92" s="71" t="s">
        <v>354</v>
      </c>
      <c r="BG92" s="71" t="s">
        <v>354</v>
      </c>
      <c r="BH92" s="119" t="s">
        <v>1442</v>
      </c>
      <c r="BI92" s="119" t="s">
        <v>1442</v>
      </c>
      <c r="BJ92" s="119" t="s">
        <v>1392</v>
      </c>
      <c r="BK92" s="119" t="s">
        <v>1392</v>
      </c>
      <c r="BL92" s="71">
        <v>0</v>
      </c>
      <c r="BM92" s="72">
        <v>0</v>
      </c>
      <c r="BN92" s="71">
        <v>0</v>
      </c>
      <c r="BO92" s="72">
        <v>0</v>
      </c>
      <c r="BP92" s="71">
        <v>0</v>
      </c>
      <c r="BQ92" s="72">
        <v>0</v>
      </c>
      <c r="BR92" s="71">
        <v>30</v>
      </c>
      <c r="BS92" s="72">
        <v>100</v>
      </c>
      <c r="BT92" s="71">
        <v>30</v>
      </c>
      <c r="BU92" s="2"/>
    </row>
    <row r="93" spans="1:73" ht="41.45" customHeight="1">
      <c r="A93" s="57" t="s">
        <v>320</v>
      </c>
      <c r="B93" s="84"/>
      <c r="C93" s="58"/>
      <c r="D93" s="58" t="s">
        <v>64</v>
      </c>
      <c r="E93" s="59">
        <v>162.08858762575218</v>
      </c>
      <c r="F93" s="127"/>
      <c r="G93" s="99" t="s">
        <v>435</v>
      </c>
      <c r="H93" s="128"/>
      <c r="I93" s="62" t="s">
        <v>320</v>
      </c>
      <c r="J93" s="74"/>
      <c r="K93" s="129"/>
      <c r="L93" s="62" t="s">
        <v>1188</v>
      </c>
      <c r="M93" s="130">
        <v>1.0681063740930214</v>
      </c>
      <c r="N93" s="68">
        <v>4935.0224609375</v>
      </c>
      <c r="O93" s="68">
        <v>3948.9228515625</v>
      </c>
      <c r="P93" s="69"/>
      <c r="Q93" s="70"/>
      <c r="R93" s="70"/>
      <c r="S93" s="131"/>
      <c r="T93" s="71">
        <v>0</v>
      </c>
      <c r="U93" s="71">
        <v>1</v>
      </c>
      <c r="V93" s="72">
        <v>0</v>
      </c>
      <c r="W93" s="72">
        <v>0.090909</v>
      </c>
      <c r="X93" s="72">
        <v>0</v>
      </c>
      <c r="Y93" s="72">
        <v>0.578509</v>
      </c>
      <c r="Z93" s="72">
        <v>0</v>
      </c>
      <c r="AA93" s="72">
        <v>0</v>
      </c>
      <c r="AB93" s="65">
        <v>93</v>
      </c>
      <c r="AC93" s="65"/>
      <c r="AD93" s="73"/>
      <c r="AE93" s="84" t="s">
        <v>747</v>
      </c>
      <c r="AF93" s="84">
        <v>148</v>
      </c>
      <c r="AG93" s="84">
        <v>92</v>
      </c>
      <c r="AH93" s="84">
        <v>6473</v>
      </c>
      <c r="AI93" s="84">
        <v>345</v>
      </c>
      <c r="AJ93" s="84"/>
      <c r="AK93" s="84" t="s">
        <v>823</v>
      </c>
      <c r="AL93" s="84" t="s">
        <v>833</v>
      </c>
      <c r="AM93" s="84"/>
      <c r="AN93" s="84"/>
      <c r="AO93" s="87">
        <v>43177.79890046296</v>
      </c>
      <c r="AP93" s="89" t="s">
        <v>967</v>
      </c>
      <c r="AQ93" s="84" t="b">
        <v>1</v>
      </c>
      <c r="AR93" s="84" t="b">
        <v>0</v>
      </c>
      <c r="AS93" s="84" t="b">
        <v>0</v>
      </c>
      <c r="AT93" s="84" t="s">
        <v>624</v>
      </c>
      <c r="AU93" s="84">
        <v>1</v>
      </c>
      <c r="AV93" s="84"/>
      <c r="AW93" s="84" t="b">
        <v>0</v>
      </c>
      <c r="AX93" s="84" t="s">
        <v>1002</v>
      </c>
      <c r="AY93" s="89" t="s">
        <v>1094</v>
      </c>
      <c r="AZ93" s="84" t="s">
        <v>66</v>
      </c>
      <c r="BA93" s="83" t="str">
        <f>REPLACE(INDEX(GroupVertices[Group],MATCH(Vertices[[#This Row],[Vertex]],GroupVertices[Vertex],0)),1,1,"")</f>
        <v>4</v>
      </c>
      <c r="BB93" s="71" t="s">
        <v>347</v>
      </c>
      <c r="BC93" s="71" t="s">
        <v>347</v>
      </c>
      <c r="BD93" s="71" t="s">
        <v>351</v>
      </c>
      <c r="BE93" s="71" t="s">
        <v>351</v>
      </c>
      <c r="BF93" s="71" t="s">
        <v>354</v>
      </c>
      <c r="BG93" s="71" t="s">
        <v>354</v>
      </c>
      <c r="BH93" s="119" t="s">
        <v>1448</v>
      </c>
      <c r="BI93" s="119" t="s">
        <v>1448</v>
      </c>
      <c r="BJ93" s="119" t="s">
        <v>1390</v>
      </c>
      <c r="BK93" s="119" t="s">
        <v>1390</v>
      </c>
      <c r="BL93" s="71">
        <v>0</v>
      </c>
      <c r="BM93" s="72">
        <v>0</v>
      </c>
      <c r="BN93" s="71">
        <v>0</v>
      </c>
      <c r="BO93" s="72">
        <v>0</v>
      </c>
      <c r="BP93" s="71">
        <v>0</v>
      </c>
      <c r="BQ93" s="72">
        <v>0</v>
      </c>
      <c r="BR93" s="71">
        <v>20</v>
      </c>
      <c r="BS93" s="72">
        <v>100</v>
      </c>
      <c r="BT93" s="71">
        <v>20</v>
      </c>
      <c r="BU93" s="2"/>
    </row>
    <row r="94" spans="1:73" ht="41.45" customHeight="1">
      <c r="A94" s="57" t="s">
        <v>239</v>
      </c>
      <c r="B94" s="84"/>
      <c r="C94" s="58"/>
      <c r="D94" s="58" t="s">
        <v>64</v>
      </c>
      <c r="E94" s="59">
        <v>162</v>
      </c>
      <c r="F94" s="127"/>
      <c r="G94" s="99" t="s">
        <v>371</v>
      </c>
      <c r="H94" s="128"/>
      <c r="I94" s="62" t="s">
        <v>239</v>
      </c>
      <c r="J94" s="74"/>
      <c r="K94" s="129"/>
      <c r="L94" s="62" t="s">
        <v>1112</v>
      </c>
      <c r="M94" s="130">
        <v>1</v>
      </c>
      <c r="N94" s="68">
        <v>7254.0126953125</v>
      </c>
      <c r="O94" s="68">
        <v>2763.451904296875</v>
      </c>
      <c r="P94" s="69"/>
      <c r="Q94" s="70"/>
      <c r="R94" s="70"/>
      <c r="S94" s="131"/>
      <c r="T94" s="71">
        <v>1</v>
      </c>
      <c r="U94" s="71">
        <v>1</v>
      </c>
      <c r="V94" s="72">
        <v>0</v>
      </c>
      <c r="W94" s="72">
        <v>0</v>
      </c>
      <c r="X94" s="72">
        <v>0</v>
      </c>
      <c r="Y94" s="72">
        <v>0.999994</v>
      </c>
      <c r="Z94" s="72">
        <v>0</v>
      </c>
      <c r="AA94" s="72" t="s">
        <v>1671</v>
      </c>
      <c r="AB94" s="65">
        <v>94</v>
      </c>
      <c r="AC94" s="65"/>
      <c r="AD94" s="73"/>
      <c r="AE94" s="84" t="s">
        <v>671</v>
      </c>
      <c r="AF94" s="84">
        <v>8</v>
      </c>
      <c r="AG94" s="84">
        <v>1</v>
      </c>
      <c r="AH94" s="84">
        <v>156</v>
      </c>
      <c r="AI94" s="84">
        <v>79</v>
      </c>
      <c r="AJ94" s="84"/>
      <c r="AK94" s="84" t="s">
        <v>764</v>
      </c>
      <c r="AL94" s="84" t="s">
        <v>833</v>
      </c>
      <c r="AM94" s="84"/>
      <c r="AN94" s="84"/>
      <c r="AO94" s="87">
        <v>43507.88024305556</v>
      </c>
      <c r="AP94" s="84"/>
      <c r="AQ94" s="84" t="b">
        <v>1</v>
      </c>
      <c r="AR94" s="84" t="b">
        <v>0</v>
      </c>
      <c r="AS94" s="84" t="b">
        <v>0</v>
      </c>
      <c r="AT94" s="84" t="s">
        <v>969</v>
      </c>
      <c r="AU94" s="84">
        <v>0</v>
      </c>
      <c r="AV94" s="84"/>
      <c r="AW94" s="84" t="b">
        <v>0</v>
      </c>
      <c r="AX94" s="84" t="s">
        <v>1002</v>
      </c>
      <c r="AY94" s="89" t="s">
        <v>1018</v>
      </c>
      <c r="AZ94" s="84" t="s">
        <v>66</v>
      </c>
      <c r="BA94" s="83" t="str">
        <f>REPLACE(INDEX(GroupVertices[Group],MATCH(Vertices[[#This Row],[Vertex]],GroupVertices[Vertex],0)),1,1,"")</f>
        <v>7</v>
      </c>
      <c r="BB94" s="71"/>
      <c r="BC94" s="71"/>
      <c r="BD94" s="71"/>
      <c r="BE94" s="71"/>
      <c r="BF94" s="71" t="s">
        <v>355</v>
      </c>
      <c r="BG94" s="71" t="s">
        <v>355</v>
      </c>
      <c r="BH94" s="119" t="s">
        <v>1443</v>
      </c>
      <c r="BI94" s="119" t="s">
        <v>1443</v>
      </c>
      <c r="BJ94" s="119" t="s">
        <v>1458</v>
      </c>
      <c r="BK94" s="119" t="s">
        <v>1458</v>
      </c>
      <c r="BL94" s="71">
        <v>0</v>
      </c>
      <c r="BM94" s="72">
        <v>0</v>
      </c>
      <c r="BN94" s="71">
        <v>0</v>
      </c>
      <c r="BO94" s="72">
        <v>0</v>
      </c>
      <c r="BP94" s="71">
        <v>0</v>
      </c>
      <c r="BQ94" s="72">
        <v>0</v>
      </c>
      <c r="BR94" s="71">
        <v>41</v>
      </c>
      <c r="BS94" s="72">
        <v>100</v>
      </c>
      <c r="BT94" s="71">
        <v>41</v>
      </c>
      <c r="BU94" s="2"/>
    </row>
    <row r="95" spans="1:73" ht="41.45" customHeight="1">
      <c r="A95" s="57" t="s">
        <v>321</v>
      </c>
      <c r="B95" s="84"/>
      <c r="C95" s="58"/>
      <c r="D95" s="58" t="s">
        <v>64</v>
      </c>
      <c r="E95" s="59">
        <v>162.21903533839827</v>
      </c>
      <c r="F95" s="127"/>
      <c r="G95" s="99" t="s">
        <v>436</v>
      </c>
      <c r="H95" s="128"/>
      <c r="I95" s="62" t="s">
        <v>321</v>
      </c>
      <c r="J95" s="74"/>
      <c r="K95" s="129"/>
      <c r="L95" s="62" t="s">
        <v>1189</v>
      </c>
      <c r="M95" s="130">
        <v>1.168394880999229</v>
      </c>
      <c r="N95" s="68">
        <v>4899.17578125</v>
      </c>
      <c r="O95" s="68">
        <v>4960.38232421875</v>
      </c>
      <c r="P95" s="69"/>
      <c r="Q95" s="70"/>
      <c r="R95" s="70"/>
      <c r="S95" s="131"/>
      <c r="T95" s="71">
        <v>0</v>
      </c>
      <c r="U95" s="71">
        <v>1</v>
      </c>
      <c r="V95" s="72">
        <v>0</v>
      </c>
      <c r="W95" s="72">
        <v>0.090909</v>
      </c>
      <c r="X95" s="72">
        <v>0</v>
      </c>
      <c r="Y95" s="72">
        <v>0.578509</v>
      </c>
      <c r="Z95" s="72">
        <v>0</v>
      </c>
      <c r="AA95" s="72">
        <v>0</v>
      </c>
      <c r="AB95" s="65">
        <v>95</v>
      </c>
      <c r="AC95" s="65"/>
      <c r="AD95" s="73"/>
      <c r="AE95" s="84" t="s">
        <v>748</v>
      </c>
      <c r="AF95" s="84">
        <v>1446</v>
      </c>
      <c r="AG95" s="84">
        <v>226</v>
      </c>
      <c r="AH95" s="84">
        <v>3114</v>
      </c>
      <c r="AI95" s="84">
        <v>2242</v>
      </c>
      <c r="AJ95" s="84"/>
      <c r="AK95" s="84"/>
      <c r="AL95" s="84" t="s">
        <v>871</v>
      </c>
      <c r="AM95" s="84"/>
      <c r="AN95" s="84"/>
      <c r="AO95" s="87">
        <v>40958.193553240744</v>
      </c>
      <c r="AP95" s="89" t="s">
        <v>968</v>
      </c>
      <c r="AQ95" s="84" t="b">
        <v>1</v>
      </c>
      <c r="AR95" s="84" t="b">
        <v>0</v>
      </c>
      <c r="AS95" s="84" t="b">
        <v>1</v>
      </c>
      <c r="AT95" s="84" t="s">
        <v>969</v>
      </c>
      <c r="AU95" s="84">
        <v>0</v>
      </c>
      <c r="AV95" s="89" t="s">
        <v>971</v>
      </c>
      <c r="AW95" s="84" t="b">
        <v>0</v>
      </c>
      <c r="AX95" s="84" t="s">
        <v>1002</v>
      </c>
      <c r="AY95" s="89" t="s">
        <v>1095</v>
      </c>
      <c r="AZ95" s="84" t="s">
        <v>66</v>
      </c>
      <c r="BA95" s="83" t="str">
        <f>REPLACE(INDEX(GroupVertices[Group],MATCH(Vertices[[#This Row],[Vertex]],GroupVertices[Vertex],0)),1,1,"")</f>
        <v>4</v>
      </c>
      <c r="BB95" s="71" t="s">
        <v>347</v>
      </c>
      <c r="BC95" s="71" t="s">
        <v>347</v>
      </c>
      <c r="BD95" s="71" t="s">
        <v>351</v>
      </c>
      <c r="BE95" s="71" t="s">
        <v>351</v>
      </c>
      <c r="BF95" s="71" t="s">
        <v>354</v>
      </c>
      <c r="BG95" s="71" t="s">
        <v>354</v>
      </c>
      <c r="BH95" s="119" t="s">
        <v>1448</v>
      </c>
      <c r="BI95" s="119" t="s">
        <v>1448</v>
      </c>
      <c r="BJ95" s="119" t="s">
        <v>1390</v>
      </c>
      <c r="BK95" s="119" t="s">
        <v>1390</v>
      </c>
      <c r="BL95" s="71">
        <v>0</v>
      </c>
      <c r="BM95" s="72">
        <v>0</v>
      </c>
      <c r="BN95" s="71">
        <v>0</v>
      </c>
      <c r="BO95" s="72">
        <v>0</v>
      </c>
      <c r="BP95" s="71">
        <v>0</v>
      </c>
      <c r="BQ95" s="72">
        <v>0</v>
      </c>
      <c r="BR95" s="71">
        <v>20</v>
      </c>
      <c r="BS95" s="72">
        <v>100</v>
      </c>
      <c r="BT95" s="71">
        <v>20</v>
      </c>
      <c r="BU95" s="2"/>
    </row>
    <row r="96" spans="1:73" ht="41.45" customHeight="1">
      <c r="A96" s="76" t="s">
        <v>322</v>
      </c>
      <c r="B96" s="85"/>
      <c r="C96" s="77"/>
      <c r="D96" s="77" t="s">
        <v>64</v>
      </c>
      <c r="E96" s="78">
        <v>162.016549336679</v>
      </c>
      <c r="F96" s="79"/>
      <c r="G96" s="100" t="s">
        <v>438</v>
      </c>
      <c r="H96" s="77"/>
      <c r="I96" s="80" t="s">
        <v>322</v>
      </c>
      <c r="J96" s="81"/>
      <c r="K96" s="81"/>
      <c r="L96" s="80" t="s">
        <v>1190</v>
      </c>
      <c r="M96" s="93">
        <v>1.0127231687866085</v>
      </c>
      <c r="N96" s="94">
        <v>5983.6181640625</v>
      </c>
      <c r="O96" s="94">
        <v>5490.7802734375</v>
      </c>
      <c r="P96" s="95"/>
      <c r="Q96" s="96"/>
      <c r="R96" s="96"/>
      <c r="S96" s="97"/>
      <c r="T96" s="71">
        <v>0</v>
      </c>
      <c r="U96" s="71">
        <v>1</v>
      </c>
      <c r="V96" s="72">
        <v>0</v>
      </c>
      <c r="W96" s="72">
        <v>0.090909</v>
      </c>
      <c r="X96" s="72">
        <v>0</v>
      </c>
      <c r="Y96" s="72">
        <v>0.578509</v>
      </c>
      <c r="Z96" s="72">
        <v>0</v>
      </c>
      <c r="AA96" s="72">
        <v>0</v>
      </c>
      <c r="AB96" s="98">
        <v>96</v>
      </c>
      <c r="AC96" s="98"/>
      <c r="AD96" s="82"/>
      <c r="AE96" s="85" t="s">
        <v>749</v>
      </c>
      <c r="AF96" s="85">
        <v>160</v>
      </c>
      <c r="AG96" s="85">
        <v>18</v>
      </c>
      <c r="AH96" s="85">
        <v>155</v>
      </c>
      <c r="AI96" s="85">
        <v>73</v>
      </c>
      <c r="AJ96" s="85"/>
      <c r="AK96" s="85" t="s">
        <v>824</v>
      </c>
      <c r="AL96" s="85"/>
      <c r="AM96" s="85"/>
      <c r="AN96" s="85"/>
      <c r="AO96" s="88">
        <v>43511.012974537036</v>
      </c>
      <c r="AP96" s="85"/>
      <c r="AQ96" s="85" t="b">
        <v>1</v>
      </c>
      <c r="AR96" s="85" t="b">
        <v>0</v>
      </c>
      <c r="AS96" s="85" t="b">
        <v>0</v>
      </c>
      <c r="AT96" s="85" t="s">
        <v>624</v>
      </c>
      <c r="AU96" s="85">
        <v>0</v>
      </c>
      <c r="AV96" s="85"/>
      <c r="AW96" s="85" t="b">
        <v>0</v>
      </c>
      <c r="AX96" s="85" t="s">
        <v>1002</v>
      </c>
      <c r="AY96" s="132" t="s">
        <v>1096</v>
      </c>
      <c r="AZ96" s="85" t="s">
        <v>66</v>
      </c>
      <c r="BA96" s="83" t="str">
        <f>REPLACE(INDEX(GroupVertices[Group],MATCH(Vertices[[#This Row],[Vertex]],GroupVertices[Vertex],0)),1,1,"")</f>
        <v>4</v>
      </c>
      <c r="BB96" s="71" t="s">
        <v>347</v>
      </c>
      <c r="BC96" s="71" t="s">
        <v>347</v>
      </c>
      <c r="BD96" s="71" t="s">
        <v>351</v>
      </c>
      <c r="BE96" s="71" t="s">
        <v>351</v>
      </c>
      <c r="BF96" s="71" t="s">
        <v>354</v>
      </c>
      <c r="BG96" s="71" t="s">
        <v>354</v>
      </c>
      <c r="BH96" s="119" t="s">
        <v>1448</v>
      </c>
      <c r="BI96" s="119" t="s">
        <v>1448</v>
      </c>
      <c r="BJ96" s="119" t="s">
        <v>1390</v>
      </c>
      <c r="BK96" s="119" t="s">
        <v>1390</v>
      </c>
      <c r="BL96" s="71">
        <v>0</v>
      </c>
      <c r="BM96" s="72">
        <v>0</v>
      </c>
      <c r="BN96" s="71">
        <v>0</v>
      </c>
      <c r="BO96" s="72">
        <v>0</v>
      </c>
      <c r="BP96" s="71">
        <v>0</v>
      </c>
      <c r="BQ96" s="72">
        <v>0</v>
      </c>
      <c r="BR96" s="71">
        <v>20</v>
      </c>
      <c r="BS96" s="72">
        <v>100</v>
      </c>
      <c r="BT96" s="71">
        <v>20</v>
      </c>
      <c r="BU9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9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9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9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9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9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96"/>
    <dataValidation allowBlank="1" showInputMessage="1" promptTitle="Vertex Tooltip" prompt="Enter optional text that will pop up when the mouse is hovered over the vertex." errorTitle="Invalid Vertex Image Key" sqref="L3:L9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9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9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96"/>
    <dataValidation allowBlank="1" showInputMessage="1" promptTitle="Vertex Label Fill Color" prompt="To select an optional fill color for the Label shape, right-click and select Select Color on the right-click menu." sqref="J3:J96"/>
    <dataValidation allowBlank="1" showInputMessage="1" promptTitle="Vertex Image File" prompt="Enter the path to an image file.  Hover over the column header for examples." errorTitle="Invalid Vertex Image Key" sqref="G3:G96"/>
    <dataValidation allowBlank="1" showInputMessage="1" promptTitle="Vertex Color" prompt="To select an optional vertex color, right-click and select Select Color on the right-click menu." sqref="C3:C96"/>
    <dataValidation allowBlank="1" showInputMessage="1" promptTitle="Vertex Opacity" prompt="Enter an optional vertex opacity between 0 (transparent) and 100 (opaque)." errorTitle="Invalid Vertex Opacity" error="The optional vertex opacity must be a whole number between 0 and 10." sqref="F3:F96"/>
    <dataValidation type="list" allowBlank="1" showInputMessage="1" showErrorMessage="1" promptTitle="Vertex Shape" prompt="Select an optional vertex shape." errorTitle="Invalid Vertex Shape" error="You have entered an invalid vertex shape.  Try selecting from the drop-down list instead." sqref="D3:D9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9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96">
      <formula1>ValidVertexLabelPositions</formula1>
    </dataValidation>
    <dataValidation allowBlank="1" showInputMessage="1" showErrorMessage="1" promptTitle="Vertex Name" prompt="Enter the name of the vertex." sqref="A3:A96"/>
  </dataValidations>
  <hyperlinks>
    <hyperlink ref="AM8" r:id="rId1" display="https://t.co/V7bU6HwkEl"/>
    <hyperlink ref="AM14" r:id="rId2" display="https://t.co/o1CurtJfPX"/>
    <hyperlink ref="AM15" r:id="rId3" display="https://t.co/shR7f7WyBu"/>
    <hyperlink ref="AM16" r:id="rId4" display="https://t.co/9Qnwdle1gd"/>
    <hyperlink ref="AM20" r:id="rId5" display="https://t.co/qHTLL7FSIE"/>
    <hyperlink ref="AM21" r:id="rId6" display="http://t.co/EkIzi9fwiQ"/>
    <hyperlink ref="AM25" r:id="rId7" display="https://t.co/eOIx0ERVuT"/>
    <hyperlink ref="AM29" r:id="rId8" display="https://t.co/l57j91uyBu"/>
    <hyperlink ref="AM35" r:id="rId9" display="https://t.co/HNaXYDNB19"/>
    <hyperlink ref="AM39" r:id="rId10" display="http://t.co/RGjBIrWMGT"/>
    <hyperlink ref="AM55" r:id="rId11" display="http://t.co/Hq7hTYkOPg"/>
    <hyperlink ref="AM56" r:id="rId12" display="http://t.co/Z2A4m7UeSv"/>
    <hyperlink ref="AM59" r:id="rId13" display="https://t.co/6iYKjFuwkL"/>
    <hyperlink ref="AM74" r:id="rId14" display="https://t.co/fgkTEYLnbm"/>
    <hyperlink ref="AM75" r:id="rId15" display="https://t.co/B9qloocMPt"/>
    <hyperlink ref="AM77" r:id="rId16" display="https://t.co/mpxgQikRad"/>
    <hyperlink ref="AM78" r:id="rId17" display="https://t.co/mz4s1BKkY5"/>
    <hyperlink ref="AM79" r:id="rId18" display="https://t.co/LWSPyeopXv"/>
    <hyperlink ref="AM80" r:id="rId19" display="https://t.co/B0qIA3307L"/>
    <hyperlink ref="AM81" r:id="rId20" display="https://t.co/bRs41xnFCM"/>
    <hyperlink ref="AM83" r:id="rId21" display="https://t.co/h0OOy0qdE7"/>
    <hyperlink ref="AM87" r:id="rId22" display="https://t.co/0lmXvQZc8x"/>
    <hyperlink ref="AM92" r:id="rId23" display="https://t.co/FLjURVQTrn"/>
    <hyperlink ref="AP3" r:id="rId24" display="https://pbs.twimg.com/profile_banners/1068510227916603392/1550158234"/>
    <hyperlink ref="AP5" r:id="rId25" display="https://pbs.twimg.com/profile_banners/1837931984/1549643724"/>
    <hyperlink ref="AP7" r:id="rId26" display="https://pbs.twimg.com/profile_banners/3615301452/1549743577"/>
    <hyperlink ref="AP8" r:id="rId27" display="https://pbs.twimg.com/profile_banners/707948410654089216/1521652547"/>
    <hyperlink ref="AP11" r:id="rId28" display="https://pbs.twimg.com/profile_banners/480391890/1542994117"/>
    <hyperlink ref="AP14" r:id="rId29" display="https://pbs.twimg.com/profile_banners/1050603255347142657/1548753436"/>
    <hyperlink ref="AP15" r:id="rId30" display="https://pbs.twimg.com/profile_banners/785402336378322944/1525277393"/>
    <hyperlink ref="AP16" r:id="rId31" display="https://pbs.twimg.com/profile_banners/244807542/1540396287"/>
    <hyperlink ref="AP18" r:id="rId32" display="https://pbs.twimg.com/profile_banners/4827577294/1532211051"/>
    <hyperlink ref="AP19" r:id="rId33" display="https://pbs.twimg.com/profile_banners/787560252325724160/1544802423"/>
    <hyperlink ref="AP20" r:id="rId34" display="https://pbs.twimg.com/profile_banners/1016229885025636352/1541175701"/>
    <hyperlink ref="AP21" r:id="rId35" display="https://pbs.twimg.com/profile_banners/313047992/1533707081"/>
    <hyperlink ref="AP22" r:id="rId36" display="https://pbs.twimg.com/profile_banners/974191426216124416/1521109020"/>
    <hyperlink ref="AP23" r:id="rId37" display="https://pbs.twimg.com/profile_banners/49731188/1406722320"/>
    <hyperlink ref="AP24" r:id="rId38" display="https://pbs.twimg.com/profile_banners/2232268756/1393011446"/>
    <hyperlink ref="AP25" r:id="rId39" display="https://pbs.twimg.com/profile_banners/434796731/1493561418"/>
    <hyperlink ref="AP26" r:id="rId40" display="https://pbs.twimg.com/profile_banners/1181279514/1362101052"/>
    <hyperlink ref="AP28" r:id="rId41" display="https://pbs.twimg.com/profile_banners/709774181/1533602113"/>
    <hyperlink ref="AP29" r:id="rId42" display="https://pbs.twimg.com/profile_banners/583044455/1549050098"/>
    <hyperlink ref="AP30" r:id="rId43" display="https://pbs.twimg.com/profile_banners/729106802877566976/1528961208"/>
    <hyperlink ref="AP31" r:id="rId44" display="https://pbs.twimg.com/profile_banners/2269319324/1501075398"/>
    <hyperlink ref="AP32" r:id="rId45" display="https://pbs.twimg.com/profile_banners/1026654617944444934/1533720896"/>
    <hyperlink ref="AP34" r:id="rId46" display="https://pbs.twimg.com/profile_banners/970127019508948995/1549812894"/>
    <hyperlink ref="AP35" r:id="rId47" display="https://pbs.twimg.com/profile_banners/231459753/1539218603"/>
    <hyperlink ref="AP36" r:id="rId48" display="https://pbs.twimg.com/profile_banners/714503605156507648/1500917749"/>
    <hyperlink ref="AP37" r:id="rId49" display="https://pbs.twimg.com/profile_banners/888795200667213824/1506708732"/>
    <hyperlink ref="AP39" r:id="rId50" display="https://pbs.twimg.com/profile_banners/68949003/1511778062"/>
    <hyperlink ref="AP40" r:id="rId51" display="https://pbs.twimg.com/profile_banners/2365511906/1487162634"/>
    <hyperlink ref="AP42" r:id="rId52" display="https://pbs.twimg.com/profile_banners/986699604266749952/1549914316"/>
    <hyperlink ref="AP43" r:id="rId53" display="https://pbs.twimg.com/profile_banners/727687013269385216/1500206680"/>
    <hyperlink ref="AP45" r:id="rId54" display="https://pbs.twimg.com/profile_banners/774329499227947008/1523821337"/>
    <hyperlink ref="AP46" r:id="rId55" display="https://pbs.twimg.com/profile_banners/69405835/1356524410"/>
    <hyperlink ref="AP47" r:id="rId56" display="https://pbs.twimg.com/profile_banners/283226350/1451782282"/>
    <hyperlink ref="AP48" r:id="rId57" display="https://pbs.twimg.com/profile_banners/1189202040/1498108860"/>
    <hyperlink ref="AP49" r:id="rId58" display="https://pbs.twimg.com/profile_banners/1068521490914537472/1543601756"/>
    <hyperlink ref="AP50" r:id="rId59" display="https://pbs.twimg.com/profile_banners/944222970234404864/1540397300"/>
    <hyperlink ref="AP51" r:id="rId60" display="https://pbs.twimg.com/profile_banners/835560112240668672/1521992555"/>
    <hyperlink ref="AP52" r:id="rId61" display="https://pbs.twimg.com/profile_banners/958397218725212161/1526067723"/>
    <hyperlink ref="AP53" r:id="rId62" display="https://pbs.twimg.com/profile_banners/355127441/1540418226"/>
    <hyperlink ref="AP54" r:id="rId63" display="https://pbs.twimg.com/profile_banners/95058108/1544343581"/>
    <hyperlink ref="AP55" r:id="rId64" display="https://pbs.twimg.com/profile_banners/2467791/1469484132"/>
    <hyperlink ref="AP56" r:id="rId65" display="https://pbs.twimg.com/profile_banners/20793816/1548355950"/>
    <hyperlink ref="AP57" r:id="rId66" display="https://pbs.twimg.com/profile_banners/15506669/1448361938"/>
    <hyperlink ref="AP58" r:id="rId67" display="https://pbs.twimg.com/profile_banners/302010502/1510131680"/>
    <hyperlink ref="AP59" r:id="rId68" display="https://pbs.twimg.com/profile_banners/21088417/1515536808"/>
    <hyperlink ref="AP60" r:id="rId69" display="https://pbs.twimg.com/profile_banners/1684281283/1542337475"/>
    <hyperlink ref="AP62" r:id="rId70" display="https://pbs.twimg.com/profile_banners/999851727040823296/1550220569"/>
    <hyperlink ref="AP63" r:id="rId71" display="https://pbs.twimg.com/profile_banners/436868291/1424724135"/>
    <hyperlink ref="AP64" r:id="rId72" display="https://pbs.twimg.com/profile_banners/974334259040260096/1541152962"/>
    <hyperlink ref="AP66" r:id="rId73" display="https://pbs.twimg.com/profile_banners/1069191449823100929/1543909237"/>
    <hyperlink ref="AP67" r:id="rId74" display="https://pbs.twimg.com/profile_banners/461097300/1519092130"/>
    <hyperlink ref="AP68" r:id="rId75" display="https://pbs.twimg.com/profile_banners/1109346720/1360078064"/>
    <hyperlink ref="AP69" r:id="rId76" display="https://pbs.twimg.com/profile_banners/879402635794755585/1509593325"/>
    <hyperlink ref="AP70" r:id="rId77" display="https://pbs.twimg.com/profile_banners/102949096/1483469044"/>
    <hyperlink ref="AP71" r:id="rId78" display="https://pbs.twimg.com/profile_banners/875877972884029440/1520750220"/>
    <hyperlink ref="AP74" r:id="rId79" display="https://pbs.twimg.com/profile_banners/4699991601/1550267361"/>
    <hyperlink ref="AP75" r:id="rId80" display="https://pbs.twimg.com/profile_banners/406527960/1522606084"/>
    <hyperlink ref="AP77" r:id="rId81" display="https://pbs.twimg.com/profile_banners/370840365/1423570142"/>
    <hyperlink ref="AP78" r:id="rId82" display="https://pbs.twimg.com/profile_banners/995702298/1471697775"/>
    <hyperlink ref="AP79" r:id="rId83" display="https://pbs.twimg.com/profile_banners/175980246/1528939262"/>
    <hyperlink ref="AP80" r:id="rId84" display="https://pbs.twimg.com/profile_banners/279988097/1549225427"/>
    <hyperlink ref="AP81" r:id="rId85" display="https://pbs.twimg.com/profile_banners/2515509338/1517439190"/>
    <hyperlink ref="AP82" r:id="rId86" display="https://pbs.twimg.com/profile_banners/462879457/1538791096"/>
    <hyperlink ref="AP83" r:id="rId87" display="https://pbs.twimg.com/profile_banners/527716174/1547496081"/>
    <hyperlink ref="AP84" r:id="rId88" display="https://pbs.twimg.com/profile_banners/843539757590351876/1547397151"/>
    <hyperlink ref="AP85" r:id="rId89" display="https://pbs.twimg.com/profile_banners/1274878890/1545740453"/>
    <hyperlink ref="AP86" r:id="rId90" display="https://pbs.twimg.com/profile_banners/756243380376592384/1532042439"/>
    <hyperlink ref="AP87" r:id="rId91" display="https://pbs.twimg.com/profile_banners/2472841572/1530368958"/>
    <hyperlink ref="AP88" r:id="rId92" display="https://pbs.twimg.com/profile_banners/1042153479932977157/1542218392"/>
    <hyperlink ref="AP89" r:id="rId93" display="https://pbs.twimg.com/profile_banners/389647630/1438222296"/>
    <hyperlink ref="AP90" r:id="rId94" display="https://pbs.twimg.com/profile_banners/465441151/1486576790"/>
    <hyperlink ref="AP91" r:id="rId95" display="https://pbs.twimg.com/profile_banners/2610382987/1512302095"/>
    <hyperlink ref="AP92" r:id="rId96" display="https://pbs.twimg.com/profile_banners/465840093/1519392430"/>
    <hyperlink ref="AP93" r:id="rId97" display="https://pbs.twimg.com/profile_banners/975449359633526788/1537701239"/>
    <hyperlink ref="AP95" r:id="rId98" display="https://pbs.twimg.com/profile_banners/496629980/1467677312"/>
    <hyperlink ref="AV4" r:id="rId99" display="http://abs.twimg.com/images/themes/theme1/bg.png"/>
    <hyperlink ref="AV5" r:id="rId100" display="http://abs.twimg.com/images/themes/theme13/bg.gif"/>
    <hyperlink ref="AV6" r:id="rId101" display="http://abs.twimg.com/images/themes/theme1/bg.png"/>
    <hyperlink ref="AV7" r:id="rId102" display="http://abs.twimg.com/images/themes/theme1/bg.png"/>
    <hyperlink ref="AV10" r:id="rId103" display="http://abs.twimg.com/images/themes/theme1/bg.png"/>
    <hyperlink ref="AV11" r:id="rId104" display="http://abs.twimg.com/images/themes/theme13/bg.gif"/>
    <hyperlink ref="AV14" r:id="rId105" display="http://abs.twimg.com/images/themes/theme1/bg.png"/>
    <hyperlink ref="AV15" r:id="rId106" display="http://abs.twimg.com/images/themes/theme1/bg.png"/>
    <hyperlink ref="AV16" r:id="rId107" display="http://abs.twimg.com/images/themes/theme11/bg.gif"/>
    <hyperlink ref="AV20" r:id="rId108" display="http://abs.twimg.com/images/themes/theme1/bg.png"/>
    <hyperlink ref="AV21" r:id="rId109" display="http://abs.twimg.com/images/themes/theme10/bg.gif"/>
    <hyperlink ref="AV23" r:id="rId110" display="http://abs.twimg.com/images/themes/theme1/bg.png"/>
    <hyperlink ref="AV24" r:id="rId111" display="http://abs.twimg.com/images/themes/theme1/bg.png"/>
    <hyperlink ref="AV25" r:id="rId112" display="http://abs.twimg.com/images/themes/theme1/bg.png"/>
    <hyperlink ref="AV26" r:id="rId113" display="http://abs.twimg.com/images/themes/theme1/bg.png"/>
    <hyperlink ref="AV27" r:id="rId114" display="http://abs.twimg.com/images/themes/theme1/bg.png"/>
    <hyperlink ref="AV28" r:id="rId115" display="http://abs.twimg.com/images/themes/theme1/bg.png"/>
    <hyperlink ref="AV29" r:id="rId116" display="http://abs.twimg.com/images/themes/theme14/bg.gif"/>
    <hyperlink ref="AV31" r:id="rId117" display="http://abs.twimg.com/images/themes/theme1/bg.png"/>
    <hyperlink ref="AV33" r:id="rId118" display="http://abs.twimg.com/images/themes/theme1/bg.png"/>
    <hyperlink ref="AV35" r:id="rId119" display="http://abs.twimg.com/images/themes/theme14/bg.gif"/>
    <hyperlink ref="AV39" r:id="rId120" display="http://abs.twimg.com/images/themes/theme1/bg.png"/>
    <hyperlink ref="AV40" r:id="rId121" display="http://abs.twimg.com/images/themes/theme6/bg.gif"/>
    <hyperlink ref="AV41" r:id="rId122" display="http://abs.twimg.com/images/themes/theme1/bg.png"/>
    <hyperlink ref="AV42" r:id="rId123" display="http://abs.twimg.com/images/themes/theme1/bg.png"/>
    <hyperlink ref="AV44" r:id="rId124" display="http://abs.twimg.com/images/themes/theme1/bg.png"/>
    <hyperlink ref="AV46" r:id="rId125" display="http://abs.twimg.com/images/themes/theme14/bg.gif"/>
    <hyperlink ref="AV47" r:id="rId126" display="http://abs.twimg.com/images/themes/theme1/bg.png"/>
    <hyperlink ref="AV48" r:id="rId127" display="http://abs.twimg.com/images/themes/theme1/bg.png"/>
    <hyperlink ref="AV53" r:id="rId128" display="http://abs.twimg.com/images/themes/theme1/bg.png"/>
    <hyperlink ref="AV54" r:id="rId129" display="http://abs.twimg.com/images/themes/theme14/bg.gif"/>
    <hyperlink ref="AV55" r:id="rId130" display="http://abs.twimg.com/images/themes/theme1/bg.png"/>
    <hyperlink ref="AV56" r:id="rId131" display="http://abs.twimg.com/images/themes/theme14/bg.gif"/>
    <hyperlink ref="AV57" r:id="rId132" display="http://abs.twimg.com/images/themes/theme1/bg.png"/>
    <hyperlink ref="AV58" r:id="rId133" display="http://abs.twimg.com/images/themes/theme1/bg.png"/>
    <hyperlink ref="AV59" r:id="rId134" display="http://abs.twimg.com/images/themes/theme8/bg.gif"/>
    <hyperlink ref="AV60" r:id="rId135" display="http://abs.twimg.com/images/themes/theme1/bg.png"/>
    <hyperlink ref="AV61" r:id="rId136" display="http://abs.twimg.com/images/themes/theme16/bg.gif"/>
    <hyperlink ref="AV62" r:id="rId137" display="http://abs.twimg.com/images/themes/theme1/bg.png"/>
    <hyperlink ref="AV63" r:id="rId138" display="http://abs.twimg.com/images/themes/theme1/bg.png"/>
    <hyperlink ref="AV64" r:id="rId139" display="http://abs.twimg.com/images/themes/theme1/bg.png"/>
    <hyperlink ref="AV67" r:id="rId140" display="http://abs.twimg.com/images/themes/theme11/bg.gif"/>
    <hyperlink ref="AV68" r:id="rId141" display="http://abs.twimg.com/images/themes/theme1/bg.png"/>
    <hyperlink ref="AV70" r:id="rId142" display="http://abs.twimg.com/images/themes/theme14/bg.gif"/>
    <hyperlink ref="AV73" r:id="rId143" display="http://abs.twimg.com/images/themes/theme1/bg.png"/>
    <hyperlink ref="AV74" r:id="rId144" display="http://abs.twimg.com/images/themes/theme4/bg.gif"/>
    <hyperlink ref="AV75" r:id="rId145" display="http://abs.twimg.com/images/themes/theme9/bg.gif"/>
    <hyperlink ref="AV77" r:id="rId146" display="http://abs.twimg.com/images/themes/theme9/bg.gif"/>
    <hyperlink ref="AV78" r:id="rId147" display="http://abs.twimg.com/images/themes/theme1/bg.png"/>
    <hyperlink ref="AV79" r:id="rId148" display="http://abs.twimg.com/images/themes/theme16/bg.gif"/>
    <hyperlink ref="AV80" r:id="rId149" display="http://abs.twimg.com/images/themes/theme1/bg.png"/>
    <hyperlink ref="AV81" r:id="rId150" display="http://abs.twimg.com/images/themes/theme1/bg.png"/>
    <hyperlink ref="AV82" r:id="rId151" display="http://abs.twimg.com/images/themes/theme1/bg.png"/>
    <hyperlink ref="AV83" r:id="rId152" display="http://abs.twimg.com/images/themes/theme10/bg.gif"/>
    <hyperlink ref="AV85" r:id="rId153" display="http://abs.twimg.com/images/themes/theme1/bg.png"/>
    <hyperlink ref="AV87" r:id="rId154" display="http://abs.twimg.com/images/themes/theme1/bg.png"/>
    <hyperlink ref="AV89" r:id="rId155" display="http://abs.twimg.com/images/themes/theme1/bg.png"/>
    <hyperlink ref="AV90" r:id="rId156" display="http://abs.twimg.com/images/themes/theme1/bg.png"/>
    <hyperlink ref="AV91" r:id="rId157" display="http://abs.twimg.com/images/themes/theme1/bg.png"/>
    <hyperlink ref="AV92" r:id="rId158" display="http://abs.twimg.com/images/themes/theme1/bg.png"/>
    <hyperlink ref="AV95" r:id="rId159" display="http://abs.twimg.com/images/themes/theme1/bg.png"/>
    <hyperlink ref="G3" r:id="rId160" display="http://pbs.twimg.com/profile_images/1090925575252910083/K4Q6e8nn_normal.jpg"/>
    <hyperlink ref="G4" r:id="rId161" display="http://pbs.twimg.com/profile_images/1088889243672498176/RWvGaZS5_normal.jpg"/>
    <hyperlink ref="G5" r:id="rId162" display="http://pbs.twimg.com/profile_images/1084563367434448896/vVZwi-Sm_normal.jpg"/>
    <hyperlink ref="G6" r:id="rId163" display="http://pbs.twimg.com/profile_images/652302946227646464/G_NvrXpu_normal.jpg"/>
    <hyperlink ref="G7" r:id="rId164" display="http://pbs.twimg.com/profile_images/745728106565144577/eli7EN73_normal.jpg"/>
    <hyperlink ref="G8" r:id="rId165" display="http://pbs.twimg.com/profile_images/1054535378793910272/NQdDpp9h_normal.jpg"/>
    <hyperlink ref="G9" r:id="rId166" display="http://pbs.twimg.com/profile_images/1095226002534486017/2Ed3Esfb_normal.jpg"/>
    <hyperlink ref="G10" r:id="rId167" display="http://abs.twimg.com/sticky/default_profile_images/default_profile_normal.png"/>
    <hyperlink ref="G11" r:id="rId168" display="http://pbs.twimg.com/profile_images/1094346012192399360/bSTp5nZ2_normal.jpg"/>
    <hyperlink ref="G12" r:id="rId169" display="http://pbs.twimg.com/profile_images/1046975449245671426/4oJwFXQU_normal.jpg"/>
    <hyperlink ref="G13" r:id="rId170" display="http://pbs.twimg.com/profile_images/1050312837204254720/H17sYd2a_normal.jpg"/>
    <hyperlink ref="G14" r:id="rId171" display="http://pbs.twimg.com/profile_images/1090177095420981248/3GBZ4ck-_normal.jpg"/>
    <hyperlink ref="G15" r:id="rId172" display="http://pbs.twimg.com/profile_images/991625409291841540/dcHiLs72_normal.jpg"/>
    <hyperlink ref="G16" r:id="rId173" display="http://pbs.twimg.com/profile_images/1060857657718906880/XSYgyQuJ_normal.jpg"/>
    <hyperlink ref="G17" r:id="rId174" display="http://pbs.twimg.com/profile_images/1096154113207910401/xee-Riss_normal.jpg"/>
    <hyperlink ref="G18" r:id="rId175" display="http://pbs.twimg.com/profile_images/1096039430593409025/V5vO-Z9x_normal.jpg"/>
    <hyperlink ref="G19" r:id="rId176" display="http://pbs.twimg.com/profile_images/1073605294327062529/pNgmV3qR_normal.jpg"/>
    <hyperlink ref="G20" r:id="rId177" display="http://pbs.twimg.com/profile_images/1071791705966460929/bmFGiR9U_normal.jpg"/>
    <hyperlink ref="G21" r:id="rId178" display="http://pbs.twimg.com/profile_images/604412971805057025/BGCnkDGr_normal.jpg"/>
    <hyperlink ref="G22" r:id="rId179" display="http://pbs.twimg.com/profile_images/974205835621658624/0U-6oFvl_normal.jpg"/>
    <hyperlink ref="G23" r:id="rId180" display="http://pbs.twimg.com/profile_images/928024872655220736/7SPajNf1_normal.jpg"/>
    <hyperlink ref="G24" r:id="rId181" display="http://pbs.twimg.com/profile_images/1085893378905001984/6hxr-c75_normal.jpg"/>
    <hyperlink ref="G25" r:id="rId182" display="http://pbs.twimg.com/profile_images/769138711888027648/u2yJd24u_normal.jpg"/>
    <hyperlink ref="G26" r:id="rId183" display="http://pbs.twimg.com/profile_images/1094263003153920000/Fnf_v1Ac_normal.jpg"/>
    <hyperlink ref="G27" r:id="rId184" display="http://pbs.twimg.com/profile_images/1518089114/_____normal.jpg"/>
    <hyperlink ref="G28" r:id="rId185" display="http://pbs.twimg.com/profile_images/1079804839109054464/kA3t6V2Y_normal.jpg"/>
    <hyperlink ref="G29" r:id="rId186" display="http://pbs.twimg.com/profile_images/1066744592937246721/l9YilqyE_normal.jpg"/>
    <hyperlink ref="G30" r:id="rId187" display="http://pbs.twimg.com/profile_images/753266045016612864/jVSDqUXD_normal.jpg"/>
    <hyperlink ref="G31" r:id="rId188" display="http://pbs.twimg.com/profile_images/598193882577371137/bBxk8Y9X_normal.jpg"/>
    <hyperlink ref="G32" r:id="rId189" display="http://pbs.twimg.com/profile_images/1052633274911219712/TZy_RzYO_normal.jpg"/>
    <hyperlink ref="G33" r:id="rId190" display="http://pbs.twimg.com/profile_images/477450409619898368/YUaommyc_normal.jpeg"/>
    <hyperlink ref="G34" r:id="rId191" display="http://pbs.twimg.com/profile_images/970128451071078401/iOLfmDH0_normal.jpg"/>
    <hyperlink ref="G35" r:id="rId192" display="http://pbs.twimg.com/profile_images/1089941088247390208/YtRqiURw_normal.jpg"/>
    <hyperlink ref="G36" r:id="rId193" display="http://pbs.twimg.com/profile_images/971860138880577536/dtojYNxP_normal.jpg"/>
    <hyperlink ref="G37" r:id="rId194" display="http://pbs.twimg.com/profile_images/1094320473687707648/KST8paxs_normal.jpg"/>
    <hyperlink ref="G38" r:id="rId195" display="http://pbs.twimg.com/profile_images/1051514327419760645/hypvcB3A_normal.jpg"/>
    <hyperlink ref="G39" r:id="rId196" display="http://pbs.twimg.com/profile_images/1456585903/AJ_normal.jpg"/>
    <hyperlink ref="G40" r:id="rId197" display="http://pbs.twimg.com/profile_images/946317056147894272/-nSlT_ZF_normal.jpg"/>
    <hyperlink ref="G41" r:id="rId198" display="http://pbs.twimg.com/profile_images/1079815146917294080/t9BE61NJ_normal.jpg"/>
    <hyperlink ref="G42" r:id="rId199" display="http://pbs.twimg.com/profile_images/1090694914252439552/Htigp-1E_normal.jpg"/>
    <hyperlink ref="G43" r:id="rId200" display="http://pbs.twimg.com/profile_images/883311887093567489/oaWDPudl_normal.jpg"/>
    <hyperlink ref="G44" r:id="rId201" display="http://pbs.twimg.com/profile_images/750165656390205440/ZdlRfUD4_normal.jpg"/>
    <hyperlink ref="G45" r:id="rId202" display="http://pbs.twimg.com/profile_images/973229744681553921/eKoSybvn_normal.jpg"/>
    <hyperlink ref="G46" r:id="rId203" display="http://pbs.twimg.com/profile_images/827945929210736640/tos74Ii5_normal.jpg"/>
    <hyperlink ref="G47" r:id="rId204" display="http://pbs.twimg.com/profile_images/344513261573367077/1e97b8e64b564d5c944b62ce59e74a55_normal.png"/>
    <hyperlink ref="G48" r:id="rId205" display="http://pbs.twimg.com/profile_images/877758419364708352/kr3eXyhu_normal.jpg"/>
    <hyperlink ref="G49" r:id="rId206" display="http://pbs.twimg.com/profile_images/1068569251571789825/6m4tJ5Ux_normal.jpg"/>
    <hyperlink ref="G50" r:id="rId207" display="http://pbs.twimg.com/profile_images/993121609555894272/EKzNIUMN_normal.jpg"/>
    <hyperlink ref="G51" r:id="rId208" display="http://pbs.twimg.com/profile_images/874693273859760128/5oZn_CeL_normal.jpg"/>
    <hyperlink ref="G52" r:id="rId209" display="http://pbs.twimg.com/profile_images/1086736475931271168/v-xpKS3B_normal.jpg"/>
    <hyperlink ref="G53" r:id="rId210" display="http://pbs.twimg.com/profile_images/750161469061210112/yaYWKwFR_normal.jpg"/>
    <hyperlink ref="G54" r:id="rId211" display="http://pbs.twimg.com/profile_images/1086964048929964032/s7IpeaVL_normal.jpg"/>
    <hyperlink ref="G55" r:id="rId212" display="http://pbs.twimg.com/profile_images/1060271522319925257/fJKwJ0r2_normal.jpg"/>
    <hyperlink ref="G56" r:id="rId213" display="http://pbs.twimg.com/profile_images/949070360103698432/kXSiPeTk_normal.jpg"/>
    <hyperlink ref="G57" r:id="rId214" display="http://pbs.twimg.com/profile_images/669103856106668033/UF3cgUk4_normal.jpg"/>
    <hyperlink ref="G58" r:id="rId215" display="http://pbs.twimg.com/profile_images/928185650087686144/T0YsX0N8_normal.jpg"/>
    <hyperlink ref="G59" r:id="rId216" display="http://pbs.twimg.com/profile_images/950849987159699458/3c8SB13x_normal.jpg"/>
    <hyperlink ref="G60" r:id="rId217" display="http://pbs.twimg.com/profile_images/1088909744637689856/aBcHRJzc_normal.jpg"/>
    <hyperlink ref="G61" r:id="rId218" display="http://pbs.twimg.com/profile_images/617078600936767488/AAdL3ci7_normal.jpg"/>
    <hyperlink ref="G62" r:id="rId219" display="http://pbs.twimg.com/profile_images/1096305092876066816/h6pHbZmx_normal.jpg"/>
    <hyperlink ref="G63" r:id="rId220" display="http://pbs.twimg.com/profile_images/879922162731282434/ul9C5W4y_normal.jpg"/>
    <hyperlink ref="G64" r:id="rId221" display="http://pbs.twimg.com/profile_images/1058298116380782593/6Png0mCT_normal.jpg"/>
    <hyperlink ref="G65" r:id="rId222" display="http://pbs.twimg.com/profile_images/1083719478792327168/ckJxDAbW_normal.jpg"/>
    <hyperlink ref="G66" r:id="rId223" display="http://pbs.twimg.com/profile_images/1082306309247111169/o8T8uTg__normal.jpg"/>
    <hyperlink ref="G67" r:id="rId224" display="http://pbs.twimg.com/profile_images/879500306953973760/hySRpbA9_normal.jpg"/>
    <hyperlink ref="G68" r:id="rId225" display="http://pbs.twimg.com/profile_images/3151369772/b1845f28de648a6b5f909e12da5a4335_normal.jpeg"/>
    <hyperlink ref="G69" r:id="rId226" display="http://pbs.twimg.com/profile_images/1057481571823951873/eb4vTqpJ_normal.jpg"/>
    <hyperlink ref="G70" r:id="rId227" display="http://pbs.twimg.com/profile_images/935970248293060608/9QQu_XdE_normal.jpg"/>
    <hyperlink ref="G71" r:id="rId228" display="http://pbs.twimg.com/profile_images/900454468738789380/xlqGxtZ5_normal.jpg"/>
    <hyperlink ref="G72" r:id="rId229" display="http://pbs.twimg.com/profile_images/1061430995046547456/JWsV7fdt_normal.jpg"/>
    <hyperlink ref="G73" r:id="rId230" display="http://pbs.twimg.com/profile_images/1052959717549588485/6FBMbuk3_normal.jpg"/>
    <hyperlink ref="G74" r:id="rId231" display="http://pbs.twimg.com/profile_images/1062986593462599680/ypQdC1mE_normal.jpg"/>
    <hyperlink ref="G75" r:id="rId232" display="http://pbs.twimg.com/profile_images/1040579749884686336/uXOjKrhr_normal.jpg"/>
    <hyperlink ref="G76" r:id="rId233" display="http://pbs.twimg.com/profile_images/1095708659416530944/XzqDfWrP_normal.jpg"/>
    <hyperlink ref="G77" r:id="rId234" display="http://pbs.twimg.com/profile_images/910840623732871169/voPZ2-Br_normal.jpg"/>
    <hyperlink ref="G78" r:id="rId235" display="http://pbs.twimg.com/profile_images/1011895722361479168/gtVWknMv_normal.jpg"/>
    <hyperlink ref="G79" r:id="rId236" display="http://pbs.twimg.com/profile_images/964808812778663936/qbFQbOpg_normal.jpg"/>
    <hyperlink ref="G80" r:id="rId237" display="http://pbs.twimg.com/profile_images/995046981180502016/aRyWIb1T_normal.jpg"/>
    <hyperlink ref="G81" r:id="rId238" display="http://pbs.twimg.com/profile_images/1042430029685252101/vXUmrph6_normal.jpg"/>
    <hyperlink ref="G82" r:id="rId239" display="http://pbs.twimg.com/profile_images/1044673890683957249/HNlV-YLb_normal.jpg"/>
    <hyperlink ref="G83" r:id="rId240" display="http://pbs.twimg.com/profile_images/1092047560028684291/Y8Ul_Y26_normal.jpg"/>
    <hyperlink ref="G84" r:id="rId241" display="http://pbs.twimg.com/profile_images/905891324771094528/alpkR4Gp_normal.jpg"/>
    <hyperlink ref="G85" r:id="rId242" display="http://pbs.twimg.com/profile_images/1077673255744557056/bgkmUHjC_normal.jpg"/>
    <hyperlink ref="G86" r:id="rId243" display="http://pbs.twimg.com/profile_images/1078148098986332161/n9Zdpcok_normal.jpg"/>
    <hyperlink ref="G87" r:id="rId244" display="http://pbs.twimg.com/profile_images/1009881216244330496/dsEU6M34_normal.jpg"/>
    <hyperlink ref="G88" r:id="rId245" display="http://pbs.twimg.com/profile_images/1062766879301869570/dUw0yAm0_normal.jpg"/>
    <hyperlink ref="G89" r:id="rId246" display="http://pbs.twimg.com/profile_images/844275293028306944/-VZ8Baia_normal.jpg"/>
    <hyperlink ref="G90" r:id="rId247" display="http://pbs.twimg.com/profile_images/1053246968825290752/3vGjwGPy_normal.jpg"/>
    <hyperlink ref="G91" r:id="rId248" display="http://pbs.twimg.com/profile_images/949708918615429122/PeNsGHNW_normal.jpg"/>
    <hyperlink ref="G92" r:id="rId249" display="http://pbs.twimg.com/profile_images/1092844919310438400/0JSu1wS3_normal.jpg"/>
    <hyperlink ref="G93" r:id="rId250" display="http://pbs.twimg.com/profile_images/1043820318702407681/7nzh5OOj_normal.jpg"/>
    <hyperlink ref="G94" r:id="rId251" display="http://pbs.twimg.com/profile_images/1095826821751492608/MTiqa2Sj_normal.jpg"/>
    <hyperlink ref="G95" r:id="rId252" display="http://pbs.twimg.com/profile_images/746443776994971648/_2fiOvUn_normal.jpg"/>
    <hyperlink ref="G96" r:id="rId253" display="http://pbs.twimg.com/profile_images/1096211587432620032/jpFCVcUm_normal.jpg"/>
    <hyperlink ref="AY3" r:id="rId254" display="https://twitter.com/ali47198"/>
    <hyperlink ref="AY4" r:id="rId255" display="https://twitter.com/o_f_h"/>
    <hyperlink ref="AY5" r:id="rId256" display="https://twitter.com/ryanamina"/>
    <hyperlink ref="AY6" r:id="rId257" display="https://twitter.com/yahyyacom"/>
    <hyperlink ref="AY7" r:id="rId258" display="https://twitter.com/haivaaaa4"/>
    <hyperlink ref="AY8" r:id="rId259" display="https://twitter.com/amhfarraj"/>
    <hyperlink ref="AY9" r:id="rId260" display="https://twitter.com/lebanonsave"/>
    <hyperlink ref="AY10" r:id="rId261" display="https://twitter.com/galangazzz"/>
    <hyperlink ref="AY11" r:id="rId262" display="https://twitter.com/a9frani"/>
    <hyperlink ref="AY12" r:id="rId263" display="https://twitter.com/apctll4"/>
    <hyperlink ref="AY13" r:id="rId264" display="https://twitter.com/tlbakhsh"/>
    <hyperlink ref="AY14" r:id="rId265" display="https://twitter.com/awwadsalotaibi"/>
    <hyperlink ref="AY15" r:id="rId266" display="https://twitter.com/sagiagov"/>
    <hyperlink ref="AY16" r:id="rId267" display="https://twitter.com/joolinrosy"/>
    <hyperlink ref="AY17" r:id="rId268" display="https://twitter.com/tmymf7901"/>
    <hyperlink ref="AY18" r:id="rId269" display="https://twitter.com/vitayob"/>
    <hyperlink ref="AY19" r:id="rId270" display="https://twitter.com/mas55660455"/>
    <hyperlink ref="AY20" r:id="rId271" display="https://twitter.com/alfadelamin"/>
    <hyperlink ref="AY21" r:id="rId272" display="https://twitter.com/lamia_baeshen"/>
    <hyperlink ref="AY22" r:id="rId273" display="https://twitter.com/katestewart22"/>
    <hyperlink ref="AY23" r:id="rId274" display="https://twitter.com/azoz1982"/>
    <hyperlink ref="AY24" r:id="rId275" display="https://twitter.com/sarieal"/>
    <hyperlink ref="AY25" r:id="rId276" display="https://twitter.com/yhya_jaber"/>
    <hyperlink ref="AY26" r:id="rId277" display="https://twitter.com/m_t_sh0"/>
    <hyperlink ref="AY27" r:id="rId278" display="https://twitter.com/kam_50"/>
    <hyperlink ref="AY28" r:id="rId279" display="https://twitter.com/abdualazezk"/>
    <hyperlink ref="AY29" r:id="rId280" display="https://twitter.com/3shmshm"/>
    <hyperlink ref="AY30" r:id="rId281" display="https://twitter.com/tawfiq_mekbas"/>
    <hyperlink ref="AY31" r:id="rId282" display="https://twitter.com/alixiil"/>
    <hyperlink ref="AY32" r:id="rId283" display="https://twitter.com/wcecsc81"/>
    <hyperlink ref="AY33" r:id="rId284" display="https://twitter.com/11reyan"/>
    <hyperlink ref="AY34" r:id="rId285" display="https://twitter.com/laila_h18"/>
    <hyperlink ref="AY35" r:id="rId286" display="https://twitter.com/zamogah"/>
    <hyperlink ref="AY36" r:id="rId287" display="https://twitter.com/sara_alabdallaa"/>
    <hyperlink ref="AY37" r:id="rId288" display="https://twitter.com/wewe9889"/>
    <hyperlink ref="AY38" r:id="rId289" display="https://twitter.com/r67d9bnaoglp978"/>
    <hyperlink ref="AY39" r:id="rId290" display="https://twitter.com/anajambi"/>
    <hyperlink ref="AY40" r:id="rId291" display="https://twitter.com/k_m_althawadi"/>
    <hyperlink ref="AY41" r:id="rId292" display="https://twitter.com/lonley1434"/>
    <hyperlink ref="AY42" r:id="rId293" display="https://twitter.com/ahmedbinmasoud"/>
    <hyperlink ref="AY43" r:id="rId294" display="https://twitter.com/twitanp"/>
    <hyperlink ref="AY44" r:id="rId295" display="https://twitter.com/hamor9258"/>
    <hyperlink ref="AY45" r:id="rId296" display="https://twitter.com/ssmm889"/>
    <hyperlink ref="AY46" r:id="rId297" display="https://twitter.com/roaadroid"/>
    <hyperlink ref="AY47" r:id="rId298" display="https://twitter.com/mano0olia"/>
    <hyperlink ref="AY48" r:id="rId299" display="https://twitter.com/gray_27"/>
    <hyperlink ref="AY49" r:id="rId300" display="https://twitter.com/omatheer22221"/>
    <hyperlink ref="AY50" r:id="rId301" display="https://twitter.com/oneokmariam"/>
    <hyperlink ref="AY51" r:id="rId302" display="https://twitter.com/sasa4910"/>
    <hyperlink ref="AY52" r:id="rId303" display="https://twitter.com/yoorrii9"/>
    <hyperlink ref="AY53" r:id="rId304" display="https://twitter.com/nawaleeta"/>
    <hyperlink ref="AY54" r:id="rId305" display="https://twitter.com/sulumbo"/>
    <hyperlink ref="AY55" r:id="rId306" display="https://twitter.com/washingtonpost"/>
    <hyperlink ref="AY56" r:id="rId307" display="https://twitter.com/amazon"/>
    <hyperlink ref="AY57" r:id="rId308" display="https://twitter.com/jeffbezos"/>
    <hyperlink ref="AY58" r:id="rId309" display="https://twitter.com/secretsoldier99"/>
    <hyperlink ref="AY59" r:id="rId310" display="https://twitter.com/marcowenjones"/>
    <hyperlink ref="AY60" r:id="rId311" display="https://twitter.com/a_hmed6009"/>
    <hyperlink ref="AY61" r:id="rId312" display="https://twitter.com/bejadmalmutairi"/>
    <hyperlink ref="AY62" r:id="rId313" display="https://twitter.com/yasir_ksa2030"/>
    <hyperlink ref="AY63" r:id="rId314" display="https://twitter.com/emsalmadani"/>
    <hyperlink ref="AY64" r:id="rId315" display="https://twitter.com/amerzeqafy"/>
    <hyperlink ref="AY65" r:id="rId316" display="https://twitter.com/ole_solee"/>
    <hyperlink ref="AY66" r:id="rId317" display="https://twitter.com/mbs_samialghmdi"/>
    <hyperlink ref="AY67" r:id="rId318" display="https://twitter.com/basma_2323"/>
    <hyperlink ref="AY68" r:id="rId319" display="https://twitter.com/hellrazersss"/>
    <hyperlink ref="AY69" r:id="rId320" display="https://twitter.com/hhak4b"/>
    <hyperlink ref="AY70" r:id="rId321" display="https://twitter.com/abbeyutiful_"/>
    <hyperlink ref="AY71" r:id="rId322" display="https://twitter.com/reemi1438"/>
    <hyperlink ref="AY72" r:id="rId323" display="https://twitter.com/ojbmiommqkilt30"/>
    <hyperlink ref="AY73" r:id="rId324" display="https://twitter.com/its_me_f"/>
    <hyperlink ref="AY74" r:id="rId325" display="https://twitter.com/b_otyf"/>
    <hyperlink ref="AY75" r:id="rId326" display="https://twitter.com/amjadt25"/>
    <hyperlink ref="AY76" r:id="rId327" display="https://twitter.com/asseel18013"/>
    <hyperlink ref="AY77" r:id="rId328" display="https://twitter.com/maheralbawardi"/>
    <hyperlink ref="AY78" r:id="rId329" display="https://twitter.com/moh_alswat"/>
    <hyperlink ref="AY79" r:id="rId330" display="https://twitter.com/tariqaljaser"/>
    <hyperlink ref="AY80" r:id="rId331" display="https://twitter.com/ali_dhaher"/>
    <hyperlink ref="AY81" r:id="rId332" display="https://twitter.com/naissy_q"/>
    <hyperlink ref="AY82" r:id="rId333" display="https://twitter.com/yahyasaltaleedi"/>
    <hyperlink ref="AY83" r:id="rId334" display="https://twitter.com/fahddeepaji1"/>
    <hyperlink ref="AY84" r:id="rId335" display="https://twitter.com/tabuk_hashtag"/>
    <hyperlink ref="AY85" r:id="rId336" display="https://twitter.com/holstn10"/>
    <hyperlink ref="AY86" r:id="rId337" display="https://twitter.com/1n_sultan1"/>
    <hyperlink ref="AY87" r:id="rId338" display="https://twitter.com/theee_fan"/>
    <hyperlink ref="AY88" r:id="rId339" display="https://twitter.com/amamxoxok"/>
    <hyperlink ref="AY89" r:id="rId340" display="https://twitter.com/alwaleedmb"/>
    <hyperlink ref="AY90" r:id="rId341" display="https://twitter.com/mohalfaisal1995"/>
    <hyperlink ref="AY91" r:id="rId342" display="https://twitter.com/aqeeliana"/>
    <hyperlink ref="AY92" r:id="rId343" display="https://twitter.com/hanash15111"/>
    <hyperlink ref="AY93" r:id="rId344" display="https://twitter.com/b__h0"/>
    <hyperlink ref="AY94" r:id="rId345" display="https://twitter.com/a12127883"/>
    <hyperlink ref="AY95" r:id="rId346" display="https://twitter.com/saeedsubhi"/>
    <hyperlink ref="AY96" r:id="rId347" display="https://twitter.com/ksamorahg"/>
  </hyperlinks>
  <printOptions/>
  <pageMargins left="0.7" right="0.7" top="0.75" bottom="0.75" header="0.3" footer="0.3"/>
  <pageSetup horizontalDpi="600" verticalDpi="600" orientation="portrait" r:id="rId352"/>
  <drawing r:id="rId351"/>
  <legacyDrawing r:id="rId349"/>
  <tableParts>
    <tablePart r:id="rId35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45" t="s">
        <v>39</v>
      </c>
      <c r="C1" s="46"/>
      <c r="D1" s="46"/>
      <c r="E1" s="47"/>
      <c r="F1" s="43" t="s">
        <v>43</v>
      </c>
      <c r="G1" s="48" t="s">
        <v>44</v>
      </c>
      <c r="H1" s="49"/>
      <c r="I1" s="50" t="s">
        <v>40</v>
      </c>
      <c r="J1" s="51"/>
      <c r="K1" s="52" t="s">
        <v>42</v>
      </c>
      <c r="L1" s="53"/>
      <c r="M1" s="53"/>
      <c r="N1" s="53"/>
      <c r="O1" s="53"/>
      <c r="P1" s="53"/>
      <c r="Q1" s="53"/>
      <c r="R1" s="53"/>
      <c r="S1" s="53"/>
      <c r="T1" s="53"/>
      <c r="U1" s="53"/>
      <c r="V1" s="53"/>
      <c r="W1" s="53"/>
      <c r="X1" s="5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7" t="s">
        <v>1241</v>
      </c>
      <c r="Z2" s="7" t="s">
        <v>1257</v>
      </c>
      <c r="AA2" s="7" t="s">
        <v>1276</v>
      </c>
      <c r="AB2" s="7" t="s">
        <v>1338</v>
      </c>
      <c r="AC2" s="7" t="s">
        <v>1388</v>
      </c>
      <c r="AD2" s="7" t="s">
        <v>1412</v>
      </c>
      <c r="AE2" s="7" t="s">
        <v>1413</v>
      </c>
      <c r="AF2" s="7" t="s">
        <v>1423</v>
      </c>
      <c r="AG2" s="44" t="s">
        <v>1660</v>
      </c>
      <c r="AH2" s="44" t="s">
        <v>1661</v>
      </c>
      <c r="AI2" s="44" t="s">
        <v>1662</v>
      </c>
      <c r="AJ2" s="44" t="s">
        <v>1663</v>
      </c>
      <c r="AK2" s="44" t="s">
        <v>1664</v>
      </c>
      <c r="AL2" s="44" t="s">
        <v>1665</v>
      </c>
      <c r="AM2" s="44" t="s">
        <v>1666</v>
      </c>
      <c r="AN2" s="44" t="s">
        <v>1667</v>
      </c>
      <c r="AO2" s="44" t="s">
        <v>1670</v>
      </c>
    </row>
    <row r="3" spans="1:41" ht="15">
      <c r="A3" s="76" t="s">
        <v>1193</v>
      </c>
      <c r="B3" s="58" t="s">
        <v>1200</v>
      </c>
      <c r="C3" s="58" t="s">
        <v>56</v>
      </c>
      <c r="D3" s="102"/>
      <c r="E3" s="101"/>
      <c r="F3" s="103" t="s">
        <v>1810</v>
      </c>
      <c r="G3" s="104"/>
      <c r="H3" s="104"/>
      <c r="I3" s="105">
        <v>3</v>
      </c>
      <c r="J3" s="106"/>
      <c r="K3" s="71">
        <v>40</v>
      </c>
      <c r="L3" s="71">
        <v>77</v>
      </c>
      <c r="M3" s="71">
        <v>2</v>
      </c>
      <c r="N3" s="71">
        <v>79</v>
      </c>
      <c r="O3" s="71">
        <v>1</v>
      </c>
      <c r="P3" s="72">
        <v>0</v>
      </c>
      <c r="Q3" s="72">
        <v>0</v>
      </c>
      <c r="R3" s="71">
        <v>1</v>
      </c>
      <c r="S3" s="71">
        <v>0</v>
      </c>
      <c r="T3" s="71">
        <v>40</v>
      </c>
      <c r="U3" s="71">
        <v>79</v>
      </c>
      <c r="V3" s="71">
        <v>2</v>
      </c>
      <c r="W3" s="72">
        <v>1.85375</v>
      </c>
      <c r="X3" s="72">
        <v>0.04935897435897436</v>
      </c>
      <c r="Y3" s="83" t="s">
        <v>346</v>
      </c>
      <c r="Z3" s="83" t="s">
        <v>350</v>
      </c>
      <c r="AA3" s="83" t="s">
        <v>353</v>
      </c>
      <c r="AB3" s="91" t="s">
        <v>1439</v>
      </c>
      <c r="AC3" s="91" t="s">
        <v>1389</v>
      </c>
      <c r="AD3" s="91"/>
      <c r="AE3" s="91" t="s">
        <v>323</v>
      </c>
      <c r="AF3" s="91" t="s">
        <v>1802</v>
      </c>
      <c r="AG3" s="119">
        <v>0</v>
      </c>
      <c r="AH3" s="122">
        <v>0</v>
      </c>
      <c r="AI3" s="119">
        <v>0</v>
      </c>
      <c r="AJ3" s="122">
        <v>0</v>
      </c>
      <c r="AK3" s="119">
        <v>0</v>
      </c>
      <c r="AL3" s="122">
        <v>0</v>
      </c>
      <c r="AM3" s="119">
        <v>1080</v>
      </c>
      <c r="AN3" s="122">
        <v>100</v>
      </c>
      <c r="AO3" s="119">
        <v>1080</v>
      </c>
    </row>
    <row r="4" spans="1:41" ht="15">
      <c r="A4" s="133" t="s">
        <v>1194</v>
      </c>
      <c r="B4" s="58" t="s">
        <v>1201</v>
      </c>
      <c r="C4" s="58" t="s">
        <v>56</v>
      </c>
      <c r="D4" s="108"/>
      <c r="E4" s="107"/>
      <c r="F4" s="109" t="s">
        <v>1811</v>
      </c>
      <c r="G4" s="110"/>
      <c r="H4" s="110"/>
      <c r="I4" s="111">
        <v>4</v>
      </c>
      <c r="J4" s="112"/>
      <c r="K4" s="71">
        <v>13</v>
      </c>
      <c r="L4" s="71">
        <v>13</v>
      </c>
      <c r="M4" s="71">
        <v>0</v>
      </c>
      <c r="N4" s="71">
        <v>13</v>
      </c>
      <c r="O4" s="71">
        <v>1</v>
      </c>
      <c r="P4" s="72">
        <v>0</v>
      </c>
      <c r="Q4" s="72">
        <v>0</v>
      </c>
      <c r="R4" s="71">
        <v>1</v>
      </c>
      <c r="S4" s="71">
        <v>0</v>
      </c>
      <c r="T4" s="71">
        <v>13</v>
      </c>
      <c r="U4" s="71">
        <v>13</v>
      </c>
      <c r="V4" s="71">
        <v>2</v>
      </c>
      <c r="W4" s="72">
        <v>1.704142</v>
      </c>
      <c r="X4" s="72">
        <v>0.07692307692307693</v>
      </c>
      <c r="Y4" s="83" t="s">
        <v>348</v>
      </c>
      <c r="Z4" s="83" t="s">
        <v>350</v>
      </c>
      <c r="AA4" s="83" t="s">
        <v>353</v>
      </c>
      <c r="AB4" s="91" t="s">
        <v>1446</v>
      </c>
      <c r="AC4" s="91" t="s">
        <v>1461</v>
      </c>
      <c r="AD4" s="83"/>
      <c r="AE4" s="83" t="s">
        <v>323</v>
      </c>
      <c r="AF4" s="83" t="s">
        <v>1803</v>
      </c>
      <c r="AG4" s="71">
        <v>0</v>
      </c>
      <c r="AH4" s="72">
        <v>0</v>
      </c>
      <c r="AI4" s="71">
        <v>0</v>
      </c>
      <c r="AJ4" s="72">
        <v>0</v>
      </c>
      <c r="AK4" s="71">
        <v>0</v>
      </c>
      <c r="AL4" s="72">
        <v>0</v>
      </c>
      <c r="AM4" s="71">
        <v>654</v>
      </c>
      <c r="AN4" s="72">
        <v>100</v>
      </c>
      <c r="AO4" s="71">
        <v>654</v>
      </c>
    </row>
    <row r="5" spans="1:41" ht="15">
      <c r="A5" s="133" t="s">
        <v>1195</v>
      </c>
      <c r="B5" s="58" t="s">
        <v>1202</v>
      </c>
      <c r="C5" s="58" t="s">
        <v>56</v>
      </c>
      <c r="D5" s="108"/>
      <c r="E5" s="107"/>
      <c r="F5" s="109" t="s">
        <v>1812</v>
      </c>
      <c r="G5" s="110"/>
      <c r="H5" s="110"/>
      <c r="I5" s="111">
        <v>5</v>
      </c>
      <c r="J5" s="112"/>
      <c r="K5" s="71">
        <v>12</v>
      </c>
      <c r="L5" s="71">
        <v>21</v>
      </c>
      <c r="M5" s="71">
        <v>2</v>
      </c>
      <c r="N5" s="71">
        <v>23</v>
      </c>
      <c r="O5" s="71">
        <v>1</v>
      </c>
      <c r="P5" s="72">
        <v>0</v>
      </c>
      <c r="Q5" s="72">
        <v>0</v>
      </c>
      <c r="R5" s="71">
        <v>1</v>
      </c>
      <c r="S5" s="71">
        <v>0</v>
      </c>
      <c r="T5" s="71">
        <v>12</v>
      </c>
      <c r="U5" s="71">
        <v>23</v>
      </c>
      <c r="V5" s="71">
        <v>2</v>
      </c>
      <c r="W5" s="72">
        <v>1.541667</v>
      </c>
      <c r="X5" s="72">
        <v>0.1590909090909091</v>
      </c>
      <c r="Y5" s="83"/>
      <c r="Z5" s="83"/>
      <c r="AA5" s="83" t="s">
        <v>1741</v>
      </c>
      <c r="AB5" s="91" t="s">
        <v>1444</v>
      </c>
      <c r="AC5" s="91" t="s">
        <v>1459</v>
      </c>
      <c r="AD5" s="83" t="s">
        <v>312</v>
      </c>
      <c r="AE5" s="83" t="s">
        <v>1799</v>
      </c>
      <c r="AF5" s="83" t="s">
        <v>1804</v>
      </c>
      <c r="AG5" s="71">
        <v>0</v>
      </c>
      <c r="AH5" s="72">
        <v>0</v>
      </c>
      <c r="AI5" s="71">
        <v>0</v>
      </c>
      <c r="AJ5" s="72">
        <v>0</v>
      </c>
      <c r="AK5" s="71">
        <v>0</v>
      </c>
      <c r="AL5" s="72">
        <v>0</v>
      </c>
      <c r="AM5" s="71">
        <v>142</v>
      </c>
      <c r="AN5" s="72">
        <v>100</v>
      </c>
      <c r="AO5" s="71">
        <v>142</v>
      </c>
    </row>
    <row r="6" spans="1:41" ht="15">
      <c r="A6" s="133" t="s">
        <v>1196</v>
      </c>
      <c r="B6" s="58" t="s">
        <v>1203</v>
      </c>
      <c r="C6" s="58" t="s">
        <v>56</v>
      </c>
      <c r="D6" s="108"/>
      <c r="E6" s="107"/>
      <c r="F6" s="109" t="s">
        <v>1813</v>
      </c>
      <c r="G6" s="110"/>
      <c r="H6" s="110"/>
      <c r="I6" s="111">
        <v>6</v>
      </c>
      <c r="J6" s="112"/>
      <c r="K6" s="71">
        <v>7</v>
      </c>
      <c r="L6" s="71">
        <v>6</v>
      </c>
      <c r="M6" s="71">
        <v>2</v>
      </c>
      <c r="N6" s="71">
        <v>8</v>
      </c>
      <c r="O6" s="71">
        <v>2</v>
      </c>
      <c r="P6" s="72">
        <v>0</v>
      </c>
      <c r="Q6" s="72">
        <v>0</v>
      </c>
      <c r="R6" s="71">
        <v>1</v>
      </c>
      <c r="S6" s="71">
        <v>0</v>
      </c>
      <c r="T6" s="71">
        <v>7</v>
      </c>
      <c r="U6" s="71">
        <v>8</v>
      </c>
      <c r="V6" s="71">
        <v>2</v>
      </c>
      <c r="W6" s="72">
        <v>1.469388</v>
      </c>
      <c r="X6" s="72">
        <v>0.14285714285714285</v>
      </c>
      <c r="Y6" s="83" t="s">
        <v>349</v>
      </c>
      <c r="Z6" s="83" t="s">
        <v>352</v>
      </c>
      <c r="AA6" s="83" t="s">
        <v>354</v>
      </c>
      <c r="AB6" s="91" t="s">
        <v>1448</v>
      </c>
      <c r="AC6" s="91" t="s">
        <v>1390</v>
      </c>
      <c r="AD6" s="83"/>
      <c r="AE6" s="83"/>
      <c r="AF6" s="83" t="s">
        <v>1805</v>
      </c>
      <c r="AG6" s="71">
        <v>0</v>
      </c>
      <c r="AH6" s="72">
        <v>0</v>
      </c>
      <c r="AI6" s="71">
        <v>0</v>
      </c>
      <c r="AJ6" s="72">
        <v>0</v>
      </c>
      <c r="AK6" s="71">
        <v>0</v>
      </c>
      <c r="AL6" s="72">
        <v>0</v>
      </c>
      <c r="AM6" s="71">
        <v>160</v>
      </c>
      <c r="AN6" s="72">
        <v>100</v>
      </c>
      <c r="AO6" s="71">
        <v>160</v>
      </c>
    </row>
    <row r="7" spans="1:41" ht="15">
      <c r="A7" s="133" t="s">
        <v>1197</v>
      </c>
      <c r="B7" s="58" t="s">
        <v>1204</v>
      </c>
      <c r="C7" s="58" t="s">
        <v>56</v>
      </c>
      <c r="D7" s="108"/>
      <c r="E7" s="107"/>
      <c r="F7" s="109" t="s">
        <v>1814</v>
      </c>
      <c r="G7" s="110"/>
      <c r="H7" s="110"/>
      <c r="I7" s="111">
        <v>7</v>
      </c>
      <c r="J7" s="112"/>
      <c r="K7" s="71">
        <v>6</v>
      </c>
      <c r="L7" s="71">
        <v>9</v>
      </c>
      <c r="M7" s="71">
        <v>0</v>
      </c>
      <c r="N7" s="71">
        <v>9</v>
      </c>
      <c r="O7" s="71">
        <v>0</v>
      </c>
      <c r="P7" s="72">
        <v>0</v>
      </c>
      <c r="Q7" s="72">
        <v>0</v>
      </c>
      <c r="R7" s="71">
        <v>1</v>
      </c>
      <c r="S7" s="71">
        <v>0</v>
      </c>
      <c r="T7" s="71">
        <v>6</v>
      </c>
      <c r="U7" s="71">
        <v>9</v>
      </c>
      <c r="V7" s="71">
        <v>2</v>
      </c>
      <c r="W7" s="72">
        <v>1.166667</v>
      </c>
      <c r="X7" s="72">
        <v>0.3</v>
      </c>
      <c r="Y7" s="83"/>
      <c r="Z7" s="83"/>
      <c r="AA7" s="83" t="s">
        <v>353</v>
      </c>
      <c r="AB7" s="91" t="s">
        <v>1440</v>
      </c>
      <c r="AC7" s="91" t="s">
        <v>1456</v>
      </c>
      <c r="AD7" s="83" t="s">
        <v>259</v>
      </c>
      <c r="AE7" s="83" t="s">
        <v>1800</v>
      </c>
      <c r="AF7" s="83" t="s">
        <v>1806</v>
      </c>
      <c r="AG7" s="71">
        <v>0</v>
      </c>
      <c r="AH7" s="72">
        <v>0</v>
      </c>
      <c r="AI7" s="71">
        <v>0</v>
      </c>
      <c r="AJ7" s="72">
        <v>0</v>
      </c>
      <c r="AK7" s="71">
        <v>0</v>
      </c>
      <c r="AL7" s="72">
        <v>0</v>
      </c>
      <c r="AM7" s="71">
        <v>24</v>
      </c>
      <c r="AN7" s="72">
        <v>100</v>
      </c>
      <c r="AO7" s="71">
        <v>24</v>
      </c>
    </row>
    <row r="8" spans="1:41" ht="15">
      <c r="A8" s="133" t="s">
        <v>1198</v>
      </c>
      <c r="B8" s="58" t="s">
        <v>1205</v>
      </c>
      <c r="C8" s="58" t="s">
        <v>56</v>
      </c>
      <c r="D8" s="108"/>
      <c r="E8" s="107"/>
      <c r="F8" s="109" t="s">
        <v>1815</v>
      </c>
      <c r="G8" s="110"/>
      <c r="H8" s="110"/>
      <c r="I8" s="111">
        <v>8</v>
      </c>
      <c r="J8" s="112"/>
      <c r="K8" s="71">
        <v>6</v>
      </c>
      <c r="L8" s="71">
        <v>10</v>
      </c>
      <c r="M8" s="71">
        <v>0</v>
      </c>
      <c r="N8" s="71">
        <v>10</v>
      </c>
      <c r="O8" s="71">
        <v>1</v>
      </c>
      <c r="P8" s="72">
        <v>0</v>
      </c>
      <c r="Q8" s="72">
        <v>0</v>
      </c>
      <c r="R8" s="71">
        <v>1</v>
      </c>
      <c r="S8" s="71">
        <v>0</v>
      </c>
      <c r="T8" s="71">
        <v>6</v>
      </c>
      <c r="U8" s="71">
        <v>10</v>
      </c>
      <c r="V8" s="71">
        <v>2</v>
      </c>
      <c r="W8" s="72">
        <v>1.166667</v>
      </c>
      <c r="X8" s="72">
        <v>0.3</v>
      </c>
      <c r="Y8" s="83" t="s">
        <v>345</v>
      </c>
      <c r="Z8" s="83" t="s">
        <v>350</v>
      </c>
      <c r="AA8" s="83" t="s">
        <v>1432</v>
      </c>
      <c r="AB8" s="91" t="s">
        <v>1438</v>
      </c>
      <c r="AC8" s="91" t="s">
        <v>1455</v>
      </c>
      <c r="AD8" s="83" t="s">
        <v>314</v>
      </c>
      <c r="AE8" s="83"/>
      <c r="AF8" s="83" t="s">
        <v>1807</v>
      </c>
      <c r="AG8" s="71">
        <v>0</v>
      </c>
      <c r="AH8" s="72">
        <v>0</v>
      </c>
      <c r="AI8" s="71">
        <v>0</v>
      </c>
      <c r="AJ8" s="72">
        <v>0</v>
      </c>
      <c r="AK8" s="71">
        <v>0</v>
      </c>
      <c r="AL8" s="72">
        <v>0</v>
      </c>
      <c r="AM8" s="71">
        <v>249</v>
      </c>
      <c r="AN8" s="72">
        <v>100</v>
      </c>
      <c r="AO8" s="71">
        <v>249</v>
      </c>
    </row>
    <row r="9" spans="1:41" ht="15">
      <c r="A9" s="133" t="s">
        <v>1199</v>
      </c>
      <c r="B9" s="58" t="s">
        <v>1206</v>
      </c>
      <c r="C9" s="58" t="s">
        <v>56</v>
      </c>
      <c r="D9" s="108"/>
      <c r="E9" s="107"/>
      <c r="F9" s="109" t="s">
        <v>1816</v>
      </c>
      <c r="G9" s="110"/>
      <c r="H9" s="110"/>
      <c r="I9" s="111">
        <v>9</v>
      </c>
      <c r="J9" s="112"/>
      <c r="K9" s="71">
        <v>5</v>
      </c>
      <c r="L9" s="71">
        <v>3</v>
      </c>
      <c r="M9" s="71">
        <v>4</v>
      </c>
      <c r="N9" s="71">
        <v>7</v>
      </c>
      <c r="O9" s="71">
        <v>7</v>
      </c>
      <c r="P9" s="72" t="s">
        <v>1671</v>
      </c>
      <c r="Q9" s="72" t="s">
        <v>1671</v>
      </c>
      <c r="R9" s="71">
        <v>5</v>
      </c>
      <c r="S9" s="71">
        <v>5</v>
      </c>
      <c r="T9" s="71">
        <v>1</v>
      </c>
      <c r="U9" s="71">
        <v>2</v>
      </c>
      <c r="V9" s="71">
        <v>0</v>
      </c>
      <c r="W9" s="72">
        <v>0</v>
      </c>
      <c r="X9" s="72">
        <v>0</v>
      </c>
      <c r="Y9" s="83" t="s">
        <v>346</v>
      </c>
      <c r="Z9" s="83" t="s">
        <v>350</v>
      </c>
      <c r="AA9" s="83" t="s">
        <v>1742</v>
      </c>
      <c r="AB9" s="91" t="s">
        <v>1744</v>
      </c>
      <c r="AC9" s="91" t="s">
        <v>1796</v>
      </c>
      <c r="AD9" s="83"/>
      <c r="AE9" s="83"/>
      <c r="AF9" s="83" t="s">
        <v>1808</v>
      </c>
      <c r="AG9" s="71">
        <v>0</v>
      </c>
      <c r="AH9" s="72">
        <v>0</v>
      </c>
      <c r="AI9" s="71">
        <v>0</v>
      </c>
      <c r="AJ9" s="72">
        <v>0</v>
      </c>
      <c r="AK9" s="71">
        <v>0</v>
      </c>
      <c r="AL9" s="72">
        <v>0</v>
      </c>
      <c r="AM9" s="71">
        <v>205</v>
      </c>
      <c r="AN9" s="72">
        <v>100</v>
      </c>
      <c r="AO9" s="71">
        <v>205</v>
      </c>
    </row>
    <row r="10" spans="1:41" ht="14.25" customHeight="1">
      <c r="A10" s="133" t="s">
        <v>1732</v>
      </c>
      <c r="B10" s="58" t="s">
        <v>1734</v>
      </c>
      <c r="C10" s="58" t="s">
        <v>56</v>
      </c>
      <c r="D10" s="108"/>
      <c r="E10" s="107"/>
      <c r="F10" s="109" t="s">
        <v>1817</v>
      </c>
      <c r="G10" s="110"/>
      <c r="H10" s="110"/>
      <c r="I10" s="111">
        <v>10</v>
      </c>
      <c r="J10" s="112"/>
      <c r="K10" s="71">
        <v>3</v>
      </c>
      <c r="L10" s="71">
        <v>3</v>
      </c>
      <c r="M10" s="71">
        <v>0</v>
      </c>
      <c r="N10" s="71">
        <v>3</v>
      </c>
      <c r="O10" s="71">
        <v>1</v>
      </c>
      <c r="P10" s="72">
        <v>0</v>
      </c>
      <c r="Q10" s="72">
        <v>0</v>
      </c>
      <c r="R10" s="71">
        <v>1</v>
      </c>
      <c r="S10" s="71">
        <v>0</v>
      </c>
      <c r="T10" s="71">
        <v>3</v>
      </c>
      <c r="U10" s="71">
        <v>3</v>
      </c>
      <c r="V10" s="71">
        <v>2</v>
      </c>
      <c r="W10" s="72">
        <v>0.888889</v>
      </c>
      <c r="X10" s="72">
        <v>0.3333333333333333</v>
      </c>
      <c r="Y10" s="83"/>
      <c r="Z10" s="83"/>
      <c r="AA10" s="83" t="s">
        <v>354</v>
      </c>
      <c r="AB10" s="91" t="s">
        <v>1339</v>
      </c>
      <c r="AC10" s="91" t="s">
        <v>1391</v>
      </c>
      <c r="AD10" s="83"/>
      <c r="AE10" s="83"/>
      <c r="AF10" s="83" t="s">
        <v>1424</v>
      </c>
      <c r="AG10" s="71">
        <v>0</v>
      </c>
      <c r="AH10" s="72">
        <v>0</v>
      </c>
      <c r="AI10" s="71">
        <v>0</v>
      </c>
      <c r="AJ10" s="72">
        <v>0</v>
      </c>
      <c r="AK10" s="71">
        <v>0</v>
      </c>
      <c r="AL10" s="72">
        <v>0</v>
      </c>
      <c r="AM10" s="71">
        <v>30</v>
      </c>
      <c r="AN10" s="72">
        <v>100</v>
      </c>
      <c r="AO10" s="71">
        <v>30</v>
      </c>
    </row>
    <row r="11" spans="1:41" ht="15">
      <c r="A11" s="133" t="s">
        <v>1733</v>
      </c>
      <c r="B11" s="58" t="s">
        <v>1735</v>
      </c>
      <c r="C11" s="58" t="s">
        <v>56</v>
      </c>
      <c r="D11" s="108"/>
      <c r="E11" s="107"/>
      <c r="F11" s="109" t="s">
        <v>1818</v>
      </c>
      <c r="G11" s="110"/>
      <c r="H11" s="110"/>
      <c r="I11" s="111">
        <v>11</v>
      </c>
      <c r="J11" s="112"/>
      <c r="K11" s="71">
        <v>2</v>
      </c>
      <c r="L11" s="71">
        <v>2</v>
      </c>
      <c r="M11" s="71">
        <v>0</v>
      </c>
      <c r="N11" s="71">
        <v>2</v>
      </c>
      <c r="O11" s="71">
        <v>1</v>
      </c>
      <c r="P11" s="72">
        <v>0</v>
      </c>
      <c r="Q11" s="72">
        <v>0</v>
      </c>
      <c r="R11" s="71">
        <v>1</v>
      </c>
      <c r="S11" s="71">
        <v>0</v>
      </c>
      <c r="T11" s="71">
        <v>2</v>
      </c>
      <c r="U11" s="71">
        <v>2</v>
      </c>
      <c r="V11" s="71">
        <v>1</v>
      </c>
      <c r="W11" s="72">
        <v>0.5</v>
      </c>
      <c r="X11" s="72">
        <v>0.5</v>
      </c>
      <c r="Y11" s="83"/>
      <c r="Z11" s="83"/>
      <c r="AA11" s="83" t="s">
        <v>354</v>
      </c>
      <c r="AB11" s="91" t="s">
        <v>1445</v>
      </c>
      <c r="AC11" s="91" t="s">
        <v>1460</v>
      </c>
      <c r="AD11" s="83"/>
      <c r="AE11" s="83"/>
      <c r="AF11" s="83" t="s">
        <v>1809</v>
      </c>
      <c r="AG11" s="71">
        <v>0</v>
      </c>
      <c r="AH11" s="72">
        <v>0</v>
      </c>
      <c r="AI11" s="71">
        <v>0</v>
      </c>
      <c r="AJ11" s="72">
        <v>0</v>
      </c>
      <c r="AK11" s="71">
        <v>0</v>
      </c>
      <c r="AL11" s="72">
        <v>0</v>
      </c>
      <c r="AM11" s="71">
        <v>26</v>
      </c>
      <c r="AN11" s="72">
        <v>100</v>
      </c>
      <c r="AO11" s="71">
        <v>26</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5"/>
  <sheetViews>
    <sheetView workbookViewId="0" topLeftCell="A1">
      <selection activeCell="A2" sqref="A2"/>
    </sheetView>
  </sheetViews>
  <sheetFormatPr defaultColWidth="9.140625" defaultRowHeight="15"/>
  <cols>
    <col min="1" max="1" width="9.421875" style="1" bestFit="1" customWidth="1"/>
    <col min="2" max="2" width="23.140625" style="1" customWidth="1"/>
    <col min="3" max="3" width="11.57421875" style="0" bestFit="1" customWidth="1"/>
    <col min="4" max="4" width="9.140625" style="0" customWidth="1"/>
  </cols>
  <sheetData>
    <row r="1" spans="1:3" ht="15" customHeight="1">
      <c r="A1" s="10" t="s">
        <v>144</v>
      </c>
      <c r="B1" s="10" t="s">
        <v>5</v>
      </c>
      <c r="C1" s="10" t="s">
        <v>147</v>
      </c>
    </row>
    <row r="2" spans="1:3" ht="15">
      <c r="A2" s="83" t="s">
        <v>1193</v>
      </c>
      <c r="B2" s="91" t="s">
        <v>236</v>
      </c>
      <c r="C2" s="83">
        <f>VLOOKUP(GroupVertices[[#This Row],[Vertex]],Vertices[],MATCH("ID",Vertices[[#Headers],[Vertex]:[Vertex Content Word Count]],0),FALSE)</f>
        <v>86</v>
      </c>
    </row>
    <row r="3" spans="1:3" ht="15">
      <c r="A3" s="83" t="s">
        <v>1193</v>
      </c>
      <c r="B3" s="91" t="s">
        <v>323</v>
      </c>
      <c r="C3" s="83">
        <f>VLOOKUP(GroupVertices[[#This Row],[Vertex]],Vertices[],MATCH("ID",Vertices[[#Headers],[Vertex]:[Vertex Content Word Count]],0),FALSE)</f>
        <v>15</v>
      </c>
    </row>
    <row r="4" spans="1:3" ht="15">
      <c r="A4" s="83" t="s">
        <v>1193</v>
      </c>
      <c r="B4" s="91" t="s">
        <v>286</v>
      </c>
      <c r="C4" s="83">
        <f>VLOOKUP(GroupVertices[[#This Row],[Vertex]],Vertices[],MATCH("ID",Vertices[[#Headers],[Vertex]:[Vertex Content Word Count]],0),FALSE)</f>
        <v>14</v>
      </c>
    </row>
    <row r="5" spans="1:3" ht="15">
      <c r="A5" s="83" t="s">
        <v>1193</v>
      </c>
      <c r="B5" s="91" t="s">
        <v>315</v>
      </c>
      <c r="C5" s="83">
        <f>VLOOKUP(GroupVertices[[#This Row],[Vertex]],Vertices[],MATCH("ID",Vertices[[#Headers],[Vertex]:[Vertex Content Word Count]],0),FALSE)</f>
        <v>60</v>
      </c>
    </row>
    <row r="6" spans="1:3" ht="15">
      <c r="A6" s="83" t="s">
        <v>1193</v>
      </c>
      <c r="B6" s="91" t="s">
        <v>293</v>
      </c>
      <c r="C6" s="83">
        <f>VLOOKUP(GroupVertices[[#This Row],[Vertex]],Vertices[],MATCH("ID",Vertices[[#Headers],[Vertex]:[Vertex Content Word Count]],0),FALSE)</f>
        <v>53</v>
      </c>
    </row>
    <row r="7" spans="1:3" ht="15">
      <c r="A7" s="83" t="s">
        <v>1193</v>
      </c>
      <c r="B7" s="91" t="s">
        <v>294</v>
      </c>
      <c r="C7" s="83">
        <f>VLOOKUP(GroupVertices[[#This Row],[Vertex]],Vertices[],MATCH("ID",Vertices[[#Headers],[Vertex]:[Vertex Content Word Count]],0),FALSE)</f>
        <v>52</v>
      </c>
    </row>
    <row r="8" spans="1:3" ht="15">
      <c r="A8" s="83" t="s">
        <v>1193</v>
      </c>
      <c r="B8" s="91" t="s">
        <v>292</v>
      </c>
      <c r="C8" s="83">
        <f>VLOOKUP(GroupVertices[[#This Row],[Vertex]],Vertices[],MATCH("ID",Vertices[[#Headers],[Vertex]:[Vertex Content Word Count]],0),FALSE)</f>
        <v>51</v>
      </c>
    </row>
    <row r="9" spans="1:3" ht="15">
      <c r="A9" s="83" t="s">
        <v>1193</v>
      </c>
      <c r="B9" s="91" t="s">
        <v>303</v>
      </c>
      <c r="C9" s="83">
        <f>VLOOKUP(GroupVertices[[#This Row],[Vertex]],Vertices[],MATCH("ID",Vertices[[#Headers],[Vertex]:[Vertex Content Word Count]],0),FALSE)</f>
        <v>50</v>
      </c>
    </row>
    <row r="10" spans="1:3" ht="15">
      <c r="A10" s="83" t="s">
        <v>1193</v>
      </c>
      <c r="B10" s="91" t="s">
        <v>291</v>
      </c>
      <c r="C10" s="83">
        <f>VLOOKUP(GroupVertices[[#This Row],[Vertex]],Vertices[],MATCH("ID",Vertices[[#Headers],[Vertex]:[Vertex Content Word Count]],0),FALSE)</f>
        <v>49</v>
      </c>
    </row>
    <row r="11" spans="1:3" ht="15">
      <c r="A11" s="83" t="s">
        <v>1193</v>
      </c>
      <c r="B11" s="91" t="s">
        <v>283</v>
      </c>
      <c r="C11" s="83">
        <f>VLOOKUP(GroupVertices[[#This Row],[Vertex]],Vertices[],MATCH("ID",Vertices[[#Headers],[Vertex]:[Vertex Content Word Count]],0),FALSE)</f>
        <v>48</v>
      </c>
    </row>
    <row r="12" spans="1:3" ht="15">
      <c r="A12" s="83" t="s">
        <v>1193</v>
      </c>
      <c r="B12" s="91" t="s">
        <v>281</v>
      </c>
      <c r="C12" s="83">
        <f>VLOOKUP(GroupVertices[[#This Row],[Vertex]],Vertices[],MATCH("ID",Vertices[[#Headers],[Vertex]:[Vertex Content Word Count]],0),FALSE)</f>
        <v>47</v>
      </c>
    </row>
    <row r="13" spans="1:3" ht="15">
      <c r="A13" s="83" t="s">
        <v>1193</v>
      </c>
      <c r="B13" s="91" t="s">
        <v>280</v>
      </c>
      <c r="C13" s="83">
        <f>VLOOKUP(GroupVertices[[#This Row],[Vertex]],Vertices[],MATCH("ID",Vertices[[#Headers],[Vertex]:[Vertex Content Word Count]],0),FALSE)</f>
        <v>46</v>
      </c>
    </row>
    <row r="14" spans="1:3" ht="15">
      <c r="A14" s="83" t="s">
        <v>1193</v>
      </c>
      <c r="B14" s="91" t="s">
        <v>279</v>
      </c>
      <c r="C14" s="83">
        <f>VLOOKUP(GroupVertices[[#This Row],[Vertex]],Vertices[],MATCH("ID",Vertices[[#Headers],[Vertex]:[Vertex Content Word Count]],0),FALSE)</f>
        <v>44</v>
      </c>
    </row>
    <row r="15" spans="1:3" ht="15">
      <c r="A15" s="83" t="s">
        <v>1193</v>
      </c>
      <c r="B15" s="91" t="s">
        <v>278</v>
      </c>
      <c r="C15" s="83">
        <f>VLOOKUP(GroupVertices[[#This Row],[Vertex]],Vertices[],MATCH("ID",Vertices[[#Headers],[Vertex]:[Vertex Content Word Count]],0),FALSE)</f>
        <v>43</v>
      </c>
    </row>
    <row r="16" spans="1:3" ht="15">
      <c r="A16" s="83" t="s">
        <v>1193</v>
      </c>
      <c r="B16" s="91" t="s">
        <v>277</v>
      </c>
      <c r="C16" s="83">
        <f>VLOOKUP(GroupVertices[[#This Row],[Vertex]],Vertices[],MATCH("ID",Vertices[[#Headers],[Vertex]:[Vertex Content Word Count]],0),FALSE)</f>
        <v>42</v>
      </c>
    </row>
    <row r="17" spans="1:3" ht="15">
      <c r="A17" s="83" t="s">
        <v>1193</v>
      </c>
      <c r="B17" s="91" t="s">
        <v>273</v>
      </c>
      <c r="C17" s="83">
        <f>VLOOKUP(GroupVertices[[#This Row],[Vertex]],Vertices[],MATCH("ID",Vertices[[#Headers],[Vertex]:[Vertex Content Word Count]],0),FALSE)</f>
        <v>41</v>
      </c>
    </row>
    <row r="18" spans="1:3" ht="15">
      <c r="A18" s="83" t="s">
        <v>1193</v>
      </c>
      <c r="B18" s="91" t="s">
        <v>272</v>
      </c>
      <c r="C18" s="83">
        <f>VLOOKUP(GroupVertices[[#This Row],[Vertex]],Vertices[],MATCH("ID",Vertices[[#Headers],[Vertex]:[Vertex Content Word Count]],0),FALSE)</f>
        <v>40</v>
      </c>
    </row>
    <row r="19" spans="1:3" ht="15">
      <c r="A19" s="83" t="s">
        <v>1193</v>
      </c>
      <c r="B19" s="91" t="s">
        <v>271</v>
      </c>
      <c r="C19" s="83">
        <f>VLOOKUP(GroupVertices[[#This Row],[Vertex]],Vertices[],MATCH("ID",Vertices[[#Headers],[Vertex]:[Vertex Content Word Count]],0),FALSE)</f>
        <v>39</v>
      </c>
    </row>
    <row r="20" spans="1:3" ht="15">
      <c r="A20" s="83" t="s">
        <v>1193</v>
      </c>
      <c r="B20" s="91" t="s">
        <v>270</v>
      </c>
      <c r="C20" s="83">
        <f>VLOOKUP(GroupVertices[[#This Row],[Vertex]],Vertices[],MATCH("ID",Vertices[[#Headers],[Vertex]:[Vertex Content Word Count]],0),FALSE)</f>
        <v>38</v>
      </c>
    </row>
    <row r="21" spans="1:3" ht="15">
      <c r="A21" s="83" t="s">
        <v>1193</v>
      </c>
      <c r="B21" s="91" t="s">
        <v>269</v>
      </c>
      <c r="C21" s="83">
        <f>VLOOKUP(GroupVertices[[#This Row],[Vertex]],Vertices[],MATCH("ID",Vertices[[#Headers],[Vertex]:[Vertex Content Word Count]],0),FALSE)</f>
        <v>37</v>
      </c>
    </row>
    <row r="22" spans="1:3" ht="15">
      <c r="A22" s="83" t="s">
        <v>1193</v>
      </c>
      <c r="B22" s="91" t="s">
        <v>298</v>
      </c>
      <c r="C22" s="83">
        <f>VLOOKUP(GroupVertices[[#This Row],[Vertex]],Vertices[],MATCH("ID",Vertices[[#Headers],[Vertex]:[Vertex Content Word Count]],0),FALSE)</f>
        <v>36</v>
      </c>
    </row>
    <row r="23" spans="1:3" ht="15">
      <c r="A23" s="83" t="s">
        <v>1193</v>
      </c>
      <c r="B23" s="91" t="s">
        <v>282</v>
      </c>
      <c r="C23" s="83">
        <f>VLOOKUP(GroupVertices[[#This Row],[Vertex]],Vertices[],MATCH("ID",Vertices[[#Headers],[Vertex]:[Vertex Content Word Count]],0),FALSE)</f>
        <v>35</v>
      </c>
    </row>
    <row r="24" spans="1:3" ht="15">
      <c r="A24" s="83" t="s">
        <v>1193</v>
      </c>
      <c r="B24" s="91" t="s">
        <v>285</v>
      </c>
      <c r="C24" s="83">
        <f>VLOOKUP(GroupVertices[[#This Row],[Vertex]],Vertices[],MATCH("ID",Vertices[[#Headers],[Vertex]:[Vertex Content Word Count]],0),FALSE)</f>
        <v>34</v>
      </c>
    </row>
    <row r="25" spans="1:3" ht="15">
      <c r="A25" s="83" t="s">
        <v>1193</v>
      </c>
      <c r="B25" s="91" t="s">
        <v>268</v>
      </c>
      <c r="C25" s="83">
        <f>VLOOKUP(GroupVertices[[#This Row],[Vertex]],Vertices[],MATCH("ID",Vertices[[#Headers],[Vertex]:[Vertex Content Word Count]],0),FALSE)</f>
        <v>33</v>
      </c>
    </row>
    <row r="26" spans="1:3" ht="15">
      <c r="A26" s="83" t="s">
        <v>1193</v>
      </c>
      <c r="B26" s="91" t="s">
        <v>297</v>
      </c>
      <c r="C26" s="83">
        <f>VLOOKUP(GroupVertices[[#This Row],[Vertex]],Vertices[],MATCH("ID",Vertices[[#Headers],[Vertex]:[Vertex Content Word Count]],0),FALSE)</f>
        <v>32</v>
      </c>
    </row>
    <row r="27" spans="1:3" ht="15">
      <c r="A27" s="83" t="s">
        <v>1193</v>
      </c>
      <c r="B27" s="91" t="s">
        <v>267</v>
      </c>
      <c r="C27" s="83">
        <f>VLOOKUP(GroupVertices[[#This Row],[Vertex]],Vertices[],MATCH("ID",Vertices[[#Headers],[Vertex]:[Vertex Content Word Count]],0),FALSE)</f>
        <v>31</v>
      </c>
    </row>
    <row r="28" spans="1:3" ht="15">
      <c r="A28" s="83" t="s">
        <v>1193</v>
      </c>
      <c r="B28" s="91" t="s">
        <v>266</v>
      </c>
      <c r="C28" s="83">
        <f>VLOOKUP(GroupVertices[[#This Row],[Vertex]],Vertices[],MATCH("ID",Vertices[[#Headers],[Vertex]:[Vertex Content Word Count]],0),FALSE)</f>
        <v>30</v>
      </c>
    </row>
    <row r="29" spans="1:3" ht="15">
      <c r="A29" s="83" t="s">
        <v>1193</v>
      </c>
      <c r="B29" s="91" t="s">
        <v>234</v>
      </c>
      <c r="C29" s="83">
        <f>VLOOKUP(GroupVertices[[#This Row],[Vertex]],Vertices[],MATCH("ID",Vertices[[#Headers],[Vertex]:[Vertex Content Word Count]],0),FALSE)</f>
        <v>29</v>
      </c>
    </row>
    <row r="30" spans="1:3" ht="15">
      <c r="A30" s="83" t="s">
        <v>1193</v>
      </c>
      <c r="B30" s="91" t="s">
        <v>265</v>
      </c>
      <c r="C30" s="83">
        <f>VLOOKUP(GroupVertices[[#This Row],[Vertex]],Vertices[],MATCH("ID",Vertices[[#Headers],[Vertex]:[Vertex Content Word Count]],0),FALSE)</f>
        <v>28</v>
      </c>
    </row>
    <row r="31" spans="1:3" ht="15">
      <c r="A31" s="83" t="s">
        <v>1193</v>
      </c>
      <c r="B31" s="91" t="s">
        <v>264</v>
      </c>
      <c r="C31" s="83">
        <f>VLOOKUP(GroupVertices[[#This Row],[Vertex]],Vertices[],MATCH("ID",Vertices[[#Headers],[Vertex]:[Vertex Content Word Count]],0),FALSE)</f>
        <v>27</v>
      </c>
    </row>
    <row r="32" spans="1:3" ht="15">
      <c r="A32" s="83" t="s">
        <v>1193</v>
      </c>
      <c r="B32" s="91" t="s">
        <v>263</v>
      </c>
      <c r="C32" s="83">
        <f>VLOOKUP(GroupVertices[[#This Row],[Vertex]],Vertices[],MATCH("ID",Vertices[[#Headers],[Vertex]:[Vertex Content Word Count]],0),FALSE)</f>
        <v>26</v>
      </c>
    </row>
    <row r="33" spans="1:3" ht="15">
      <c r="A33" s="83" t="s">
        <v>1193</v>
      </c>
      <c r="B33" s="91" t="s">
        <v>262</v>
      </c>
      <c r="C33" s="83">
        <f>VLOOKUP(GroupVertices[[#This Row],[Vertex]],Vertices[],MATCH("ID",Vertices[[#Headers],[Vertex]:[Vertex Content Word Count]],0),FALSE)</f>
        <v>24</v>
      </c>
    </row>
    <row r="34" spans="1:3" ht="15">
      <c r="A34" s="83" t="s">
        <v>1193</v>
      </c>
      <c r="B34" s="91" t="s">
        <v>257</v>
      </c>
      <c r="C34" s="83">
        <f>VLOOKUP(GroupVertices[[#This Row],[Vertex]],Vertices[],MATCH("ID",Vertices[[#Headers],[Vertex]:[Vertex Content Word Count]],0),FALSE)</f>
        <v>23</v>
      </c>
    </row>
    <row r="35" spans="1:3" ht="15">
      <c r="A35" s="83" t="s">
        <v>1193</v>
      </c>
      <c r="B35" s="91" t="s">
        <v>256</v>
      </c>
      <c r="C35" s="83">
        <f>VLOOKUP(GroupVertices[[#This Row],[Vertex]],Vertices[],MATCH("ID",Vertices[[#Headers],[Vertex]:[Vertex Content Word Count]],0),FALSE)</f>
        <v>22</v>
      </c>
    </row>
    <row r="36" spans="1:3" ht="15">
      <c r="A36" s="83" t="s">
        <v>1193</v>
      </c>
      <c r="B36" s="91" t="s">
        <v>296</v>
      </c>
      <c r="C36" s="83">
        <f>VLOOKUP(GroupVertices[[#This Row],[Vertex]],Vertices[],MATCH("ID",Vertices[[#Headers],[Vertex]:[Vertex Content Word Count]],0),FALSE)</f>
        <v>21</v>
      </c>
    </row>
    <row r="37" spans="1:3" ht="15">
      <c r="A37" s="83" t="s">
        <v>1193</v>
      </c>
      <c r="B37" s="91" t="s">
        <v>254</v>
      </c>
      <c r="C37" s="83">
        <f>VLOOKUP(GroupVertices[[#This Row],[Vertex]],Vertices[],MATCH("ID",Vertices[[#Headers],[Vertex]:[Vertex Content Word Count]],0),FALSE)</f>
        <v>20</v>
      </c>
    </row>
    <row r="38" spans="1:3" ht="15">
      <c r="A38" s="83" t="s">
        <v>1193</v>
      </c>
      <c r="B38" s="91" t="s">
        <v>255</v>
      </c>
      <c r="C38" s="83">
        <f>VLOOKUP(GroupVertices[[#This Row],[Vertex]],Vertices[],MATCH("ID",Vertices[[#Headers],[Vertex]:[Vertex Content Word Count]],0),FALSE)</f>
        <v>19</v>
      </c>
    </row>
    <row r="39" spans="1:3" ht="15">
      <c r="A39" s="83" t="s">
        <v>1193</v>
      </c>
      <c r="B39" s="91" t="s">
        <v>290</v>
      </c>
      <c r="C39" s="83">
        <f>VLOOKUP(GroupVertices[[#This Row],[Vertex]],Vertices[],MATCH("ID",Vertices[[#Headers],[Vertex]:[Vertex Content Word Count]],0),FALSE)</f>
        <v>17</v>
      </c>
    </row>
    <row r="40" spans="1:3" ht="15">
      <c r="A40" s="83" t="s">
        <v>1193</v>
      </c>
      <c r="B40" s="91" t="s">
        <v>289</v>
      </c>
      <c r="C40" s="83">
        <f>VLOOKUP(GroupVertices[[#This Row],[Vertex]],Vertices[],MATCH("ID",Vertices[[#Headers],[Vertex]:[Vertex Content Word Count]],0),FALSE)</f>
        <v>16</v>
      </c>
    </row>
    <row r="41" spans="1:3" ht="15">
      <c r="A41" s="83" t="s">
        <v>1193</v>
      </c>
      <c r="B41" s="91" t="s">
        <v>288</v>
      </c>
      <c r="C41" s="83">
        <f>VLOOKUP(GroupVertices[[#This Row],[Vertex]],Vertices[],MATCH("ID",Vertices[[#Headers],[Vertex]:[Vertex Content Word Count]],0),FALSE)</f>
        <v>13</v>
      </c>
    </row>
    <row r="42" spans="1:3" ht="15">
      <c r="A42" s="83" t="s">
        <v>1194</v>
      </c>
      <c r="B42" s="91" t="s">
        <v>313</v>
      </c>
      <c r="C42" s="83">
        <f>VLOOKUP(GroupVertices[[#This Row],[Vertex]],Vertices[],MATCH("ID",Vertices[[#Headers],[Vertex]:[Vertex Content Word Count]],0),FALSE)</f>
        <v>73</v>
      </c>
    </row>
    <row r="43" spans="1:3" ht="15">
      <c r="A43" s="83" t="s">
        <v>1194</v>
      </c>
      <c r="B43" s="91" t="s">
        <v>295</v>
      </c>
      <c r="C43" s="83">
        <f>VLOOKUP(GroupVertices[[#This Row],[Vertex]],Vertices[],MATCH("ID",Vertices[[#Headers],[Vertex]:[Vertex Content Word Count]],0),FALSE)</f>
        <v>62</v>
      </c>
    </row>
    <row r="44" spans="1:3" ht="15">
      <c r="A44" s="83" t="s">
        <v>1194</v>
      </c>
      <c r="B44" s="91" t="s">
        <v>311</v>
      </c>
      <c r="C44" s="83">
        <f>VLOOKUP(GroupVertices[[#This Row],[Vertex]],Vertices[],MATCH("ID",Vertices[[#Headers],[Vertex]:[Vertex Content Word Count]],0),FALSE)</f>
        <v>72</v>
      </c>
    </row>
    <row r="45" spans="1:3" ht="15">
      <c r="A45" s="83" t="s">
        <v>1194</v>
      </c>
      <c r="B45" s="91" t="s">
        <v>310</v>
      </c>
      <c r="C45" s="83">
        <f>VLOOKUP(GroupVertices[[#This Row],[Vertex]],Vertices[],MATCH("ID",Vertices[[#Headers],[Vertex]:[Vertex Content Word Count]],0),FALSE)</f>
        <v>71</v>
      </c>
    </row>
    <row r="46" spans="1:3" ht="15">
      <c r="A46" s="83" t="s">
        <v>1194</v>
      </c>
      <c r="B46" s="91" t="s">
        <v>309</v>
      </c>
      <c r="C46" s="83">
        <f>VLOOKUP(GroupVertices[[#This Row],[Vertex]],Vertices[],MATCH("ID",Vertices[[#Headers],[Vertex]:[Vertex Content Word Count]],0),FALSE)</f>
        <v>70</v>
      </c>
    </row>
    <row r="47" spans="1:3" ht="15">
      <c r="A47" s="83" t="s">
        <v>1194</v>
      </c>
      <c r="B47" s="91" t="s">
        <v>308</v>
      </c>
      <c r="C47" s="83">
        <f>VLOOKUP(GroupVertices[[#This Row],[Vertex]],Vertices[],MATCH("ID",Vertices[[#Headers],[Vertex]:[Vertex Content Word Count]],0),FALSE)</f>
        <v>69</v>
      </c>
    </row>
    <row r="48" spans="1:3" ht="15">
      <c r="A48" s="83" t="s">
        <v>1194</v>
      </c>
      <c r="B48" s="91" t="s">
        <v>307</v>
      </c>
      <c r="C48" s="83">
        <f>VLOOKUP(GroupVertices[[#This Row],[Vertex]],Vertices[],MATCH("ID",Vertices[[#Headers],[Vertex]:[Vertex Content Word Count]],0),FALSE)</f>
        <v>68</v>
      </c>
    </row>
    <row r="49" spans="1:3" ht="15">
      <c r="A49" s="83" t="s">
        <v>1194</v>
      </c>
      <c r="B49" s="91" t="s">
        <v>305</v>
      </c>
      <c r="C49" s="83">
        <f>VLOOKUP(GroupVertices[[#This Row],[Vertex]],Vertices[],MATCH("ID",Vertices[[#Headers],[Vertex]:[Vertex Content Word Count]],0),FALSE)</f>
        <v>67</v>
      </c>
    </row>
    <row r="50" spans="1:3" ht="15">
      <c r="A50" s="83" t="s">
        <v>1194</v>
      </c>
      <c r="B50" s="91" t="s">
        <v>304</v>
      </c>
      <c r="C50" s="83">
        <f>VLOOKUP(GroupVertices[[#This Row],[Vertex]],Vertices[],MATCH("ID",Vertices[[#Headers],[Vertex]:[Vertex Content Word Count]],0),FALSE)</f>
        <v>66</v>
      </c>
    </row>
    <row r="51" spans="1:3" ht="15">
      <c r="A51" s="83" t="s">
        <v>1194</v>
      </c>
      <c r="B51" s="91" t="s">
        <v>302</v>
      </c>
      <c r="C51" s="83">
        <f>VLOOKUP(GroupVertices[[#This Row],[Vertex]],Vertices[],MATCH("ID",Vertices[[#Headers],[Vertex]:[Vertex Content Word Count]],0),FALSE)</f>
        <v>65</v>
      </c>
    </row>
    <row r="52" spans="1:3" ht="15">
      <c r="A52" s="83" t="s">
        <v>1194</v>
      </c>
      <c r="B52" s="91" t="s">
        <v>301</v>
      </c>
      <c r="C52" s="83">
        <f>VLOOKUP(GroupVertices[[#This Row],[Vertex]],Vertices[],MATCH("ID",Vertices[[#Headers],[Vertex]:[Vertex Content Word Count]],0),FALSE)</f>
        <v>64</v>
      </c>
    </row>
    <row r="53" spans="1:3" ht="15">
      <c r="A53" s="83" t="s">
        <v>1194</v>
      </c>
      <c r="B53" s="91" t="s">
        <v>300</v>
      </c>
      <c r="C53" s="83">
        <f>VLOOKUP(GroupVertices[[#This Row],[Vertex]],Vertices[],MATCH("ID",Vertices[[#Headers],[Vertex]:[Vertex Content Word Count]],0),FALSE)</f>
        <v>63</v>
      </c>
    </row>
    <row r="54" spans="1:3" ht="15">
      <c r="A54" s="83" t="s">
        <v>1194</v>
      </c>
      <c r="B54" s="91" t="s">
        <v>299</v>
      </c>
      <c r="C54" s="83">
        <f>VLOOKUP(GroupVertices[[#This Row],[Vertex]],Vertices[],MATCH("ID",Vertices[[#Headers],[Vertex]:[Vertex Content Word Count]],0),FALSE)</f>
        <v>61</v>
      </c>
    </row>
    <row r="55" spans="1:3" ht="15">
      <c r="A55" s="83" t="s">
        <v>1195</v>
      </c>
      <c r="B55" s="91" t="s">
        <v>241</v>
      </c>
      <c r="C55" s="83">
        <f>VLOOKUP(GroupVertices[[#This Row],[Vertex]],Vertices[],MATCH("ID",Vertices[[#Headers],[Vertex]:[Vertex Content Word Count]],0),FALSE)</f>
        <v>76</v>
      </c>
    </row>
    <row r="56" spans="1:3" ht="15">
      <c r="A56" s="83" t="s">
        <v>1195</v>
      </c>
      <c r="B56" s="91" t="s">
        <v>312</v>
      </c>
      <c r="C56" s="83">
        <f>VLOOKUP(GroupVertices[[#This Row],[Vertex]],Vertices[],MATCH("ID",Vertices[[#Headers],[Vertex]:[Vertex Content Word Count]],0),FALSE)</f>
        <v>85</v>
      </c>
    </row>
    <row r="57" spans="1:3" ht="15">
      <c r="A57" s="83" t="s">
        <v>1195</v>
      </c>
      <c r="B57" s="91" t="s">
        <v>240</v>
      </c>
      <c r="C57" s="83">
        <f>VLOOKUP(GroupVertices[[#This Row],[Vertex]],Vertices[],MATCH("ID",Vertices[[#Headers],[Vertex]:[Vertex Content Word Count]],0),FALSE)</f>
        <v>74</v>
      </c>
    </row>
    <row r="58" spans="1:3" ht="15">
      <c r="A58" s="83" t="s">
        <v>1195</v>
      </c>
      <c r="B58" s="91" t="s">
        <v>242</v>
      </c>
      <c r="C58" s="83">
        <f>VLOOKUP(GroupVertices[[#This Row],[Vertex]],Vertices[],MATCH("ID",Vertices[[#Headers],[Vertex]:[Vertex Content Word Count]],0),FALSE)</f>
        <v>84</v>
      </c>
    </row>
    <row r="59" spans="1:3" ht="15">
      <c r="A59" s="83" t="s">
        <v>1195</v>
      </c>
      <c r="B59" s="91" t="s">
        <v>276</v>
      </c>
      <c r="C59" s="83">
        <f>VLOOKUP(GroupVertices[[#This Row],[Vertex]],Vertices[],MATCH("ID",Vertices[[#Headers],[Vertex]:[Vertex Content Word Count]],0),FALSE)</f>
        <v>83</v>
      </c>
    </row>
    <row r="60" spans="1:3" ht="15">
      <c r="A60" s="83" t="s">
        <v>1195</v>
      </c>
      <c r="B60" s="91" t="s">
        <v>261</v>
      </c>
      <c r="C60" s="83">
        <f>VLOOKUP(GroupVertices[[#This Row],[Vertex]],Vertices[],MATCH("ID",Vertices[[#Headers],[Vertex]:[Vertex Content Word Count]],0),FALSE)</f>
        <v>82</v>
      </c>
    </row>
    <row r="61" spans="1:3" ht="15">
      <c r="A61" s="83" t="s">
        <v>1195</v>
      </c>
      <c r="B61" s="91" t="s">
        <v>306</v>
      </c>
      <c r="C61" s="83">
        <f>VLOOKUP(GroupVertices[[#This Row],[Vertex]],Vertices[],MATCH("ID",Vertices[[#Headers],[Vertex]:[Vertex Content Word Count]],0),FALSE)</f>
        <v>81</v>
      </c>
    </row>
    <row r="62" spans="1:3" ht="15">
      <c r="A62" s="83" t="s">
        <v>1195</v>
      </c>
      <c r="B62" s="91" t="s">
        <v>275</v>
      </c>
      <c r="C62" s="83">
        <f>VLOOKUP(GroupVertices[[#This Row],[Vertex]],Vertices[],MATCH("ID",Vertices[[#Headers],[Vertex]:[Vertex Content Word Count]],0),FALSE)</f>
        <v>80</v>
      </c>
    </row>
    <row r="63" spans="1:3" ht="15">
      <c r="A63" s="83" t="s">
        <v>1195</v>
      </c>
      <c r="B63" s="91" t="s">
        <v>243</v>
      </c>
      <c r="C63" s="83">
        <f>VLOOKUP(GroupVertices[[#This Row],[Vertex]],Vertices[],MATCH("ID",Vertices[[#Headers],[Vertex]:[Vertex Content Word Count]],0),FALSE)</f>
        <v>79</v>
      </c>
    </row>
    <row r="64" spans="1:3" ht="15">
      <c r="A64" s="83" t="s">
        <v>1195</v>
      </c>
      <c r="B64" s="91" t="s">
        <v>326</v>
      </c>
      <c r="C64" s="83">
        <f>VLOOKUP(GroupVertices[[#This Row],[Vertex]],Vertices[],MATCH("ID",Vertices[[#Headers],[Vertex]:[Vertex Content Word Count]],0),FALSE)</f>
        <v>78</v>
      </c>
    </row>
    <row r="65" spans="1:3" ht="15">
      <c r="A65" s="83" t="s">
        <v>1195</v>
      </c>
      <c r="B65" s="91" t="s">
        <v>274</v>
      </c>
      <c r="C65" s="83">
        <f>VLOOKUP(GroupVertices[[#This Row],[Vertex]],Vertices[],MATCH("ID",Vertices[[#Headers],[Vertex]:[Vertex Content Word Count]],0),FALSE)</f>
        <v>77</v>
      </c>
    </row>
    <row r="66" spans="1:3" ht="15">
      <c r="A66" s="83" t="s">
        <v>1195</v>
      </c>
      <c r="B66" s="91" t="s">
        <v>260</v>
      </c>
      <c r="C66" s="83">
        <f>VLOOKUP(GroupVertices[[#This Row],[Vertex]],Vertices[],MATCH("ID",Vertices[[#Headers],[Vertex]:[Vertex Content Word Count]],0),FALSE)</f>
        <v>75</v>
      </c>
    </row>
    <row r="67" spans="1:3" ht="15">
      <c r="A67" s="83" t="s">
        <v>1196</v>
      </c>
      <c r="B67" s="91" t="s">
        <v>322</v>
      </c>
      <c r="C67" s="83">
        <f>VLOOKUP(GroupVertices[[#This Row],[Vertex]],Vertices[],MATCH("ID",Vertices[[#Headers],[Vertex]:[Vertex Content Word Count]],0),FALSE)</f>
        <v>96</v>
      </c>
    </row>
    <row r="68" spans="1:3" ht="15">
      <c r="A68" s="83" t="s">
        <v>1196</v>
      </c>
      <c r="B68" s="91" t="s">
        <v>318</v>
      </c>
      <c r="C68" s="83">
        <f>VLOOKUP(GroupVertices[[#This Row],[Vertex]],Vertices[],MATCH("ID",Vertices[[#Headers],[Vertex]:[Vertex Content Word Count]],0),FALSE)</f>
        <v>89</v>
      </c>
    </row>
    <row r="69" spans="1:3" ht="15">
      <c r="A69" s="83" t="s">
        <v>1196</v>
      </c>
      <c r="B69" s="91" t="s">
        <v>321</v>
      </c>
      <c r="C69" s="83">
        <f>VLOOKUP(GroupVertices[[#This Row],[Vertex]],Vertices[],MATCH("ID",Vertices[[#Headers],[Vertex]:[Vertex Content Word Count]],0),FALSE)</f>
        <v>95</v>
      </c>
    </row>
    <row r="70" spans="1:3" ht="15">
      <c r="A70" s="83" t="s">
        <v>1196</v>
      </c>
      <c r="B70" s="91" t="s">
        <v>320</v>
      </c>
      <c r="C70" s="83">
        <f>VLOOKUP(GroupVertices[[#This Row],[Vertex]],Vertices[],MATCH("ID",Vertices[[#Headers],[Vertex]:[Vertex Content Word Count]],0),FALSE)</f>
        <v>93</v>
      </c>
    </row>
    <row r="71" spans="1:3" ht="15">
      <c r="A71" s="83" t="s">
        <v>1196</v>
      </c>
      <c r="B71" s="91" t="s">
        <v>319</v>
      </c>
      <c r="C71" s="83">
        <f>VLOOKUP(GroupVertices[[#This Row],[Vertex]],Vertices[],MATCH("ID",Vertices[[#Headers],[Vertex]:[Vertex Content Word Count]],0),FALSE)</f>
        <v>91</v>
      </c>
    </row>
    <row r="72" spans="1:3" ht="15">
      <c r="A72" s="83" t="s">
        <v>1196</v>
      </c>
      <c r="B72" s="91" t="s">
        <v>317</v>
      </c>
      <c r="C72" s="83">
        <f>VLOOKUP(GroupVertices[[#This Row],[Vertex]],Vertices[],MATCH("ID",Vertices[[#Headers],[Vertex]:[Vertex Content Word Count]],0),FALSE)</f>
        <v>90</v>
      </c>
    </row>
    <row r="73" spans="1:3" ht="15">
      <c r="A73" s="83" t="s">
        <v>1196</v>
      </c>
      <c r="B73" s="91" t="s">
        <v>316</v>
      </c>
      <c r="C73" s="83">
        <f>VLOOKUP(GroupVertices[[#This Row],[Vertex]],Vertices[],MATCH("ID",Vertices[[#Headers],[Vertex]:[Vertex Content Word Count]],0),FALSE)</f>
        <v>88</v>
      </c>
    </row>
    <row r="74" spans="1:3" ht="15">
      <c r="A74" s="83" t="s">
        <v>1197</v>
      </c>
      <c r="B74" s="91" t="s">
        <v>235</v>
      </c>
      <c r="C74" s="83">
        <f>VLOOKUP(GroupVertices[[#This Row],[Vertex]],Vertices[],MATCH("ID",Vertices[[#Headers],[Vertex]:[Vertex Content Word Count]],0),FALSE)</f>
        <v>59</v>
      </c>
    </row>
    <row r="75" spans="1:3" ht="15">
      <c r="A75" s="83" t="s">
        <v>1197</v>
      </c>
      <c r="B75" s="91" t="s">
        <v>259</v>
      </c>
      <c r="C75" s="83">
        <f>VLOOKUP(GroupVertices[[#This Row],[Vertex]],Vertices[],MATCH("ID",Vertices[[#Headers],[Vertex]:[Vertex Content Word Count]],0),FALSE)</f>
        <v>58</v>
      </c>
    </row>
    <row r="76" spans="1:3" ht="15">
      <c r="A76" s="83" t="s">
        <v>1197</v>
      </c>
      <c r="B76" s="91" t="s">
        <v>325</v>
      </c>
      <c r="C76" s="83">
        <f>VLOOKUP(GroupVertices[[#This Row],[Vertex]],Vertices[],MATCH("ID",Vertices[[#Headers],[Vertex]:[Vertex Content Word Count]],0),FALSE)</f>
        <v>57</v>
      </c>
    </row>
    <row r="77" spans="1:3" ht="15">
      <c r="A77" s="83" t="s">
        <v>1197</v>
      </c>
      <c r="B77" s="91" t="s">
        <v>324</v>
      </c>
      <c r="C77" s="83">
        <f>VLOOKUP(GroupVertices[[#This Row],[Vertex]],Vertices[],MATCH("ID",Vertices[[#Headers],[Vertex]:[Vertex Content Word Count]],0),FALSE)</f>
        <v>56</v>
      </c>
    </row>
    <row r="78" spans="1:3" ht="15">
      <c r="A78" s="83" t="s">
        <v>1197</v>
      </c>
      <c r="B78" s="91" t="s">
        <v>253</v>
      </c>
      <c r="C78" s="83">
        <f>VLOOKUP(GroupVertices[[#This Row],[Vertex]],Vertices[],MATCH("ID",Vertices[[#Headers],[Vertex]:[Vertex Content Word Count]],0),FALSE)</f>
        <v>55</v>
      </c>
    </row>
    <row r="79" spans="1:3" ht="15">
      <c r="A79" s="83" t="s">
        <v>1197</v>
      </c>
      <c r="B79" s="91" t="s">
        <v>252</v>
      </c>
      <c r="C79" s="83">
        <f>VLOOKUP(GroupVertices[[#This Row],[Vertex]],Vertices[],MATCH("ID",Vertices[[#Headers],[Vertex]:[Vertex Content Word Count]],0),FALSE)</f>
        <v>54</v>
      </c>
    </row>
    <row r="80" spans="1:3" ht="15">
      <c r="A80" s="83" t="s">
        <v>1198</v>
      </c>
      <c r="B80" s="91" t="s">
        <v>250</v>
      </c>
      <c r="C80" s="83">
        <f>VLOOKUP(GroupVertices[[#This Row],[Vertex]],Vertices[],MATCH("ID",Vertices[[#Headers],[Vertex]:[Vertex Content Word Count]],0),FALSE)</f>
        <v>45</v>
      </c>
    </row>
    <row r="81" spans="1:3" ht="15">
      <c r="A81" s="83" t="s">
        <v>1198</v>
      </c>
      <c r="B81" s="91" t="s">
        <v>314</v>
      </c>
      <c r="C81" s="83">
        <f>VLOOKUP(GroupVertices[[#This Row],[Vertex]],Vertices[],MATCH("ID",Vertices[[#Headers],[Vertex]:[Vertex Content Word Count]],0),FALSE)</f>
        <v>8</v>
      </c>
    </row>
    <row r="82" spans="1:3" ht="15">
      <c r="A82" s="83" t="s">
        <v>1198</v>
      </c>
      <c r="B82" s="91" t="s">
        <v>249</v>
      </c>
      <c r="C82" s="83">
        <f>VLOOKUP(GroupVertices[[#This Row],[Vertex]],Vertices[],MATCH("ID",Vertices[[#Headers],[Vertex]:[Vertex Content Word Count]],0),FALSE)</f>
        <v>7</v>
      </c>
    </row>
    <row r="83" spans="1:3" ht="15">
      <c r="A83" s="83" t="s">
        <v>1198</v>
      </c>
      <c r="B83" s="91" t="s">
        <v>233</v>
      </c>
      <c r="C83" s="83">
        <f>VLOOKUP(GroupVertices[[#This Row],[Vertex]],Vertices[],MATCH("ID",Vertices[[#Headers],[Vertex]:[Vertex Content Word Count]],0),FALSE)</f>
        <v>10</v>
      </c>
    </row>
    <row r="84" spans="1:3" ht="15">
      <c r="A84" s="83" t="s">
        <v>1198</v>
      </c>
      <c r="B84" s="91" t="s">
        <v>248</v>
      </c>
      <c r="C84" s="83">
        <f>VLOOKUP(GroupVertices[[#This Row],[Vertex]],Vertices[],MATCH("ID",Vertices[[#Headers],[Vertex]:[Vertex Content Word Count]],0),FALSE)</f>
        <v>9</v>
      </c>
    </row>
    <row r="85" spans="1:3" ht="15">
      <c r="A85" s="83" t="s">
        <v>1198</v>
      </c>
      <c r="B85" s="91" t="s">
        <v>247</v>
      </c>
      <c r="C85" s="83">
        <f>VLOOKUP(GroupVertices[[#This Row],[Vertex]],Vertices[],MATCH("ID",Vertices[[#Headers],[Vertex]:[Vertex Content Word Count]],0),FALSE)</f>
        <v>6</v>
      </c>
    </row>
    <row r="86" spans="1:3" ht="15">
      <c r="A86" s="83" t="s">
        <v>1199</v>
      </c>
      <c r="B86" s="91" t="s">
        <v>287</v>
      </c>
      <c r="C86" s="83">
        <f>VLOOKUP(GroupVertices[[#This Row],[Vertex]],Vertices[],MATCH("ID",Vertices[[#Headers],[Vertex]:[Vertex Content Word Count]],0),FALSE)</f>
        <v>18</v>
      </c>
    </row>
    <row r="87" spans="1:3" ht="15">
      <c r="A87" s="83" t="s">
        <v>1199</v>
      </c>
      <c r="B87" s="91" t="s">
        <v>258</v>
      </c>
      <c r="C87" s="83">
        <f>VLOOKUP(GroupVertices[[#This Row],[Vertex]],Vertices[],MATCH("ID",Vertices[[#Headers],[Vertex]:[Vertex Content Word Count]],0),FALSE)</f>
        <v>25</v>
      </c>
    </row>
    <row r="88" spans="1:3" ht="15">
      <c r="A88" s="83" t="s">
        <v>1199</v>
      </c>
      <c r="B88" s="91" t="s">
        <v>237</v>
      </c>
      <c r="C88" s="83">
        <f>VLOOKUP(GroupVertices[[#This Row],[Vertex]],Vertices[],MATCH("ID",Vertices[[#Headers],[Vertex]:[Vertex Content Word Count]],0),FALSE)</f>
        <v>87</v>
      </c>
    </row>
    <row r="89" spans="1:3" ht="15">
      <c r="A89" s="83" t="s">
        <v>1199</v>
      </c>
      <c r="B89" s="91" t="s">
        <v>238</v>
      </c>
      <c r="C89" s="83">
        <f>VLOOKUP(GroupVertices[[#This Row],[Vertex]],Vertices[],MATCH("ID",Vertices[[#Headers],[Vertex]:[Vertex Content Word Count]],0),FALSE)</f>
        <v>92</v>
      </c>
    </row>
    <row r="90" spans="1:3" ht="15">
      <c r="A90" s="83" t="s">
        <v>1199</v>
      </c>
      <c r="B90" s="91" t="s">
        <v>239</v>
      </c>
      <c r="C90" s="83">
        <f>VLOOKUP(GroupVertices[[#This Row],[Vertex]],Vertices[],MATCH("ID",Vertices[[#Headers],[Vertex]:[Vertex Content Word Count]],0),FALSE)</f>
        <v>94</v>
      </c>
    </row>
    <row r="91" spans="1:3" ht="15">
      <c r="A91" s="83" t="s">
        <v>1732</v>
      </c>
      <c r="B91" s="91" t="s">
        <v>246</v>
      </c>
      <c r="C91" s="83">
        <f>VLOOKUP(GroupVertices[[#This Row],[Vertex]],Vertices[],MATCH("ID",Vertices[[#Headers],[Vertex]:[Vertex Content Word Count]],0),FALSE)</f>
        <v>5</v>
      </c>
    </row>
    <row r="92" spans="1:3" ht="15">
      <c r="A92" s="83" t="s">
        <v>1732</v>
      </c>
      <c r="B92" s="91" t="s">
        <v>244</v>
      </c>
      <c r="C92" s="83">
        <f>VLOOKUP(GroupVertices[[#This Row],[Vertex]],Vertices[],MATCH("ID",Vertices[[#Headers],[Vertex]:[Vertex Content Word Count]],0),FALSE)</f>
        <v>4</v>
      </c>
    </row>
    <row r="93" spans="1:3" ht="15">
      <c r="A93" s="83" t="s">
        <v>1732</v>
      </c>
      <c r="B93" s="91" t="s">
        <v>245</v>
      </c>
      <c r="C93" s="83">
        <f>VLOOKUP(GroupVertices[[#This Row],[Vertex]],Vertices[],MATCH("ID",Vertices[[#Headers],[Vertex]:[Vertex Content Word Count]],0),FALSE)</f>
        <v>3</v>
      </c>
    </row>
    <row r="94" spans="1:3" ht="15">
      <c r="A94" s="83" t="s">
        <v>1733</v>
      </c>
      <c r="B94" s="91" t="s">
        <v>251</v>
      </c>
      <c r="C94" s="83">
        <f>VLOOKUP(GroupVertices[[#This Row],[Vertex]],Vertices[],MATCH("ID",Vertices[[#Headers],[Vertex]:[Vertex Content Word Count]],0),FALSE)</f>
        <v>12</v>
      </c>
    </row>
    <row r="95" spans="1:3" ht="15">
      <c r="A95" s="83" t="s">
        <v>1733</v>
      </c>
      <c r="B95" s="91" t="s">
        <v>284</v>
      </c>
      <c r="C95" s="83">
        <f>VLOOKUP(GroupVertices[[#This Row],[Vertex]],Vertices[],MATCH("ID",Vertices[[#Headers],[Vertex]:[Vertex Content Word Count]],0),FALSE)</f>
        <v>11</v>
      </c>
    </row>
  </sheetData>
  <dataValidations count="3" xWindow="58" yWindow="226">
    <dataValidation allowBlank="1" showInputMessage="1" showErrorMessage="1" promptTitle="Group Name" prompt="Enter the name of the group.  The group name must also be entered on the Groups worksheet." sqref="A2:A95"/>
    <dataValidation allowBlank="1" showInputMessage="1" showErrorMessage="1" promptTitle="Vertex Name" prompt="Enter the name of a vertex to include in the group." sqref="B2:B95"/>
    <dataValidation allowBlank="1" showInputMessage="1" promptTitle="Vertex ID" prompt="This is the value of the hidden ID cell in the Vertices worksheet.  It gets filled in by the items on the NodeXL, Analysis, Groups menu." sqref="C2:C9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0" t="s">
        <v>86</v>
      </c>
      <c r="G1" s="31" t="s">
        <v>87</v>
      </c>
      <c r="H1" s="30" t="s">
        <v>92</v>
      </c>
      <c r="I1" s="31" t="s">
        <v>93</v>
      </c>
      <c r="J1" s="30" t="s">
        <v>98</v>
      </c>
      <c r="K1" s="31" t="s">
        <v>99</v>
      </c>
      <c r="L1" s="30" t="s">
        <v>104</v>
      </c>
      <c r="M1" s="31" t="s">
        <v>105</v>
      </c>
      <c r="N1" s="30" t="s">
        <v>110</v>
      </c>
      <c r="O1" s="31" t="s">
        <v>111</v>
      </c>
      <c r="P1" s="31" t="s">
        <v>138</v>
      </c>
      <c r="Q1" s="31" t="s">
        <v>139</v>
      </c>
      <c r="R1" s="30" t="s">
        <v>116</v>
      </c>
      <c r="S1" s="30" t="s">
        <v>117</v>
      </c>
      <c r="T1" s="30" t="s">
        <v>122</v>
      </c>
      <c r="U1" s="31" t="s">
        <v>123</v>
      </c>
      <c r="W1" t="s">
        <v>127</v>
      </c>
      <c r="X1" t="s">
        <v>17</v>
      </c>
    </row>
    <row r="2" spans="1:24" ht="15.75" thickTop="1">
      <c r="A2" s="64" t="s">
        <v>1213</v>
      </c>
      <c r="B2" s="64" t="s">
        <v>1191</v>
      </c>
      <c r="D2" s="28">
        <f>MIN(Vertices[Degree])</f>
        <v>0</v>
      </c>
      <c r="E2">
        <f>COUNTIF(Vertices[Degree],"&gt;= "&amp;D2)-COUNTIF(Vertices[Degree],"&gt;="&amp;D3)</f>
        <v>0</v>
      </c>
      <c r="F2" s="32">
        <f>MIN(Vertices[In-Degree])</f>
        <v>0</v>
      </c>
      <c r="G2" s="33">
        <f>COUNTIF(Vertices[In-Degree],"&gt;= "&amp;F2)-COUNTIF(Vertices[In-Degree],"&gt;="&amp;F3)</f>
        <v>65</v>
      </c>
      <c r="H2" s="32">
        <f>MIN(Vertices[Out-Degree])</f>
        <v>0</v>
      </c>
      <c r="I2" s="33">
        <f>COUNTIF(Vertices[Out-Degree],"&gt;= "&amp;H2)-COUNTIF(Vertices[Out-Degree],"&gt;="&amp;H3)</f>
        <v>16</v>
      </c>
      <c r="J2" s="32">
        <f>MIN(Vertices[Betweenness Centrality])</f>
        <v>0</v>
      </c>
      <c r="K2" s="33">
        <f>COUNTIF(Vertices[Betweenness Centrality],"&gt;= "&amp;J2)-COUNTIF(Vertices[Betweenness Centrality],"&gt;="&amp;J3)</f>
        <v>88</v>
      </c>
      <c r="L2" s="32">
        <f>MIN(Vertices[Closeness Centrality])</f>
        <v>0</v>
      </c>
      <c r="M2" s="33">
        <f>COUNTIF(Vertices[Closeness Centrality],"&gt;= "&amp;L2)-COUNTIF(Vertices[Closeness Centrality],"&gt;="&amp;L3)</f>
        <v>58</v>
      </c>
      <c r="N2" s="32">
        <f>MIN(Vertices[Eigenvector Centrality])</f>
        <v>0</v>
      </c>
      <c r="O2" s="33">
        <f>COUNTIF(Vertices[Eigenvector Centrality],"&gt;= "&amp;N2)-COUNTIF(Vertices[Eigenvector Centrality],"&gt;="&amp;N3)</f>
        <v>41</v>
      </c>
      <c r="P2" s="32">
        <f>MIN(Vertices[PageRank])</f>
        <v>0.417464</v>
      </c>
      <c r="Q2" s="33">
        <f>COUNTIF(Vertices[PageRank],"&gt;= "&amp;P2)-COUNTIF(Vertices[PageRank],"&gt;="&amp;P3)</f>
        <v>63</v>
      </c>
      <c r="R2" s="32">
        <f>MIN(Vertices[Clustering Coefficient])</f>
        <v>0</v>
      </c>
      <c r="S2" s="38">
        <f>COUNTIF(Vertices[Clustering Coefficient],"&gt;= "&amp;R2)-COUNTIF(Vertices[Clustering Coefficient],"&gt;="&amp;R3)</f>
        <v>26</v>
      </c>
      <c r="T2" s="32" t="e">
        <f ca="1">MIN(INDIRECT(DynamicFilterSourceColumnRange))</f>
        <v>#REF!</v>
      </c>
      <c r="U2" s="33" t="e">
        <f aca="true" t="shared" si="0" ref="U2:U57">COUNTIF(INDIRECT(DynamicFilterSourceColumnRange),"&gt;= "&amp;T2)-COUNTIF(INDIRECT(DynamicFilterSourceColumnRange),"&gt;="&amp;T3)</f>
        <v>#REF!</v>
      </c>
      <c r="W2" t="s">
        <v>124</v>
      </c>
      <c r="X2">
        <f>ROWS(HistogramBins[Degree Bin])-1</f>
        <v>55</v>
      </c>
    </row>
    <row r="3" spans="1:24" ht="15">
      <c r="A3" s="117"/>
      <c r="B3" s="117"/>
      <c r="D3" s="28">
        <f aca="true" t="shared" si="1" ref="D3:D26">D2+($D$57-$D$2)/BinDivisor</f>
        <v>0</v>
      </c>
      <c r="E3">
        <f>COUNTIF(Vertices[Degree],"&gt;= "&amp;D3)-COUNTIF(Vertices[Degree],"&gt;="&amp;D4)</f>
        <v>0</v>
      </c>
      <c r="F3" s="34">
        <f aca="true" t="shared" si="2" ref="F3:F26">F2+($F$57-$F$2)/BinDivisor</f>
        <v>0.7818181818181819</v>
      </c>
      <c r="G3" s="35">
        <f>COUNTIF(Vertices[In-Degree],"&gt;= "&amp;F3)-COUNTIF(Vertices[In-Degree],"&gt;="&amp;F4)</f>
        <v>6</v>
      </c>
      <c r="H3" s="34">
        <f aca="true" t="shared" si="3" ref="H3:H26">H2+($H$57-$H$2)/BinDivisor</f>
        <v>0.2</v>
      </c>
      <c r="I3" s="35">
        <f>COUNTIF(Vertices[Out-Degree],"&gt;= "&amp;H3)-COUNTIF(Vertices[Out-Degree],"&gt;="&amp;H4)</f>
        <v>0</v>
      </c>
      <c r="J3" s="34">
        <f aca="true" t="shared" si="4" ref="J3:J26">J2+($J$57-$J$2)/BinDivisor</f>
        <v>21.8</v>
      </c>
      <c r="K3" s="35">
        <f>COUNTIF(Vertices[Betweenness Centrality],"&gt;= "&amp;J3)-COUNTIF(Vertices[Betweenness Centrality],"&gt;="&amp;J4)</f>
        <v>1</v>
      </c>
      <c r="L3" s="34">
        <f aca="true" t="shared" si="5" ref="L3:L26">L2+($L$57-$L$2)/BinDivisor</f>
        <v>0.01818181818181818</v>
      </c>
      <c r="M3" s="35">
        <f>COUNTIF(Vertices[Closeness Centrality],"&gt;= "&amp;L3)-COUNTIF(Vertices[Closeness Centrality],"&gt;="&amp;L4)</f>
        <v>0</v>
      </c>
      <c r="N3" s="34">
        <f aca="true" t="shared" si="6" ref="N3:N26">N2+($N$57-$N$2)/BinDivisor</f>
        <v>0.0017544727272727273</v>
      </c>
      <c r="O3" s="35">
        <f>COUNTIF(Vertices[Eigenvector Centrality],"&gt;= "&amp;N3)-COUNTIF(Vertices[Eigenvector Centrality],"&gt;="&amp;N4)</f>
        <v>9</v>
      </c>
      <c r="P3" s="34">
        <f aca="true" t="shared" si="7" ref="P3:P26">P2+($P$57-$P$2)/BinDivisor</f>
        <v>0.6013553090909091</v>
      </c>
      <c r="Q3" s="35">
        <f>COUNTIF(Vertices[PageRank],"&gt;= "&amp;P3)-COUNTIF(Vertices[PageRank],"&gt;="&amp;P4)</f>
        <v>11</v>
      </c>
      <c r="R3" s="34">
        <f aca="true" t="shared" si="8" ref="R3:R26">R2+($R$57-$R$2)/BinDivisor</f>
        <v>0.00909090909090909</v>
      </c>
      <c r="S3" s="39">
        <f>COUNTIF(Vertices[Clustering Coefficient],"&gt;= "&amp;R3)-COUNTIF(Vertices[Clustering Coefficient],"&gt;="&amp;R4)</f>
        <v>0</v>
      </c>
      <c r="T3" s="34" t="e">
        <f aca="true" t="shared" si="9" ref="T3:T26">T2+($T$57-$T$2)/BinDivisor</f>
        <v>#REF!</v>
      </c>
      <c r="U3" s="35" t="e">
        <f ca="1" t="shared" si="0"/>
        <v>#REF!</v>
      </c>
      <c r="W3" t="s">
        <v>125</v>
      </c>
      <c r="X3" t="s">
        <v>85</v>
      </c>
    </row>
    <row r="4" spans="1:24" ht="15">
      <c r="A4" s="64" t="s">
        <v>146</v>
      </c>
      <c r="B4" s="64">
        <v>94</v>
      </c>
      <c r="D4" s="28">
        <f t="shared" si="1"/>
        <v>0</v>
      </c>
      <c r="E4">
        <f>COUNTIF(Vertices[Degree],"&gt;= "&amp;D4)-COUNTIF(Vertices[Degree],"&gt;="&amp;D5)</f>
        <v>0</v>
      </c>
      <c r="F4" s="32">
        <f t="shared" si="2"/>
        <v>1.5636363636363637</v>
      </c>
      <c r="G4" s="33">
        <f>COUNTIF(Vertices[In-Degree],"&gt;= "&amp;F4)-COUNTIF(Vertices[In-Degree],"&gt;="&amp;F5)</f>
        <v>16</v>
      </c>
      <c r="H4" s="32">
        <f t="shared" si="3"/>
        <v>0.4</v>
      </c>
      <c r="I4" s="33">
        <f>COUNTIF(Vertices[Out-Degree],"&gt;= "&amp;H4)-COUNTIF(Vertices[Out-Degree],"&gt;="&amp;H5)</f>
        <v>0</v>
      </c>
      <c r="J4" s="32">
        <f t="shared" si="4"/>
        <v>43.6</v>
      </c>
      <c r="K4" s="33">
        <f>COUNTIF(Vertices[Betweenness Centrality],"&gt;= "&amp;J4)-COUNTIF(Vertices[Betweenness Centrality],"&gt;="&amp;J5)</f>
        <v>2</v>
      </c>
      <c r="L4" s="32">
        <f t="shared" si="5"/>
        <v>0.03636363636363636</v>
      </c>
      <c r="M4" s="33">
        <f>COUNTIF(Vertices[Closeness Centrality],"&gt;= "&amp;L4)-COUNTIF(Vertices[Closeness Centrality],"&gt;="&amp;L5)</f>
        <v>10</v>
      </c>
      <c r="N4" s="32">
        <f t="shared" si="6"/>
        <v>0.0035089454545454545</v>
      </c>
      <c r="O4" s="33">
        <f>COUNTIF(Vertices[Eigenvector Centrality],"&gt;= "&amp;N4)-COUNTIF(Vertices[Eigenvector Centrality],"&gt;="&amp;N5)</f>
        <v>0</v>
      </c>
      <c r="P4" s="32">
        <f t="shared" si="7"/>
        <v>0.7852466181818181</v>
      </c>
      <c r="Q4" s="33">
        <f>COUNTIF(Vertices[PageRank],"&gt;= "&amp;P4)-COUNTIF(Vertices[PageRank],"&gt;="&amp;P5)</f>
        <v>3</v>
      </c>
      <c r="R4" s="32">
        <f t="shared" si="8"/>
        <v>0.01818181818181818</v>
      </c>
      <c r="S4" s="38">
        <f>COUNTIF(Vertices[Clustering Coefficient],"&gt;= "&amp;R4)-COUNTIF(Vertices[Clustering Coefficient],"&gt;="&amp;R5)</f>
        <v>2</v>
      </c>
      <c r="T4" s="32" t="e">
        <f ca="1" t="shared" si="9"/>
        <v>#REF!</v>
      </c>
      <c r="U4" s="33" t="e">
        <f ca="1" t="shared" si="0"/>
        <v>#REF!</v>
      </c>
      <c r="W4" t="s">
        <v>126</v>
      </c>
      <c r="X4" t="s">
        <v>128</v>
      </c>
    </row>
    <row r="5" spans="1:21" ht="15">
      <c r="A5" s="117"/>
      <c r="B5" s="117"/>
      <c r="D5" s="28">
        <f t="shared" si="1"/>
        <v>0</v>
      </c>
      <c r="E5">
        <f>COUNTIF(Vertices[Degree],"&gt;= "&amp;D5)-COUNTIF(Vertices[Degree],"&gt;="&amp;D6)</f>
        <v>0</v>
      </c>
      <c r="F5" s="34">
        <f t="shared" si="2"/>
        <v>2.3454545454545457</v>
      </c>
      <c r="G5" s="35">
        <f>COUNTIF(Vertices[In-Degree],"&gt;= "&amp;F5)-COUNTIF(Vertices[In-Degree],"&gt;="&amp;F6)</f>
        <v>1</v>
      </c>
      <c r="H5" s="34">
        <f t="shared" si="3"/>
        <v>0.6000000000000001</v>
      </c>
      <c r="I5" s="35">
        <f>COUNTIF(Vertices[Out-Degree],"&gt;= "&amp;H5)-COUNTIF(Vertices[Out-Degree],"&gt;="&amp;H6)</f>
        <v>0</v>
      </c>
      <c r="J5" s="34">
        <f t="shared" si="4"/>
        <v>65.4</v>
      </c>
      <c r="K5" s="35">
        <f>COUNTIF(Vertices[Betweenness Centrality],"&gt;= "&amp;J5)-COUNTIF(Vertices[Betweenness Centrality],"&gt;="&amp;J6)</f>
        <v>0</v>
      </c>
      <c r="L5" s="34">
        <f t="shared" si="5"/>
        <v>0.05454545454545454</v>
      </c>
      <c r="M5" s="35">
        <f>COUNTIF(Vertices[Closeness Centrality],"&gt;= "&amp;L5)-COUNTIF(Vertices[Closeness Centrality],"&gt;="&amp;L6)</f>
        <v>0</v>
      </c>
      <c r="N5" s="34">
        <f t="shared" si="6"/>
        <v>0.005263418181818182</v>
      </c>
      <c r="O5" s="35">
        <f>COUNTIF(Vertices[Eigenvector Centrality],"&gt;= "&amp;N5)-COUNTIF(Vertices[Eigenvector Centrality],"&gt;="&amp;N6)</f>
        <v>0</v>
      </c>
      <c r="P5" s="34">
        <f t="shared" si="7"/>
        <v>0.9691379272727272</v>
      </c>
      <c r="Q5" s="35">
        <f>COUNTIF(Vertices[PageRank],"&gt;= "&amp;P5)-COUNTIF(Vertices[PageRank],"&gt;="&amp;P6)</f>
        <v>5</v>
      </c>
      <c r="R5" s="34">
        <f t="shared" si="8"/>
        <v>0.02727272727272727</v>
      </c>
      <c r="S5" s="39">
        <f>COUNTIF(Vertices[Clustering Coefficient],"&gt;= "&amp;R5)-COUNTIF(Vertices[Clustering Coefficient],"&gt;="&amp;R6)</f>
        <v>0</v>
      </c>
      <c r="T5" s="34" t="e">
        <f ca="1" t="shared" si="9"/>
        <v>#REF!</v>
      </c>
      <c r="U5" s="35" t="e">
        <f ca="1" t="shared" si="0"/>
        <v>#REF!</v>
      </c>
    </row>
    <row r="6" spans="1:21" ht="15">
      <c r="A6" s="64" t="s">
        <v>148</v>
      </c>
      <c r="B6" s="64">
        <v>152</v>
      </c>
      <c r="D6" s="28">
        <f t="shared" si="1"/>
        <v>0</v>
      </c>
      <c r="E6">
        <f>COUNTIF(Vertices[Degree],"&gt;= "&amp;D6)-COUNTIF(Vertices[Degree],"&gt;="&amp;D7)</f>
        <v>0</v>
      </c>
      <c r="F6" s="32">
        <f t="shared" si="2"/>
        <v>3.1272727272727274</v>
      </c>
      <c r="G6" s="33">
        <f>COUNTIF(Vertices[In-Degree],"&gt;= "&amp;F6)-COUNTIF(Vertices[In-Degree],"&gt;="&amp;F7)</f>
        <v>0</v>
      </c>
      <c r="H6" s="32">
        <f t="shared" si="3"/>
        <v>0.8</v>
      </c>
      <c r="I6" s="33">
        <f>COUNTIF(Vertices[Out-Degree],"&gt;= "&amp;H6)-COUNTIF(Vertices[Out-Degree],"&gt;="&amp;H7)</f>
        <v>0</v>
      </c>
      <c r="J6" s="32">
        <f t="shared" si="4"/>
        <v>87.2</v>
      </c>
      <c r="K6" s="33">
        <f>COUNTIF(Vertices[Betweenness Centrality],"&gt;= "&amp;J6)-COUNTIF(Vertices[Betweenness Centrality],"&gt;="&amp;J7)</f>
        <v>0</v>
      </c>
      <c r="L6" s="32">
        <f t="shared" si="5"/>
        <v>0.07272727272727272</v>
      </c>
      <c r="M6" s="33">
        <f>COUNTIF(Vertices[Closeness Centrality],"&gt;= "&amp;L6)-COUNTIF(Vertices[Closeness Centrality],"&gt;="&amp;L7)</f>
        <v>8</v>
      </c>
      <c r="N6" s="32">
        <f t="shared" si="6"/>
        <v>0.007017890909090909</v>
      </c>
      <c r="O6" s="33">
        <f>COUNTIF(Vertices[Eigenvector Centrality],"&gt;= "&amp;N6)-COUNTIF(Vertices[Eigenvector Centrality],"&gt;="&amp;N7)</f>
        <v>0</v>
      </c>
      <c r="P6" s="32">
        <f t="shared" si="7"/>
        <v>1.1530292363636363</v>
      </c>
      <c r="Q6" s="33">
        <f>COUNTIF(Vertices[PageRank],"&gt;= "&amp;P6)-COUNTIF(Vertices[PageRank],"&gt;="&amp;P7)</f>
        <v>1</v>
      </c>
      <c r="R6" s="32">
        <f t="shared" si="8"/>
        <v>0.03636363636363636</v>
      </c>
      <c r="S6" s="38">
        <f>COUNTIF(Vertices[Clustering Coefficient],"&gt;= "&amp;R6)-COUNTIF(Vertices[Clustering Coefficient],"&gt;="&amp;R7)</f>
        <v>1</v>
      </c>
      <c r="T6" s="32" t="e">
        <f ca="1" t="shared" si="9"/>
        <v>#REF!</v>
      </c>
      <c r="U6" s="33" t="e">
        <f ca="1" t="shared" si="0"/>
        <v>#REF!</v>
      </c>
    </row>
    <row r="7" spans="1:21" ht="15">
      <c r="A7" s="64" t="s">
        <v>149</v>
      </c>
      <c r="B7" s="64">
        <v>10</v>
      </c>
      <c r="D7" s="28">
        <f t="shared" si="1"/>
        <v>0</v>
      </c>
      <c r="E7">
        <f>COUNTIF(Vertices[Degree],"&gt;= "&amp;D7)-COUNTIF(Vertices[Degree],"&gt;="&amp;D8)</f>
        <v>0</v>
      </c>
      <c r="F7" s="34">
        <f t="shared" si="2"/>
        <v>3.909090909090909</v>
      </c>
      <c r="G7" s="35">
        <f>COUNTIF(Vertices[In-Degree],"&gt;= "&amp;F7)-COUNTIF(Vertices[In-Degree],"&gt;="&amp;F8)</f>
        <v>0</v>
      </c>
      <c r="H7" s="34">
        <f t="shared" si="3"/>
        <v>1</v>
      </c>
      <c r="I7" s="35">
        <f>COUNTIF(Vertices[Out-Degree],"&gt;= "&amp;H7)-COUNTIF(Vertices[Out-Degree],"&gt;="&amp;H8)</f>
        <v>26</v>
      </c>
      <c r="J7" s="34">
        <f t="shared" si="4"/>
        <v>109</v>
      </c>
      <c r="K7" s="35">
        <f>COUNTIF(Vertices[Betweenness Centrality],"&gt;= "&amp;J7)-COUNTIF(Vertices[Betweenness Centrality],"&gt;="&amp;J8)</f>
        <v>0</v>
      </c>
      <c r="L7" s="34">
        <f t="shared" si="5"/>
        <v>0.09090909090909091</v>
      </c>
      <c r="M7" s="35">
        <f>COUNTIF(Vertices[Closeness Centrality],"&gt;= "&amp;L7)-COUNTIF(Vertices[Closeness Centrality],"&gt;="&amp;L8)</f>
        <v>0</v>
      </c>
      <c r="N7" s="34">
        <f t="shared" si="6"/>
        <v>0.008772363636363637</v>
      </c>
      <c r="O7" s="35">
        <f>COUNTIF(Vertices[Eigenvector Centrality],"&gt;= "&amp;N7)-COUNTIF(Vertices[Eigenvector Centrality],"&gt;="&amp;N8)</f>
        <v>0</v>
      </c>
      <c r="P7" s="34">
        <f t="shared" si="7"/>
        <v>1.3369205454545454</v>
      </c>
      <c r="Q7" s="35">
        <f>COUNTIF(Vertices[PageRank],"&gt;= "&amp;P7)-COUNTIF(Vertices[PageRank],"&gt;="&amp;P8)</f>
        <v>0</v>
      </c>
      <c r="R7" s="34">
        <f t="shared" si="8"/>
        <v>0.045454545454545456</v>
      </c>
      <c r="S7" s="39">
        <f>COUNTIF(Vertices[Clustering Coefficient],"&gt;= "&amp;R7)-COUNTIF(Vertices[Clustering Coefficient],"&gt;="&amp;R8)</f>
        <v>0</v>
      </c>
      <c r="T7" s="34" t="e">
        <f ca="1" t="shared" si="9"/>
        <v>#REF!</v>
      </c>
      <c r="U7" s="35" t="e">
        <f ca="1" t="shared" si="0"/>
        <v>#REF!</v>
      </c>
    </row>
    <row r="8" spans="1:21" ht="15">
      <c r="A8" s="64" t="s">
        <v>150</v>
      </c>
      <c r="B8" s="64">
        <v>162</v>
      </c>
      <c r="D8" s="28">
        <f t="shared" si="1"/>
        <v>0</v>
      </c>
      <c r="E8">
        <f>COUNTIF(Vertices[Degree],"&gt;= "&amp;D8)-COUNTIF(Vertices[Degree],"&gt;="&amp;D9)</f>
        <v>0</v>
      </c>
      <c r="F8" s="32">
        <f t="shared" si="2"/>
        <v>4.690909090909091</v>
      </c>
      <c r="G8" s="33">
        <f>COUNTIF(Vertices[In-Degree],"&gt;= "&amp;F8)-COUNTIF(Vertices[In-Degree],"&gt;="&amp;F9)</f>
        <v>2</v>
      </c>
      <c r="H8" s="32">
        <f t="shared" si="3"/>
        <v>1.2</v>
      </c>
      <c r="I8" s="33">
        <f>COUNTIF(Vertices[Out-Degree],"&gt;= "&amp;H8)-COUNTIF(Vertices[Out-Degree],"&gt;="&amp;H9)</f>
        <v>0</v>
      </c>
      <c r="J8" s="32">
        <f t="shared" si="4"/>
        <v>130.8</v>
      </c>
      <c r="K8" s="33">
        <f>COUNTIF(Vertices[Betweenness Centrality],"&gt;= "&amp;J8)-COUNTIF(Vertices[Betweenness Centrality],"&gt;="&amp;J9)</f>
        <v>0</v>
      </c>
      <c r="L8" s="32">
        <f t="shared" si="5"/>
        <v>0.1090909090909091</v>
      </c>
      <c r="M8" s="33">
        <f>COUNTIF(Vertices[Closeness Centrality],"&gt;= "&amp;L8)-COUNTIF(Vertices[Closeness Centrality],"&gt;="&amp;L9)</f>
        <v>8</v>
      </c>
      <c r="N8" s="32">
        <f t="shared" si="6"/>
        <v>0.010526836363636365</v>
      </c>
      <c r="O8" s="33">
        <f>COUNTIF(Vertices[Eigenvector Centrality],"&gt;= "&amp;N8)-COUNTIF(Vertices[Eigenvector Centrality],"&gt;="&amp;N9)</f>
        <v>0</v>
      </c>
      <c r="P8" s="32">
        <f t="shared" si="7"/>
        <v>1.5208118545454545</v>
      </c>
      <c r="Q8" s="33">
        <f>COUNTIF(Vertices[PageRank],"&gt;= "&amp;P8)-COUNTIF(Vertices[PageRank],"&gt;="&amp;P9)</f>
        <v>3</v>
      </c>
      <c r="R8" s="32">
        <f t="shared" si="8"/>
        <v>0.05454545454545455</v>
      </c>
      <c r="S8" s="38">
        <f>COUNTIF(Vertices[Clustering Coefficient],"&gt;= "&amp;R8)-COUNTIF(Vertices[Clustering Coefficient],"&gt;="&amp;R9)</f>
        <v>0</v>
      </c>
      <c r="T8" s="32" t="e">
        <f ca="1" t="shared" si="9"/>
        <v>#REF!</v>
      </c>
      <c r="U8" s="33" t="e">
        <f ca="1" t="shared" si="0"/>
        <v>#REF!</v>
      </c>
    </row>
    <row r="9" spans="1:21" ht="15">
      <c r="A9" s="117"/>
      <c r="B9" s="117"/>
      <c r="D9" s="28">
        <f t="shared" si="1"/>
        <v>0</v>
      </c>
      <c r="E9">
        <f>COUNTIF(Vertices[Degree],"&gt;= "&amp;D9)-COUNTIF(Vertices[Degree],"&gt;="&amp;D10)</f>
        <v>0</v>
      </c>
      <c r="F9" s="34">
        <f t="shared" si="2"/>
        <v>5.4727272727272736</v>
      </c>
      <c r="G9" s="35">
        <f>COUNTIF(Vertices[In-Degree],"&gt;= "&amp;F9)-COUNTIF(Vertices[In-Degree],"&gt;="&amp;F10)</f>
        <v>0</v>
      </c>
      <c r="H9" s="34">
        <f t="shared" si="3"/>
        <v>1.4</v>
      </c>
      <c r="I9" s="35">
        <f>COUNTIF(Vertices[Out-Degree],"&gt;= "&amp;H9)-COUNTIF(Vertices[Out-Degree],"&gt;="&amp;H10)</f>
        <v>0</v>
      </c>
      <c r="J9" s="34">
        <f t="shared" si="4"/>
        <v>152.60000000000002</v>
      </c>
      <c r="K9" s="35">
        <f>COUNTIF(Vertices[Betweenness Centrality],"&gt;= "&amp;J9)-COUNTIF(Vertices[Betweenness Centrality],"&gt;="&amp;J10)</f>
        <v>0</v>
      </c>
      <c r="L9" s="34">
        <f t="shared" si="5"/>
        <v>0.1272727272727273</v>
      </c>
      <c r="M9" s="35">
        <f>COUNTIF(Vertices[Closeness Centrality],"&gt;= "&amp;L9)-COUNTIF(Vertices[Closeness Centrality],"&gt;="&amp;L10)</f>
        <v>0</v>
      </c>
      <c r="N9" s="34">
        <f t="shared" si="6"/>
        <v>0.012281309090909093</v>
      </c>
      <c r="O9" s="35">
        <f>COUNTIF(Vertices[Eigenvector Centrality],"&gt;= "&amp;N9)-COUNTIF(Vertices[Eigenvector Centrality],"&gt;="&amp;N10)</f>
        <v>0</v>
      </c>
      <c r="P9" s="34">
        <f t="shared" si="7"/>
        <v>1.7047031636363636</v>
      </c>
      <c r="Q9" s="35">
        <f>COUNTIF(Vertices[PageRank],"&gt;= "&amp;P9)-COUNTIF(Vertices[PageRank],"&gt;="&amp;P10)</f>
        <v>2</v>
      </c>
      <c r="R9" s="34">
        <f t="shared" si="8"/>
        <v>0.06363636363636364</v>
      </c>
      <c r="S9" s="39">
        <f>COUNTIF(Vertices[Clustering Coefficient],"&gt;= "&amp;R9)-COUNTIF(Vertices[Clustering Coefficient],"&gt;="&amp;R10)</f>
        <v>0</v>
      </c>
      <c r="T9" s="34" t="e">
        <f ca="1" t="shared" si="9"/>
        <v>#REF!</v>
      </c>
      <c r="U9" s="35" t="e">
        <f ca="1" t="shared" si="0"/>
        <v>#REF!</v>
      </c>
    </row>
    <row r="10" spans="1:21" ht="15">
      <c r="A10" s="64" t="s">
        <v>1214</v>
      </c>
      <c r="B10" s="64">
        <v>4</v>
      </c>
      <c r="D10" s="28">
        <f t="shared" si="1"/>
        <v>0</v>
      </c>
      <c r="E10">
        <f>COUNTIF(Vertices[Degree],"&gt;= "&amp;D10)-COUNTIF(Vertices[Degree],"&gt;="&amp;D11)</f>
        <v>0</v>
      </c>
      <c r="F10" s="32">
        <f t="shared" si="2"/>
        <v>6.254545454545456</v>
      </c>
      <c r="G10" s="33">
        <f>COUNTIF(Vertices[In-Degree],"&gt;= "&amp;F10)-COUNTIF(Vertices[In-Degree],"&gt;="&amp;F11)</f>
        <v>1</v>
      </c>
      <c r="H10" s="32">
        <f t="shared" si="3"/>
        <v>1.5999999999999999</v>
      </c>
      <c r="I10" s="33">
        <f>COUNTIF(Vertices[Out-Degree],"&gt;= "&amp;H10)-COUNTIF(Vertices[Out-Degree],"&gt;="&amp;H11)</f>
        <v>0</v>
      </c>
      <c r="J10" s="32">
        <f t="shared" si="4"/>
        <v>174.40000000000003</v>
      </c>
      <c r="K10" s="33">
        <f>COUNTIF(Vertices[Betweenness Centrality],"&gt;= "&amp;J10)-COUNTIF(Vertices[Betweenness Centrality],"&gt;="&amp;J11)</f>
        <v>0</v>
      </c>
      <c r="L10" s="32">
        <f t="shared" si="5"/>
        <v>0.14545454545454548</v>
      </c>
      <c r="M10" s="33">
        <f>COUNTIF(Vertices[Closeness Centrality],"&gt;= "&amp;L10)-COUNTIF(Vertices[Closeness Centrality],"&gt;="&amp;L11)</f>
        <v>0</v>
      </c>
      <c r="N10" s="32">
        <f t="shared" si="6"/>
        <v>0.014035781818181822</v>
      </c>
      <c r="O10" s="33">
        <f>COUNTIF(Vertices[Eigenvector Centrality],"&gt;= "&amp;N10)-COUNTIF(Vertices[Eigenvector Centrality],"&gt;="&amp;N11)</f>
        <v>0</v>
      </c>
      <c r="P10" s="32">
        <f t="shared" si="7"/>
        <v>1.8885944727272728</v>
      </c>
      <c r="Q10" s="33">
        <f>COUNTIF(Vertices[PageRank],"&gt;= "&amp;P10)-COUNTIF(Vertices[PageRank],"&gt;="&amp;P11)</f>
        <v>0</v>
      </c>
      <c r="R10" s="32">
        <f t="shared" si="8"/>
        <v>0.07272727272727274</v>
      </c>
      <c r="S10" s="38">
        <f>COUNTIF(Vertices[Clustering Coefficient],"&gt;= "&amp;R10)-COUNTIF(Vertices[Clustering Coefficient],"&gt;="&amp;R11)</f>
        <v>0</v>
      </c>
      <c r="T10" s="32" t="e">
        <f ca="1" t="shared" si="9"/>
        <v>#REF!</v>
      </c>
      <c r="U10" s="33" t="e">
        <f ca="1" t="shared" si="0"/>
        <v>#REF!</v>
      </c>
    </row>
    <row r="11" spans="1:21" ht="15">
      <c r="A11" s="117"/>
      <c r="B11" s="117"/>
      <c r="D11" s="28">
        <f t="shared" si="1"/>
        <v>0</v>
      </c>
      <c r="E11">
        <f>COUNTIF(Vertices[Degree],"&gt;= "&amp;D11)-COUNTIF(Vertices[Degree],"&gt;="&amp;D12)</f>
        <v>0</v>
      </c>
      <c r="F11" s="34">
        <f t="shared" si="2"/>
        <v>7.036363636363638</v>
      </c>
      <c r="G11" s="35">
        <f>COUNTIF(Vertices[In-Degree],"&gt;= "&amp;F11)-COUNTIF(Vertices[In-Degree],"&gt;="&amp;F12)</f>
        <v>0</v>
      </c>
      <c r="H11" s="34">
        <f t="shared" si="3"/>
        <v>1.7999999999999998</v>
      </c>
      <c r="I11" s="35">
        <f>COUNTIF(Vertices[Out-Degree],"&gt;= "&amp;H11)-COUNTIF(Vertices[Out-Degree],"&gt;="&amp;H12)</f>
        <v>0</v>
      </c>
      <c r="J11" s="34">
        <f t="shared" si="4"/>
        <v>196.20000000000005</v>
      </c>
      <c r="K11" s="35">
        <f>COUNTIF(Vertices[Betweenness Centrality],"&gt;= "&amp;J11)-COUNTIF(Vertices[Betweenness Centrality],"&gt;="&amp;J12)</f>
        <v>0</v>
      </c>
      <c r="L11" s="34">
        <f t="shared" si="5"/>
        <v>0.16363636363636366</v>
      </c>
      <c r="M11" s="35">
        <f>COUNTIF(Vertices[Closeness Centrality],"&gt;= "&amp;L11)-COUNTIF(Vertices[Closeness Centrality],"&gt;="&amp;L12)</f>
        <v>1</v>
      </c>
      <c r="N11" s="34">
        <f t="shared" si="6"/>
        <v>0.01579025454545455</v>
      </c>
      <c r="O11" s="35">
        <f>COUNTIF(Vertices[Eigenvector Centrality],"&gt;= "&amp;N11)-COUNTIF(Vertices[Eigenvector Centrality],"&gt;="&amp;N12)</f>
        <v>0</v>
      </c>
      <c r="P11" s="34">
        <f t="shared" si="7"/>
        <v>2.0724857818181817</v>
      </c>
      <c r="Q11" s="35">
        <f>COUNTIF(Vertices[PageRank],"&gt;= "&amp;P11)-COUNTIF(Vertices[PageRank],"&gt;="&amp;P12)</f>
        <v>0</v>
      </c>
      <c r="R11" s="34">
        <f t="shared" si="8"/>
        <v>0.08181818181818183</v>
      </c>
      <c r="S11" s="39">
        <f>COUNTIF(Vertices[Clustering Coefficient],"&gt;= "&amp;R11)-COUNTIF(Vertices[Clustering Coefficient],"&gt;="&amp;R12)</f>
        <v>0</v>
      </c>
      <c r="T11" s="34" t="e">
        <f ca="1" t="shared" si="9"/>
        <v>#REF!</v>
      </c>
      <c r="U11" s="35" t="e">
        <f ca="1" t="shared" si="0"/>
        <v>#REF!</v>
      </c>
    </row>
    <row r="12" spans="1:21" ht="15">
      <c r="A12" s="64" t="s">
        <v>327</v>
      </c>
      <c r="B12" s="64">
        <v>74</v>
      </c>
      <c r="D12" s="28">
        <f t="shared" si="1"/>
        <v>0</v>
      </c>
      <c r="E12">
        <f>COUNTIF(Vertices[Degree],"&gt;= "&amp;D12)-COUNTIF(Vertices[Degree],"&gt;="&amp;D13)</f>
        <v>0</v>
      </c>
      <c r="F12" s="32">
        <f t="shared" si="2"/>
        <v>7.81818181818182</v>
      </c>
      <c r="G12" s="33">
        <f>COUNTIF(Vertices[In-Degree],"&gt;= "&amp;F12)-COUNTIF(Vertices[In-Degree],"&gt;="&amp;F13)</f>
        <v>0</v>
      </c>
      <c r="H12" s="32">
        <f t="shared" si="3"/>
        <v>1.9999999999999998</v>
      </c>
      <c r="I12" s="33">
        <f>COUNTIF(Vertices[Out-Degree],"&gt;= "&amp;H12)-COUNTIF(Vertices[Out-Degree],"&gt;="&amp;H13)</f>
        <v>44</v>
      </c>
      <c r="J12" s="32">
        <f t="shared" si="4"/>
        <v>218.00000000000006</v>
      </c>
      <c r="K12" s="33">
        <f>COUNTIF(Vertices[Betweenness Centrality],"&gt;= "&amp;J12)-COUNTIF(Vertices[Betweenness Centrality],"&gt;="&amp;J13)</f>
        <v>0</v>
      </c>
      <c r="L12" s="32">
        <f t="shared" si="5"/>
        <v>0.18181818181818185</v>
      </c>
      <c r="M12" s="33">
        <f>COUNTIF(Vertices[Closeness Centrality],"&gt;= "&amp;L12)-COUNTIF(Vertices[Closeness Centrality],"&gt;="&amp;L13)</f>
        <v>0</v>
      </c>
      <c r="N12" s="32">
        <f t="shared" si="6"/>
        <v>0.017544727272727278</v>
      </c>
      <c r="O12" s="33">
        <f>COUNTIF(Vertices[Eigenvector Centrality],"&gt;= "&amp;N12)-COUNTIF(Vertices[Eigenvector Centrality],"&gt;="&amp;N13)</f>
        <v>38</v>
      </c>
      <c r="P12" s="32">
        <f t="shared" si="7"/>
        <v>2.2563770909090906</v>
      </c>
      <c r="Q12" s="33">
        <f>COUNTIF(Vertices[PageRank],"&gt;= "&amp;P12)-COUNTIF(Vertices[PageRank],"&gt;="&amp;P13)</f>
        <v>0</v>
      </c>
      <c r="R12" s="32">
        <f t="shared" si="8"/>
        <v>0.09090909090909093</v>
      </c>
      <c r="S12" s="38">
        <f>COUNTIF(Vertices[Clustering Coefficient],"&gt;= "&amp;R12)-COUNTIF(Vertices[Clustering Coefficient],"&gt;="&amp;R13)</f>
        <v>2</v>
      </c>
      <c r="T12" s="32" t="e">
        <f ca="1" t="shared" si="9"/>
        <v>#REF!</v>
      </c>
      <c r="U12" s="33" t="e">
        <f ca="1" t="shared" si="0"/>
        <v>#REF!</v>
      </c>
    </row>
    <row r="13" spans="1:21" ht="15">
      <c r="A13" s="64" t="s">
        <v>197</v>
      </c>
      <c r="B13" s="64">
        <v>11</v>
      </c>
      <c r="D13" s="28">
        <f t="shared" si="1"/>
        <v>0</v>
      </c>
      <c r="E13">
        <f>COUNTIF(Vertices[Degree],"&gt;= "&amp;D13)-COUNTIF(Vertices[Degree],"&gt;="&amp;D14)</f>
        <v>0</v>
      </c>
      <c r="F13" s="34">
        <f t="shared" si="2"/>
        <v>8.600000000000001</v>
      </c>
      <c r="G13" s="35">
        <f>COUNTIF(Vertices[In-Degree],"&gt;= "&amp;F13)-COUNTIF(Vertices[In-Degree],"&gt;="&amp;F14)</f>
        <v>0</v>
      </c>
      <c r="H13" s="34">
        <f t="shared" si="3"/>
        <v>2.1999999999999997</v>
      </c>
      <c r="I13" s="35">
        <f>COUNTIF(Vertices[Out-Degree],"&gt;= "&amp;H13)-COUNTIF(Vertices[Out-Degree],"&gt;="&amp;H14)</f>
        <v>0</v>
      </c>
      <c r="J13" s="34">
        <f t="shared" si="4"/>
        <v>239.80000000000007</v>
      </c>
      <c r="K13" s="35">
        <f>COUNTIF(Vertices[Betweenness Centrality],"&gt;= "&amp;J13)-COUNTIF(Vertices[Betweenness Centrality],"&gt;="&amp;J14)</f>
        <v>0</v>
      </c>
      <c r="L13" s="34">
        <f t="shared" si="5"/>
        <v>0.20000000000000004</v>
      </c>
      <c r="M13" s="35">
        <f>COUNTIF(Vertices[Closeness Centrality],"&gt;= "&amp;L13)-COUNTIF(Vertices[Closeness Centrality],"&gt;="&amp;L14)</f>
        <v>4</v>
      </c>
      <c r="N13" s="34">
        <f t="shared" si="6"/>
        <v>0.019299200000000006</v>
      </c>
      <c r="O13" s="35">
        <f>COUNTIF(Vertices[Eigenvector Centrality],"&gt;= "&amp;N13)-COUNTIF(Vertices[Eigenvector Centrality],"&gt;="&amp;N14)</f>
        <v>0</v>
      </c>
      <c r="P13" s="34">
        <f t="shared" si="7"/>
        <v>2.4402683999999994</v>
      </c>
      <c r="Q13" s="35">
        <f>COUNTIF(Vertices[PageRank],"&gt;= "&amp;P13)-COUNTIF(Vertices[PageRank],"&gt;="&amp;P14)</f>
        <v>0</v>
      </c>
      <c r="R13" s="34">
        <f t="shared" si="8"/>
        <v>0.10000000000000002</v>
      </c>
      <c r="S13" s="39">
        <f>COUNTIF(Vertices[Clustering Coefficient],"&gt;= "&amp;R13)-COUNTIF(Vertices[Clustering Coefficient],"&gt;="&amp;R14)</f>
        <v>0</v>
      </c>
      <c r="T13" s="34" t="e">
        <f ca="1" t="shared" si="9"/>
        <v>#REF!</v>
      </c>
      <c r="U13" s="35" t="e">
        <f ca="1" t="shared" si="0"/>
        <v>#REF!</v>
      </c>
    </row>
    <row r="14" spans="1:21" ht="15">
      <c r="A14" s="64" t="s">
        <v>329</v>
      </c>
      <c r="B14" s="64">
        <v>68</v>
      </c>
      <c r="D14" s="28">
        <f t="shared" si="1"/>
        <v>0</v>
      </c>
      <c r="E14">
        <f>COUNTIF(Vertices[Degree],"&gt;= "&amp;D14)-COUNTIF(Vertices[Degree],"&gt;="&amp;D15)</f>
        <v>0</v>
      </c>
      <c r="F14" s="32">
        <f t="shared" si="2"/>
        <v>9.381818181818183</v>
      </c>
      <c r="G14" s="33">
        <f>COUNTIF(Vertices[In-Degree],"&gt;= "&amp;F14)-COUNTIF(Vertices[In-Degree],"&gt;="&amp;F15)</f>
        <v>0</v>
      </c>
      <c r="H14" s="32">
        <f t="shared" si="3"/>
        <v>2.4</v>
      </c>
      <c r="I14" s="33">
        <f>COUNTIF(Vertices[Out-Degree],"&gt;= "&amp;H14)-COUNTIF(Vertices[Out-Degree],"&gt;="&amp;H15)</f>
        <v>0</v>
      </c>
      <c r="J14" s="32">
        <f t="shared" si="4"/>
        <v>261.6000000000001</v>
      </c>
      <c r="K14" s="33">
        <f>COUNTIF(Vertices[Betweenness Centrality],"&gt;= "&amp;J14)-COUNTIF(Vertices[Betweenness Centrality],"&gt;="&amp;J15)</f>
        <v>0</v>
      </c>
      <c r="L14" s="32">
        <f t="shared" si="5"/>
        <v>0.21818181818181823</v>
      </c>
      <c r="M14" s="33">
        <f>COUNTIF(Vertices[Closeness Centrality],"&gt;= "&amp;L14)-COUNTIF(Vertices[Closeness Centrality],"&gt;="&amp;L15)</f>
        <v>0</v>
      </c>
      <c r="N14" s="32">
        <f t="shared" si="6"/>
        <v>0.021053672727272734</v>
      </c>
      <c r="O14" s="33">
        <f>COUNTIF(Vertices[Eigenvector Centrality],"&gt;= "&amp;N14)-COUNTIF(Vertices[Eigenvector Centrality],"&gt;="&amp;N15)</f>
        <v>3</v>
      </c>
      <c r="P14" s="32">
        <f t="shared" si="7"/>
        <v>2.6241597090909083</v>
      </c>
      <c r="Q14" s="33">
        <f>COUNTIF(Vertices[PageRank],"&gt;= "&amp;P14)-COUNTIF(Vertices[PageRank],"&gt;="&amp;P15)</f>
        <v>0</v>
      </c>
      <c r="R14" s="32">
        <f t="shared" si="8"/>
        <v>0.10909090909090911</v>
      </c>
      <c r="S14" s="38">
        <f>COUNTIF(Vertices[Clustering Coefficient],"&gt;= "&amp;R14)-COUNTIF(Vertices[Clustering Coefficient],"&gt;="&amp;R15)</f>
        <v>0</v>
      </c>
      <c r="T14" s="32" t="e">
        <f ca="1" t="shared" si="9"/>
        <v>#REF!</v>
      </c>
      <c r="U14" s="33" t="e">
        <f ca="1" t="shared" si="0"/>
        <v>#REF!</v>
      </c>
    </row>
    <row r="15" spans="1:21" ht="15">
      <c r="A15" s="64" t="s">
        <v>328</v>
      </c>
      <c r="B15" s="64">
        <v>9</v>
      </c>
      <c r="D15" s="28">
        <f t="shared" si="1"/>
        <v>0</v>
      </c>
      <c r="E15">
        <f>COUNTIF(Vertices[Degree],"&gt;= "&amp;D15)-COUNTIF(Vertices[Degree],"&gt;="&amp;D16)</f>
        <v>0</v>
      </c>
      <c r="F15" s="34">
        <f t="shared" si="2"/>
        <v>10.163636363636364</v>
      </c>
      <c r="G15" s="35">
        <f>COUNTIF(Vertices[In-Degree],"&gt;= "&amp;F15)-COUNTIF(Vertices[In-Degree],"&gt;="&amp;F16)</f>
        <v>0</v>
      </c>
      <c r="H15" s="34">
        <f t="shared" si="3"/>
        <v>2.6</v>
      </c>
      <c r="I15" s="35">
        <f>COUNTIF(Vertices[Out-Degree],"&gt;= "&amp;H15)-COUNTIF(Vertices[Out-Degree],"&gt;="&amp;H16)</f>
        <v>0</v>
      </c>
      <c r="J15" s="34">
        <f t="shared" si="4"/>
        <v>283.4000000000001</v>
      </c>
      <c r="K15" s="35">
        <f>COUNTIF(Vertices[Betweenness Centrality],"&gt;= "&amp;J15)-COUNTIF(Vertices[Betweenness Centrality],"&gt;="&amp;J16)</f>
        <v>0</v>
      </c>
      <c r="L15" s="34">
        <f t="shared" si="5"/>
        <v>0.23636363636363641</v>
      </c>
      <c r="M15" s="35">
        <f>COUNTIF(Vertices[Closeness Centrality],"&gt;= "&amp;L15)-COUNTIF(Vertices[Closeness Centrality],"&gt;="&amp;L16)</f>
        <v>0</v>
      </c>
      <c r="N15" s="34">
        <f t="shared" si="6"/>
        <v>0.022808145454545462</v>
      </c>
      <c r="O15" s="35">
        <f>COUNTIF(Vertices[Eigenvector Centrality],"&gt;= "&amp;N15)-COUNTIF(Vertices[Eigenvector Centrality],"&gt;="&amp;N16)</f>
        <v>0</v>
      </c>
      <c r="P15" s="34">
        <f t="shared" si="7"/>
        <v>2.8080510181818172</v>
      </c>
      <c r="Q15" s="35">
        <f>COUNTIF(Vertices[PageRank],"&gt;= "&amp;P15)-COUNTIF(Vertices[PageRank],"&gt;="&amp;P16)</f>
        <v>1</v>
      </c>
      <c r="R15" s="34">
        <f t="shared" si="8"/>
        <v>0.11818181818181821</v>
      </c>
      <c r="S15" s="39">
        <f>COUNTIF(Vertices[Clustering Coefficient],"&gt;= "&amp;R15)-COUNTIF(Vertices[Clustering Coefficient],"&gt;="&amp;R16)</f>
        <v>0</v>
      </c>
      <c r="T15" s="34" t="e">
        <f ca="1" t="shared" si="9"/>
        <v>#REF!</v>
      </c>
      <c r="U15" s="35" t="e">
        <f ca="1" t="shared" si="0"/>
        <v>#REF!</v>
      </c>
    </row>
    <row r="16" spans="1:21" ht="15">
      <c r="A16" s="117"/>
      <c r="B16" s="117"/>
      <c r="D16" s="28">
        <f t="shared" si="1"/>
        <v>0</v>
      </c>
      <c r="E16">
        <f>COUNTIF(Vertices[Degree],"&gt;= "&amp;D16)-COUNTIF(Vertices[Degree],"&gt;="&amp;D17)</f>
        <v>0</v>
      </c>
      <c r="F16" s="32">
        <f t="shared" si="2"/>
        <v>10.945454545454545</v>
      </c>
      <c r="G16" s="33">
        <f>COUNTIF(Vertices[In-Degree],"&gt;= "&amp;F16)-COUNTIF(Vertices[In-Degree],"&gt;="&amp;F17)</f>
        <v>0</v>
      </c>
      <c r="H16" s="32">
        <f t="shared" si="3"/>
        <v>2.8000000000000003</v>
      </c>
      <c r="I16" s="33">
        <f>COUNTIF(Vertices[Out-Degree],"&gt;= "&amp;H16)-COUNTIF(Vertices[Out-Degree],"&gt;="&amp;H17)</f>
        <v>0</v>
      </c>
      <c r="J16" s="32">
        <f t="shared" si="4"/>
        <v>305.2000000000001</v>
      </c>
      <c r="K16" s="33">
        <f>COUNTIF(Vertices[Betweenness Centrality],"&gt;= "&amp;J16)-COUNTIF(Vertices[Betweenness Centrality],"&gt;="&amp;J17)</f>
        <v>0</v>
      </c>
      <c r="L16" s="32">
        <f t="shared" si="5"/>
        <v>0.2545454545454546</v>
      </c>
      <c r="M16" s="33">
        <f>COUNTIF(Vertices[Closeness Centrality],"&gt;= "&amp;L16)-COUNTIF(Vertices[Closeness Centrality],"&gt;="&amp;L17)</f>
        <v>0</v>
      </c>
      <c r="N16" s="32">
        <f t="shared" si="6"/>
        <v>0.02456261818181819</v>
      </c>
      <c r="O16" s="33">
        <f>COUNTIF(Vertices[Eigenvector Centrality],"&gt;= "&amp;N16)-COUNTIF(Vertices[Eigenvector Centrality],"&gt;="&amp;N17)</f>
        <v>0</v>
      </c>
      <c r="P16" s="32">
        <f t="shared" si="7"/>
        <v>2.991942327272726</v>
      </c>
      <c r="Q16" s="33">
        <f>COUNTIF(Vertices[PageRank],"&gt;= "&amp;P16)-COUNTIF(Vertices[PageRank],"&gt;="&amp;P17)</f>
        <v>1</v>
      </c>
      <c r="R16" s="32">
        <f t="shared" si="8"/>
        <v>0.1272727272727273</v>
      </c>
      <c r="S16" s="38">
        <f>COUNTIF(Vertices[Clustering Coefficient],"&gt;= "&amp;R16)-COUNTIF(Vertices[Clustering Coefficient],"&gt;="&amp;R17)</f>
        <v>0</v>
      </c>
      <c r="T16" s="32" t="e">
        <f ca="1" t="shared" si="9"/>
        <v>#REF!</v>
      </c>
      <c r="U16" s="33" t="e">
        <f ca="1" t="shared" si="0"/>
        <v>#REF!</v>
      </c>
    </row>
    <row r="17" spans="1:21" ht="15">
      <c r="A17" s="64" t="s">
        <v>151</v>
      </c>
      <c r="B17" s="64">
        <v>15</v>
      </c>
      <c r="D17" s="28">
        <f t="shared" si="1"/>
        <v>0</v>
      </c>
      <c r="E17">
        <f>COUNTIF(Vertices[Degree],"&gt;= "&amp;D17)-COUNTIF(Vertices[Degree],"&gt;="&amp;D18)</f>
        <v>0</v>
      </c>
      <c r="F17" s="34">
        <f t="shared" si="2"/>
        <v>11.727272727272727</v>
      </c>
      <c r="G17" s="35">
        <f>COUNTIF(Vertices[In-Degree],"&gt;= "&amp;F17)-COUNTIF(Vertices[In-Degree],"&gt;="&amp;F18)</f>
        <v>0</v>
      </c>
      <c r="H17" s="34">
        <f t="shared" si="3"/>
        <v>3.0000000000000004</v>
      </c>
      <c r="I17" s="35">
        <f>COUNTIF(Vertices[Out-Degree],"&gt;= "&amp;H17)-COUNTIF(Vertices[Out-Degree],"&gt;="&amp;H18)</f>
        <v>4</v>
      </c>
      <c r="J17" s="34">
        <f t="shared" si="4"/>
        <v>327.0000000000001</v>
      </c>
      <c r="K17" s="35">
        <f>COUNTIF(Vertices[Betweenness Centrality],"&gt;= "&amp;J17)-COUNTIF(Vertices[Betweenness Centrality],"&gt;="&amp;J18)</f>
        <v>0</v>
      </c>
      <c r="L17" s="34">
        <f t="shared" si="5"/>
        <v>0.27272727272727276</v>
      </c>
      <c r="M17" s="35">
        <f>COUNTIF(Vertices[Closeness Centrality],"&gt;= "&amp;L17)-COUNTIF(Vertices[Closeness Centrality],"&gt;="&amp;L18)</f>
        <v>0</v>
      </c>
      <c r="N17" s="34">
        <f t="shared" si="6"/>
        <v>0.02631709090909092</v>
      </c>
      <c r="O17" s="35">
        <f>COUNTIF(Vertices[Eigenvector Centrality],"&gt;= "&amp;N17)-COUNTIF(Vertices[Eigenvector Centrality],"&gt;="&amp;N18)</f>
        <v>0</v>
      </c>
      <c r="P17" s="34">
        <f t="shared" si="7"/>
        <v>3.175833636363635</v>
      </c>
      <c r="Q17" s="35">
        <f>COUNTIF(Vertices[PageRank],"&gt;= "&amp;P17)-COUNTIF(Vertices[PageRank],"&gt;="&amp;P18)</f>
        <v>0</v>
      </c>
      <c r="R17" s="34">
        <f t="shared" si="8"/>
        <v>0.13636363636363638</v>
      </c>
      <c r="S17" s="39">
        <f>COUNTIF(Vertices[Clustering Coefficient],"&gt;= "&amp;R17)-COUNTIF(Vertices[Clustering Coefficient],"&gt;="&amp;R18)</f>
        <v>0</v>
      </c>
      <c r="T17" s="34" t="e">
        <f ca="1" t="shared" si="9"/>
        <v>#REF!</v>
      </c>
      <c r="U17" s="35" t="e">
        <f ca="1" t="shared" si="0"/>
        <v>#REF!</v>
      </c>
    </row>
    <row r="18" spans="1:21" ht="15">
      <c r="A18" s="117"/>
      <c r="B18" s="117"/>
      <c r="D18" s="28">
        <f t="shared" si="1"/>
        <v>0</v>
      </c>
      <c r="E18">
        <f>COUNTIF(Vertices[Degree],"&gt;= "&amp;D18)-COUNTIF(Vertices[Degree],"&gt;="&amp;D19)</f>
        <v>0</v>
      </c>
      <c r="F18" s="32">
        <f t="shared" si="2"/>
        <v>12.509090909090908</v>
      </c>
      <c r="G18" s="33">
        <f>COUNTIF(Vertices[In-Degree],"&gt;= "&amp;F18)-COUNTIF(Vertices[In-Degree],"&gt;="&amp;F19)</f>
        <v>1</v>
      </c>
      <c r="H18" s="32">
        <f t="shared" si="3"/>
        <v>3.2000000000000006</v>
      </c>
      <c r="I18" s="33">
        <f>COUNTIF(Vertices[Out-Degree],"&gt;= "&amp;H18)-COUNTIF(Vertices[Out-Degree],"&gt;="&amp;H19)</f>
        <v>0</v>
      </c>
      <c r="J18" s="32">
        <f t="shared" si="4"/>
        <v>348.8000000000001</v>
      </c>
      <c r="K18" s="33">
        <f>COUNTIF(Vertices[Betweenness Centrality],"&gt;= "&amp;J18)-COUNTIF(Vertices[Betweenness Centrality],"&gt;="&amp;J19)</f>
        <v>0</v>
      </c>
      <c r="L18" s="32">
        <f t="shared" si="5"/>
        <v>0.29090909090909095</v>
      </c>
      <c r="M18" s="33">
        <f>COUNTIF(Vertices[Closeness Centrality],"&gt;= "&amp;L18)-COUNTIF(Vertices[Closeness Centrality],"&gt;="&amp;L19)</f>
        <v>0</v>
      </c>
      <c r="N18" s="32">
        <f t="shared" si="6"/>
        <v>0.028071563636363647</v>
      </c>
      <c r="O18" s="33">
        <f>COUNTIF(Vertices[Eigenvector Centrality],"&gt;= "&amp;N18)-COUNTIF(Vertices[Eigenvector Centrality],"&gt;="&amp;N19)</f>
        <v>0</v>
      </c>
      <c r="P18" s="32">
        <f t="shared" si="7"/>
        <v>3.359724945454544</v>
      </c>
      <c r="Q18" s="33">
        <f>COUNTIF(Vertices[PageRank],"&gt;= "&amp;P18)-COUNTIF(Vertices[PageRank],"&gt;="&amp;P19)</f>
        <v>1</v>
      </c>
      <c r="R18" s="32">
        <f t="shared" si="8"/>
        <v>0.14545454545454548</v>
      </c>
      <c r="S18" s="38">
        <f>COUNTIF(Vertices[Clustering Coefficient],"&gt;= "&amp;R18)-COUNTIF(Vertices[Clustering Coefficient],"&gt;="&amp;R19)</f>
        <v>0</v>
      </c>
      <c r="T18" s="32" t="e">
        <f ca="1" t="shared" si="9"/>
        <v>#REF!</v>
      </c>
      <c r="U18" s="33" t="e">
        <f ca="1" t="shared" si="0"/>
        <v>#REF!</v>
      </c>
    </row>
    <row r="19" spans="1:21" ht="15">
      <c r="A19" s="64" t="s">
        <v>170</v>
      </c>
      <c r="B19" s="64">
        <v>0</v>
      </c>
      <c r="D19" s="28">
        <f t="shared" si="1"/>
        <v>0</v>
      </c>
      <c r="E19">
        <f>COUNTIF(Vertices[Degree],"&gt;= "&amp;D19)-COUNTIF(Vertices[Degree],"&gt;="&amp;D20)</f>
        <v>0</v>
      </c>
      <c r="F19" s="34">
        <f t="shared" si="2"/>
        <v>13.29090909090909</v>
      </c>
      <c r="G19" s="35">
        <f>COUNTIF(Vertices[In-Degree],"&gt;= "&amp;F19)-COUNTIF(Vertices[In-Degree],"&gt;="&amp;F20)</f>
        <v>0</v>
      </c>
      <c r="H19" s="34">
        <f t="shared" si="3"/>
        <v>3.400000000000001</v>
      </c>
      <c r="I19" s="35">
        <f>COUNTIF(Vertices[Out-Degree],"&gt;= "&amp;H19)-COUNTIF(Vertices[Out-Degree],"&gt;="&amp;H20)</f>
        <v>0</v>
      </c>
      <c r="J19" s="34">
        <f t="shared" si="4"/>
        <v>370.60000000000014</v>
      </c>
      <c r="K19" s="35">
        <f>COUNTIF(Vertices[Betweenness Centrality],"&gt;= "&amp;J19)-COUNTIF(Vertices[Betweenness Centrality],"&gt;="&amp;J20)</f>
        <v>0</v>
      </c>
      <c r="L19" s="34">
        <f t="shared" si="5"/>
        <v>0.30909090909090914</v>
      </c>
      <c r="M19" s="35">
        <f>COUNTIF(Vertices[Closeness Centrality],"&gt;= "&amp;L19)-COUNTIF(Vertices[Closeness Centrality],"&gt;="&amp;L20)</f>
        <v>0</v>
      </c>
      <c r="N19" s="34">
        <f t="shared" si="6"/>
        <v>0.029826036363636375</v>
      </c>
      <c r="O19" s="35">
        <f>COUNTIF(Vertices[Eigenvector Centrality],"&gt;= "&amp;N19)-COUNTIF(Vertices[Eigenvector Centrality],"&gt;="&amp;N20)</f>
        <v>1</v>
      </c>
      <c r="P19" s="34">
        <f t="shared" si="7"/>
        <v>3.543616254545453</v>
      </c>
      <c r="Q19" s="35">
        <f>COUNTIF(Vertices[PageRank],"&gt;= "&amp;P19)-COUNTIF(Vertices[PageRank],"&gt;="&amp;P20)</f>
        <v>0</v>
      </c>
      <c r="R19" s="34">
        <f t="shared" si="8"/>
        <v>0.15454545454545457</v>
      </c>
      <c r="S19" s="39">
        <f>COUNTIF(Vertices[Clustering Coefficient],"&gt;= "&amp;R19)-COUNTIF(Vertices[Clustering Coefficient],"&gt;="&amp;R20)</f>
        <v>0</v>
      </c>
      <c r="T19" s="34" t="e">
        <f ca="1" t="shared" si="9"/>
        <v>#REF!</v>
      </c>
      <c r="U19" s="35" t="e">
        <f ca="1" t="shared" si="0"/>
        <v>#REF!</v>
      </c>
    </row>
    <row r="20" spans="1:21" ht="15">
      <c r="A20" s="64" t="s">
        <v>171</v>
      </c>
      <c r="B20" s="64">
        <v>0</v>
      </c>
      <c r="D20" s="28">
        <f t="shared" si="1"/>
        <v>0</v>
      </c>
      <c r="E20">
        <f>COUNTIF(Vertices[Degree],"&gt;= "&amp;D20)-COUNTIF(Vertices[Degree],"&gt;="&amp;D21)</f>
        <v>0</v>
      </c>
      <c r="F20" s="32">
        <f t="shared" si="2"/>
        <v>14.07272727272727</v>
      </c>
      <c r="G20" s="33">
        <f>COUNTIF(Vertices[In-Degree],"&gt;= "&amp;F20)-COUNTIF(Vertices[In-Degree],"&gt;="&amp;F21)</f>
        <v>0</v>
      </c>
      <c r="H20" s="32">
        <f t="shared" si="3"/>
        <v>3.600000000000001</v>
      </c>
      <c r="I20" s="33">
        <f>COUNTIF(Vertices[Out-Degree],"&gt;= "&amp;H20)-COUNTIF(Vertices[Out-Degree],"&gt;="&amp;H21)</f>
        <v>0</v>
      </c>
      <c r="J20" s="32">
        <f t="shared" si="4"/>
        <v>392.40000000000015</v>
      </c>
      <c r="K20" s="33">
        <f>COUNTIF(Vertices[Betweenness Centrality],"&gt;= "&amp;J20)-COUNTIF(Vertices[Betweenness Centrality],"&gt;="&amp;J21)</f>
        <v>0</v>
      </c>
      <c r="L20" s="32">
        <f t="shared" si="5"/>
        <v>0.3272727272727273</v>
      </c>
      <c r="M20" s="33">
        <f>COUNTIF(Vertices[Closeness Centrality],"&gt;= "&amp;L20)-COUNTIF(Vertices[Closeness Centrality],"&gt;="&amp;L21)</f>
        <v>2</v>
      </c>
      <c r="N20" s="32">
        <f t="shared" si="6"/>
        <v>0.0315805090909091</v>
      </c>
      <c r="O20" s="33">
        <f>COUNTIF(Vertices[Eigenvector Centrality],"&gt;= "&amp;N20)-COUNTIF(Vertices[Eigenvector Centrality],"&gt;="&amp;N21)</f>
        <v>0</v>
      </c>
      <c r="P20" s="32">
        <f t="shared" si="7"/>
        <v>3.7275075636363617</v>
      </c>
      <c r="Q20" s="33">
        <f>COUNTIF(Vertices[PageRank],"&gt;= "&amp;P20)-COUNTIF(Vertices[PageRank],"&gt;="&amp;P21)</f>
        <v>0</v>
      </c>
      <c r="R20" s="32">
        <f t="shared" si="8"/>
        <v>0.16363636363636366</v>
      </c>
      <c r="S20" s="38">
        <f>COUNTIF(Vertices[Clustering Coefficient],"&gt;= "&amp;R20)-COUNTIF(Vertices[Clustering Coefficient],"&gt;="&amp;R21)</f>
        <v>0</v>
      </c>
      <c r="T20" s="32" t="e">
        <f ca="1" t="shared" si="9"/>
        <v>#REF!</v>
      </c>
      <c r="U20" s="33" t="e">
        <f ca="1" t="shared" si="0"/>
        <v>#REF!</v>
      </c>
    </row>
    <row r="21" spans="1:21" ht="15">
      <c r="A21" s="117"/>
      <c r="B21" s="117"/>
      <c r="D21" s="28">
        <f t="shared" si="1"/>
        <v>0</v>
      </c>
      <c r="E21">
        <f>COUNTIF(Vertices[Degree],"&gt;= "&amp;D21)-COUNTIF(Vertices[Degree],"&gt;="&amp;D22)</f>
        <v>0</v>
      </c>
      <c r="F21" s="34">
        <f t="shared" si="2"/>
        <v>14.854545454545452</v>
      </c>
      <c r="G21" s="35">
        <f>COUNTIF(Vertices[In-Degree],"&gt;= "&amp;F21)-COUNTIF(Vertices[In-Degree],"&gt;="&amp;F22)</f>
        <v>0</v>
      </c>
      <c r="H21" s="34">
        <f t="shared" si="3"/>
        <v>3.800000000000001</v>
      </c>
      <c r="I21" s="35">
        <f>COUNTIF(Vertices[Out-Degree],"&gt;= "&amp;H21)-COUNTIF(Vertices[Out-Degree],"&gt;="&amp;H22)</f>
        <v>0</v>
      </c>
      <c r="J21" s="34">
        <f t="shared" si="4"/>
        <v>414.20000000000016</v>
      </c>
      <c r="K21" s="35">
        <f>COUNTIF(Vertices[Betweenness Centrality],"&gt;= "&amp;J21)-COUNTIF(Vertices[Betweenness Centrality],"&gt;="&amp;J22)</f>
        <v>0</v>
      </c>
      <c r="L21" s="34">
        <f t="shared" si="5"/>
        <v>0.3454545454545455</v>
      </c>
      <c r="M21" s="35">
        <f>COUNTIF(Vertices[Closeness Centrality],"&gt;= "&amp;L21)-COUNTIF(Vertices[Closeness Centrality],"&gt;="&amp;L22)</f>
        <v>0</v>
      </c>
      <c r="N21" s="34">
        <f t="shared" si="6"/>
        <v>0.03333498181818183</v>
      </c>
      <c r="O21" s="35">
        <f>COUNTIF(Vertices[Eigenvector Centrality],"&gt;= "&amp;N21)-COUNTIF(Vertices[Eigenvector Centrality],"&gt;="&amp;N22)</f>
        <v>0</v>
      </c>
      <c r="P21" s="34">
        <f t="shared" si="7"/>
        <v>3.9113988727272706</v>
      </c>
      <c r="Q21" s="35">
        <f>COUNTIF(Vertices[PageRank],"&gt;= "&amp;P21)-COUNTIF(Vertices[PageRank],"&gt;="&amp;P22)</f>
        <v>0</v>
      </c>
      <c r="R21" s="34">
        <f t="shared" si="8"/>
        <v>0.17272727272727276</v>
      </c>
      <c r="S21" s="39">
        <f>COUNTIF(Vertices[Clustering Coefficient],"&gt;= "&amp;R21)-COUNTIF(Vertices[Clustering Coefficient],"&gt;="&amp;R22)</f>
        <v>0</v>
      </c>
      <c r="T21" s="34" t="e">
        <f ca="1" t="shared" si="9"/>
        <v>#REF!</v>
      </c>
      <c r="U21" s="35" t="e">
        <f ca="1" t="shared" si="0"/>
        <v>#REF!</v>
      </c>
    </row>
    <row r="22" spans="1:21" ht="15">
      <c r="A22" s="64" t="s">
        <v>152</v>
      </c>
      <c r="B22" s="64">
        <v>12</v>
      </c>
      <c r="D22" s="28">
        <f t="shared" si="1"/>
        <v>0</v>
      </c>
      <c r="E22">
        <f>COUNTIF(Vertices[Degree],"&gt;= "&amp;D22)-COUNTIF(Vertices[Degree],"&gt;="&amp;D23)</f>
        <v>0</v>
      </c>
      <c r="F22" s="32">
        <f t="shared" si="2"/>
        <v>15.636363636363633</v>
      </c>
      <c r="G22" s="33">
        <f>COUNTIF(Vertices[In-Degree],"&gt;= "&amp;F22)-COUNTIF(Vertices[In-Degree],"&gt;="&amp;F23)</f>
        <v>0</v>
      </c>
      <c r="H22" s="32">
        <f t="shared" si="3"/>
        <v>4.000000000000001</v>
      </c>
      <c r="I22" s="33">
        <f>COUNTIF(Vertices[Out-Degree],"&gt;= "&amp;H22)-COUNTIF(Vertices[Out-Degree],"&gt;="&amp;H23)</f>
        <v>1</v>
      </c>
      <c r="J22" s="32">
        <f t="shared" si="4"/>
        <v>436.00000000000017</v>
      </c>
      <c r="K22" s="33">
        <f>COUNTIF(Vertices[Betweenness Centrality],"&gt;= "&amp;J22)-COUNTIF(Vertices[Betweenness Centrality],"&gt;="&amp;J23)</f>
        <v>0</v>
      </c>
      <c r="L22" s="32">
        <f t="shared" si="5"/>
        <v>0.3636363636363637</v>
      </c>
      <c r="M22" s="33">
        <f>COUNTIF(Vertices[Closeness Centrality],"&gt;= "&amp;L22)-COUNTIF(Vertices[Closeness Centrality],"&gt;="&amp;L23)</f>
        <v>0</v>
      </c>
      <c r="N22" s="32">
        <f t="shared" si="6"/>
        <v>0.035089454545454556</v>
      </c>
      <c r="O22" s="33">
        <f>COUNTIF(Vertices[Eigenvector Centrality],"&gt;= "&amp;N22)-COUNTIF(Vertices[Eigenvector Centrality],"&gt;="&amp;N23)</f>
        <v>0</v>
      </c>
      <c r="P22" s="32">
        <f t="shared" si="7"/>
        <v>4.0952901818181795</v>
      </c>
      <c r="Q22" s="33">
        <f>COUNTIF(Vertices[PageRank],"&gt;= "&amp;P22)-COUNTIF(Vertices[PageRank],"&gt;="&amp;P23)</f>
        <v>0</v>
      </c>
      <c r="R22" s="32">
        <f t="shared" si="8"/>
        <v>0.18181818181818185</v>
      </c>
      <c r="S22" s="38">
        <f>COUNTIF(Vertices[Clustering Coefficient],"&gt;= "&amp;R22)-COUNTIF(Vertices[Clustering Coefficient],"&gt;="&amp;R23)</f>
        <v>0</v>
      </c>
      <c r="T22" s="32" t="e">
        <f ca="1" t="shared" si="9"/>
        <v>#REF!</v>
      </c>
      <c r="U22" s="33" t="e">
        <f ca="1" t="shared" si="0"/>
        <v>#REF!</v>
      </c>
    </row>
    <row r="23" spans="1:21" ht="15">
      <c r="A23" s="64" t="s">
        <v>153</v>
      </c>
      <c r="B23" s="64">
        <v>5</v>
      </c>
      <c r="D23" s="28">
        <f t="shared" si="1"/>
        <v>0</v>
      </c>
      <c r="E23">
        <f>COUNTIF(Vertices[Degree],"&gt;= "&amp;D23)-COUNTIF(Vertices[Degree],"&gt;="&amp;D24)</f>
        <v>0</v>
      </c>
      <c r="F23" s="34">
        <f t="shared" si="2"/>
        <v>16.418181818181814</v>
      </c>
      <c r="G23" s="35">
        <f>COUNTIF(Vertices[In-Degree],"&gt;= "&amp;F23)-COUNTIF(Vertices[In-Degree],"&gt;="&amp;F24)</f>
        <v>0</v>
      </c>
      <c r="H23" s="34">
        <f t="shared" si="3"/>
        <v>4.200000000000001</v>
      </c>
      <c r="I23" s="35">
        <f>COUNTIF(Vertices[Out-Degree],"&gt;= "&amp;H23)-COUNTIF(Vertices[Out-Degree],"&gt;="&amp;H24)</f>
        <v>0</v>
      </c>
      <c r="J23" s="34">
        <f t="shared" si="4"/>
        <v>457.8000000000002</v>
      </c>
      <c r="K23" s="35">
        <f>COUNTIF(Vertices[Betweenness Centrality],"&gt;= "&amp;J23)-COUNTIF(Vertices[Betweenness Centrality],"&gt;="&amp;J24)</f>
        <v>0</v>
      </c>
      <c r="L23" s="34">
        <f t="shared" si="5"/>
        <v>0.3818181818181819</v>
      </c>
      <c r="M23" s="35">
        <f>COUNTIF(Vertices[Closeness Centrality],"&gt;= "&amp;L23)-COUNTIF(Vertices[Closeness Centrality],"&gt;="&amp;L24)</f>
        <v>0</v>
      </c>
      <c r="N23" s="34">
        <f t="shared" si="6"/>
        <v>0.036843927272727284</v>
      </c>
      <c r="O23" s="35">
        <f>COUNTIF(Vertices[Eigenvector Centrality],"&gt;= "&amp;N23)-COUNTIF(Vertices[Eigenvector Centrality],"&gt;="&amp;N24)</f>
        <v>0</v>
      </c>
      <c r="P23" s="34">
        <f t="shared" si="7"/>
        <v>4.279181490909089</v>
      </c>
      <c r="Q23" s="35">
        <f>COUNTIF(Vertices[PageRank],"&gt;= "&amp;P23)-COUNTIF(Vertices[PageRank],"&gt;="&amp;P24)</f>
        <v>0</v>
      </c>
      <c r="R23" s="34">
        <f t="shared" si="8"/>
        <v>0.19090909090909094</v>
      </c>
      <c r="S23" s="39">
        <f>COUNTIF(Vertices[Clustering Coefficient],"&gt;= "&amp;R23)-COUNTIF(Vertices[Clustering Coefficient],"&gt;="&amp;R24)</f>
        <v>0</v>
      </c>
      <c r="T23" s="34" t="e">
        <f ca="1" t="shared" si="9"/>
        <v>#REF!</v>
      </c>
      <c r="U23" s="35" t="e">
        <f ca="1" t="shared" si="0"/>
        <v>#REF!</v>
      </c>
    </row>
    <row r="24" spans="1:21" ht="15">
      <c r="A24" s="64" t="s">
        <v>154</v>
      </c>
      <c r="B24" s="64">
        <v>53</v>
      </c>
      <c r="D24" s="28">
        <f t="shared" si="1"/>
        <v>0</v>
      </c>
      <c r="E24">
        <f>COUNTIF(Vertices[Degree],"&gt;= "&amp;D24)-COUNTIF(Vertices[Degree],"&gt;="&amp;D25)</f>
        <v>0</v>
      </c>
      <c r="F24" s="32">
        <f t="shared" si="2"/>
        <v>17.199999999999996</v>
      </c>
      <c r="G24" s="33">
        <f>COUNTIF(Vertices[In-Degree],"&gt;= "&amp;F24)-COUNTIF(Vertices[In-Degree],"&gt;="&amp;F25)</f>
        <v>0</v>
      </c>
      <c r="H24" s="32">
        <f t="shared" si="3"/>
        <v>4.400000000000001</v>
      </c>
      <c r="I24" s="33">
        <f>COUNTIF(Vertices[Out-Degree],"&gt;= "&amp;H24)-COUNTIF(Vertices[Out-Degree],"&gt;="&amp;H25)</f>
        <v>0</v>
      </c>
      <c r="J24" s="32">
        <f t="shared" si="4"/>
        <v>479.6000000000002</v>
      </c>
      <c r="K24" s="33">
        <f>COUNTIF(Vertices[Betweenness Centrality],"&gt;= "&amp;J24)-COUNTIF(Vertices[Betweenness Centrality],"&gt;="&amp;J25)</f>
        <v>0</v>
      </c>
      <c r="L24" s="32">
        <f t="shared" si="5"/>
        <v>0.4000000000000001</v>
      </c>
      <c r="M24" s="33">
        <f>COUNTIF(Vertices[Closeness Centrality],"&gt;= "&amp;L24)-COUNTIF(Vertices[Closeness Centrality],"&gt;="&amp;L25)</f>
        <v>0</v>
      </c>
      <c r="N24" s="32">
        <f t="shared" si="6"/>
        <v>0.03859840000000001</v>
      </c>
      <c r="O24" s="33">
        <f>COUNTIF(Vertices[Eigenvector Centrality],"&gt;= "&amp;N24)-COUNTIF(Vertices[Eigenvector Centrality],"&gt;="&amp;N25)</f>
        <v>0</v>
      </c>
      <c r="P24" s="32">
        <f t="shared" si="7"/>
        <v>4.463072799999998</v>
      </c>
      <c r="Q24" s="33">
        <f>COUNTIF(Vertices[PageRank],"&gt;= "&amp;P24)-COUNTIF(Vertices[PageRank],"&gt;="&amp;P25)</f>
        <v>0</v>
      </c>
      <c r="R24" s="32">
        <f t="shared" si="8"/>
        <v>0.20000000000000004</v>
      </c>
      <c r="S24" s="38">
        <f>COUNTIF(Vertices[Clustering Coefficient],"&gt;= "&amp;R24)-COUNTIF(Vertices[Clustering Coefficient],"&gt;="&amp;R25)</f>
        <v>4</v>
      </c>
      <c r="T24" s="32" t="e">
        <f ca="1" t="shared" si="9"/>
        <v>#REF!</v>
      </c>
      <c r="U24" s="33" t="e">
        <f ca="1" t="shared" si="0"/>
        <v>#REF!</v>
      </c>
    </row>
    <row r="25" spans="1:21" ht="15">
      <c r="A25" s="64" t="s">
        <v>155</v>
      </c>
      <c r="B25" s="64">
        <v>100</v>
      </c>
      <c r="D25" s="28">
        <f t="shared" si="1"/>
        <v>0</v>
      </c>
      <c r="E25">
        <f>COUNTIF(Vertices[Degree],"&gt;= "&amp;D25)-COUNTIF(Vertices[Degree],"&gt;="&amp;D26)</f>
        <v>0</v>
      </c>
      <c r="F25" s="34">
        <f t="shared" si="2"/>
        <v>17.981818181818177</v>
      </c>
      <c r="G25" s="35">
        <f>COUNTIF(Vertices[In-Degree],"&gt;= "&amp;F25)-COUNTIF(Vertices[In-Degree],"&gt;="&amp;F26)</f>
        <v>0</v>
      </c>
      <c r="H25" s="34">
        <f t="shared" si="3"/>
        <v>4.600000000000001</v>
      </c>
      <c r="I25" s="35">
        <f>COUNTIF(Vertices[Out-Degree],"&gt;= "&amp;H25)-COUNTIF(Vertices[Out-Degree],"&gt;="&amp;H26)</f>
        <v>0</v>
      </c>
      <c r="J25" s="34">
        <f t="shared" si="4"/>
        <v>501.4000000000002</v>
      </c>
      <c r="K25" s="35">
        <f>COUNTIF(Vertices[Betweenness Centrality],"&gt;= "&amp;J25)-COUNTIF(Vertices[Betweenness Centrality],"&gt;="&amp;J26)</f>
        <v>0</v>
      </c>
      <c r="L25" s="34">
        <f t="shared" si="5"/>
        <v>0.41818181818181827</v>
      </c>
      <c r="M25" s="35">
        <f>COUNTIF(Vertices[Closeness Centrality],"&gt;= "&amp;L25)-COUNTIF(Vertices[Closeness Centrality],"&gt;="&amp;L26)</f>
        <v>0</v>
      </c>
      <c r="N25" s="34">
        <f t="shared" si="6"/>
        <v>0.04035287272727274</v>
      </c>
      <c r="O25" s="35">
        <f>COUNTIF(Vertices[Eigenvector Centrality],"&gt;= "&amp;N25)-COUNTIF(Vertices[Eigenvector Centrality],"&gt;="&amp;N26)</f>
        <v>0</v>
      </c>
      <c r="P25" s="34">
        <f t="shared" si="7"/>
        <v>4.6469641090909075</v>
      </c>
      <c r="Q25" s="35">
        <f>COUNTIF(Vertices[PageRank],"&gt;= "&amp;P25)-COUNTIF(Vertices[PageRank],"&gt;="&amp;P26)</f>
        <v>1</v>
      </c>
      <c r="R25" s="34">
        <f t="shared" si="8"/>
        <v>0.20909090909090913</v>
      </c>
      <c r="S25" s="39">
        <f>COUNTIF(Vertices[Clustering Coefficient],"&gt;= "&amp;R25)-COUNTIF(Vertices[Clustering Coefficient],"&gt;="&amp;R26)</f>
        <v>0</v>
      </c>
      <c r="T25" s="34" t="e">
        <f ca="1" t="shared" si="9"/>
        <v>#REF!</v>
      </c>
      <c r="U25" s="35" t="e">
        <f ca="1" t="shared" si="0"/>
        <v>#REF!</v>
      </c>
    </row>
    <row r="26" spans="1:21" ht="15">
      <c r="A26" s="117"/>
      <c r="B26" s="117"/>
      <c r="D26" s="28">
        <f t="shared" si="1"/>
        <v>0</v>
      </c>
      <c r="E26">
        <f>COUNTIF(Vertices[Degree],"&gt;= "&amp;D26)-COUNTIF(Vertices[Degree],"&gt;="&amp;D28)</f>
        <v>0</v>
      </c>
      <c r="F26" s="32">
        <f t="shared" si="2"/>
        <v>18.76363636363636</v>
      </c>
      <c r="G26" s="33">
        <f>COUNTIF(Vertices[In-Degree],"&gt;= "&amp;F26)-COUNTIF(Vertices[In-Degree],"&gt;="&amp;F28)</f>
        <v>0</v>
      </c>
      <c r="H26" s="32">
        <f t="shared" si="3"/>
        <v>4.800000000000002</v>
      </c>
      <c r="I26" s="33">
        <f>COUNTIF(Vertices[Out-Degree],"&gt;= "&amp;H26)-COUNTIF(Vertices[Out-Degree],"&gt;="&amp;H28)</f>
        <v>0</v>
      </c>
      <c r="J26" s="32">
        <f t="shared" si="4"/>
        <v>523.2000000000002</v>
      </c>
      <c r="K26" s="33">
        <f>COUNTIF(Vertices[Betweenness Centrality],"&gt;= "&amp;J26)-COUNTIF(Vertices[Betweenness Centrality],"&gt;="&amp;J28)</f>
        <v>0</v>
      </c>
      <c r="L26" s="32">
        <f t="shared" si="5"/>
        <v>0.43636363636363645</v>
      </c>
      <c r="M26" s="33">
        <f>COUNTIF(Vertices[Closeness Centrality],"&gt;= "&amp;L26)-COUNTIF(Vertices[Closeness Centrality],"&gt;="&amp;L28)</f>
        <v>0</v>
      </c>
      <c r="N26" s="32">
        <f t="shared" si="6"/>
        <v>0.04210734545454547</v>
      </c>
      <c r="O26" s="33">
        <f>COUNTIF(Vertices[Eigenvector Centrality],"&gt;= "&amp;N26)-COUNTIF(Vertices[Eigenvector Centrality],"&gt;="&amp;N28)</f>
        <v>0</v>
      </c>
      <c r="P26" s="32">
        <f t="shared" si="7"/>
        <v>4.830855418181817</v>
      </c>
      <c r="Q26" s="33">
        <f>COUNTIF(Vertices[PageRank],"&gt;= "&amp;P26)-COUNTIF(Vertices[PageRank],"&gt;="&amp;P28)</f>
        <v>0</v>
      </c>
      <c r="R26" s="32">
        <f t="shared" si="8"/>
        <v>0.21818181818181823</v>
      </c>
      <c r="S26" s="38">
        <f>COUNTIF(Vertices[Clustering Coefficient],"&gt;= "&amp;R26)-COUNTIF(Vertices[Clustering Coefficient],"&gt;="&amp;R28)</f>
        <v>0</v>
      </c>
      <c r="T26" s="32" t="e">
        <f ca="1" t="shared" si="9"/>
        <v>#REF!</v>
      </c>
      <c r="U26" s="33" t="e">
        <f ca="1">COUNTIF(INDIRECT(DynamicFilterSourceColumnRange),"&gt;= "&amp;T26)-COUNTIF(INDIRECT(DynamicFilterSourceColumnRange),"&gt;="&amp;T28)</f>
        <v>#REF!</v>
      </c>
    </row>
    <row r="27" spans="1:21" ht="15">
      <c r="A27" s="64" t="s">
        <v>156</v>
      </c>
      <c r="B27" s="64">
        <v>3</v>
      </c>
      <c r="D27" s="28"/>
      <c r="E27">
        <f>COUNTIF(Vertices[Degree],"&gt;= "&amp;D27)-COUNTIF(Vertices[Degree],"&gt;="&amp;D28)</f>
        <v>0</v>
      </c>
      <c r="F27" s="54"/>
      <c r="G27" s="55">
        <f>COUNTIF(Vertices[In-Degree],"&gt;= "&amp;F27)-COUNTIF(Vertices[In-Degree],"&gt;="&amp;F28)</f>
        <v>-2</v>
      </c>
      <c r="H27" s="54"/>
      <c r="I27" s="55">
        <f>COUNTIF(Vertices[Out-Degree],"&gt;= "&amp;H27)-COUNTIF(Vertices[Out-Degree],"&gt;="&amp;H28)</f>
        <v>-3</v>
      </c>
      <c r="J27" s="54"/>
      <c r="K27" s="55">
        <f>COUNTIF(Vertices[Betweenness Centrality],"&gt;= "&amp;J27)-COUNTIF(Vertices[Betweenness Centrality],"&gt;="&amp;J28)</f>
        <v>-3</v>
      </c>
      <c r="L27" s="54"/>
      <c r="M27" s="55">
        <f>COUNTIF(Vertices[Closeness Centrality],"&gt;= "&amp;L27)-COUNTIF(Vertices[Closeness Centrality],"&gt;="&amp;L28)</f>
        <v>-3</v>
      </c>
      <c r="N27" s="54"/>
      <c r="O27" s="55">
        <f>COUNTIF(Vertices[Eigenvector Centrality],"&gt;= "&amp;N27)-COUNTIF(Vertices[Eigenvector Centrality],"&gt;="&amp;N28)</f>
        <v>-2</v>
      </c>
      <c r="P27" s="54"/>
      <c r="Q27" s="55">
        <f>COUNTIF(Vertices[Eigenvector Centrality],"&gt;= "&amp;P27)-COUNTIF(Vertices[Eigenvector Centrality],"&gt;="&amp;P28)</f>
        <v>0</v>
      </c>
      <c r="R27" s="54"/>
      <c r="S27" s="56">
        <f>COUNTIF(Vertices[Clustering Coefficient],"&gt;= "&amp;R27)-COUNTIF(Vertices[Clustering Coefficient],"&gt;="&amp;R28)</f>
        <v>-59</v>
      </c>
      <c r="T27" s="54"/>
      <c r="U27" s="55">
        <f ca="1">COUNTIF(Vertices[Clustering Coefficient],"&gt;= "&amp;T27)-COUNTIF(Vertices[Clustering Coefficient],"&gt;="&amp;T28)</f>
        <v>0</v>
      </c>
    </row>
    <row r="28" spans="1:21" ht="15">
      <c r="A28" s="64" t="s">
        <v>157</v>
      </c>
      <c r="B28" s="64">
        <v>2.066624</v>
      </c>
      <c r="D28" s="28">
        <f>D26+($D$57-$D$2)/BinDivisor</f>
        <v>0</v>
      </c>
      <c r="E28">
        <f>COUNTIF(Vertices[Degree],"&gt;= "&amp;D28)-COUNTIF(Vertices[Degree],"&gt;="&amp;D40)</f>
        <v>0</v>
      </c>
      <c r="F28" s="34">
        <f>F26+($F$57-$F$2)/BinDivisor</f>
        <v>19.54545454545454</v>
      </c>
      <c r="G28" s="35">
        <f>COUNTIF(Vertices[In-Degree],"&gt;= "&amp;F28)-COUNTIF(Vertices[In-Degree],"&gt;="&amp;F40)</f>
        <v>0</v>
      </c>
      <c r="H28" s="34">
        <f>H26+($H$57-$H$2)/BinDivisor</f>
        <v>5.000000000000002</v>
      </c>
      <c r="I28" s="35">
        <f>COUNTIF(Vertices[Out-Degree],"&gt;= "&amp;H28)-COUNTIF(Vertices[Out-Degree],"&gt;="&amp;H40)</f>
        <v>1</v>
      </c>
      <c r="J28" s="34">
        <f>J26+($J$57-$J$2)/BinDivisor</f>
        <v>545.0000000000001</v>
      </c>
      <c r="K28" s="35">
        <f>COUNTIF(Vertices[Betweenness Centrality],"&gt;= "&amp;J28)-COUNTIF(Vertices[Betweenness Centrality],"&gt;="&amp;J40)</f>
        <v>0</v>
      </c>
      <c r="L28" s="34">
        <f>L26+($L$57-$L$2)/BinDivisor</f>
        <v>0.45454545454545464</v>
      </c>
      <c r="M28" s="35">
        <f>COUNTIF(Vertices[Closeness Centrality],"&gt;= "&amp;L28)-COUNTIF(Vertices[Closeness Centrality],"&gt;="&amp;L40)</f>
        <v>0</v>
      </c>
      <c r="N28" s="34">
        <f>N26+($N$57-$N$2)/BinDivisor</f>
        <v>0.043861818181818196</v>
      </c>
      <c r="O28" s="35">
        <f>COUNTIF(Vertices[Eigenvector Centrality],"&gt;= "&amp;N28)-COUNTIF(Vertices[Eigenvector Centrality],"&gt;="&amp;N40)</f>
        <v>0</v>
      </c>
      <c r="P28" s="34">
        <f>P26+($P$57-$P$2)/BinDivisor</f>
        <v>5.014746727272726</v>
      </c>
      <c r="Q28" s="35">
        <f>COUNTIF(Vertices[PageRank],"&gt;= "&amp;P28)-COUNTIF(Vertices[PageRank],"&gt;="&amp;P40)</f>
        <v>0</v>
      </c>
      <c r="R28" s="34">
        <f>R26+($R$57-$R$2)/BinDivisor</f>
        <v>0.22727272727272732</v>
      </c>
      <c r="S28" s="39">
        <f>COUNTIF(Vertices[Clustering Coefficient],"&gt;= "&amp;R28)-COUNTIF(Vertices[Clustering Coefficient],"&gt;="&amp;R40)</f>
        <v>0</v>
      </c>
      <c r="T28" s="34" t="e">
        <f ca="1">T26+($T$57-$T$2)/BinDivisor</f>
        <v>#REF!</v>
      </c>
      <c r="U28" s="35" t="e">
        <f ca="1">COUNTIF(INDIRECT(DynamicFilterSourceColumnRange),"&gt;= "&amp;T28)-COUNTIF(INDIRECT(DynamicFilterSourceColumnRange),"&gt;="&amp;T40)</f>
        <v>#REF!</v>
      </c>
    </row>
    <row r="29" spans="1:21" ht="15">
      <c r="A29" s="117"/>
      <c r="B29" s="117"/>
      <c r="D29" s="28"/>
      <c r="E29">
        <f>COUNTIF(Vertices[Degree],"&gt;= "&amp;D29)-COUNTIF(Vertices[Degree],"&gt;="&amp;D30)</f>
        <v>0</v>
      </c>
      <c r="F29" s="54"/>
      <c r="G29" s="55">
        <f>COUNTIF(Vertices[In-Degree],"&gt;= "&amp;F29)-COUNTIF(Vertices[In-Degree],"&gt;="&amp;F30)</f>
        <v>0</v>
      </c>
      <c r="H29" s="54"/>
      <c r="I29" s="55">
        <f>COUNTIF(Vertices[Out-Degree],"&gt;= "&amp;H29)-COUNTIF(Vertices[Out-Degree],"&gt;="&amp;H30)</f>
        <v>0</v>
      </c>
      <c r="J29" s="54"/>
      <c r="K29" s="55">
        <f>COUNTIF(Vertices[Betweenness Centrality],"&gt;= "&amp;J29)-COUNTIF(Vertices[Betweenness Centrality],"&gt;="&amp;J30)</f>
        <v>0</v>
      </c>
      <c r="L29" s="54"/>
      <c r="M29" s="55">
        <f>COUNTIF(Vertices[Closeness Centrality],"&gt;= "&amp;L29)-COUNTIF(Vertices[Closeness Centrality],"&gt;="&amp;L30)</f>
        <v>0</v>
      </c>
      <c r="N29" s="54"/>
      <c r="O29" s="55">
        <f>COUNTIF(Vertices[Eigenvector Centrality],"&gt;= "&amp;N29)-COUNTIF(Vertices[Eigenvector Centrality],"&gt;="&amp;N30)</f>
        <v>0</v>
      </c>
      <c r="P29" s="54"/>
      <c r="Q29" s="55">
        <f>COUNTIF(Vertices[Eigenvector Centrality],"&gt;= "&amp;P29)-COUNTIF(Vertices[Eigenvector Centrality],"&gt;="&amp;P30)</f>
        <v>0</v>
      </c>
      <c r="R29" s="54"/>
      <c r="S29" s="56">
        <f>COUNTIF(Vertices[Clustering Coefficient],"&gt;= "&amp;R29)-COUNTIF(Vertices[Clustering Coefficient],"&gt;="&amp;R30)</f>
        <v>0</v>
      </c>
      <c r="T29" s="54"/>
      <c r="U29" s="55">
        <f>COUNTIF(Vertices[Clustering Coefficient],"&gt;= "&amp;T29)-COUNTIF(Vertices[Clustering Coefficient],"&gt;="&amp;T30)</f>
        <v>0</v>
      </c>
    </row>
    <row r="30" spans="1:21" ht="15">
      <c r="A30" s="64" t="s">
        <v>158</v>
      </c>
      <c r="B30" s="64">
        <v>0.016586593456874858</v>
      </c>
      <c r="D30" s="28"/>
      <c r="E30">
        <f>COUNTIF(Vertices[Degree],"&gt;= "&amp;D30)-COUNTIF(Vertices[Degree],"&gt;="&amp;D31)</f>
        <v>0</v>
      </c>
      <c r="F30" s="54"/>
      <c r="G30" s="55">
        <f>COUNTIF(Vertices[In-Degree],"&gt;= "&amp;F30)-COUNTIF(Vertices[In-Degree],"&gt;="&amp;F31)</f>
        <v>0</v>
      </c>
      <c r="H30" s="54"/>
      <c r="I30" s="55">
        <f>COUNTIF(Vertices[Out-Degree],"&gt;= "&amp;H30)-COUNTIF(Vertices[Out-Degree],"&gt;="&amp;H31)</f>
        <v>0</v>
      </c>
      <c r="J30" s="54"/>
      <c r="K30" s="55">
        <f>COUNTIF(Vertices[Betweenness Centrality],"&gt;= "&amp;J30)-COUNTIF(Vertices[Betweenness Centrality],"&gt;="&amp;J31)</f>
        <v>0</v>
      </c>
      <c r="L30" s="54"/>
      <c r="M30" s="55">
        <f>COUNTIF(Vertices[Closeness Centrality],"&gt;= "&amp;L30)-COUNTIF(Vertices[Closeness Centrality],"&gt;="&amp;L31)</f>
        <v>0</v>
      </c>
      <c r="N30" s="54"/>
      <c r="O30" s="55">
        <f>COUNTIF(Vertices[Eigenvector Centrality],"&gt;= "&amp;N30)-COUNTIF(Vertices[Eigenvector Centrality],"&gt;="&amp;N31)</f>
        <v>0</v>
      </c>
      <c r="P30" s="54"/>
      <c r="Q30" s="55">
        <f>COUNTIF(Vertices[Eigenvector Centrality],"&gt;= "&amp;P30)-COUNTIF(Vertices[Eigenvector Centrality],"&gt;="&amp;P31)</f>
        <v>0</v>
      </c>
      <c r="R30" s="54"/>
      <c r="S30" s="56">
        <f>COUNTIF(Vertices[Clustering Coefficient],"&gt;= "&amp;R30)-COUNTIF(Vertices[Clustering Coefficient],"&gt;="&amp;R31)</f>
        <v>0</v>
      </c>
      <c r="T30" s="54"/>
      <c r="U30" s="55">
        <f>COUNTIF(Vertices[Clustering Coefficient],"&gt;= "&amp;T30)-COUNTIF(Vertices[Clustering Coefficient],"&gt;="&amp;T31)</f>
        <v>0</v>
      </c>
    </row>
    <row r="31" spans="1:21" ht="15">
      <c r="A31" s="64" t="s">
        <v>1215</v>
      </c>
      <c r="B31" s="64">
        <v>0.592936</v>
      </c>
      <c r="D31" s="28"/>
      <c r="E31">
        <f>COUNTIF(Vertices[Degree],"&gt;= "&amp;D31)-COUNTIF(Vertices[Degree],"&gt;="&amp;D32)</f>
        <v>0</v>
      </c>
      <c r="F31" s="54"/>
      <c r="G31" s="55">
        <f>COUNTIF(Vertices[In-Degree],"&gt;= "&amp;F31)-COUNTIF(Vertices[In-Degree],"&gt;="&amp;F32)</f>
        <v>0</v>
      </c>
      <c r="H31" s="54"/>
      <c r="I31" s="55">
        <f>COUNTIF(Vertices[Out-Degree],"&gt;= "&amp;H31)-COUNTIF(Vertices[Out-Degree],"&gt;="&amp;H32)</f>
        <v>0</v>
      </c>
      <c r="J31" s="54"/>
      <c r="K31" s="55">
        <f>COUNTIF(Vertices[Betweenness Centrality],"&gt;= "&amp;J31)-COUNTIF(Vertices[Betweenness Centrality],"&gt;="&amp;J32)</f>
        <v>0</v>
      </c>
      <c r="L31" s="54"/>
      <c r="M31" s="55">
        <f>COUNTIF(Vertices[Closeness Centrality],"&gt;= "&amp;L31)-COUNTIF(Vertices[Closeness Centrality],"&gt;="&amp;L32)</f>
        <v>0</v>
      </c>
      <c r="N31" s="54"/>
      <c r="O31" s="55">
        <f>COUNTIF(Vertices[Eigenvector Centrality],"&gt;= "&amp;N31)-COUNTIF(Vertices[Eigenvector Centrality],"&gt;="&amp;N32)</f>
        <v>0</v>
      </c>
      <c r="P31" s="54"/>
      <c r="Q31" s="55">
        <f>COUNTIF(Vertices[Eigenvector Centrality],"&gt;= "&amp;P31)-COUNTIF(Vertices[Eigenvector Centrality],"&gt;="&amp;P32)</f>
        <v>0</v>
      </c>
      <c r="R31" s="54"/>
      <c r="S31" s="56">
        <f>COUNTIF(Vertices[Clustering Coefficient],"&gt;= "&amp;R31)-COUNTIF(Vertices[Clustering Coefficient],"&gt;="&amp;R32)</f>
        <v>0</v>
      </c>
      <c r="T31" s="54"/>
      <c r="U31" s="55">
        <f>COUNTIF(Vertices[Clustering Coefficient],"&gt;= "&amp;T31)-COUNTIF(Vertices[Clustering Coefficient],"&gt;="&amp;T32)</f>
        <v>0</v>
      </c>
    </row>
    <row r="32" spans="1:21" ht="15">
      <c r="A32" s="117"/>
      <c r="B32" s="117"/>
      <c r="D32" s="28"/>
      <c r="E32">
        <f>COUNTIF(Vertices[Degree],"&gt;= "&amp;D32)-COUNTIF(Vertices[Degree],"&gt;="&amp;D33)</f>
        <v>0</v>
      </c>
      <c r="F32" s="54"/>
      <c r="G32" s="55">
        <f>COUNTIF(Vertices[In-Degree],"&gt;= "&amp;F32)-COUNTIF(Vertices[In-Degree],"&gt;="&amp;F33)</f>
        <v>0</v>
      </c>
      <c r="H32" s="54"/>
      <c r="I32" s="55">
        <f>COUNTIF(Vertices[Out-Degree],"&gt;= "&amp;H32)-COUNTIF(Vertices[Out-Degree],"&gt;="&amp;H33)</f>
        <v>0</v>
      </c>
      <c r="J32" s="54"/>
      <c r="K32" s="55">
        <f>COUNTIF(Vertices[Betweenness Centrality],"&gt;= "&amp;J32)-COUNTIF(Vertices[Betweenness Centrality],"&gt;="&amp;J33)</f>
        <v>0</v>
      </c>
      <c r="L32" s="54"/>
      <c r="M32" s="55">
        <f>COUNTIF(Vertices[Closeness Centrality],"&gt;= "&amp;L32)-COUNTIF(Vertices[Closeness Centrality],"&gt;="&amp;L33)</f>
        <v>0</v>
      </c>
      <c r="N32" s="54"/>
      <c r="O32" s="55">
        <f>COUNTIF(Vertices[Eigenvector Centrality],"&gt;= "&amp;N32)-COUNTIF(Vertices[Eigenvector Centrality],"&gt;="&amp;N33)</f>
        <v>0</v>
      </c>
      <c r="P32" s="54"/>
      <c r="Q32" s="55">
        <f>COUNTIF(Vertices[Eigenvector Centrality],"&gt;= "&amp;P32)-COUNTIF(Vertices[Eigenvector Centrality],"&gt;="&amp;P33)</f>
        <v>0</v>
      </c>
      <c r="R32" s="54"/>
      <c r="S32" s="56">
        <f>COUNTIF(Vertices[Clustering Coefficient],"&gt;= "&amp;R32)-COUNTIF(Vertices[Clustering Coefficient],"&gt;="&amp;R33)</f>
        <v>0</v>
      </c>
      <c r="T32" s="54"/>
      <c r="U32" s="55">
        <f>COUNTIF(Vertices[Clustering Coefficient],"&gt;= "&amp;T32)-COUNTIF(Vertices[Clustering Coefficient],"&gt;="&amp;T33)</f>
        <v>0</v>
      </c>
    </row>
    <row r="33" spans="1:21" ht="15">
      <c r="A33" s="64" t="s">
        <v>1216</v>
      </c>
      <c r="B33" s="64" t="s">
        <v>1217</v>
      </c>
      <c r="D33" s="28"/>
      <c r="E33">
        <f>COUNTIF(Vertices[Degree],"&gt;= "&amp;D33)-COUNTIF(Vertices[Degree],"&gt;="&amp;D38)</f>
        <v>0</v>
      </c>
      <c r="F33" s="54"/>
      <c r="G33" s="55">
        <f>COUNTIF(Vertices[In-Degree],"&gt;= "&amp;F33)-COUNTIF(Vertices[In-Degree],"&gt;="&amp;F38)</f>
        <v>0</v>
      </c>
      <c r="H33" s="54"/>
      <c r="I33" s="55">
        <f>COUNTIF(Vertices[Out-Degree],"&gt;= "&amp;H33)-COUNTIF(Vertices[Out-Degree],"&gt;="&amp;H38)</f>
        <v>0</v>
      </c>
      <c r="J33" s="54"/>
      <c r="K33" s="55">
        <f>COUNTIF(Vertices[Betweenness Centrality],"&gt;= "&amp;J33)-COUNTIF(Vertices[Betweenness Centrality],"&gt;="&amp;J38)</f>
        <v>0</v>
      </c>
      <c r="L33" s="54"/>
      <c r="M33" s="55">
        <f>COUNTIF(Vertices[Closeness Centrality],"&gt;= "&amp;L33)-COUNTIF(Vertices[Closeness Centrality],"&gt;="&amp;L38)</f>
        <v>0</v>
      </c>
      <c r="N33" s="54"/>
      <c r="O33" s="55">
        <f>COUNTIF(Vertices[Eigenvector Centrality],"&gt;= "&amp;N33)-COUNTIF(Vertices[Eigenvector Centrality],"&gt;="&amp;N38)</f>
        <v>0</v>
      </c>
      <c r="P33" s="54"/>
      <c r="Q33" s="55">
        <f>COUNTIF(Vertices[Eigenvector Centrality],"&gt;= "&amp;P33)-COUNTIF(Vertices[Eigenvector Centrality],"&gt;="&amp;P38)</f>
        <v>0</v>
      </c>
      <c r="R33" s="54"/>
      <c r="S33" s="56">
        <f>COUNTIF(Vertices[Clustering Coefficient],"&gt;= "&amp;R33)-COUNTIF(Vertices[Clustering Coefficient],"&gt;="&amp;R38)</f>
        <v>0</v>
      </c>
      <c r="T33" s="54"/>
      <c r="U33" s="55">
        <f>COUNTIF(Vertices[Clustering Coefficient],"&gt;= "&amp;T33)-COUNTIF(Vertices[Clustering Coefficient],"&gt;="&amp;T38)</f>
        <v>0</v>
      </c>
    </row>
    <row r="34" spans="4:21" ht="15">
      <c r="D34" s="28"/>
      <c r="E34">
        <f>COUNTIF(Vertices[Degree],"&gt;= "&amp;D34)-COUNTIF(Vertices[Degree],"&gt;="&amp;D35)</f>
        <v>0</v>
      </c>
      <c r="F34" s="54"/>
      <c r="G34" s="55">
        <f>COUNTIF(Vertices[In-Degree],"&gt;= "&amp;F34)-COUNTIF(Vertices[In-Degree],"&gt;="&amp;F35)</f>
        <v>0</v>
      </c>
      <c r="H34" s="54"/>
      <c r="I34" s="55">
        <f>COUNTIF(Vertices[Out-Degree],"&gt;= "&amp;H34)-COUNTIF(Vertices[Out-Degree],"&gt;="&amp;H35)</f>
        <v>0</v>
      </c>
      <c r="J34" s="54"/>
      <c r="K34" s="55">
        <f>COUNTIF(Vertices[Betweenness Centrality],"&gt;= "&amp;J34)-COUNTIF(Vertices[Betweenness Centrality],"&gt;="&amp;J35)</f>
        <v>0</v>
      </c>
      <c r="L34" s="54"/>
      <c r="M34" s="55">
        <f>COUNTIF(Vertices[Closeness Centrality],"&gt;= "&amp;L34)-COUNTIF(Vertices[Closeness Centrality],"&gt;="&amp;L35)</f>
        <v>0</v>
      </c>
      <c r="N34" s="54"/>
      <c r="O34" s="55">
        <f>COUNTIF(Vertices[Eigenvector Centrality],"&gt;= "&amp;N34)-COUNTIF(Vertices[Eigenvector Centrality],"&gt;="&amp;N35)</f>
        <v>0</v>
      </c>
      <c r="P34" s="54"/>
      <c r="Q34" s="55">
        <f>COUNTIF(Vertices[Eigenvector Centrality],"&gt;= "&amp;P34)-COUNTIF(Vertices[Eigenvector Centrality],"&gt;="&amp;P35)</f>
        <v>0</v>
      </c>
      <c r="R34" s="54"/>
      <c r="S34" s="56">
        <f>COUNTIF(Vertices[Clustering Coefficient],"&gt;= "&amp;R34)-COUNTIF(Vertices[Clustering Coefficient],"&gt;="&amp;R35)</f>
        <v>0</v>
      </c>
      <c r="T34" s="54"/>
      <c r="U34" s="55">
        <f>COUNTIF(Vertices[Clustering Coefficient],"&gt;= "&amp;T34)-COUNTIF(Vertices[Clustering Coefficient],"&gt;="&amp;T35)</f>
        <v>0</v>
      </c>
    </row>
    <row r="35" spans="4:21" ht="15">
      <c r="D35" s="28"/>
      <c r="E35">
        <f>COUNTIF(Vertices[Degree],"&gt;= "&amp;D35)-COUNTIF(Vertices[Degree],"&gt;="&amp;D36)</f>
        <v>0</v>
      </c>
      <c r="F35" s="54"/>
      <c r="G35" s="55">
        <f>COUNTIF(Vertices[In-Degree],"&gt;= "&amp;F35)-COUNTIF(Vertices[In-Degree],"&gt;="&amp;F36)</f>
        <v>0</v>
      </c>
      <c r="H35" s="54"/>
      <c r="I35" s="55">
        <f>COUNTIF(Vertices[Out-Degree],"&gt;= "&amp;H35)-COUNTIF(Vertices[Out-Degree],"&gt;="&amp;H36)</f>
        <v>0</v>
      </c>
      <c r="J35" s="54"/>
      <c r="K35" s="55">
        <f>COUNTIF(Vertices[Betweenness Centrality],"&gt;= "&amp;J35)-COUNTIF(Vertices[Betweenness Centrality],"&gt;="&amp;J36)</f>
        <v>0</v>
      </c>
      <c r="L35" s="54"/>
      <c r="M35" s="55">
        <f>COUNTIF(Vertices[Closeness Centrality],"&gt;= "&amp;L35)-COUNTIF(Vertices[Closeness Centrality],"&gt;="&amp;L36)</f>
        <v>0</v>
      </c>
      <c r="N35" s="54"/>
      <c r="O35" s="55">
        <f>COUNTIF(Vertices[Eigenvector Centrality],"&gt;= "&amp;N35)-COUNTIF(Vertices[Eigenvector Centrality],"&gt;="&amp;N36)</f>
        <v>0</v>
      </c>
      <c r="P35" s="54"/>
      <c r="Q35" s="55">
        <f>COUNTIF(Vertices[Eigenvector Centrality],"&gt;= "&amp;P35)-COUNTIF(Vertices[Eigenvector Centrality],"&gt;="&amp;P36)</f>
        <v>0</v>
      </c>
      <c r="R35" s="54"/>
      <c r="S35" s="56">
        <f>COUNTIF(Vertices[Clustering Coefficient],"&gt;= "&amp;R35)-COUNTIF(Vertices[Clustering Coefficient],"&gt;="&amp;R36)</f>
        <v>0</v>
      </c>
      <c r="T35" s="54"/>
      <c r="U35" s="55">
        <f>COUNTIF(Vertices[Clustering Coefficient],"&gt;= "&amp;T35)-COUNTIF(Vertices[Clustering Coefficient],"&gt;="&amp;T36)</f>
        <v>0</v>
      </c>
    </row>
    <row r="36" spans="4:21" ht="15">
      <c r="D36" s="28"/>
      <c r="E36">
        <f>COUNTIF(Vertices[Degree],"&gt;= "&amp;D36)-COUNTIF(Vertices[Degree],"&gt;="&amp;D37)</f>
        <v>0</v>
      </c>
      <c r="F36" s="54"/>
      <c r="G36" s="55">
        <f>COUNTIF(Vertices[In-Degree],"&gt;= "&amp;F36)-COUNTIF(Vertices[In-Degree],"&gt;="&amp;F37)</f>
        <v>0</v>
      </c>
      <c r="H36" s="54"/>
      <c r="I36" s="55">
        <f>COUNTIF(Vertices[Out-Degree],"&gt;= "&amp;H36)-COUNTIF(Vertices[Out-Degree],"&gt;="&amp;H37)</f>
        <v>0</v>
      </c>
      <c r="J36" s="54"/>
      <c r="K36" s="55">
        <f>COUNTIF(Vertices[Betweenness Centrality],"&gt;= "&amp;J36)-COUNTIF(Vertices[Betweenness Centrality],"&gt;="&amp;J37)</f>
        <v>0</v>
      </c>
      <c r="L36" s="54"/>
      <c r="M36" s="55">
        <f>COUNTIF(Vertices[Closeness Centrality],"&gt;= "&amp;L36)-COUNTIF(Vertices[Closeness Centrality],"&gt;="&amp;L37)</f>
        <v>0</v>
      </c>
      <c r="N36" s="54"/>
      <c r="O36" s="55">
        <f>COUNTIF(Vertices[Eigenvector Centrality],"&gt;= "&amp;N36)-COUNTIF(Vertices[Eigenvector Centrality],"&gt;="&amp;N37)</f>
        <v>0</v>
      </c>
      <c r="P36" s="54"/>
      <c r="Q36" s="55">
        <f>COUNTIF(Vertices[Eigenvector Centrality],"&gt;= "&amp;P36)-COUNTIF(Vertices[Eigenvector Centrality],"&gt;="&amp;P37)</f>
        <v>0</v>
      </c>
      <c r="R36" s="54"/>
      <c r="S36" s="56">
        <f>COUNTIF(Vertices[Clustering Coefficient],"&gt;= "&amp;R36)-COUNTIF(Vertices[Clustering Coefficient],"&gt;="&amp;R37)</f>
        <v>0</v>
      </c>
      <c r="T36" s="54"/>
      <c r="U36" s="55">
        <f>COUNTIF(Vertices[Clustering Coefficient],"&gt;= "&amp;T36)-COUNTIF(Vertices[Clustering Coefficient],"&gt;="&amp;T37)</f>
        <v>0</v>
      </c>
    </row>
    <row r="37" spans="4:21" ht="15">
      <c r="D37" s="28"/>
      <c r="E37">
        <f>COUNTIF(Vertices[Degree],"&gt;= "&amp;D37)-COUNTIF(Vertices[Degree],"&gt;="&amp;D38)</f>
        <v>0</v>
      </c>
      <c r="F37" s="54"/>
      <c r="G37" s="55">
        <f>COUNTIF(Vertices[In-Degree],"&gt;= "&amp;F37)-COUNTIF(Vertices[In-Degree],"&gt;="&amp;F38)</f>
        <v>0</v>
      </c>
      <c r="H37" s="54"/>
      <c r="I37" s="55">
        <f>COUNTIF(Vertices[Out-Degree],"&gt;= "&amp;H37)-COUNTIF(Vertices[Out-Degree],"&gt;="&amp;H38)</f>
        <v>0</v>
      </c>
      <c r="J37" s="54"/>
      <c r="K37" s="55">
        <f>COUNTIF(Vertices[Betweenness Centrality],"&gt;= "&amp;J37)-COUNTIF(Vertices[Betweenness Centrality],"&gt;="&amp;J38)</f>
        <v>0</v>
      </c>
      <c r="L37" s="54"/>
      <c r="M37" s="55">
        <f>COUNTIF(Vertices[Closeness Centrality],"&gt;= "&amp;L37)-COUNTIF(Vertices[Closeness Centrality],"&gt;="&amp;L38)</f>
        <v>0</v>
      </c>
      <c r="N37" s="54"/>
      <c r="O37" s="55">
        <f>COUNTIF(Vertices[Eigenvector Centrality],"&gt;= "&amp;N37)-COUNTIF(Vertices[Eigenvector Centrality],"&gt;="&amp;N38)</f>
        <v>0</v>
      </c>
      <c r="P37" s="54"/>
      <c r="Q37" s="55">
        <f>COUNTIF(Vertices[Eigenvector Centrality],"&gt;= "&amp;P37)-COUNTIF(Vertices[Eigenvector Centrality],"&gt;="&amp;P38)</f>
        <v>0</v>
      </c>
      <c r="R37" s="54"/>
      <c r="S37" s="56">
        <f>COUNTIF(Vertices[Clustering Coefficient],"&gt;= "&amp;R37)-COUNTIF(Vertices[Clustering Coefficient],"&gt;="&amp;R38)</f>
        <v>0</v>
      </c>
      <c r="T37" s="54"/>
      <c r="U37" s="55">
        <f>COUNTIF(Vertices[Clustering Coefficient],"&gt;= "&amp;T37)-COUNTIF(Vertices[Clustering Coefficient],"&gt;="&amp;T38)</f>
        <v>0</v>
      </c>
    </row>
    <row r="38" spans="4:21" ht="15">
      <c r="D38" s="28"/>
      <c r="E38">
        <f>COUNTIF(Vertices[Degree],"&gt;= "&amp;D38)-COUNTIF(Vertices[Degree],"&gt;="&amp;D40)</f>
        <v>0</v>
      </c>
      <c r="F38" s="54"/>
      <c r="G38" s="55">
        <f>COUNTIF(Vertices[In-Degree],"&gt;= "&amp;F38)-COUNTIF(Vertices[In-Degree],"&gt;="&amp;F40)</f>
        <v>-2</v>
      </c>
      <c r="H38" s="54"/>
      <c r="I38" s="55">
        <f>COUNTIF(Vertices[Out-Degree],"&gt;= "&amp;H38)-COUNTIF(Vertices[Out-Degree],"&gt;="&amp;H40)</f>
        <v>-2</v>
      </c>
      <c r="J38" s="54"/>
      <c r="K38" s="55">
        <f>COUNTIF(Vertices[Betweenness Centrality],"&gt;= "&amp;J38)-COUNTIF(Vertices[Betweenness Centrality],"&gt;="&amp;J40)</f>
        <v>-3</v>
      </c>
      <c r="L38" s="54"/>
      <c r="M38" s="55">
        <f>COUNTIF(Vertices[Closeness Centrality],"&gt;= "&amp;L38)-COUNTIF(Vertices[Closeness Centrality],"&gt;="&amp;L40)</f>
        <v>-3</v>
      </c>
      <c r="N38" s="54"/>
      <c r="O38" s="55">
        <f>COUNTIF(Vertices[Eigenvector Centrality],"&gt;= "&amp;N38)-COUNTIF(Vertices[Eigenvector Centrality],"&gt;="&amp;N40)</f>
        <v>-2</v>
      </c>
      <c r="P38" s="54"/>
      <c r="Q38" s="55">
        <f>COUNTIF(Vertices[Eigenvector Centrality],"&gt;= "&amp;P38)-COUNTIF(Vertices[Eigenvector Centrality],"&gt;="&amp;P40)</f>
        <v>0</v>
      </c>
      <c r="R38" s="54"/>
      <c r="S38" s="56">
        <f>COUNTIF(Vertices[Clustering Coefficient],"&gt;= "&amp;R38)-COUNTIF(Vertices[Clustering Coefficient],"&gt;="&amp;R40)</f>
        <v>-59</v>
      </c>
      <c r="T38" s="54"/>
      <c r="U38" s="55">
        <f ca="1">COUNTIF(Vertices[Clustering Coefficient],"&gt;= "&amp;T38)-COUNTIF(Vertices[Clustering Coefficient],"&gt;="&amp;T40)</f>
        <v>0</v>
      </c>
    </row>
    <row r="39" spans="4:21" ht="15">
      <c r="D39" s="28"/>
      <c r="E39">
        <f>COUNTIF(Vertices[Degree],"&gt;= "&amp;D39)-COUNTIF(Vertices[Degree],"&gt;="&amp;D40)</f>
        <v>0</v>
      </c>
      <c r="F39" s="54"/>
      <c r="G39" s="55">
        <f>COUNTIF(Vertices[In-Degree],"&gt;= "&amp;F39)-COUNTIF(Vertices[In-Degree],"&gt;="&amp;F40)</f>
        <v>-2</v>
      </c>
      <c r="H39" s="54"/>
      <c r="I39" s="55">
        <f>COUNTIF(Vertices[Out-Degree],"&gt;= "&amp;H39)-COUNTIF(Vertices[Out-Degree],"&gt;="&amp;H40)</f>
        <v>-2</v>
      </c>
      <c r="J39" s="54"/>
      <c r="K39" s="55">
        <f>COUNTIF(Vertices[Betweenness Centrality],"&gt;= "&amp;J39)-COUNTIF(Vertices[Betweenness Centrality],"&gt;="&amp;J40)</f>
        <v>-3</v>
      </c>
      <c r="L39" s="54"/>
      <c r="M39" s="55">
        <f>COUNTIF(Vertices[Closeness Centrality],"&gt;= "&amp;L39)-COUNTIF(Vertices[Closeness Centrality],"&gt;="&amp;L40)</f>
        <v>-3</v>
      </c>
      <c r="N39" s="54"/>
      <c r="O39" s="55">
        <f>COUNTIF(Vertices[Eigenvector Centrality],"&gt;= "&amp;N39)-COUNTIF(Vertices[Eigenvector Centrality],"&gt;="&amp;N40)</f>
        <v>-2</v>
      </c>
      <c r="P39" s="54"/>
      <c r="Q39" s="55">
        <f>COUNTIF(Vertices[Eigenvector Centrality],"&gt;= "&amp;P39)-COUNTIF(Vertices[Eigenvector Centrality],"&gt;="&amp;P40)</f>
        <v>0</v>
      </c>
      <c r="R39" s="54"/>
      <c r="S39" s="56">
        <f>COUNTIF(Vertices[Clustering Coefficient],"&gt;= "&amp;R39)-COUNTIF(Vertices[Clustering Coefficient],"&gt;="&amp;R40)</f>
        <v>-59</v>
      </c>
      <c r="T39" s="54"/>
      <c r="U39" s="55">
        <f ca="1">COUNTIF(Vertices[Clustering Coefficient],"&gt;= "&amp;T39)-COUNTIF(Vertices[Clustering Coefficient],"&gt;="&amp;T40)</f>
        <v>0</v>
      </c>
    </row>
    <row r="40" spans="4:21" ht="15">
      <c r="D40" s="28">
        <f>D28+($D$57-$D$2)/BinDivisor</f>
        <v>0</v>
      </c>
      <c r="E40">
        <f>COUNTIF(Vertices[Degree],"&gt;= "&amp;D40)-COUNTIF(Vertices[Degree],"&gt;="&amp;D41)</f>
        <v>0</v>
      </c>
      <c r="F40" s="32">
        <f>F28+($F$57-$F$2)/BinDivisor</f>
        <v>20.32727272727272</v>
      </c>
      <c r="G40" s="33">
        <f>COUNTIF(Vertices[In-Degree],"&gt;= "&amp;F40)-COUNTIF(Vertices[In-Degree],"&gt;="&amp;F41)</f>
        <v>0</v>
      </c>
      <c r="H40" s="32">
        <f>H28+($H$57-$H$2)/BinDivisor</f>
        <v>5.200000000000002</v>
      </c>
      <c r="I40" s="33">
        <f>COUNTIF(Vertices[Out-Degree],"&gt;= "&amp;H40)-COUNTIF(Vertices[Out-Degree],"&gt;="&amp;H41)</f>
        <v>0</v>
      </c>
      <c r="J40" s="32">
        <f>J28+($J$57-$J$2)/BinDivisor</f>
        <v>566.8000000000001</v>
      </c>
      <c r="K40" s="33">
        <f>COUNTIF(Vertices[Betweenness Centrality],"&gt;= "&amp;J40)-COUNTIF(Vertices[Betweenness Centrality],"&gt;="&amp;J41)</f>
        <v>0</v>
      </c>
      <c r="L40" s="32">
        <f>L28+($L$57-$L$2)/BinDivisor</f>
        <v>0.47272727272727283</v>
      </c>
      <c r="M40" s="33">
        <f>COUNTIF(Vertices[Closeness Centrality],"&gt;= "&amp;L40)-COUNTIF(Vertices[Closeness Centrality],"&gt;="&amp;L41)</f>
        <v>0</v>
      </c>
      <c r="N40" s="32">
        <f>N28+($N$57-$N$2)/BinDivisor</f>
        <v>0.045616290909090924</v>
      </c>
      <c r="O40" s="33">
        <f>COUNTIF(Vertices[Eigenvector Centrality],"&gt;= "&amp;N40)-COUNTIF(Vertices[Eigenvector Centrality],"&gt;="&amp;N41)</f>
        <v>0</v>
      </c>
      <c r="P40" s="32">
        <f>P28+($P$57-$P$2)/BinDivisor</f>
        <v>5.1986380363636355</v>
      </c>
      <c r="Q40" s="33">
        <f>COUNTIF(Vertices[PageRank],"&gt;= "&amp;P40)-COUNTIF(Vertices[PageRank],"&gt;="&amp;P41)</f>
        <v>0</v>
      </c>
      <c r="R40" s="32">
        <f>R28+($R$57-$R$2)/BinDivisor</f>
        <v>0.23636363636363641</v>
      </c>
      <c r="S40" s="38">
        <f>COUNTIF(Vertices[Clustering Coefficient],"&gt;= "&amp;R40)-COUNTIF(Vertices[Clustering Coefficient],"&gt;="&amp;R41)</f>
        <v>0</v>
      </c>
      <c r="T40" s="32" t="e">
        <f ca="1">T28+($T$57-$T$2)/BinDivisor</f>
        <v>#REF!</v>
      </c>
      <c r="U40" s="33" t="e">
        <f ca="1" t="shared" si="0"/>
        <v>#REF!</v>
      </c>
    </row>
    <row r="41" spans="1:21" ht="15">
      <c r="A41" t="s">
        <v>163</v>
      </c>
      <c r="B41" t="s">
        <v>17</v>
      </c>
      <c r="D41" s="28">
        <f aca="true" t="shared" si="10" ref="D41:D56">D40+($D$57-$D$2)/BinDivisor</f>
        <v>0</v>
      </c>
      <c r="E41">
        <f>COUNTIF(Vertices[Degree],"&gt;= "&amp;D41)-COUNTIF(Vertices[Degree],"&gt;="&amp;D42)</f>
        <v>0</v>
      </c>
      <c r="F41" s="34">
        <f aca="true" t="shared" si="11" ref="F41:F56">F40+($F$57-$F$2)/BinDivisor</f>
        <v>21.109090909090902</v>
      </c>
      <c r="G41" s="35">
        <f>COUNTIF(Vertices[In-Degree],"&gt;= "&amp;F41)-COUNTIF(Vertices[In-Degree],"&gt;="&amp;F42)</f>
        <v>0</v>
      </c>
      <c r="H41" s="34">
        <f aca="true" t="shared" si="12" ref="H41:H56">H40+($H$57-$H$2)/BinDivisor</f>
        <v>5.400000000000002</v>
      </c>
      <c r="I41" s="35">
        <f>COUNTIF(Vertices[Out-Degree],"&gt;= "&amp;H41)-COUNTIF(Vertices[Out-Degree],"&gt;="&amp;H42)</f>
        <v>0</v>
      </c>
      <c r="J41" s="34">
        <f aca="true" t="shared" si="13" ref="J41:J56">J40+($J$57-$J$2)/BinDivisor</f>
        <v>588.6</v>
      </c>
      <c r="K41" s="35">
        <f>COUNTIF(Vertices[Betweenness Centrality],"&gt;= "&amp;J41)-COUNTIF(Vertices[Betweenness Centrality],"&gt;="&amp;J42)</f>
        <v>0</v>
      </c>
      <c r="L41" s="34">
        <f aca="true" t="shared" si="14" ref="L41:L56">L40+($L$57-$L$2)/BinDivisor</f>
        <v>0.490909090909091</v>
      </c>
      <c r="M41" s="35">
        <f>COUNTIF(Vertices[Closeness Centrality],"&gt;= "&amp;L41)-COUNTIF(Vertices[Closeness Centrality],"&gt;="&amp;L42)</f>
        <v>1</v>
      </c>
      <c r="N41" s="34">
        <f aca="true" t="shared" si="15" ref="N41:N56">N40+($N$57-$N$2)/BinDivisor</f>
        <v>0.04737076363636365</v>
      </c>
      <c r="O41" s="35">
        <f>COUNTIF(Vertices[Eigenvector Centrality],"&gt;= "&amp;N41)-COUNTIF(Vertices[Eigenvector Centrality],"&gt;="&amp;N42)</f>
        <v>0</v>
      </c>
      <c r="P41" s="34">
        <f aca="true" t="shared" si="16" ref="P41:P56">P40+($P$57-$P$2)/BinDivisor</f>
        <v>5.382529345454545</v>
      </c>
      <c r="Q41" s="35">
        <f>COUNTIF(Vertices[PageRank],"&gt;= "&amp;P41)-COUNTIF(Vertices[PageRank],"&gt;="&amp;P42)</f>
        <v>0</v>
      </c>
      <c r="R41" s="34">
        <f aca="true" t="shared" si="17" ref="R41:R56">R40+($R$57-$R$2)/BinDivisor</f>
        <v>0.2454545454545455</v>
      </c>
      <c r="S41" s="39">
        <f>COUNTIF(Vertices[Clustering Coefficient],"&gt;= "&amp;R41)-COUNTIF(Vertices[Clustering Coefficient],"&gt;="&amp;R42)</f>
        <v>0</v>
      </c>
      <c r="T41" s="34" t="e">
        <f aca="true" t="shared" si="18" ref="T41:T56">T40+($T$57-$T$2)/BinDivisor</f>
        <v>#REF!</v>
      </c>
      <c r="U41" s="35" t="e">
        <f ca="1" t="shared" si="0"/>
        <v>#REF!</v>
      </c>
    </row>
    <row r="42" spans="1:21" ht="15">
      <c r="A42" s="29"/>
      <c r="B42" s="29"/>
      <c r="D42" s="28">
        <f t="shared" si="10"/>
        <v>0</v>
      </c>
      <c r="E42">
        <f>COUNTIF(Vertices[Degree],"&gt;= "&amp;D42)-COUNTIF(Vertices[Degree],"&gt;="&amp;D43)</f>
        <v>0</v>
      </c>
      <c r="F42" s="32">
        <f t="shared" si="11"/>
        <v>21.890909090909084</v>
      </c>
      <c r="G42" s="33">
        <f>COUNTIF(Vertices[In-Degree],"&gt;= "&amp;F42)-COUNTIF(Vertices[In-Degree],"&gt;="&amp;F43)</f>
        <v>0</v>
      </c>
      <c r="H42" s="32">
        <f t="shared" si="12"/>
        <v>5.600000000000002</v>
      </c>
      <c r="I42" s="33">
        <f>COUNTIF(Vertices[Out-Degree],"&gt;= "&amp;H42)-COUNTIF(Vertices[Out-Degree],"&gt;="&amp;H43)</f>
        <v>0</v>
      </c>
      <c r="J42" s="32">
        <f t="shared" si="13"/>
        <v>610.4</v>
      </c>
      <c r="K42" s="33">
        <f>COUNTIF(Vertices[Betweenness Centrality],"&gt;= "&amp;J42)-COUNTIF(Vertices[Betweenness Centrality],"&gt;="&amp;J43)</f>
        <v>0</v>
      </c>
      <c r="L42" s="32">
        <f t="shared" si="14"/>
        <v>0.5090909090909091</v>
      </c>
      <c r="M42" s="33">
        <f>COUNTIF(Vertices[Closeness Centrality],"&gt;= "&amp;L42)-COUNTIF(Vertices[Closeness Centrality],"&gt;="&amp;L43)</f>
        <v>0</v>
      </c>
      <c r="N42" s="32">
        <f t="shared" si="15"/>
        <v>0.04912523636363638</v>
      </c>
      <c r="O42" s="33">
        <f>COUNTIF(Vertices[Eigenvector Centrality],"&gt;= "&amp;N42)-COUNTIF(Vertices[Eigenvector Centrality],"&gt;="&amp;N43)</f>
        <v>0</v>
      </c>
      <c r="P42" s="32">
        <f t="shared" si="16"/>
        <v>5.566420654545454</v>
      </c>
      <c r="Q42" s="33">
        <f>COUNTIF(Vertices[PageRank],"&gt;= "&amp;P42)-COUNTIF(Vertices[PageRank],"&gt;="&amp;P43)</f>
        <v>0</v>
      </c>
      <c r="R42" s="32">
        <f t="shared" si="17"/>
        <v>0.2545454545454546</v>
      </c>
      <c r="S42" s="38">
        <f>COUNTIF(Vertices[Clustering Coefficient],"&gt;= "&amp;R42)-COUNTIF(Vertices[Clustering Coefficient],"&gt;="&amp;R43)</f>
        <v>0</v>
      </c>
      <c r="T42" s="32" t="e">
        <f ca="1" t="shared" si="18"/>
        <v>#REF!</v>
      </c>
      <c r="U42" s="33" t="e">
        <f ca="1" t="shared" si="0"/>
        <v>#REF!</v>
      </c>
    </row>
    <row r="43" spans="4:21" ht="15">
      <c r="D43" s="28">
        <f t="shared" si="10"/>
        <v>0</v>
      </c>
      <c r="E43">
        <f>COUNTIF(Vertices[Degree],"&gt;= "&amp;D43)-COUNTIF(Vertices[Degree],"&gt;="&amp;D44)</f>
        <v>0</v>
      </c>
      <c r="F43" s="34">
        <f t="shared" si="11"/>
        <v>22.672727272727265</v>
      </c>
      <c r="G43" s="35">
        <f>COUNTIF(Vertices[In-Degree],"&gt;= "&amp;F43)-COUNTIF(Vertices[In-Degree],"&gt;="&amp;F44)</f>
        <v>0</v>
      </c>
      <c r="H43" s="34">
        <f t="shared" si="12"/>
        <v>5.8000000000000025</v>
      </c>
      <c r="I43" s="35">
        <f>COUNTIF(Vertices[Out-Degree],"&gt;= "&amp;H43)-COUNTIF(Vertices[Out-Degree],"&gt;="&amp;H44)</f>
        <v>0</v>
      </c>
      <c r="J43" s="34">
        <f t="shared" si="13"/>
        <v>632.1999999999999</v>
      </c>
      <c r="K43" s="35">
        <f>COUNTIF(Vertices[Betweenness Centrality],"&gt;= "&amp;J43)-COUNTIF(Vertices[Betweenness Centrality],"&gt;="&amp;J44)</f>
        <v>0</v>
      </c>
      <c r="L43" s="34">
        <f t="shared" si="14"/>
        <v>0.5272727272727273</v>
      </c>
      <c r="M43" s="35">
        <f>COUNTIF(Vertices[Closeness Centrality],"&gt;= "&amp;L43)-COUNTIF(Vertices[Closeness Centrality],"&gt;="&amp;L44)</f>
        <v>0</v>
      </c>
      <c r="N43" s="34">
        <f t="shared" si="15"/>
        <v>0.05087970909090911</v>
      </c>
      <c r="O43" s="35">
        <f>COUNTIF(Vertices[Eigenvector Centrality],"&gt;= "&amp;N43)-COUNTIF(Vertices[Eigenvector Centrality],"&gt;="&amp;N44)</f>
        <v>0</v>
      </c>
      <c r="P43" s="34">
        <f t="shared" si="16"/>
        <v>5.7503119636363635</v>
      </c>
      <c r="Q43" s="35">
        <f>COUNTIF(Vertices[PageRank],"&gt;= "&amp;P43)-COUNTIF(Vertices[PageRank],"&gt;="&amp;P44)</f>
        <v>0</v>
      </c>
      <c r="R43" s="34">
        <f t="shared" si="17"/>
        <v>0.26363636363636367</v>
      </c>
      <c r="S43" s="39">
        <f>COUNTIF(Vertices[Clustering Coefficient],"&gt;= "&amp;R43)-COUNTIF(Vertices[Clustering Coefficient],"&gt;="&amp;R44)</f>
        <v>0</v>
      </c>
      <c r="T43" s="34" t="e">
        <f ca="1" t="shared" si="18"/>
        <v>#REF!</v>
      </c>
      <c r="U43" s="35" t="e">
        <f ca="1" t="shared" si="0"/>
        <v>#REF!</v>
      </c>
    </row>
    <row r="44" spans="4:21" ht="15">
      <c r="D44" s="28">
        <f t="shared" si="10"/>
        <v>0</v>
      </c>
      <c r="E44">
        <f>COUNTIF(Vertices[Degree],"&gt;= "&amp;D44)-COUNTIF(Vertices[Degree],"&gt;="&amp;D45)</f>
        <v>0</v>
      </c>
      <c r="F44" s="32">
        <f t="shared" si="11"/>
        <v>23.454545454545446</v>
      </c>
      <c r="G44" s="33">
        <f>COUNTIF(Vertices[In-Degree],"&gt;= "&amp;F44)-COUNTIF(Vertices[In-Degree],"&gt;="&amp;F45)</f>
        <v>0</v>
      </c>
      <c r="H44" s="32">
        <f t="shared" si="12"/>
        <v>6.000000000000003</v>
      </c>
      <c r="I44" s="33">
        <f>COUNTIF(Vertices[Out-Degree],"&gt;= "&amp;H44)-COUNTIF(Vertices[Out-Degree],"&gt;="&amp;H45)</f>
        <v>0</v>
      </c>
      <c r="J44" s="32">
        <f t="shared" si="13"/>
        <v>653.9999999999999</v>
      </c>
      <c r="K44" s="33">
        <f>COUNTIF(Vertices[Betweenness Centrality],"&gt;= "&amp;J44)-COUNTIF(Vertices[Betweenness Centrality],"&gt;="&amp;J45)</f>
        <v>0</v>
      </c>
      <c r="L44" s="32">
        <f t="shared" si="14"/>
        <v>0.5454545454545455</v>
      </c>
      <c r="M44" s="33">
        <f>COUNTIF(Vertices[Closeness Centrality],"&gt;= "&amp;L44)-COUNTIF(Vertices[Closeness Centrality],"&gt;="&amp;L45)</f>
        <v>0</v>
      </c>
      <c r="N44" s="32">
        <f t="shared" si="15"/>
        <v>0.05263418181818184</v>
      </c>
      <c r="O44" s="33">
        <f>COUNTIF(Vertices[Eigenvector Centrality],"&gt;= "&amp;N44)-COUNTIF(Vertices[Eigenvector Centrality],"&gt;="&amp;N45)</f>
        <v>0</v>
      </c>
      <c r="P44" s="32">
        <f t="shared" si="16"/>
        <v>5.934203272727273</v>
      </c>
      <c r="Q44" s="33">
        <f>COUNTIF(Vertices[PageRank],"&gt;= "&amp;P44)-COUNTIF(Vertices[PageRank],"&gt;="&amp;P45)</f>
        <v>0</v>
      </c>
      <c r="R44" s="32">
        <f t="shared" si="17"/>
        <v>0.27272727272727276</v>
      </c>
      <c r="S44" s="38">
        <f>COUNTIF(Vertices[Clustering Coefficient],"&gt;= "&amp;R44)-COUNTIF(Vertices[Clustering Coefficient],"&gt;="&amp;R45)</f>
        <v>0</v>
      </c>
      <c r="T44" s="32" t="e">
        <f ca="1" t="shared" si="18"/>
        <v>#REF!</v>
      </c>
      <c r="U44" s="33" t="e">
        <f ca="1" t="shared" si="0"/>
        <v>#REF!</v>
      </c>
    </row>
    <row r="45" spans="4:21" ht="15">
      <c r="D45" s="28">
        <f t="shared" si="10"/>
        <v>0</v>
      </c>
      <c r="E45">
        <f>COUNTIF(Vertices[Degree],"&gt;= "&amp;D45)-COUNTIF(Vertices[Degree],"&gt;="&amp;D46)</f>
        <v>0</v>
      </c>
      <c r="F45" s="34">
        <f t="shared" si="11"/>
        <v>24.236363636363627</v>
      </c>
      <c r="G45" s="35">
        <f>COUNTIF(Vertices[In-Degree],"&gt;= "&amp;F45)-COUNTIF(Vertices[In-Degree],"&gt;="&amp;F46)</f>
        <v>0</v>
      </c>
      <c r="H45" s="34">
        <f t="shared" si="12"/>
        <v>6.200000000000003</v>
      </c>
      <c r="I45" s="35">
        <f>COUNTIF(Vertices[Out-Degree],"&gt;= "&amp;H45)-COUNTIF(Vertices[Out-Degree],"&gt;="&amp;H46)</f>
        <v>0</v>
      </c>
      <c r="J45" s="34">
        <f t="shared" si="13"/>
        <v>675.7999999999998</v>
      </c>
      <c r="K45" s="35">
        <f>COUNTIF(Vertices[Betweenness Centrality],"&gt;= "&amp;J45)-COUNTIF(Vertices[Betweenness Centrality],"&gt;="&amp;J46)</f>
        <v>0</v>
      </c>
      <c r="L45" s="34">
        <f t="shared" si="14"/>
        <v>0.5636363636363637</v>
      </c>
      <c r="M45" s="35">
        <f>COUNTIF(Vertices[Closeness Centrality],"&gt;= "&amp;L45)-COUNTIF(Vertices[Closeness Centrality],"&gt;="&amp;L46)</f>
        <v>0</v>
      </c>
      <c r="N45" s="34">
        <f t="shared" si="15"/>
        <v>0.054388654545454565</v>
      </c>
      <c r="O45" s="35">
        <f>COUNTIF(Vertices[Eigenvector Centrality],"&gt;= "&amp;N45)-COUNTIF(Vertices[Eigenvector Centrality],"&gt;="&amp;N46)</f>
        <v>0</v>
      </c>
      <c r="P45" s="34">
        <f t="shared" si="16"/>
        <v>6.118094581818182</v>
      </c>
      <c r="Q45" s="35">
        <f>COUNTIF(Vertices[PageRank],"&gt;= "&amp;P45)-COUNTIF(Vertices[PageRank],"&gt;="&amp;P46)</f>
        <v>0</v>
      </c>
      <c r="R45" s="34">
        <f t="shared" si="17"/>
        <v>0.28181818181818186</v>
      </c>
      <c r="S45" s="39">
        <f>COUNTIF(Vertices[Clustering Coefficient],"&gt;= "&amp;R45)-COUNTIF(Vertices[Clustering Coefficient],"&gt;="&amp;R46)</f>
        <v>0</v>
      </c>
      <c r="T45" s="34" t="e">
        <f ca="1" t="shared" si="18"/>
        <v>#REF!</v>
      </c>
      <c r="U45" s="35" t="e">
        <f ca="1" t="shared" si="0"/>
        <v>#REF!</v>
      </c>
    </row>
    <row r="46" spans="4:21" ht="15">
      <c r="D46" s="28">
        <f t="shared" si="10"/>
        <v>0</v>
      </c>
      <c r="E46">
        <f>COUNTIF(Vertices[Degree],"&gt;= "&amp;D46)-COUNTIF(Vertices[Degree],"&gt;="&amp;D47)</f>
        <v>0</v>
      </c>
      <c r="F46" s="32">
        <f t="shared" si="11"/>
        <v>25.01818181818181</v>
      </c>
      <c r="G46" s="33">
        <f>COUNTIF(Vertices[In-Degree],"&gt;= "&amp;F46)-COUNTIF(Vertices[In-Degree],"&gt;="&amp;F47)</f>
        <v>0</v>
      </c>
      <c r="H46" s="32">
        <f t="shared" si="12"/>
        <v>6.400000000000003</v>
      </c>
      <c r="I46" s="33">
        <f>COUNTIF(Vertices[Out-Degree],"&gt;= "&amp;H46)-COUNTIF(Vertices[Out-Degree],"&gt;="&amp;H47)</f>
        <v>0</v>
      </c>
      <c r="J46" s="32">
        <f t="shared" si="13"/>
        <v>697.5999999999998</v>
      </c>
      <c r="K46" s="33">
        <f>COUNTIF(Vertices[Betweenness Centrality],"&gt;= "&amp;J46)-COUNTIF(Vertices[Betweenness Centrality],"&gt;="&amp;J47)</f>
        <v>0</v>
      </c>
      <c r="L46" s="32">
        <f t="shared" si="14"/>
        <v>0.5818181818181819</v>
      </c>
      <c r="M46" s="33">
        <f>COUNTIF(Vertices[Closeness Centrality],"&gt;= "&amp;L46)-COUNTIF(Vertices[Closeness Centrality],"&gt;="&amp;L47)</f>
        <v>0</v>
      </c>
      <c r="N46" s="32">
        <f t="shared" si="15"/>
        <v>0.05614312727272729</v>
      </c>
      <c r="O46" s="33">
        <f>COUNTIF(Vertices[Eigenvector Centrality],"&gt;= "&amp;N46)-COUNTIF(Vertices[Eigenvector Centrality],"&gt;="&amp;N47)</f>
        <v>0</v>
      </c>
      <c r="P46" s="32">
        <f t="shared" si="16"/>
        <v>6.301985890909092</v>
      </c>
      <c r="Q46" s="33">
        <f>COUNTIF(Vertices[PageRank],"&gt;= "&amp;P46)-COUNTIF(Vertices[PageRank],"&gt;="&amp;P47)</f>
        <v>0</v>
      </c>
      <c r="R46" s="32">
        <f t="shared" si="17"/>
        <v>0.29090909090909095</v>
      </c>
      <c r="S46" s="38">
        <f>COUNTIF(Vertices[Clustering Coefficient],"&gt;= "&amp;R46)-COUNTIF(Vertices[Clustering Coefficient],"&gt;="&amp;R47)</f>
        <v>0</v>
      </c>
      <c r="T46" s="32" t="e">
        <f ca="1" t="shared" si="18"/>
        <v>#REF!</v>
      </c>
      <c r="U46" s="33" t="e">
        <f ca="1" t="shared" si="0"/>
        <v>#REF!</v>
      </c>
    </row>
    <row r="47" spans="4:21" ht="15">
      <c r="D47" s="28">
        <f t="shared" si="10"/>
        <v>0</v>
      </c>
      <c r="E47">
        <f>COUNTIF(Vertices[Degree],"&gt;= "&amp;D47)-COUNTIF(Vertices[Degree],"&gt;="&amp;D48)</f>
        <v>0</v>
      </c>
      <c r="F47" s="34">
        <f t="shared" si="11"/>
        <v>25.79999999999999</v>
      </c>
      <c r="G47" s="35">
        <f>COUNTIF(Vertices[In-Degree],"&gt;= "&amp;F47)-COUNTIF(Vertices[In-Degree],"&gt;="&amp;F48)</f>
        <v>0</v>
      </c>
      <c r="H47" s="34">
        <f t="shared" si="12"/>
        <v>6.600000000000003</v>
      </c>
      <c r="I47" s="35">
        <f>COUNTIF(Vertices[Out-Degree],"&gt;= "&amp;H47)-COUNTIF(Vertices[Out-Degree],"&gt;="&amp;H48)</f>
        <v>0</v>
      </c>
      <c r="J47" s="34">
        <f t="shared" si="13"/>
        <v>719.3999999999997</v>
      </c>
      <c r="K47" s="35">
        <f>COUNTIF(Vertices[Betweenness Centrality],"&gt;= "&amp;J47)-COUNTIF(Vertices[Betweenness Centrality],"&gt;="&amp;J48)</f>
        <v>0</v>
      </c>
      <c r="L47" s="34">
        <f t="shared" si="14"/>
        <v>0.6000000000000001</v>
      </c>
      <c r="M47" s="35">
        <f>COUNTIF(Vertices[Closeness Centrality],"&gt;= "&amp;L47)-COUNTIF(Vertices[Closeness Centrality],"&gt;="&amp;L48)</f>
        <v>0</v>
      </c>
      <c r="N47" s="34">
        <f t="shared" si="15"/>
        <v>0.05789760000000002</v>
      </c>
      <c r="O47" s="35">
        <f>COUNTIF(Vertices[Eigenvector Centrality],"&gt;= "&amp;N47)-COUNTIF(Vertices[Eigenvector Centrality],"&gt;="&amp;N48)</f>
        <v>0</v>
      </c>
      <c r="P47" s="34">
        <f t="shared" si="16"/>
        <v>6.485877200000001</v>
      </c>
      <c r="Q47" s="35">
        <f>COUNTIF(Vertices[PageRank],"&gt;= "&amp;P47)-COUNTIF(Vertices[PageRank],"&gt;="&amp;P48)</f>
        <v>0</v>
      </c>
      <c r="R47" s="34">
        <f t="shared" si="17"/>
        <v>0.30000000000000004</v>
      </c>
      <c r="S47" s="39">
        <f>COUNTIF(Vertices[Clustering Coefficient],"&gt;= "&amp;R47)-COUNTIF(Vertices[Clustering Coefficient],"&gt;="&amp;R48)</f>
        <v>0</v>
      </c>
      <c r="T47" s="34" t="e">
        <f ca="1" t="shared" si="18"/>
        <v>#REF!</v>
      </c>
      <c r="U47" s="35" t="e">
        <f ca="1" t="shared" si="0"/>
        <v>#REF!</v>
      </c>
    </row>
    <row r="48" spans="4:21" ht="15">
      <c r="D48" s="28">
        <f t="shared" si="10"/>
        <v>0</v>
      </c>
      <c r="E48">
        <f>COUNTIF(Vertices[Degree],"&gt;= "&amp;D48)-COUNTIF(Vertices[Degree],"&gt;="&amp;D49)</f>
        <v>0</v>
      </c>
      <c r="F48" s="32">
        <f t="shared" si="11"/>
        <v>26.58181818181817</v>
      </c>
      <c r="G48" s="33">
        <f>COUNTIF(Vertices[In-Degree],"&gt;= "&amp;F48)-COUNTIF(Vertices[In-Degree],"&gt;="&amp;F49)</f>
        <v>0</v>
      </c>
      <c r="H48" s="32">
        <f t="shared" si="12"/>
        <v>6.800000000000003</v>
      </c>
      <c r="I48" s="33">
        <f>COUNTIF(Vertices[Out-Degree],"&gt;= "&amp;H48)-COUNTIF(Vertices[Out-Degree],"&gt;="&amp;H49)</f>
        <v>0</v>
      </c>
      <c r="J48" s="32">
        <f t="shared" si="13"/>
        <v>741.1999999999997</v>
      </c>
      <c r="K48" s="33">
        <f>COUNTIF(Vertices[Betweenness Centrality],"&gt;= "&amp;J48)-COUNTIF(Vertices[Betweenness Centrality],"&gt;="&amp;J49)</f>
        <v>0</v>
      </c>
      <c r="L48" s="32">
        <f t="shared" si="14"/>
        <v>0.6181818181818183</v>
      </c>
      <c r="M48" s="33">
        <f>COUNTIF(Vertices[Closeness Centrality],"&gt;= "&amp;L48)-COUNTIF(Vertices[Closeness Centrality],"&gt;="&amp;L49)</f>
        <v>0</v>
      </c>
      <c r="N48" s="32">
        <f t="shared" si="15"/>
        <v>0.05965207272727275</v>
      </c>
      <c r="O48" s="33">
        <f>COUNTIF(Vertices[Eigenvector Centrality],"&gt;= "&amp;N48)-COUNTIF(Vertices[Eigenvector Centrality],"&gt;="&amp;N49)</f>
        <v>0</v>
      </c>
      <c r="P48" s="32">
        <f t="shared" si="16"/>
        <v>6.66976850909091</v>
      </c>
      <c r="Q48" s="33">
        <f>COUNTIF(Vertices[PageRank],"&gt;= "&amp;P48)-COUNTIF(Vertices[PageRank],"&gt;="&amp;P49)</f>
        <v>0</v>
      </c>
      <c r="R48" s="32">
        <f t="shared" si="17"/>
        <v>0.30909090909090914</v>
      </c>
      <c r="S48" s="38">
        <f>COUNTIF(Vertices[Clustering Coefficient],"&gt;= "&amp;R48)-COUNTIF(Vertices[Clustering Coefficient],"&gt;="&amp;R49)</f>
        <v>0</v>
      </c>
      <c r="T48" s="32" t="e">
        <f ca="1" t="shared" si="18"/>
        <v>#REF!</v>
      </c>
      <c r="U48" s="33" t="e">
        <f ca="1" t="shared" si="0"/>
        <v>#REF!</v>
      </c>
    </row>
    <row r="49" spans="4:21" ht="15">
      <c r="D49" s="28">
        <f t="shared" si="10"/>
        <v>0</v>
      </c>
      <c r="E49">
        <f>COUNTIF(Vertices[Degree],"&gt;= "&amp;D49)-COUNTIF(Vertices[Degree],"&gt;="&amp;D50)</f>
        <v>0</v>
      </c>
      <c r="F49" s="34">
        <f t="shared" si="11"/>
        <v>27.363636363636353</v>
      </c>
      <c r="G49" s="35">
        <f>COUNTIF(Vertices[In-Degree],"&gt;= "&amp;F49)-COUNTIF(Vertices[In-Degree],"&gt;="&amp;F50)</f>
        <v>0</v>
      </c>
      <c r="H49" s="34">
        <f t="shared" si="12"/>
        <v>7.0000000000000036</v>
      </c>
      <c r="I49" s="35">
        <f>COUNTIF(Vertices[Out-Degree],"&gt;= "&amp;H49)-COUNTIF(Vertices[Out-Degree],"&gt;="&amp;H50)</f>
        <v>0</v>
      </c>
      <c r="J49" s="34">
        <f t="shared" si="13"/>
        <v>762.9999999999997</v>
      </c>
      <c r="K49" s="35">
        <f>COUNTIF(Vertices[Betweenness Centrality],"&gt;= "&amp;J49)-COUNTIF(Vertices[Betweenness Centrality],"&gt;="&amp;J50)</f>
        <v>0</v>
      </c>
      <c r="L49" s="34">
        <f t="shared" si="14"/>
        <v>0.6363636363636365</v>
      </c>
      <c r="M49" s="35">
        <f>COUNTIF(Vertices[Closeness Centrality],"&gt;= "&amp;L49)-COUNTIF(Vertices[Closeness Centrality],"&gt;="&amp;L50)</f>
        <v>0</v>
      </c>
      <c r="N49" s="34">
        <f t="shared" si="15"/>
        <v>0.06140654545454548</v>
      </c>
      <c r="O49" s="35">
        <f>COUNTIF(Vertices[Eigenvector Centrality],"&gt;= "&amp;N49)-COUNTIF(Vertices[Eigenvector Centrality],"&gt;="&amp;N50)</f>
        <v>0</v>
      </c>
      <c r="P49" s="34">
        <f t="shared" si="16"/>
        <v>6.85365981818182</v>
      </c>
      <c r="Q49" s="35">
        <f>COUNTIF(Vertices[PageRank],"&gt;= "&amp;P49)-COUNTIF(Vertices[PageRank],"&gt;="&amp;P50)</f>
        <v>0</v>
      </c>
      <c r="R49" s="34">
        <f t="shared" si="17"/>
        <v>0.31818181818181823</v>
      </c>
      <c r="S49" s="39">
        <f>COUNTIF(Vertices[Clustering Coefficient],"&gt;= "&amp;R49)-COUNTIF(Vertices[Clustering Coefficient],"&gt;="&amp;R50)</f>
        <v>0</v>
      </c>
      <c r="T49" s="34" t="e">
        <f ca="1" t="shared" si="18"/>
        <v>#REF!</v>
      </c>
      <c r="U49" s="35" t="e">
        <f ca="1" t="shared" si="0"/>
        <v>#REF!</v>
      </c>
    </row>
    <row r="50" spans="4:21" ht="15">
      <c r="D50" s="28">
        <f t="shared" si="10"/>
        <v>0</v>
      </c>
      <c r="E50">
        <f>COUNTIF(Vertices[Degree],"&gt;= "&amp;D50)-COUNTIF(Vertices[Degree],"&gt;="&amp;D51)</f>
        <v>0</v>
      </c>
      <c r="F50" s="32">
        <f t="shared" si="11"/>
        <v>28.145454545454534</v>
      </c>
      <c r="G50" s="33">
        <f>COUNTIF(Vertices[In-Degree],"&gt;= "&amp;F50)-COUNTIF(Vertices[In-Degree],"&gt;="&amp;F51)</f>
        <v>0</v>
      </c>
      <c r="H50" s="32">
        <f t="shared" si="12"/>
        <v>7.200000000000004</v>
      </c>
      <c r="I50" s="33">
        <f>COUNTIF(Vertices[Out-Degree],"&gt;= "&amp;H50)-COUNTIF(Vertices[Out-Degree],"&gt;="&amp;H51)</f>
        <v>0</v>
      </c>
      <c r="J50" s="32">
        <f t="shared" si="13"/>
        <v>784.7999999999996</v>
      </c>
      <c r="K50" s="33">
        <f>COUNTIF(Vertices[Betweenness Centrality],"&gt;= "&amp;J50)-COUNTIF(Vertices[Betweenness Centrality],"&gt;="&amp;J51)</f>
        <v>0</v>
      </c>
      <c r="L50" s="32">
        <f t="shared" si="14"/>
        <v>0.6545454545454547</v>
      </c>
      <c r="M50" s="33">
        <f>COUNTIF(Vertices[Closeness Centrality],"&gt;= "&amp;L50)-COUNTIF(Vertices[Closeness Centrality],"&gt;="&amp;L51)</f>
        <v>0</v>
      </c>
      <c r="N50" s="32">
        <f t="shared" si="15"/>
        <v>0.0631610181818182</v>
      </c>
      <c r="O50" s="33">
        <f>COUNTIF(Vertices[Eigenvector Centrality],"&gt;= "&amp;N50)-COUNTIF(Vertices[Eigenvector Centrality],"&gt;="&amp;N51)</f>
        <v>0</v>
      </c>
      <c r="P50" s="32">
        <f t="shared" si="16"/>
        <v>7.037551127272729</v>
      </c>
      <c r="Q50" s="33">
        <f>COUNTIF(Vertices[PageRank],"&gt;= "&amp;P50)-COUNTIF(Vertices[PageRank],"&gt;="&amp;P51)</f>
        <v>0</v>
      </c>
      <c r="R50" s="32">
        <f t="shared" si="17"/>
        <v>0.3272727272727273</v>
      </c>
      <c r="S50" s="38">
        <f>COUNTIF(Vertices[Clustering Coefficient],"&gt;= "&amp;R50)-COUNTIF(Vertices[Clustering Coefficient],"&gt;="&amp;R51)</f>
        <v>0</v>
      </c>
      <c r="T50" s="32" t="e">
        <f ca="1" t="shared" si="18"/>
        <v>#REF!</v>
      </c>
      <c r="U50" s="33" t="e">
        <f ca="1" t="shared" si="0"/>
        <v>#REF!</v>
      </c>
    </row>
    <row r="51" spans="4:21" ht="15">
      <c r="D51" s="28">
        <f t="shared" si="10"/>
        <v>0</v>
      </c>
      <c r="E51">
        <f>COUNTIF(Vertices[Degree],"&gt;= "&amp;D51)-COUNTIF(Vertices[Degree],"&gt;="&amp;D52)</f>
        <v>0</v>
      </c>
      <c r="F51" s="34">
        <f t="shared" si="11"/>
        <v>28.927272727272715</v>
      </c>
      <c r="G51" s="35">
        <f>COUNTIF(Vertices[In-Degree],"&gt;= "&amp;F51)-COUNTIF(Vertices[In-Degree],"&gt;="&amp;F52)</f>
        <v>0</v>
      </c>
      <c r="H51" s="34">
        <f t="shared" si="12"/>
        <v>7.400000000000004</v>
      </c>
      <c r="I51" s="35">
        <f>COUNTIF(Vertices[Out-Degree],"&gt;= "&amp;H51)-COUNTIF(Vertices[Out-Degree],"&gt;="&amp;H52)</f>
        <v>0</v>
      </c>
      <c r="J51" s="34">
        <f t="shared" si="13"/>
        <v>806.5999999999996</v>
      </c>
      <c r="K51" s="35">
        <f>COUNTIF(Vertices[Betweenness Centrality],"&gt;= "&amp;J51)-COUNTIF(Vertices[Betweenness Centrality],"&gt;="&amp;J52)</f>
        <v>0</v>
      </c>
      <c r="L51" s="34">
        <f t="shared" si="14"/>
        <v>0.6727272727272728</v>
      </c>
      <c r="M51" s="35">
        <f>COUNTIF(Vertices[Closeness Centrality],"&gt;= "&amp;L51)-COUNTIF(Vertices[Closeness Centrality],"&gt;="&amp;L52)</f>
        <v>0</v>
      </c>
      <c r="N51" s="34">
        <f t="shared" si="15"/>
        <v>0.06491549090909092</v>
      </c>
      <c r="O51" s="35">
        <f>COUNTIF(Vertices[Eigenvector Centrality],"&gt;= "&amp;N51)-COUNTIF(Vertices[Eigenvector Centrality],"&gt;="&amp;N52)</f>
        <v>0</v>
      </c>
      <c r="P51" s="34">
        <f t="shared" si="16"/>
        <v>7.221442436363638</v>
      </c>
      <c r="Q51" s="35">
        <f>COUNTIF(Vertices[PageRank],"&gt;= "&amp;P51)-COUNTIF(Vertices[PageRank],"&gt;="&amp;P52)</f>
        <v>0</v>
      </c>
      <c r="R51" s="34">
        <f t="shared" si="17"/>
        <v>0.3363636363636364</v>
      </c>
      <c r="S51" s="39">
        <f>COUNTIF(Vertices[Clustering Coefficient],"&gt;= "&amp;R51)-COUNTIF(Vertices[Clustering Coefficient],"&gt;="&amp;R52)</f>
        <v>0</v>
      </c>
      <c r="T51" s="34" t="e">
        <f ca="1" t="shared" si="18"/>
        <v>#REF!</v>
      </c>
      <c r="U51" s="35" t="e">
        <f ca="1" t="shared" si="0"/>
        <v>#REF!</v>
      </c>
    </row>
    <row r="52" spans="4:21" ht="15">
      <c r="D52" s="28">
        <f t="shared" si="10"/>
        <v>0</v>
      </c>
      <c r="E52">
        <f>COUNTIF(Vertices[Degree],"&gt;= "&amp;D52)-COUNTIF(Vertices[Degree],"&gt;="&amp;D53)</f>
        <v>0</v>
      </c>
      <c r="F52" s="32">
        <f t="shared" si="11"/>
        <v>29.709090909090897</v>
      </c>
      <c r="G52" s="33">
        <f>COUNTIF(Vertices[In-Degree],"&gt;= "&amp;F52)-COUNTIF(Vertices[In-Degree],"&gt;="&amp;F53)</f>
        <v>0</v>
      </c>
      <c r="H52" s="32">
        <f t="shared" si="12"/>
        <v>7.600000000000004</v>
      </c>
      <c r="I52" s="33">
        <f>COUNTIF(Vertices[Out-Degree],"&gt;= "&amp;H52)-COUNTIF(Vertices[Out-Degree],"&gt;="&amp;H53)</f>
        <v>0</v>
      </c>
      <c r="J52" s="32">
        <f t="shared" si="13"/>
        <v>828.3999999999995</v>
      </c>
      <c r="K52" s="33">
        <f>COUNTIF(Vertices[Betweenness Centrality],"&gt;= "&amp;J52)-COUNTIF(Vertices[Betweenness Centrality],"&gt;="&amp;J53)</f>
        <v>1</v>
      </c>
      <c r="L52" s="32">
        <f t="shared" si="14"/>
        <v>0.690909090909091</v>
      </c>
      <c r="M52" s="33">
        <f>COUNTIF(Vertices[Closeness Centrality],"&gt;= "&amp;L52)-COUNTIF(Vertices[Closeness Centrality],"&gt;="&amp;L53)</f>
        <v>0</v>
      </c>
      <c r="N52" s="32">
        <f t="shared" si="15"/>
        <v>0.06666996363636364</v>
      </c>
      <c r="O52" s="33">
        <f>COUNTIF(Vertices[Eigenvector Centrality],"&gt;= "&amp;N52)-COUNTIF(Vertices[Eigenvector Centrality],"&gt;="&amp;N53)</f>
        <v>0</v>
      </c>
      <c r="P52" s="32">
        <f t="shared" si="16"/>
        <v>7.405333745454548</v>
      </c>
      <c r="Q52" s="33">
        <f>COUNTIF(Vertices[PageRank],"&gt;= "&amp;P52)-COUNTIF(Vertices[PageRank],"&gt;="&amp;P53)</f>
        <v>0</v>
      </c>
      <c r="R52" s="32">
        <f t="shared" si="17"/>
        <v>0.3454545454545455</v>
      </c>
      <c r="S52" s="38">
        <f>COUNTIF(Vertices[Clustering Coefficient],"&gt;= "&amp;R52)-COUNTIF(Vertices[Clustering Coefficient],"&gt;="&amp;R53)</f>
        <v>0</v>
      </c>
      <c r="T52" s="32" t="e">
        <f ca="1" t="shared" si="18"/>
        <v>#REF!</v>
      </c>
      <c r="U52" s="33" t="e">
        <f ca="1" t="shared" si="0"/>
        <v>#REF!</v>
      </c>
    </row>
    <row r="53" spans="4:21" ht="15">
      <c r="D53" s="28">
        <f t="shared" si="10"/>
        <v>0</v>
      </c>
      <c r="E53">
        <f>COUNTIF(Vertices[Degree],"&gt;= "&amp;D53)-COUNTIF(Vertices[Degree],"&gt;="&amp;D54)</f>
        <v>0</v>
      </c>
      <c r="F53" s="34">
        <f t="shared" si="11"/>
        <v>30.490909090909078</v>
      </c>
      <c r="G53" s="35">
        <f>COUNTIF(Vertices[In-Degree],"&gt;= "&amp;F53)-COUNTIF(Vertices[In-Degree],"&gt;="&amp;F54)</f>
        <v>0</v>
      </c>
      <c r="H53" s="34">
        <f t="shared" si="12"/>
        <v>7.800000000000004</v>
      </c>
      <c r="I53" s="35">
        <f>COUNTIF(Vertices[Out-Degree],"&gt;= "&amp;H53)-COUNTIF(Vertices[Out-Degree],"&gt;="&amp;H54)</f>
        <v>0</v>
      </c>
      <c r="J53" s="34">
        <f t="shared" si="13"/>
        <v>850.1999999999995</v>
      </c>
      <c r="K53" s="35">
        <f>COUNTIF(Vertices[Betweenness Centrality],"&gt;= "&amp;J53)-COUNTIF(Vertices[Betweenness Centrality],"&gt;="&amp;J54)</f>
        <v>0</v>
      </c>
      <c r="L53" s="34">
        <f t="shared" si="14"/>
        <v>0.7090909090909092</v>
      </c>
      <c r="M53" s="35">
        <f>COUNTIF(Vertices[Closeness Centrality],"&gt;= "&amp;L53)-COUNTIF(Vertices[Closeness Centrality],"&gt;="&amp;L54)</f>
        <v>0</v>
      </c>
      <c r="N53" s="34">
        <f t="shared" si="15"/>
        <v>0.06842443636363636</v>
      </c>
      <c r="O53" s="35">
        <f>COUNTIF(Vertices[Eigenvector Centrality],"&gt;= "&amp;N53)-COUNTIF(Vertices[Eigenvector Centrality],"&gt;="&amp;N54)</f>
        <v>0</v>
      </c>
      <c r="P53" s="34">
        <f t="shared" si="16"/>
        <v>7.589225054545457</v>
      </c>
      <c r="Q53" s="35">
        <f>COUNTIF(Vertices[PageRank],"&gt;= "&amp;P53)-COUNTIF(Vertices[PageRank],"&gt;="&amp;P54)</f>
        <v>0</v>
      </c>
      <c r="R53" s="34">
        <f t="shared" si="17"/>
        <v>0.3545454545454546</v>
      </c>
      <c r="S53" s="39">
        <f>COUNTIF(Vertices[Clustering Coefficient],"&gt;= "&amp;R53)-COUNTIF(Vertices[Clustering Coefficient],"&gt;="&amp;R54)</f>
        <v>0</v>
      </c>
      <c r="T53" s="34" t="e">
        <f ca="1" t="shared" si="18"/>
        <v>#REF!</v>
      </c>
      <c r="U53" s="35" t="e">
        <f ca="1" t="shared" si="0"/>
        <v>#REF!</v>
      </c>
    </row>
    <row r="54" spans="4:21" ht="15">
      <c r="D54" s="28">
        <f t="shared" si="10"/>
        <v>0</v>
      </c>
      <c r="E54">
        <f>COUNTIF(Vertices[Degree],"&gt;= "&amp;D54)-COUNTIF(Vertices[Degree],"&gt;="&amp;D55)</f>
        <v>0</v>
      </c>
      <c r="F54" s="32">
        <f t="shared" si="11"/>
        <v>31.27272727272726</v>
      </c>
      <c r="G54" s="33">
        <f>COUNTIF(Vertices[In-Degree],"&gt;= "&amp;F54)-COUNTIF(Vertices[In-Degree],"&gt;="&amp;F55)</f>
        <v>0</v>
      </c>
      <c r="H54" s="32">
        <f t="shared" si="12"/>
        <v>8.000000000000004</v>
      </c>
      <c r="I54" s="33">
        <f>COUNTIF(Vertices[Out-Degree],"&gt;= "&amp;H54)-COUNTIF(Vertices[Out-Degree],"&gt;="&amp;H55)</f>
        <v>0</v>
      </c>
      <c r="J54" s="32">
        <f t="shared" si="13"/>
        <v>871.9999999999994</v>
      </c>
      <c r="K54" s="33">
        <f>COUNTIF(Vertices[Betweenness Centrality],"&gt;= "&amp;J54)-COUNTIF(Vertices[Betweenness Centrality],"&gt;="&amp;J55)</f>
        <v>0</v>
      </c>
      <c r="L54" s="32">
        <f t="shared" si="14"/>
        <v>0.7272727272727274</v>
      </c>
      <c r="M54" s="33">
        <f>COUNTIF(Vertices[Closeness Centrality],"&gt;= "&amp;L54)-COUNTIF(Vertices[Closeness Centrality],"&gt;="&amp;L55)</f>
        <v>0</v>
      </c>
      <c r="N54" s="32">
        <f t="shared" si="15"/>
        <v>0.07017890909090908</v>
      </c>
      <c r="O54" s="33">
        <f>COUNTIF(Vertices[Eigenvector Centrality],"&gt;= "&amp;N54)-COUNTIF(Vertices[Eigenvector Centrality],"&gt;="&amp;N55)</f>
        <v>0</v>
      </c>
      <c r="P54" s="32">
        <f t="shared" si="16"/>
        <v>7.773116363636366</v>
      </c>
      <c r="Q54" s="33">
        <f>COUNTIF(Vertices[PageRank],"&gt;= "&amp;P54)-COUNTIF(Vertices[PageRank],"&gt;="&amp;P55)</f>
        <v>0</v>
      </c>
      <c r="R54" s="32">
        <f t="shared" si="17"/>
        <v>0.3636363636363637</v>
      </c>
      <c r="S54" s="38">
        <f>COUNTIF(Vertices[Clustering Coefficient],"&gt;= "&amp;R54)-COUNTIF(Vertices[Clustering Coefficient],"&gt;="&amp;R55)</f>
        <v>0</v>
      </c>
      <c r="T54" s="32" t="e">
        <f ca="1" t="shared" si="18"/>
        <v>#REF!</v>
      </c>
      <c r="U54" s="33" t="e">
        <f ca="1" t="shared" si="0"/>
        <v>#REF!</v>
      </c>
    </row>
    <row r="55" spans="1:21" ht="15">
      <c r="A55" s="29" t="s">
        <v>81</v>
      </c>
      <c r="B55" s="41" t="str">
        <f>IF(COUNT(Vertices[Degree])&gt;0,D2,NoMetricMessage)</f>
        <v>Not Available</v>
      </c>
      <c r="D55" s="28">
        <f t="shared" si="10"/>
        <v>0</v>
      </c>
      <c r="E55">
        <f>COUNTIF(Vertices[Degree],"&gt;= "&amp;D55)-COUNTIF(Vertices[Degree],"&gt;="&amp;D56)</f>
        <v>0</v>
      </c>
      <c r="F55" s="34">
        <f t="shared" si="11"/>
        <v>32.05454545454544</v>
      </c>
      <c r="G55" s="35">
        <f>COUNTIF(Vertices[In-Degree],"&gt;= "&amp;F55)-COUNTIF(Vertices[In-Degree],"&gt;="&amp;F56)</f>
        <v>0</v>
      </c>
      <c r="H55" s="34">
        <f t="shared" si="12"/>
        <v>8.200000000000003</v>
      </c>
      <c r="I55" s="35">
        <f>COUNTIF(Vertices[Out-Degree],"&gt;= "&amp;H55)-COUNTIF(Vertices[Out-Degree],"&gt;="&amp;H56)</f>
        <v>0</v>
      </c>
      <c r="J55" s="34">
        <f t="shared" si="13"/>
        <v>893.7999999999994</v>
      </c>
      <c r="K55" s="35">
        <f>COUNTIF(Vertices[Betweenness Centrality],"&gt;= "&amp;J55)-COUNTIF(Vertices[Betweenness Centrality],"&gt;="&amp;J56)</f>
        <v>0</v>
      </c>
      <c r="L55" s="34">
        <f t="shared" si="14"/>
        <v>0.7454545454545456</v>
      </c>
      <c r="M55" s="35">
        <f>COUNTIF(Vertices[Closeness Centrality],"&gt;= "&amp;L55)-COUNTIF(Vertices[Closeness Centrality],"&gt;="&amp;L56)</f>
        <v>0</v>
      </c>
      <c r="N55" s="34">
        <f t="shared" si="15"/>
        <v>0.0719333818181818</v>
      </c>
      <c r="O55" s="35">
        <f>COUNTIF(Vertices[Eigenvector Centrality],"&gt;= "&amp;N55)-COUNTIF(Vertices[Eigenvector Centrality],"&gt;="&amp;N56)</f>
        <v>0</v>
      </c>
      <c r="P55" s="34">
        <f t="shared" si="16"/>
        <v>7.957007672727276</v>
      </c>
      <c r="Q55" s="35">
        <f>COUNTIF(Vertices[PageRank],"&gt;= "&amp;P55)-COUNTIF(Vertices[PageRank],"&gt;="&amp;P56)</f>
        <v>0</v>
      </c>
      <c r="R55" s="34">
        <f t="shared" si="17"/>
        <v>0.3727272727272728</v>
      </c>
      <c r="S55" s="39">
        <f>COUNTIF(Vertices[Clustering Coefficient],"&gt;= "&amp;R55)-COUNTIF(Vertices[Clustering Coefficient],"&gt;="&amp;R56)</f>
        <v>0</v>
      </c>
      <c r="T55" s="34" t="e">
        <f ca="1" t="shared" si="18"/>
        <v>#REF!</v>
      </c>
      <c r="U55" s="35" t="e">
        <f ca="1" t="shared" si="0"/>
        <v>#REF!</v>
      </c>
    </row>
    <row r="56" spans="1:21" ht="15">
      <c r="A56" s="29" t="s">
        <v>82</v>
      </c>
      <c r="B56" s="41" t="str">
        <f>IF(COUNT(Vertices[Degree])&gt;0,D57,NoMetricMessage)</f>
        <v>Not Available</v>
      </c>
      <c r="D56" s="28">
        <f t="shared" si="10"/>
        <v>0</v>
      </c>
      <c r="E56">
        <f>COUNTIF(Vertices[Degree],"&gt;= "&amp;D56)-COUNTIF(Vertices[Degree],"&gt;="&amp;D57)</f>
        <v>0</v>
      </c>
      <c r="F56" s="32">
        <f t="shared" si="11"/>
        <v>32.83636363636362</v>
      </c>
      <c r="G56" s="33">
        <f>COUNTIF(Vertices[In-Degree],"&gt;= "&amp;F56)-COUNTIF(Vertices[In-Degree],"&gt;="&amp;F57)</f>
        <v>0</v>
      </c>
      <c r="H56" s="32">
        <f t="shared" si="12"/>
        <v>8.400000000000002</v>
      </c>
      <c r="I56" s="33">
        <f>COUNTIF(Vertices[Out-Degree],"&gt;= "&amp;H56)-COUNTIF(Vertices[Out-Degree],"&gt;="&amp;H57)</f>
        <v>0</v>
      </c>
      <c r="J56" s="32">
        <f t="shared" si="13"/>
        <v>915.5999999999993</v>
      </c>
      <c r="K56" s="33">
        <f>COUNTIF(Vertices[Betweenness Centrality],"&gt;= "&amp;J56)-COUNTIF(Vertices[Betweenness Centrality],"&gt;="&amp;J57)</f>
        <v>0</v>
      </c>
      <c r="L56" s="32">
        <f t="shared" si="14"/>
        <v>0.7636363636363638</v>
      </c>
      <c r="M56" s="33">
        <f>COUNTIF(Vertices[Closeness Centrality],"&gt;= "&amp;L56)-COUNTIF(Vertices[Closeness Centrality],"&gt;="&amp;L57)</f>
        <v>0</v>
      </c>
      <c r="N56" s="32">
        <f t="shared" si="15"/>
        <v>0.07368785454545453</v>
      </c>
      <c r="O56" s="33">
        <f>COUNTIF(Vertices[Eigenvector Centrality],"&gt;= "&amp;N56)-COUNTIF(Vertices[Eigenvector Centrality],"&gt;="&amp;N57)</f>
        <v>1</v>
      </c>
      <c r="P56" s="32">
        <f t="shared" si="16"/>
        <v>8.140898981818184</v>
      </c>
      <c r="Q56" s="33">
        <f>COUNTIF(Vertices[PageRank],"&gt;= "&amp;P56)-COUNTIF(Vertices[PageRank],"&gt;="&amp;P57)</f>
        <v>1</v>
      </c>
      <c r="R56" s="32">
        <f t="shared" si="17"/>
        <v>0.3818181818181819</v>
      </c>
      <c r="S56" s="38">
        <f>COUNTIF(Vertices[Clustering Coefficient],"&gt;= "&amp;R56)-COUNTIF(Vertices[Clustering Coefficient],"&gt;="&amp;R57)</f>
        <v>0</v>
      </c>
      <c r="T56" s="32" t="e">
        <f ca="1" t="shared" si="18"/>
        <v>#REF!</v>
      </c>
      <c r="U56" s="33" t="e">
        <f ca="1" t="shared" si="0"/>
        <v>#REF!</v>
      </c>
    </row>
    <row r="57" spans="1:21" ht="15">
      <c r="A57" s="29" t="s">
        <v>83</v>
      </c>
      <c r="B57" s="42" t="str">
        <f>_xlfn.IFERROR(AVERAGE(Vertices[Degree]),NoMetricMessage)</f>
        <v>Not Available</v>
      </c>
      <c r="D57" s="28">
        <f>MAX(Vertices[Degree])</f>
        <v>0</v>
      </c>
      <c r="E57">
        <f>COUNTIF(Vertices[Degree],"&gt;= "&amp;D57)-COUNTIF(Vertices[Degree],"&gt;="&amp;D58)</f>
        <v>0</v>
      </c>
      <c r="F57" s="36">
        <f>MAX(Vertices[In-Degree])</f>
        <v>43</v>
      </c>
      <c r="G57" s="37">
        <f>COUNTIF(Vertices[In-Degree],"&gt;= "&amp;F57)-COUNTIF(Vertices[In-Degree],"&gt;="&amp;F58)</f>
        <v>2</v>
      </c>
      <c r="H57" s="36">
        <f>MAX(Vertices[Out-Degree])</f>
        <v>11</v>
      </c>
      <c r="I57" s="37">
        <f>COUNTIF(Vertices[Out-Degree],"&gt;= "&amp;H57)-COUNTIF(Vertices[Out-Degree],"&gt;="&amp;H58)</f>
        <v>2</v>
      </c>
      <c r="J57" s="36">
        <f>MAX(Vertices[Betweenness Centrality])</f>
        <v>1199</v>
      </c>
      <c r="K57" s="37">
        <f>COUNTIF(Vertices[Betweenness Centrality],"&gt;= "&amp;J57)-COUNTIF(Vertices[Betweenness Centrality],"&gt;="&amp;J58)</f>
        <v>2</v>
      </c>
      <c r="L57" s="36">
        <f>MAX(Vertices[Closeness Centrality])</f>
        <v>1</v>
      </c>
      <c r="M57" s="37">
        <f>COUNTIF(Vertices[Closeness Centrality],"&gt;= "&amp;L57)-COUNTIF(Vertices[Closeness Centrality],"&gt;="&amp;L58)</f>
        <v>2</v>
      </c>
      <c r="N57" s="36">
        <f>MAX(Vertices[Eigenvector Centrality])</f>
        <v>0.096496</v>
      </c>
      <c r="O57" s="37">
        <f>COUNTIF(Vertices[Eigenvector Centrality],"&gt;= "&amp;N57)-COUNTIF(Vertices[Eigenvector Centrality],"&gt;="&amp;N58)</f>
        <v>1</v>
      </c>
      <c r="P57" s="36">
        <f>MAX(Vertices[PageRank])</f>
        <v>10.531486</v>
      </c>
      <c r="Q57" s="37">
        <f>COUNTIF(Vertices[PageRank],"&gt;= "&amp;P57)-COUNTIF(Vertices[PageRank],"&gt;="&amp;P58)</f>
        <v>1</v>
      </c>
      <c r="R57" s="36">
        <f>MAX(Vertices[Clustering Coefficient])</f>
        <v>0.5</v>
      </c>
      <c r="S57" s="40">
        <f>COUNTIF(Vertices[Clustering Coefficient],"&gt;= "&amp;R57)-COUNTIF(Vertices[Clustering Coefficient],"&gt;="&amp;R58)</f>
        <v>59</v>
      </c>
      <c r="T57" s="36" t="e">
        <f ca="1">MAX(INDIRECT(DynamicFilterSourceColumnRange))</f>
        <v>#REF!</v>
      </c>
      <c r="U57" s="37" t="e">
        <f ca="1" t="shared" si="0"/>
        <v>#REF!</v>
      </c>
    </row>
    <row r="58" spans="1:2" ht="15">
      <c r="A58" s="29" t="s">
        <v>84</v>
      </c>
      <c r="B58" s="42" t="str">
        <f>_xlfn.IFERROR(MEDIAN(Vertices[Degree]),NoMetricMessage)</f>
        <v>Not Available</v>
      </c>
    </row>
    <row r="69" spans="1:2" ht="15">
      <c r="A69" s="29" t="s">
        <v>88</v>
      </c>
      <c r="B69" s="41">
        <f>IF(COUNT(Vertices[In-Degree])&gt;0,F2,NoMetricMessage)</f>
        <v>0</v>
      </c>
    </row>
    <row r="70" spans="1:2" ht="15">
      <c r="A70" s="29" t="s">
        <v>89</v>
      </c>
      <c r="B70" s="41">
        <f>IF(COUNT(Vertices[In-Degree])&gt;0,F57,NoMetricMessage)</f>
        <v>43</v>
      </c>
    </row>
    <row r="71" spans="1:2" ht="15">
      <c r="A71" s="29" t="s">
        <v>90</v>
      </c>
      <c r="B71" s="42">
        <f>_xlfn.IFERROR(AVERAGE(Vertices[In-Degree]),NoMetricMessage)</f>
        <v>1.6702127659574468</v>
      </c>
    </row>
    <row r="72" spans="1:2" ht="15">
      <c r="A72" s="29" t="s">
        <v>91</v>
      </c>
      <c r="B72" s="42">
        <f>_xlfn.IFERROR(MEDIAN(Vertices[In-Degree]),NoMetricMessage)</f>
        <v>0</v>
      </c>
    </row>
    <row r="83" spans="1:2" ht="15">
      <c r="A83" s="29" t="s">
        <v>94</v>
      </c>
      <c r="B83" s="41">
        <f>IF(COUNT(Vertices[Out-Degree])&gt;0,H2,NoMetricMessage)</f>
        <v>0</v>
      </c>
    </row>
    <row r="84" spans="1:2" ht="15">
      <c r="A84" s="29" t="s">
        <v>95</v>
      </c>
      <c r="B84" s="41">
        <f>IF(COUNT(Vertices[Out-Degree])&gt;0,H57,NoMetricMessage)</f>
        <v>11</v>
      </c>
    </row>
    <row r="85" spans="1:2" ht="15">
      <c r="A85" s="29" t="s">
        <v>96</v>
      </c>
      <c r="B85" s="42">
        <f>_xlfn.IFERROR(AVERAGE(Vertices[Out-Degree]),NoMetricMessage)</f>
        <v>1.6702127659574468</v>
      </c>
    </row>
    <row r="86" spans="1:2" ht="15">
      <c r="A86" s="29" t="s">
        <v>97</v>
      </c>
      <c r="B86" s="42">
        <f>_xlfn.IFERROR(MEDIAN(Vertices[Out-Degree]),NoMetricMessage)</f>
        <v>2</v>
      </c>
    </row>
    <row r="97" spans="1:2" ht="15">
      <c r="A97" s="29" t="s">
        <v>100</v>
      </c>
      <c r="B97" s="42">
        <f>IF(COUNT(Vertices[Betweenness Centrality])&gt;0,J2,NoMetricMessage)</f>
        <v>0</v>
      </c>
    </row>
    <row r="98" spans="1:2" ht="15">
      <c r="A98" s="29" t="s">
        <v>101</v>
      </c>
      <c r="B98" s="42">
        <f>IF(COUNT(Vertices[Betweenness Centrality])&gt;0,J57,NoMetricMessage)</f>
        <v>1199</v>
      </c>
    </row>
    <row r="99" spans="1:2" ht="15">
      <c r="A99" s="29" t="s">
        <v>102</v>
      </c>
      <c r="B99" s="42">
        <f>_xlfn.IFERROR(AVERAGE(Vertices[Betweenness Centrality]),NoMetricMessage)</f>
        <v>36.08510638297872</v>
      </c>
    </row>
    <row r="100" spans="1:2" ht="15">
      <c r="A100" s="29" t="s">
        <v>103</v>
      </c>
      <c r="B100" s="42">
        <f>_xlfn.IFERROR(MEDIAN(Vertices[Betweenness Centrality]),NoMetricMessage)</f>
        <v>0</v>
      </c>
    </row>
    <row r="111" spans="1:2" ht="15">
      <c r="A111" s="29" t="s">
        <v>106</v>
      </c>
      <c r="B111" s="42">
        <f>IF(COUNT(Vertices[Closeness Centrality])&gt;0,L2,NoMetricMessage)</f>
        <v>0</v>
      </c>
    </row>
    <row r="112" spans="1:2" ht="15">
      <c r="A112" s="29" t="s">
        <v>107</v>
      </c>
      <c r="B112" s="42">
        <f>IF(COUNT(Vertices[Closeness Centrality])&gt;0,L57,NoMetricMessage)</f>
        <v>1</v>
      </c>
    </row>
    <row r="113" spans="1:2" ht="15">
      <c r="A113" s="29" t="s">
        <v>108</v>
      </c>
      <c r="B113" s="42">
        <f>_xlfn.IFERROR(AVERAGE(Vertices[Closeness Centrality]),NoMetricMessage)</f>
        <v>0.07276994680851055</v>
      </c>
    </row>
    <row r="114" spans="1:2" ht="15">
      <c r="A114" s="29" t="s">
        <v>109</v>
      </c>
      <c r="B114" s="42">
        <f>_xlfn.IFERROR(MEDIAN(Vertices[Closeness Centrality]),NoMetricMessage)</f>
        <v>0.009009</v>
      </c>
    </row>
    <row r="125" spans="1:2" ht="15">
      <c r="A125" s="29" t="s">
        <v>112</v>
      </c>
      <c r="B125" s="42">
        <f>IF(COUNT(Vertices[Eigenvector Centrality])&gt;0,N2,NoMetricMessage)</f>
        <v>0</v>
      </c>
    </row>
    <row r="126" spans="1:2" ht="15">
      <c r="A126" s="29" t="s">
        <v>113</v>
      </c>
      <c r="B126" s="42">
        <f>IF(COUNT(Vertices[Eigenvector Centrality])&gt;0,N57,NoMetricMessage)</f>
        <v>0.096496</v>
      </c>
    </row>
    <row r="127" spans="1:2" ht="15">
      <c r="A127" s="29" t="s">
        <v>114</v>
      </c>
      <c r="B127" s="42">
        <f>_xlfn.IFERROR(AVERAGE(Vertices[Eigenvector Centrality]),NoMetricMessage)</f>
        <v>0.01063827659574468</v>
      </c>
    </row>
    <row r="128" spans="1:2" ht="15">
      <c r="A128" s="29" t="s">
        <v>115</v>
      </c>
      <c r="B128" s="42">
        <f>_xlfn.IFERROR(MEDIAN(Vertices[Eigenvector Centrality]),NoMetricMessage)</f>
        <v>0.003005</v>
      </c>
    </row>
    <row r="139" spans="1:2" ht="15">
      <c r="A139" s="29" t="s">
        <v>140</v>
      </c>
      <c r="B139" s="42">
        <f>IF(COUNT(Vertices[PageRank])&gt;0,P2,NoMetricMessage)</f>
        <v>0.417464</v>
      </c>
    </row>
    <row r="140" spans="1:2" ht="15">
      <c r="A140" s="29" t="s">
        <v>141</v>
      </c>
      <c r="B140" s="42">
        <f>IF(COUNT(Vertices[PageRank])&gt;0,P57,NoMetricMessage)</f>
        <v>10.531486</v>
      </c>
    </row>
    <row r="141" spans="1:2" ht="15">
      <c r="A141" s="29" t="s">
        <v>142</v>
      </c>
      <c r="B141" s="42">
        <f>_xlfn.IFERROR(AVERAGE(Vertices[PageRank]),NoMetricMessage)</f>
        <v>0.9999942021276594</v>
      </c>
    </row>
    <row r="142" spans="1:2" ht="15">
      <c r="A142" s="29" t="s">
        <v>143</v>
      </c>
      <c r="B142" s="42">
        <f>_xlfn.IFERROR(MEDIAN(Vertices[PageRank]),NoMetricMessage)</f>
        <v>0.5680515</v>
      </c>
    </row>
    <row r="153" spans="1:2" ht="15">
      <c r="A153" s="29" t="s">
        <v>118</v>
      </c>
      <c r="B153" s="42">
        <f>IF(COUNT(Vertices[Clustering Coefficient])&gt;0,R2,NoMetricMessage)</f>
        <v>0</v>
      </c>
    </row>
    <row r="154" spans="1:2" ht="15">
      <c r="A154" s="29" t="s">
        <v>119</v>
      </c>
      <c r="B154" s="42">
        <f>IF(COUNT(Vertices[Clustering Coefficient])&gt;0,R57,NoMetricMessage)</f>
        <v>0.5</v>
      </c>
    </row>
    <row r="155" spans="1:2" ht="15">
      <c r="A155" s="29" t="s">
        <v>120</v>
      </c>
      <c r="B155" s="42">
        <f>_xlfn.IFERROR(AVERAGE(Vertices[Clustering Coefficient]),NoMetricMessage)</f>
        <v>0.3252139745459884</v>
      </c>
    </row>
    <row r="156" spans="1:2" ht="15">
      <c r="A156" s="29" t="s">
        <v>121</v>
      </c>
      <c r="B156" s="42">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1715</v>
      </c>
    </row>
    <row r="9" spans="1:11" ht="409.5">
      <c r="A9"/>
      <c r="B9">
        <v>3</v>
      </c>
      <c r="C9">
        <v>4</v>
      </c>
      <c r="D9" t="s">
        <v>62</v>
      </c>
      <c r="E9" t="s">
        <v>62</v>
      </c>
      <c r="H9" t="s">
        <v>74</v>
      </c>
      <c r="J9" t="s">
        <v>178</v>
      </c>
      <c r="K9" s="7" t="s">
        <v>1716</v>
      </c>
    </row>
    <row r="10" spans="1:11" ht="409.5">
      <c r="A10"/>
      <c r="B10">
        <v>4</v>
      </c>
      <c r="D10" t="s">
        <v>63</v>
      </c>
      <c r="E10" t="s">
        <v>63</v>
      </c>
      <c r="H10" t="s">
        <v>75</v>
      </c>
      <c r="J10" t="s">
        <v>179</v>
      </c>
      <c r="K10" s="7" t="s">
        <v>1717</v>
      </c>
    </row>
    <row r="11" spans="1:11" ht="15">
      <c r="A11"/>
      <c r="B11">
        <v>5</v>
      </c>
      <c r="D11" t="s">
        <v>46</v>
      </c>
      <c r="E11">
        <v>1</v>
      </c>
      <c r="H11" t="s">
        <v>76</v>
      </c>
      <c r="J11" t="s">
        <v>180</v>
      </c>
      <c r="K11" t="s">
        <v>1718</v>
      </c>
    </row>
    <row r="12" spans="1:11" ht="15">
      <c r="A12"/>
      <c r="B12"/>
      <c r="D12" t="s">
        <v>64</v>
      </c>
      <c r="E12">
        <v>2</v>
      </c>
      <c r="H12">
        <v>0</v>
      </c>
      <c r="J12" t="s">
        <v>181</v>
      </c>
      <c r="K12" t="s">
        <v>1719</v>
      </c>
    </row>
    <row r="13" spans="1:11" ht="15">
      <c r="A13"/>
      <c r="B13"/>
      <c r="D13">
        <v>1</v>
      </c>
      <c r="E13">
        <v>3</v>
      </c>
      <c r="H13">
        <v>1</v>
      </c>
      <c r="J13" t="s">
        <v>182</v>
      </c>
      <c r="K13" t="s">
        <v>1720</v>
      </c>
    </row>
    <row r="14" spans="4:11" ht="15">
      <c r="D14">
        <v>2</v>
      </c>
      <c r="E14">
        <v>4</v>
      </c>
      <c r="H14">
        <v>2</v>
      </c>
      <c r="J14" t="s">
        <v>183</v>
      </c>
      <c r="K14" t="s">
        <v>1721</v>
      </c>
    </row>
    <row r="15" spans="4:11" ht="15">
      <c r="D15">
        <v>3</v>
      </c>
      <c r="E15">
        <v>5</v>
      </c>
      <c r="H15">
        <v>3</v>
      </c>
      <c r="J15" t="s">
        <v>184</v>
      </c>
      <c r="K15" t="s">
        <v>1722</v>
      </c>
    </row>
    <row r="16" spans="4:11" ht="15">
      <c r="D16">
        <v>4</v>
      </c>
      <c r="E16">
        <v>6</v>
      </c>
      <c r="H16">
        <v>4</v>
      </c>
      <c r="J16" t="s">
        <v>185</v>
      </c>
      <c r="K16" t="s">
        <v>1723</v>
      </c>
    </row>
    <row r="17" spans="4:11" ht="15">
      <c r="D17">
        <v>5</v>
      </c>
      <c r="E17">
        <v>7</v>
      </c>
      <c r="H17">
        <v>5</v>
      </c>
      <c r="J17" t="s">
        <v>186</v>
      </c>
      <c r="K17" t="s">
        <v>1724</v>
      </c>
    </row>
    <row r="18" spans="4:11" ht="15">
      <c r="D18">
        <v>6</v>
      </c>
      <c r="E18">
        <v>8</v>
      </c>
      <c r="H18">
        <v>6</v>
      </c>
      <c r="J18" t="s">
        <v>187</v>
      </c>
      <c r="K18" t="s">
        <v>1725</v>
      </c>
    </row>
    <row r="19" spans="4:11" ht="15">
      <c r="D19">
        <v>7</v>
      </c>
      <c r="E19">
        <v>9</v>
      </c>
      <c r="H19">
        <v>7</v>
      </c>
      <c r="J19" t="s">
        <v>188</v>
      </c>
      <c r="K19" t="s">
        <v>1726</v>
      </c>
    </row>
    <row r="20" spans="4:11" ht="15">
      <c r="D20">
        <v>8</v>
      </c>
      <c r="H20">
        <v>8</v>
      </c>
      <c r="J20" t="s">
        <v>189</v>
      </c>
      <c r="K20" t="s">
        <v>1727</v>
      </c>
    </row>
    <row r="21" spans="4:11" ht="409.5">
      <c r="D21">
        <v>9</v>
      </c>
      <c r="H21">
        <v>9</v>
      </c>
      <c r="J21" t="s">
        <v>190</v>
      </c>
      <c r="K21" s="7" t="s">
        <v>1728</v>
      </c>
    </row>
    <row r="22" spans="4:11" ht="409.5">
      <c r="D22">
        <v>10</v>
      </c>
      <c r="J22" t="s">
        <v>191</v>
      </c>
      <c r="K22" s="7" t="s">
        <v>1729</v>
      </c>
    </row>
    <row r="23" spans="4:11" ht="409.5">
      <c r="D23">
        <v>11</v>
      </c>
      <c r="J23" t="s">
        <v>192</v>
      </c>
      <c r="K23" s="7" t="s">
        <v>1730</v>
      </c>
    </row>
    <row r="24" spans="10:11" ht="15">
      <c r="J24" t="s">
        <v>193</v>
      </c>
      <c r="K24" t="s">
        <v>1819</v>
      </c>
    </row>
    <row r="25" spans="10:11" ht="409.5">
      <c r="J25" t="s">
        <v>194</v>
      </c>
      <c r="K25" s="7" t="s">
        <v>1820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85FA2-3AE2-4366-9DBF-819BEB7B2456}">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29" t="s">
        <v>42</v>
      </c>
    </row>
    <row r="2" spans="1:3" ht="15" customHeight="1">
      <c r="A2" s="7" t="s">
        <v>1210</v>
      </c>
      <c r="B2" s="116" t="s">
        <v>1211</v>
      </c>
      <c r="C2" s="44" t="s">
        <v>1212</v>
      </c>
    </row>
    <row r="3" spans="1:3" ht="15">
      <c r="A3" s="115" t="s">
        <v>1193</v>
      </c>
      <c r="B3" s="115" t="s">
        <v>1193</v>
      </c>
      <c r="C3" s="64">
        <v>79</v>
      </c>
    </row>
    <row r="4" spans="1:3" ht="15">
      <c r="A4" s="135" t="s">
        <v>1194</v>
      </c>
      <c r="B4" s="134" t="s">
        <v>1193</v>
      </c>
      <c r="C4" s="64">
        <v>8</v>
      </c>
    </row>
    <row r="5" spans="1:3" ht="15">
      <c r="A5" s="135" t="s">
        <v>1194</v>
      </c>
      <c r="B5" s="134" t="s">
        <v>1194</v>
      </c>
      <c r="C5" s="64">
        <v>13</v>
      </c>
    </row>
    <row r="6" spans="1:3" ht="15">
      <c r="A6" s="135" t="s">
        <v>1195</v>
      </c>
      <c r="B6" s="134" t="s">
        <v>1195</v>
      </c>
      <c r="C6" s="64">
        <v>23</v>
      </c>
    </row>
    <row r="7" spans="1:3" ht="15">
      <c r="A7" s="135" t="s">
        <v>1196</v>
      </c>
      <c r="B7" s="134" t="s">
        <v>1196</v>
      </c>
      <c r="C7" s="64">
        <v>8</v>
      </c>
    </row>
    <row r="8" spans="1:3" ht="15">
      <c r="A8" s="135" t="s">
        <v>1197</v>
      </c>
      <c r="B8" s="134" t="s">
        <v>1197</v>
      </c>
      <c r="C8" s="64">
        <v>9</v>
      </c>
    </row>
    <row r="9" spans="1:3" ht="15">
      <c r="A9" s="135" t="s">
        <v>1198</v>
      </c>
      <c r="B9" s="134" t="s">
        <v>1198</v>
      </c>
      <c r="C9" s="64">
        <v>10</v>
      </c>
    </row>
    <row r="10" spans="1:3" ht="15">
      <c r="A10" s="135" t="s">
        <v>1199</v>
      </c>
      <c r="B10" s="134" t="s">
        <v>1199</v>
      </c>
      <c r="C10" s="64">
        <v>7</v>
      </c>
    </row>
    <row r="11" spans="1:3" ht="15">
      <c r="A11" s="135" t="s">
        <v>1732</v>
      </c>
      <c r="B11" s="134" t="s">
        <v>1732</v>
      </c>
      <c r="C11" s="64">
        <v>3</v>
      </c>
    </row>
    <row r="12" spans="1:3" ht="15">
      <c r="A12" s="135" t="s">
        <v>1733</v>
      </c>
      <c r="B12" s="134" t="s">
        <v>1733</v>
      </c>
      <c r="C12" s="6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41003-72C1-4A2E-8585-9B55F5FAD8A1}">
  <dimension ref="A1:T91"/>
  <sheetViews>
    <sheetView workbookViewId="0" topLeftCell="A22"/>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7" t="s">
        <v>1218</v>
      </c>
      <c r="B1" s="7" t="s">
        <v>1225</v>
      </c>
      <c r="C1" s="7" t="s">
        <v>1226</v>
      </c>
      <c r="D1" s="7" t="s">
        <v>1228</v>
      </c>
      <c r="E1" s="7" t="s">
        <v>1227</v>
      </c>
      <c r="F1" s="7" t="s">
        <v>1230</v>
      </c>
      <c r="G1" s="83" t="s">
        <v>1229</v>
      </c>
      <c r="H1" s="83" t="s">
        <v>1232</v>
      </c>
      <c r="I1" s="7" t="s">
        <v>1231</v>
      </c>
      <c r="J1" s="7" t="s">
        <v>1234</v>
      </c>
      <c r="K1" s="83" t="s">
        <v>1233</v>
      </c>
      <c r="L1" s="83" t="s">
        <v>1236</v>
      </c>
      <c r="M1" s="7" t="s">
        <v>1235</v>
      </c>
      <c r="N1" s="7" t="s">
        <v>1238</v>
      </c>
      <c r="O1" s="7" t="s">
        <v>1237</v>
      </c>
      <c r="P1" s="7" t="s">
        <v>1240</v>
      </c>
      <c r="Q1" s="83" t="s">
        <v>1239</v>
      </c>
      <c r="R1" s="83" t="s">
        <v>1737</v>
      </c>
      <c r="S1" s="83" t="s">
        <v>1736</v>
      </c>
      <c r="T1" s="83" t="s">
        <v>1738</v>
      </c>
    </row>
    <row r="2" spans="1:20" ht="15">
      <c r="A2" s="90" t="s">
        <v>1219</v>
      </c>
      <c r="B2" s="83">
        <v>8</v>
      </c>
      <c r="C2" s="90" t="s">
        <v>346</v>
      </c>
      <c r="D2" s="83">
        <v>1</v>
      </c>
      <c r="E2" s="90" t="s">
        <v>348</v>
      </c>
      <c r="F2" s="83">
        <v>1</v>
      </c>
      <c r="G2" s="83"/>
      <c r="H2" s="83"/>
      <c r="I2" s="90" t="s">
        <v>1219</v>
      </c>
      <c r="J2" s="83">
        <v>8</v>
      </c>
      <c r="K2" s="83"/>
      <c r="L2" s="83"/>
      <c r="M2" s="90" t="s">
        <v>345</v>
      </c>
      <c r="N2" s="83">
        <v>1</v>
      </c>
      <c r="O2" s="90" t="s">
        <v>346</v>
      </c>
      <c r="P2" s="83">
        <v>1</v>
      </c>
      <c r="Q2" s="83"/>
      <c r="R2" s="83"/>
      <c r="S2" s="83"/>
      <c r="T2" s="83"/>
    </row>
    <row r="3" spans="1:20" ht="15">
      <c r="A3" s="90" t="s">
        <v>1220</v>
      </c>
      <c r="B3" s="83">
        <v>8</v>
      </c>
      <c r="C3" s="83"/>
      <c r="D3" s="83"/>
      <c r="E3" s="83"/>
      <c r="F3" s="83"/>
      <c r="G3" s="83"/>
      <c r="H3" s="83"/>
      <c r="I3" s="90" t="s">
        <v>1220</v>
      </c>
      <c r="J3" s="83">
        <v>8</v>
      </c>
      <c r="K3" s="83"/>
      <c r="L3" s="83"/>
      <c r="M3" s="83"/>
      <c r="N3" s="83"/>
      <c r="O3" s="83"/>
      <c r="P3" s="83"/>
      <c r="Q3" s="83"/>
      <c r="R3" s="83"/>
      <c r="S3" s="83"/>
      <c r="T3" s="83"/>
    </row>
    <row r="4" spans="1:20" ht="15">
      <c r="A4" s="90" t="s">
        <v>346</v>
      </c>
      <c r="B4" s="83">
        <v>2</v>
      </c>
      <c r="C4" s="83"/>
      <c r="D4" s="83"/>
      <c r="E4" s="83"/>
      <c r="F4" s="83"/>
      <c r="G4" s="83"/>
      <c r="H4" s="83"/>
      <c r="I4" s="90" t="s">
        <v>1221</v>
      </c>
      <c r="J4" s="83">
        <v>1</v>
      </c>
      <c r="K4" s="83"/>
      <c r="L4" s="83"/>
      <c r="M4" s="83"/>
      <c r="N4" s="83"/>
      <c r="O4" s="83"/>
      <c r="P4" s="83"/>
      <c r="Q4" s="83"/>
      <c r="R4" s="83"/>
      <c r="S4" s="83"/>
      <c r="T4" s="83"/>
    </row>
    <row r="5" spans="1:20" ht="15">
      <c r="A5" s="90" t="s">
        <v>1221</v>
      </c>
      <c r="B5" s="83">
        <v>1</v>
      </c>
      <c r="C5" s="83"/>
      <c r="D5" s="83"/>
      <c r="E5" s="83"/>
      <c r="F5" s="83"/>
      <c r="G5" s="83"/>
      <c r="H5" s="83"/>
      <c r="I5" s="90" t="s">
        <v>1222</v>
      </c>
      <c r="J5" s="83">
        <v>1</v>
      </c>
      <c r="K5" s="83"/>
      <c r="L5" s="83"/>
      <c r="M5" s="83"/>
      <c r="N5" s="83"/>
      <c r="O5" s="83"/>
      <c r="P5" s="83"/>
      <c r="Q5" s="83"/>
      <c r="R5" s="83"/>
      <c r="S5" s="83"/>
      <c r="T5" s="83"/>
    </row>
    <row r="6" spans="1:20" ht="15">
      <c r="A6" s="90" t="s">
        <v>1222</v>
      </c>
      <c r="B6" s="83">
        <v>1</v>
      </c>
      <c r="C6" s="83"/>
      <c r="D6" s="83"/>
      <c r="E6" s="83"/>
      <c r="F6" s="83"/>
      <c r="G6" s="83"/>
      <c r="H6" s="83"/>
      <c r="I6" s="90" t="s">
        <v>1223</v>
      </c>
      <c r="J6" s="83">
        <v>1</v>
      </c>
      <c r="K6" s="83"/>
      <c r="L6" s="83"/>
      <c r="M6" s="83"/>
      <c r="N6" s="83"/>
      <c r="O6" s="83"/>
      <c r="P6" s="83"/>
      <c r="Q6" s="83"/>
      <c r="R6" s="83"/>
      <c r="S6" s="83"/>
      <c r="T6" s="83"/>
    </row>
    <row r="7" spans="1:20" ht="15">
      <c r="A7" s="90" t="s">
        <v>1223</v>
      </c>
      <c r="B7" s="83">
        <v>1</v>
      </c>
      <c r="C7" s="83"/>
      <c r="D7" s="83"/>
      <c r="E7" s="83"/>
      <c r="F7" s="83"/>
      <c r="G7" s="83"/>
      <c r="H7" s="83"/>
      <c r="I7" s="90" t="s">
        <v>1224</v>
      </c>
      <c r="J7" s="83">
        <v>1</v>
      </c>
      <c r="K7" s="83"/>
      <c r="L7" s="83"/>
      <c r="M7" s="83"/>
      <c r="N7" s="83"/>
      <c r="O7" s="83"/>
      <c r="P7" s="83"/>
      <c r="Q7" s="83"/>
      <c r="R7" s="83"/>
      <c r="S7" s="83"/>
      <c r="T7" s="83"/>
    </row>
    <row r="8" spans="1:20" ht="15">
      <c r="A8" s="90" t="s">
        <v>1224</v>
      </c>
      <c r="B8" s="83">
        <v>1</v>
      </c>
      <c r="C8" s="83"/>
      <c r="D8" s="83"/>
      <c r="E8" s="83"/>
      <c r="F8" s="83"/>
      <c r="G8" s="83"/>
      <c r="H8" s="83"/>
      <c r="I8" s="83"/>
      <c r="J8" s="83"/>
      <c r="K8" s="83"/>
      <c r="L8" s="83"/>
      <c r="M8" s="83"/>
      <c r="N8" s="83"/>
      <c r="O8" s="83"/>
      <c r="P8" s="83"/>
      <c r="Q8" s="83"/>
      <c r="R8" s="83"/>
      <c r="S8" s="83"/>
      <c r="T8" s="83"/>
    </row>
    <row r="9" spans="1:20" ht="15">
      <c r="A9" s="90" t="s">
        <v>348</v>
      </c>
      <c r="B9" s="83">
        <v>1</v>
      </c>
      <c r="C9" s="83"/>
      <c r="D9" s="83"/>
      <c r="E9" s="83"/>
      <c r="F9" s="83"/>
      <c r="G9" s="83"/>
      <c r="H9" s="83"/>
      <c r="I9" s="83"/>
      <c r="J9" s="83"/>
      <c r="K9" s="83"/>
      <c r="L9" s="83"/>
      <c r="M9" s="83"/>
      <c r="N9" s="83"/>
      <c r="O9" s="83"/>
      <c r="P9" s="83"/>
      <c r="Q9" s="83"/>
      <c r="R9" s="83"/>
      <c r="S9" s="83"/>
      <c r="T9" s="83"/>
    </row>
    <row r="10" spans="1:20" ht="15">
      <c r="A10" s="90" t="s">
        <v>345</v>
      </c>
      <c r="B10" s="83">
        <v>1</v>
      </c>
      <c r="C10" s="83"/>
      <c r="D10" s="83"/>
      <c r="E10" s="83"/>
      <c r="F10" s="83"/>
      <c r="G10" s="83"/>
      <c r="H10" s="83"/>
      <c r="I10" s="83"/>
      <c r="J10" s="83"/>
      <c r="K10" s="83"/>
      <c r="L10" s="83"/>
      <c r="M10" s="83"/>
      <c r="N10" s="83"/>
      <c r="O10" s="83"/>
      <c r="P10" s="83"/>
      <c r="Q10" s="83"/>
      <c r="R10" s="83"/>
      <c r="S10" s="83"/>
      <c r="T10" s="83"/>
    </row>
    <row r="13" spans="1:20" ht="15" customHeight="1">
      <c r="A13" s="7" t="s">
        <v>1242</v>
      </c>
      <c r="B13" s="7" t="s">
        <v>1225</v>
      </c>
      <c r="C13" s="7" t="s">
        <v>1249</v>
      </c>
      <c r="D13" s="7" t="s">
        <v>1228</v>
      </c>
      <c r="E13" s="7" t="s">
        <v>1250</v>
      </c>
      <c r="F13" s="7" t="s">
        <v>1230</v>
      </c>
      <c r="G13" s="83" t="s">
        <v>1251</v>
      </c>
      <c r="H13" s="83" t="s">
        <v>1232</v>
      </c>
      <c r="I13" s="7" t="s">
        <v>1252</v>
      </c>
      <c r="J13" s="7" t="s">
        <v>1234</v>
      </c>
      <c r="K13" s="83" t="s">
        <v>1253</v>
      </c>
      <c r="L13" s="83" t="s">
        <v>1236</v>
      </c>
      <c r="M13" s="7" t="s">
        <v>1254</v>
      </c>
      <c r="N13" s="7" t="s">
        <v>1238</v>
      </c>
      <c r="O13" s="7" t="s">
        <v>1255</v>
      </c>
      <c r="P13" s="7" t="s">
        <v>1240</v>
      </c>
      <c r="Q13" s="83" t="s">
        <v>1256</v>
      </c>
      <c r="R13" s="83" t="s">
        <v>1737</v>
      </c>
      <c r="S13" s="83" t="s">
        <v>1739</v>
      </c>
      <c r="T13" s="83" t="s">
        <v>1738</v>
      </c>
    </row>
    <row r="14" spans="1:20" ht="15">
      <c r="A14" s="83" t="s">
        <v>1243</v>
      </c>
      <c r="B14" s="83">
        <v>8</v>
      </c>
      <c r="C14" s="83" t="s">
        <v>350</v>
      </c>
      <c r="D14" s="83">
        <v>1</v>
      </c>
      <c r="E14" s="83" t="s">
        <v>350</v>
      </c>
      <c r="F14" s="83">
        <v>1</v>
      </c>
      <c r="G14" s="83"/>
      <c r="H14" s="83"/>
      <c r="I14" s="83" t="s">
        <v>1243</v>
      </c>
      <c r="J14" s="83">
        <v>8</v>
      </c>
      <c r="K14" s="83"/>
      <c r="L14" s="83"/>
      <c r="M14" s="83" t="s">
        <v>350</v>
      </c>
      <c r="N14" s="83">
        <v>1</v>
      </c>
      <c r="O14" s="83" t="s">
        <v>350</v>
      </c>
      <c r="P14" s="83">
        <v>1</v>
      </c>
      <c r="Q14" s="83"/>
      <c r="R14" s="83"/>
      <c r="S14" s="83"/>
      <c r="T14" s="83"/>
    </row>
    <row r="15" spans="1:20" ht="15">
      <c r="A15" s="83" t="s">
        <v>1244</v>
      </c>
      <c r="B15" s="83">
        <v>8</v>
      </c>
      <c r="C15" s="83"/>
      <c r="D15" s="83"/>
      <c r="E15" s="83"/>
      <c r="F15" s="83"/>
      <c r="G15" s="83"/>
      <c r="H15" s="83"/>
      <c r="I15" s="83" t="s">
        <v>1244</v>
      </c>
      <c r="J15" s="83">
        <v>8</v>
      </c>
      <c r="K15" s="83"/>
      <c r="L15" s="83"/>
      <c r="M15" s="83"/>
      <c r="N15" s="83"/>
      <c r="O15" s="83"/>
      <c r="P15" s="83"/>
      <c r="Q15" s="83"/>
      <c r="R15" s="83"/>
      <c r="S15" s="83"/>
      <c r="T15" s="83"/>
    </row>
    <row r="16" spans="1:20" ht="15">
      <c r="A16" s="83" t="s">
        <v>350</v>
      </c>
      <c r="B16" s="83">
        <v>4</v>
      </c>
      <c r="C16" s="83"/>
      <c r="D16" s="83"/>
      <c r="E16" s="83"/>
      <c r="F16" s="83"/>
      <c r="G16" s="83"/>
      <c r="H16" s="83"/>
      <c r="I16" s="83" t="s">
        <v>1245</v>
      </c>
      <c r="J16" s="83">
        <v>1</v>
      </c>
      <c r="K16" s="83"/>
      <c r="L16" s="83"/>
      <c r="M16" s="83"/>
      <c r="N16" s="83"/>
      <c r="O16" s="83"/>
      <c r="P16" s="83"/>
      <c r="Q16" s="83"/>
      <c r="R16" s="83"/>
      <c r="S16" s="83"/>
      <c r="T16" s="83"/>
    </row>
    <row r="17" spans="1:20" ht="15">
      <c r="A17" s="83" t="s">
        <v>1245</v>
      </c>
      <c r="B17" s="83">
        <v>1</v>
      </c>
      <c r="C17" s="83"/>
      <c r="D17" s="83"/>
      <c r="E17" s="83"/>
      <c r="F17" s="83"/>
      <c r="G17" s="83"/>
      <c r="H17" s="83"/>
      <c r="I17" s="83" t="s">
        <v>1246</v>
      </c>
      <c r="J17" s="83">
        <v>1</v>
      </c>
      <c r="K17" s="83"/>
      <c r="L17" s="83"/>
      <c r="M17" s="83"/>
      <c r="N17" s="83"/>
      <c r="O17" s="83"/>
      <c r="P17" s="83"/>
      <c r="Q17" s="83"/>
      <c r="R17" s="83"/>
      <c r="S17" s="83"/>
      <c r="T17" s="83"/>
    </row>
    <row r="18" spans="1:20" ht="15">
      <c r="A18" s="83" t="s">
        <v>1246</v>
      </c>
      <c r="B18" s="83">
        <v>1</v>
      </c>
      <c r="C18" s="83"/>
      <c r="D18" s="83"/>
      <c r="E18" s="83"/>
      <c r="F18" s="83"/>
      <c r="G18" s="83"/>
      <c r="H18" s="83"/>
      <c r="I18" s="83" t="s">
        <v>1247</v>
      </c>
      <c r="J18" s="83">
        <v>1</v>
      </c>
      <c r="K18" s="83"/>
      <c r="L18" s="83"/>
      <c r="M18" s="83"/>
      <c r="N18" s="83"/>
      <c r="O18" s="83"/>
      <c r="P18" s="83"/>
      <c r="Q18" s="83"/>
      <c r="R18" s="83"/>
      <c r="S18" s="83"/>
      <c r="T18" s="83"/>
    </row>
    <row r="19" spans="1:20" ht="15">
      <c r="A19" s="83" t="s">
        <v>1247</v>
      </c>
      <c r="B19" s="83">
        <v>1</v>
      </c>
      <c r="C19" s="83"/>
      <c r="D19" s="83"/>
      <c r="E19" s="83"/>
      <c r="F19" s="83"/>
      <c r="G19" s="83"/>
      <c r="H19" s="83"/>
      <c r="I19" s="83" t="s">
        <v>1248</v>
      </c>
      <c r="J19" s="83">
        <v>1</v>
      </c>
      <c r="K19" s="83"/>
      <c r="L19" s="83"/>
      <c r="M19" s="83"/>
      <c r="N19" s="83"/>
      <c r="O19" s="83"/>
      <c r="P19" s="83"/>
      <c r="Q19" s="83"/>
      <c r="R19" s="83"/>
      <c r="S19" s="83"/>
      <c r="T19" s="83"/>
    </row>
    <row r="20" spans="1:20" ht="15">
      <c r="A20" s="83" t="s">
        <v>1248</v>
      </c>
      <c r="B20" s="83">
        <v>1</v>
      </c>
      <c r="C20" s="83"/>
      <c r="D20" s="83"/>
      <c r="E20" s="83"/>
      <c r="F20" s="83"/>
      <c r="G20" s="83"/>
      <c r="H20" s="83"/>
      <c r="I20" s="83"/>
      <c r="J20" s="83"/>
      <c r="K20" s="83"/>
      <c r="L20" s="83"/>
      <c r="M20" s="83"/>
      <c r="N20" s="83"/>
      <c r="O20" s="83"/>
      <c r="P20" s="83"/>
      <c r="Q20" s="83"/>
      <c r="R20" s="83"/>
      <c r="S20" s="83"/>
      <c r="T20" s="83"/>
    </row>
    <row r="23" spans="1:20" ht="15" customHeight="1">
      <c r="A23" s="7" t="s">
        <v>1258</v>
      </c>
      <c r="B23" s="7" t="s">
        <v>1225</v>
      </c>
      <c r="C23" s="7" t="s">
        <v>1267</v>
      </c>
      <c r="D23" s="7" t="s">
        <v>1228</v>
      </c>
      <c r="E23" s="7" t="s">
        <v>1268</v>
      </c>
      <c r="F23" s="7" t="s">
        <v>1230</v>
      </c>
      <c r="G23" s="7" t="s">
        <v>1269</v>
      </c>
      <c r="H23" s="7" t="s">
        <v>1232</v>
      </c>
      <c r="I23" s="7" t="s">
        <v>1271</v>
      </c>
      <c r="J23" s="7" t="s">
        <v>1234</v>
      </c>
      <c r="K23" s="7" t="s">
        <v>1272</v>
      </c>
      <c r="L23" s="7" t="s">
        <v>1236</v>
      </c>
      <c r="M23" s="7" t="s">
        <v>1273</v>
      </c>
      <c r="N23" s="7" t="s">
        <v>1238</v>
      </c>
      <c r="O23" s="7" t="s">
        <v>1274</v>
      </c>
      <c r="P23" s="7" t="s">
        <v>1240</v>
      </c>
      <c r="Q23" s="7" t="s">
        <v>1275</v>
      </c>
      <c r="R23" s="7" t="s">
        <v>1737</v>
      </c>
      <c r="S23" s="7" t="s">
        <v>1740</v>
      </c>
      <c r="T23" s="7" t="s">
        <v>1738</v>
      </c>
    </row>
    <row r="24" spans="1:20" ht="15">
      <c r="A24" s="83" t="s">
        <v>354</v>
      </c>
      <c r="B24" s="83">
        <v>16</v>
      </c>
      <c r="C24" s="83" t="s">
        <v>353</v>
      </c>
      <c r="D24" s="83">
        <v>1</v>
      </c>
      <c r="E24" s="83" t="s">
        <v>353</v>
      </c>
      <c r="F24" s="83">
        <v>1</v>
      </c>
      <c r="G24" s="83" t="s">
        <v>1259</v>
      </c>
      <c r="H24" s="83">
        <v>3</v>
      </c>
      <c r="I24" s="83" t="s">
        <v>354</v>
      </c>
      <c r="J24" s="83">
        <v>8</v>
      </c>
      <c r="K24" s="83" t="s">
        <v>353</v>
      </c>
      <c r="L24" s="83">
        <v>2</v>
      </c>
      <c r="M24" s="83" t="s">
        <v>353</v>
      </c>
      <c r="N24" s="83">
        <v>2</v>
      </c>
      <c r="O24" s="83" t="s">
        <v>353</v>
      </c>
      <c r="P24" s="83">
        <v>4</v>
      </c>
      <c r="Q24" s="83" t="s">
        <v>354</v>
      </c>
      <c r="R24" s="83">
        <v>3</v>
      </c>
      <c r="S24" s="83" t="s">
        <v>354</v>
      </c>
      <c r="T24" s="83">
        <v>2</v>
      </c>
    </row>
    <row r="25" spans="1:20" ht="15">
      <c r="A25" s="83" t="s">
        <v>353</v>
      </c>
      <c r="B25" s="83">
        <v>11</v>
      </c>
      <c r="C25" s="83"/>
      <c r="D25" s="83"/>
      <c r="E25" s="83"/>
      <c r="F25" s="83"/>
      <c r="G25" s="83" t="s">
        <v>1261</v>
      </c>
      <c r="H25" s="83">
        <v>2</v>
      </c>
      <c r="I25" s="83"/>
      <c r="J25" s="83"/>
      <c r="K25" s="83"/>
      <c r="L25" s="83"/>
      <c r="M25" s="83" t="s">
        <v>1265</v>
      </c>
      <c r="N25" s="83">
        <v>1</v>
      </c>
      <c r="O25" s="83" t="s">
        <v>354</v>
      </c>
      <c r="P25" s="83">
        <v>3</v>
      </c>
      <c r="Q25" s="83"/>
      <c r="R25" s="83"/>
      <c r="S25" s="83"/>
      <c r="T25" s="83"/>
    </row>
    <row r="26" spans="1:20" ht="15">
      <c r="A26" s="83" t="s">
        <v>1259</v>
      </c>
      <c r="B26" s="83">
        <v>3</v>
      </c>
      <c r="C26" s="83"/>
      <c r="D26" s="83"/>
      <c r="E26" s="83"/>
      <c r="F26" s="83"/>
      <c r="G26" s="83" t="s">
        <v>1262</v>
      </c>
      <c r="H26" s="83">
        <v>2</v>
      </c>
      <c r="I26" s="83"/>
      <c r="J26" s="83"/>
      <c r="K26" s="83"/>
      <c r="L26" s="83"/>
      <c r="M26" s="83" t="s">
        <v>1266</v>
      </c>
      <c r="N26" s="83">
        <v>1</v>
      </c>
      <c r="O26" s="83" t="s">
        <v>1260</v>
      </c>
      <c r="P26" s="83">
        <v>2</v>
      </c>
      <c r="Q26" s="83"/>
      <c r="R26" s="83"/>
      <c r="S26" s="83"/>
      <c r="T26" s="83"/>
    </row>
    <row r="27" spans="1:20" ht="15">
      <c r="A27" s="83" t="s">
        <v>1261</v>
      </c>
      <c r="B27" s="83">
        <v>2</v>
      </c>
      <c r="C27" s="83"/>
      <c r="D27" s="83"/>
      <c r="E27" s="83"/>
      <c r="F27" s="83"/>
      <c r="G27" s="83" t="s">
        <v>1263</v>
      </c>
      <c r="H27" s="83">
        <v>1</v>
      </c>
      <c r="I27" s="83"/>
      <c r="J27" s="83"/>
      <c r="K27" s="83"/>
      <c r="L27" s="83"/>
      <c r="M27" s="83" t="s">
        <v>1270</v>
      </c>
      <c r="N27" s="83">
        <v>1</v>
      </c>
      <c r="O27" s="83" t="s">
        <v>1264</v>
      </c>
      <c r="P27" s="83">
        <v>1</v>
      </c>
      <c r="Q27" s="83"/>
      <c r="R27" s="83"/>
      <c r="S27" s="83"/>
      <c r="T27" s="83"/>
    </row>
    <row r="28" spans="1:20" ht="15">
      <c r="A28" s="83" t="s">
        <v>1262</v>
      </c>
      <c r="B28" s="83">
        <v>2</v>
      </c>
      <c r="C28" s="83"/>
      <c r="D28" s="83"/>
      <c r="E28" s="83"/>
      <c r="F28" s="83"/>
      <c r="G28" s="83" t="s">
        <v>353</v>
      </c>
      <c r="H28" s="83">
        <v>1</v>
      </c>
      <c r="I28" s="83"/>
      <c r="J28" s="83"/>
      <c r="K28" s="83"/>
      <c r="L28" s="83"/>
      <c r="M28" s="83"/>
      <c r="N28" s="83"/>
      <c r="O28" s="83"/>
      <c r="P28" s="83"/>
      <c r="Q28" s="83"/>
      <c r="R28" s="83"/>
      <c r="S28" s="83"/>
      <c r="T28" s="83"/>
    </row>
    <row r="29" spans="1:20" ht="15">
      <c r="A29" s="83" t="s">
        <v>1260</v>
      </c>
      <c r="B29" s="83">
        <v>2</v>
      </c>
      <c r="C29" s="83"/>
      <c r="D29" s="83"/>
      <c r="E29" s="83"/>
      <c r="F29" s="83"/>
      <c r="G29" s="83"/>
      <c r="H29" s="83"/>
      <c r="I29" s="83"/>
      <c r="J29" s="83"/>
      <c r="K29" s="83"/>
      <c r="L29" s="83"/>
      <c r="M29" s="83"/>
      <c r="N29" s="83"/>
      <c r="O29" s="83"/>
      <c r="P29" s="83"/>
      <c r="Q29" s="83"/>
      <c r="R29" s="83"/>
      <c r="S29" s="83"/>
      <c r="T29" s="83"/>
    </row>
    <row r="30" spans="1:20" ht="15">
      <c r="A30" s="83" t="s">
        <v>1264</v>
      </c>
      <c r="B30" s="83">
        <v>1</v>
      </c>
      <c r="C30" s="83"/>
      <c r="D30" s="83"/>
      <c r="E30" s="83"/>
      <c r="F30" s="83"/>
      <c r="G30" s="83"/>
      <c r="H30" s="83"/>
      <c r="I30" s="83"/>
      <c r="J30" s="83"/>
      <c r="K30" s="83"/>
      <c r="L30" s="83"/>
      <c r="M30" s="83"/>
      <c r="N30" s="83"/>
      <c r="O30" s="83"/>
      <c r="P30" s="83"/>
      <c r="Q30" s="83"/>
      <c r="R30" s="83"/>
      <c r="S30" s="83"/>
      <c r="T30" s="83"/>
    </row>
    <row r="31" spans="1:20" ht="15">
      <c r="A31" s="83" t="s">
        <v>1263</v>
      </c>
      <c r="B31" s="83">
        <v>1</v>
      </c>
      <c r="C31" s="83"/>
      <c r="D31" s="83"/>
      <c r="E31" s="83"/>
      <c r="F31" s="83"/>
      <c r="G31" s="83"/>
      <c r="H31" s="83"/>
      <c r="I31" s="83"/>
      <c r="J31" s="83"/>
      <c r="K31" s="83"/>
      <c r="L31" s="83"/>
      <c r="M31" s="83"/>
      <c r="N31" s="83"/>
      <c r="O31" s="83"/>
      <c r="P31" s="83"/>
      <c r="Q31" s="83"/>
      <c r="R31" s="83"/>
      <c r="S31" s="83"/>
      <c r="T31" s="83"/>
    </row>
    <row r="32" spans="1:20" ht="15">
      <c r="A32" s="83" t="s">
        <v>1265</v>
      </c>
      <c r="B32" s="83">
        <v>1</v>
      </c>
      <c r="C32" s="83"/>
      <c r="D32" s="83"/>
      <c r="E32" s="83"/>
      <c r="F32" s="83"/>
      <c r="G32" s="83"/>
      <c r="H32" s="83"/>
      <c r="I32" s="83"/>
      <c r="J32" s="83"/>
      <c r="K32" s="83"/>
      <c r="L32" s="83"/>
      <c r="M32" s="83"/>
      <c r="N32" s="83"/>
      <c r="O32" s="83"/>
      <c r="P32" s="83"/>
      <c r="Q32" s="83"/>
      <c r="R32" s="83"/>
      <c r="S32" s="83"/>
      <c r="T32" s="83"/>
    </row>
    <row r="33" spans="1:20" ht="15">
      <c r="A33" s="83" t="s">
        <v>1266</v>
      </c>
      <c r="B33" s="83">
        <v>1</v>
      </c>
      <c r="C33" s="83"/>
      <c r="D33" s="83"/>
      <c r="E33" s="83"/>
      <c r="F33" s="83"/>
      <c r="G33" s="83"/>
      <c r="H33" s="83"/>
      <c r="I33" s="83"/>
      <c r="J33" s="83"/>
      <c r="K33" s="83"/>
      <c r="L33" s="83"/>
      <c r="M33" s="83"/>
      <c r="N33" s="83"/>
      <c r="O33" s="83"/>
      <c r="P33" s="83"/>
      <c r="Q33" s="83"/>
      <c r="R33" s="83"/>
      <c r="S33" s="83"/>
      <c r="T33" s="83"/>
    </row>
    <row r="36" spans="1:20" ht="15" customHeight="1">
      <c r="A36" s="7" t="s">
        <v>1277</v>
      </c>
      <c r="B36" s="7" t="s">
        <v>1225</v>
      </c>
      <c r="C36" s="7" t="s">
        <v>1286</v>
      </c>
      <c r="D36" s="7" t="s">
        <v>1228</v>
      </c>
      <c r="E36" s="7" t="s">
        <v>1294</v>
      </c>
      <c r="F36" s="7" t="s">
        <v>1230</v>
      </c>
      <c r="G36" s="7" t="s">
        <v>1297</v>
      </c>
      <c r="H36" s="7" t="s">
        <v>1232</v>
      </c>
      <c r="I36" s="7" t="s">
        <v>1303</v>
      </c>
      <c r="J36" s="7" t="s">
        <v>1234</v>
      </c>
      <c r="K36" s="7" t="s">
        <v>1310</v>
      </c>
      <c r="L36" s="7" t="s">
        <v>1236</v>
      </c>
      <c r="M36" s="7" t="s">
        <v>1318</v>
      </c>
      <c r="N36" s="7" t="s">
        <v>1238</v>
      </c>
      <c r="O36" s="7" t="s">
        <v>1327</v>
      </c>
      <c r="P36" s="7" t="s">
        <v>1240</v>
      </c>
      <c r="Q36" s="7" t="s">
        <v>1337</v>
      </c>
      <c r="R36" s="7" t="s">
        <v>1737</v>
      </c>
      <c r="S36" s="7" t="s">
        <v>1743</v>
      </c>
      <c r="T36" s="7" t="s">
        <v>1738</v>
      </c>
    </row>
    <row r="37" spans="1:20" ht="15">
      <c r="A37" s="91" t="s">
        <v>1278</v>
      </c>
      <c r="B37" s="91">
        <v>0</v>
      </c>
      <c r="C37" s="91" t="s">
        <v>1262</v>
      </c>
      <c r="D37" s="91">
        <v>80</v>
      </c>
      <c r="E37" s="91" t="s">
        <v>1262</v>
      </c>
      <c r="F37" s="91">
        <v>21</v>
      </c>
      <c r="G37" s="91" t="s">
        <v>1334</v>
      </c>
      <c r="H37" s="91">
        <v>4</v>
      </c>
      <c r="I37" s="91" t="s">
        <v>1308</v>
      </c>
      <c r="J37" s="91">
        <v>24</v>
      </c>
      <c r="K37" s="91" t="s">
        <v>259</v>
      </c>
      <c r="L37" s="91">
        <v>2</v>
      </c>
      <c r="M37" s="91" t="s">
        <v>1298</v>
      </c>
      <c r="N37" s="91">
        <v>10</v>
      </c>
      <c r="O37" s="91" t="s">
        <v>1305</v>
      </c>
      <c r="P37" s="91">
        <v>6</v>
      </c>
      <c r="Q37" s="91" t="s">
        <v>354</v>
      </c>
      <c r="R37" s="91">
        <v>3</v>
      </c>
      <c r="S37" s="91" t="s">
        <v>354</v>
      </c>
      <c r="T37" s="91">
        <v>2</v>
      </c>
    </row>
    <row r="38" spans="1:20" ht="15">
      <c r="A38" s="91" t="s">
        <v>1279</v>
      </c>
      <c r="B38" s="91">
        <v>0</v>
      </c>
      <c r="C38" s="91" t="s">
        <v>1287</v>
      </c>
      <c r="D38" s="91">
        <v>40</v>
      </c>
      <c r="E38" s="91" t="s">
        <v>353</v>
      </c>
      <c r="F38" s="91">
        <v>17</v>
      </c>
      <c r="G38" s="91" t="s">
        <v>1525</v>
      </c>
      <c r="H38" s="91">
        <v>4</v>
      </c>
      <c r="I38" s="91" t="s">
        <v>354</v>
      </c>
      <c r="J38" s="91">
        <v>8</v>
      </c>
      <c r="K38" s="91" t="s">
        <v>325</v>
      </c>
      <c r="L38" s="91">
        <v>2</v>
      </c>
      <c r="M38" s="91" t="s">
        <v>1299</v>
      </c>
      <c r="N38" s="91">
        <v>10</v>
      </c>
      <c r="O38" s="91" t="s">
        <v>1332</v>
      </c>
      <c r="P38" s="91">
        <v>4</v>
      </c>
      <c r="Q38" s="91" t="s">
        <v>1319</v>
      </c>
      <c r="R38" s="91">
        <v>3</v>
      </c>
      <c r="S38" s="91" t="s">
        <v>1594</v>
      </c>
      <c r="T38" s="91">
        <v>2</v>
      </c>
    </row>
    <row r="39" spans="1:20" ht="15">
      <c r="A39" s="91" t="s">
        <v>1280</v>
      </c>
      <c r="B39" s="91">
        <v>0</v>
      </c>
      <c r="C39" s="91" t="s">
        <v>1283</v>
      </c>
      <c r="D39" s="91">
        <v>40</v>
      </c>
      <c r="E39" s="91" t="s">
        <v>1477</v>
      </c>
      <c r="F39" s="91">
        <v>13</v>
      </c>
      <c r="G39" s="91" t="s">
        <v>1259</v>
      </c>
      <c r="H39" s="91">
        <v>4</v>
      </c>
      <c r="I39" s="91" t="s">
        <v>1311</v>
      </c>
      <c r="J39" s="91">
        <v>8</v>
      </c>
      <c r="K39" s="91" t="s">
        <v>324</v>
      </c>
      <c r="L39" s="91">
        <v>2</v>
      </c>
      <c r="M39" s="91" t="s">
        <v>353</v>
      </c>
      <c r="N39" s="91">
        <v>6</v>
      </c>
      <c r="O39" s="91" t="s">
        <v>353</v>
      </c>
      <c r="P39" s="91">
        <v>4</v>
      </c>
      <c r="Q39" s="91" t="s">
        <v>1300</v>
      </c>
      <c r="R39" s="91">
        <v>3</v>
      </c>
      <c r="S39" s="91" t="s">
        <v>1595</v>
      </c>
      <c r="T39" s="91">
        <v>2</v>
      </c>
    </row>
    <row r="40" spans="1:20" ht="15">
      <c r="A40" s="91" t="s">
        <v>1281</v>
      </c>
      <c r="B40" s="91">
        <v>2570</v>
      </c>
      <c r="C40" s="91" t="s">
        <v>1288</v>
      </c>
      <c r="D40" s="91">
        <v>40</v>
      </c>
      <c r="E40" s="91" t="s">
        <v>1479</v>
      </c>
      <c r="F40" s="91">
        <v>13</v>
      </c>
      <c r="G40" s="91" t="s">
        <v>312</v>
      </c>
      <c r="H40" s="91">
        <v>2</v>
      </c>
      <c r="I40" s="91" t="s">
        <v>1312</v>
      </c>
      <c r="J40" s="91">
        <v>8</v>
      </c>
      <c r="K40" s="91" t="s">
        <v>253</v>
      </c>
      <c r="L40" s="91">
        <v>2</v>
      </c>
      <c r="M40" s="91" t="s">
        <v>314</v>
      </c>
      <c r="N40" s="91">
        <v>5</v>
      </c>
      <c r="O40" s="91" t="s">
        <v>1306</v>
      </c>
      <c r="P40" s="91">
        <v>4</v>
      </c>
      <c r="Q40" s="91" t="s">
        <v>1320</v>
      </c>
      <c r="R40" s="91">
        <v>3</v>
      </c>
      <c r="S40" s="91" t="s">
        <v>1596</v>
      </c>
      <c r="T40" s="91">
        <v>2</v>
      </c>
    </row>
    <row r="41" spans="1:20" ht="15">
      <c r="A41" s="91" t="s">
        <v>1282</v>
      </c>
      <c r="B41" s="91">
        <v>2570</v>
      </c>
      <c r="C41" s="91" t="s">
        <v>1289</v>
      </c>
      <c r="D41" s="91">
        <v>40</v>
      </c>
      <c r="E41" s="91" t="s">
        <v>1300</v>
      </c>
      <c r="F41" s="91">
        <v>13</v>
      </c>
      <c r="G41" s="91" t="s">
        <v>1395</v>
      </c>
      <c r="H41" s="91">
        <v>2</v>
      </c>
      <c r="I41" s="91" t="s">
        <v>1313</v>
      </c>
      <c r="J41" s="91">
        <v>8</v>
      </c>
      <c r="K41" s="91" t="s">
        <v>353</v>
      </c>
      <c r="L41" s="91">
        <v>2</v>
      </c>
      <c r="M41" s="91" t="s">
        <v>1526</v>
      </c>
      <c r="N41" s="91">
        <v>5</v>
      </c>
      <c r="O41" s="91" t="s">
        <v>1307</v>
      </c>
      <c r="P41" s="91">
        <v>4</v>
      </c>
      <c r="Q41" s="91" t="s">
        <v>1321</v>
      </c>
      <c r="R41" s="91">
        <v>3</v>
      </c>
      <c r="S41" s="91" t="s">
        <v>1597</v>
      </c>
      <c r="T41" s="91">
        <v>2</v>
      </c>
    </row>
    <row r="42" spans="1:20" ht="15">
      <c r="A42" s="91" t="s">
        <v>1262</v>
      </c>
      <c r="B42" s="91">
        <v>104</v>
      </c>
      <c r="C42" s="91" t="s">
        <v>1290</v>
      </c>
      <c r="D42" s="91">
        <v>40</v>
      </c>
      <c r="E42" s="91" t="s">
        <v>1480</v>
      </c>
      <c r="F42" s="91">
        <v>13</v>
      </c>
      <c r="G42" s="91" t="s">
        <v>242</v>
      </c>
      <c r="H42" s="91">
        <v>2</v>
      </c>
      <c r="I42" s="91" t="s">
        <v>1314</v>
      </c>
      <c r="J42" s="91">
        <v>8</v>
      </c>
      <c r="K42" s="91" t="s">
        <v>1641</v>
      </c>
      <c r="L42" s="91">
        <v>2</v>
      </c>
      <c r="M42" s="91" t="s">
        <v>1527</v>
      </c>
      <c r="N42" s="91">
        <v>5</v>
      </c>
      <c r="O42" s="91" t="s">
        <v>1328</v>
      </c>
      <c r="P42" s="91">
        <v>4</v>
      </c>
      <c r="Q42" s="91" t="s">
        <v>1322</v>
      </c>
      <c r="R42" s="91">
        <v>3</v>
      </c>
      <c r="S42" s="91" t="s">
        <v>1306</v>
      </c>
      <c r="T42" s="91">
        <v>2</v>
      </c>
    </row>
    <row r="43" spans="1:20" ht="15">
      <c r="A43" s="91" t="s">
        <v>353</v>
      </c>
      <c r="B43" s="91">
        <v>71</v>
      </c>
      <c r="C43" s="91" t="s">
        <v>1291</v>
      </c>
      <c r="D43" s="91">
        <v>40</v>
      </c>
      <c r="E43" s="91" t="s">
        <v>1481</v>
      </c>
      <c r="F43" s="91">
        <v>13</v>
      </c>
      <c r="G43" s="91" t="s">
        <v>276</v>
      </c>
      <c r="H43" s="91">
        <v>2</v>
      </c>
      <c r="I43" s="91" t="s">
        <v>1315</v>
      </c>
      <c r="J43" s="91">
        <v>8</v>
      </c>
      <c r="K43" s="91" t="s">
        <v>1642</v>
      </c>
      <c r="L43" s="91">
        <v>2</v>
      </c>
      <c r="M43" s="91" t="s">
        <v>1528</v>
      </c>
      <c r="N43" s="91">
        <v>5</v>
      </c>
      <c r="O43" s="91" t="s">
        <v>1329</v>
      </c>
      <c r="P43" s="91">
        <v>4</v>
      </c>
      <c r="Q43" s="91" t="s">
        <v>1323</v>
      </c>
      <c r="R43" s="91">
        <v>3</v>
      </c>
      <c r="S43" s="91" t="s">
        <v>1598</v>
      </c>
      <c r="T43" s="91">
        <v>2</v>
      </c>
    </row>
    <row r="44" spans="1:20" ht="15">
      <c r="A44" s="91" t="s">
        <v>1283</v>
      </c>
      <c r="B44" s="91">
        <v>49</v>
      </c>
      <c r="C44" s="91" t="s">
        <v>1292</v>
      </c>
      <c r="D44" s="91">
        <v>40</v>
      </c>
      <c r="E44" s="91" t="s">
        <v>1482</v>
      </c>
      <c r="F44" s="91">
        <v>13</v>
      </c>
      <c r="G44" s="91" t="s">
        <v>261</v>
      </c>
      <c r="H44" s="91">
        <v>2</v>
      </c>
      <c r="I44" s="91" t="s">
        <v>1316</v>
      </c>
      <c r="J44" s="91">
        <v>8</v>
      </c>
      <c r="K44" s="91" t="s">
        <v>1477</v>
      </c>
      <c r="L44" s="91">
        <v>2</v>
      </c>
      <c r="M44" s="91" t="s">
        <v>1334</v>
      </c>
      <c r="N44" s="91">
        <v>5</v>
      </c>
      <c r="O44" s="91" t="s">
        <v>1330</v>
      </c>
      <c r="P44" s="91">
        <v>4</v>
      </c>
      <c r="Q44" s="91" t="s">
        <v>1324</v>
      </c>
      <c r="R44" s="91">
        <v>3</v>
      </c>
      <c r="S44" s="91" t="s">
        <v>1599</v>
      </c>
      <c r="T44" s="91">
        <v>2</v>
      </c>
    </row>
    <row r="45" spans="1:20" ht="15">
      <c r="A45" s="91" t="s">
        <v>1284</v>
      </c>
      <c r="B45" s="91">
        <v>47</v>
      </c>
      <c r="C45" s="91" t="s">
        <v>1293</v>
      </c>
      <c r="D45" s="91">
        <v>40</v>
      </c>
      <c r="E45" s="91" t="s">
        <v>1483</v>
      </c>
      <c r="F45" s="91">
        <v>13</v>
      </c>
      <c r="G45" s="91" t="s">
        <v>306</v>
      </c>
      <c r="H45" s="91">
        <v>2</v>
      </c>
      <c r="I45" s="91" t="s">
        <v>1317</v>
      </c>
      <c r="J45" s="91">
        <v>8</v>
      </c>
      <c r="K45" s="91" t="s">
        <v>1643</v>
      </c>
      <c r="L45" s="91">
        <v>2</v>
      </c>
      <c r="M45" s="91" t="s">
        <v>1522</v>
      </c>
      <c r="N45" s="91">
        <v>5</v>
      </c>
      <c r="O45" s="91" t="s">
        <v>1559</v>
      </c>
      <c r="P45" s="91">
        <v>3</v>
      </c>
      <c r="Q45" s="91" t="s">
        <v>1325</v>
      </c>
      <c r="R45" s="91">
        <v>3</v>
      </c>
      <c r="S45" s="91" t="s">
        <v>1600</v>
      </c>
      <c r="T45" s="91">
        <v>2</v>
      </c>
    </row>
    <row r="46" spans="1:20" ht="15">
      <c r="A46" s="91" t="s">
        <v>1285</v>
      </c>
      <c r="B46" s="91">
        <v>46</v>
      </c>
      <c r="C46" s="91" t="s">
        <v>1466</v>
      </c>
      <c r="D46" s="91">
        <v>40</v>
      </c>
      <c r="E46" s="91" t="s">
        <v>1484</v>
      </c>
      <c r="F46" s="91">
        <v>13</v>
      </c>
      <c r="G46" s="91" t="s">
        <v>275</v>
      </c>
      <c r="H46" s="91">
        <v>2</v>
      </c>
      <c r="I46" s="91" t="s">
        <v>1512</v>
      </c>
      <c r="J46" s="91">
        <v>8</v>
      </c>
      <c r="K46" s="91" t="s">
        <v>1644</v>
      </c>
      <c r="L46" s="91">
        <v>2</v>
      </c>
      <c r="M46" s="91" t="s">
        <v>1529</v>
      </c>
      <c r="N46" s="91">
        <v>5</v>
      </c>
      <c r="O46" s="91" t="s">
        <v>1304</v>
      </c>
      <c r="P46" s="91">
        <v>3</v>
      </c>
      <c r="Q46" s="91" t="s">
        <v>1326</v>
      </c>
      <c r="R46" s="91">
        <v>3</v>
      </c>
      <c r="S46" s="91" t="s">
        <v>1601</v>
      </c>
      <c r="T46" s="91">
        <v>2</v>
      </c>
    </row>
    <row r="49" spans="1:20" ht="15" customHeight="1">
      <c r="A49" s="7" t="s">
        <v>1340</v>
      </c>
      <c r="B49" s="7" t="s">
        <v>1225</v>
      </c>
      <c r="C49" s="7" t="s">
        <v>1351</v>
      </c>
      <c r="D49" s="7" t="s">
        <v>1228</v>
      </c>
      <c r="E49" s="7" t="s">
        <v>1352</v>
      </c>
      <c r="F49" s="7" t="s">
        <v>1230</v>
      </c>
      <c r="G49" s="7" t="s">
        <v>1353</v>
      </c>
      <c r="H49" s="7" t="s">
        <v>1232</v>
      </c>
      <c r="I49" s="7" t="s">
        <v>1354</v>
      </c>
      <c r="J49" s="7" t="s">
        <v>1234</v>
      </c>
      <c r="K49" s="7" t="s">
        <v>1364</v>
      </c>
      <c r="L49" s="7" t="s">
        <v>1236</v>
      </c>
      <c r="M49" s="7" t="s">
        <v>1375</v>
      </c>
      <c r="N49" s="7" t="s">
        <v>1238</v>
      </c>
      <c r="O49" s="7" t="s">
        <v>1385</v>
      </c>
      <c r="P49" s="7" t="s">
        <v>1240</v>
      </c>
      <c r="Q49" s="7" t="s">
        <v>1387</v>
      </c>
      <c r="R49" s="7" t="s">
        <v>1737</v>
      </c>
      <c r="S49" s="7" t="s">
        <v>1785</v>
      </c>
      <c r="T49" s="7" t="s">
        <v>1738</v>
      </c>
    </row>
    <row r="50" spans="1:20" ht="15">
      <c r="A50" s="91" t="s">
        <v>1341</v>
      </c>
      <c r="B50" s="91">
        <v>44</v>
      </c>
      <c r="C50" s="91" t="s">
        <v>1341</v>
      </c>
      <c r="D50" s="91">
        <v>40</v>
      </c>
      <c r="E50" s="91" t="s">
        <v>1745</v>
      </c>
      <c r="F50" s="91">
        <v>13</v>
      </c>
      <c r="G50" s="91" t="s">
        <v>1755</v>
      </c>
      <c r="H50" s="91">
        <v>2</v>
      </c>
      <c r="I50" s="91" t="s">
        <v>1365</v>
      </c>
      <c r="J50" s="91">
        <v>8</v>
      </c>
      <c r="K50" s="91" t="s">
        <v>1355</v>
      </c>
      <c r="L50" s="91">
        <v>2</v>
      </c>
      <c r="M50" s="91" t="s">
        <v>1766</v>
      </c>
      <c r="N50" s="91">
        <v>5</v>
      </c>
      <c r="O50" s="91" t="s">
        <v>1386</v>
      </c>
      <c r="P50" s="91">
        <v>4</v>
      </c>
      <c r="Q50" s="91" t="s">
        <v>1376</v>
      </c>
      <c r="R50" s="91">
        <v>3</v>
      </c>
      <c r="S50" s="91" t="s">
        <v>1786</v>
      </c>
      <c r="T50" s="91">
        <v>2</v>
      </c>
    </row>
    <row r="51" spans="1:20" ht="15">
      <c r="A51" s="91" t="s">
        <v>1342</v>
      </c>
      <c r="B51" s="91">
        <v>44</v>
      </c>
      <c r="C51" s="91" t="s">
        <v>1342</v>
      </c>
      <c r="D51" s="91">
        <v>40</v>
      </c>
      <c r="E51" s="91" t="s">
        <v>1746</v>
      </c>
      <c r="F51" s="91">
        <v>13</v>
      </c>
      <c r="G51" s="91" t="s">
        <v>1756</v>
      </c>
      <c r="H51" s="91">
        <v>2</v>
      </c>
      <c r="I51" s="91" t="s">
        <v>1366</v>
      </c>
      <c r="J51" s="91">
        <v>8</v>
      </c>
      <c r="K51" s="91" t="s">
        <v>1356</v>
      </c>
      <c r="L51" s="91">
        <v>2</v>
      </c>
      <c r="M51" s="91" t="s">
        <v>1767</v>
      </c>
      <c r="N51" s="91">
        <v>5</v>
      </c>
      <c r="O51" s="91" t="s">
        <v>1776</v>
      </c>
      <c r="P51" s="91">
        <v>2</v>
      </c>
      <c r="Q51" s="91" t="s">
        <v>1377</v>
      </c>
      <c r="R51" s="91">
        <v>3</v>
      </c>
      <c r="S51" s="91" t="s">
        <v>1787</v>
      </c>
      <c r="T51" s="91">
        <v>2</v>
      </c>
    </row>
    <row r="52" spans="1:20" ht="15">
      <c r="A52" s="91" t="s">
        <v>1343</v>
      </c>
      <c r="B52" s="91">
        <v>44</v>
      </c>
      <c r="C52" s="91" t="s">
        <v>1343</v>
      </c>
      <c r="D52" s="91">
        <v>40</v>
      </c>
      <c r="E52" s="91" t="s">
        <v>1747</v>
      </c>
      <c r="F52" s="91">
        <v>13</v>
      </c>
      <c r="G52" s="91" t="s">
        <v>1757</v>
      </c>
      <c r="H52" s="91">
        <v>2</v>
      </c>
      <c r="I52" s="91" t="s">
        <v>1367</v>
      </c>
      <c r="J52" s="91">
        <v>8</v>
      </c>
      <c r="K52" s="91" t="s">
        <v>1357</v>
      </c>
      <c r="L52" s="91">
        <v>2</v>
      </c>
      <c r="M52" s="91" t="s">
        <v>1768</v>
      </c>
      <c r="N52" s="91">
        <v>5</v>
      </c>
      <c r="O52" s="91" t="s">
        <v>1777</v>
      </c>
      <c r="P52" s="91">
        <v>2</v>
      </c>
      <c r="Q52" s="91" t="s">
        <v>1378</v>
      </c>
      <c r="R52" s="91">
        <v>3</v>
      </c>
      <c r="S52" s="91" t="s">
        <v>1788</v>
      </c>
      <c r="T52" s="91">
        <v>2</v>
      </c>
    </row>
    <row r="53" spans="1:20" ht="15">
      <c r="A53" s="91" t="s">
        <v>1344</v>
      </c>
      <c r="B53" s="91">
        <v>44</v>
      </c>
      <c r="C53" s="91" t="s">
        <v>1344</v>
      </c>
      <c r="D53" s="91">
        <v>40</v>
      </c>
      <c r="E53" s="91" t="s">
        <v>1748</v>
      </c>
      <c r="F53" s="91">
        <v>13</v>
      </c>
      <c r="G53" s="91" t="s">
        <v>1758</v>
      </c>
      <c r="H53" s="91">
        <v>2</v>
      </c>
      <c r="I53" s="91" t="s">
        <v>1368</v>
      </c>
      <c r="J53" s="91">
        <v>8</v>
      </c>
      <c r="K53" s="91" t="s">
        <v>1358</v>
      </c>
      <c r="L53" s="91">
        <v>2</v>
      </c>
      <c r="M53" s="91" t="s">
        <v>1769</v>
      </c>
      <c r="N53" s="91">
        <v>5</v>
      </c>
      <c r="O53" s="91" t="s">
        <v>1778</v>
      </c>
      <c r="P53" s="91">
        <v>2</v>
      </c>
      <c r="Q53" s="91" t="s">
        <v>1379</v>
      </c>
      <c r="R53" s="91">
        <v>3</v>
      </c>
      <c r="S53" s="91" t="s">
        <v>1789</v>
      </c>
      <c r="T53" s="91">
        <v>2</v>
      </c>
    </row>
    <row r="54" spans="1:20" ht="15">
      <c r="A54" s="91" t="s">
        <v>1345</v>
      </c>
      <c r="B54" s="91">
        <v>44</v>
      </c>
      <c r="C54" s="91" t="s">
        <v>1345</v>
      </c>
      <c r="D54" s="91">
        <v>40</v>
      </c>
      <c r="E54" s="91" t="s">
        <v>1749</v>
      </c>
      <c r="F54" s="91">
        <v>13</v>
      </c>
      <c r="G54" s="91" t="s">
        <v>1759</v>
      </c>
      <c r="H54" s="91">
        <v>2</v>
      </c>
      <c r="I54" s="91" t="s">
        <v>1369</v>
      </c>
      <c r="J54" s="91">
        <v>8</v>
      </c>
      <c r="K54" s="91" t="s">
        <v>1359</v>
      </c>
      <c r="L54" s="91">
        <v>2</v>
      </c>
      <c r="M54" s="91" t="s">
        <v>1770</v>
      </c>
      <c r="N54" s="91">
        <v>5</v>
      </c>
      <c r="O54" s="91" t="s">
        <v>1779</v>
      </c>
      <c r="P54" s="91">
        <v>2</v>
      </c>
      <c r="Q54" s="91" t="s">
        <v>1380</v>
      </c>
      <c r="R54" s="91">
        <v>3</v>
      </c>
      <c r="S54" s="91" t="s">
        <v>1790</v>
      </c>
      <c r="T54" s="91">
        <v>2</v>
      </c>
    </row>
    <row r="55" spans="1:20" ht="15">
      <c r="A55" s="91" t="s">
        <v>1346</v>
      </c>
      <c r="B55" s="91">
        <v>44</v>
      </c>
      <c r="C55" s="91" t="s">
        <v>1346</v>
      </c>
      <c r="D55" s="91">
        <v>40</v>
      </c>
      <c r="E55" s="91" t="s">
        <v>1750</v>
      </c>
      <c r="F55" s="91">
        <v>13</v>
      </c>
      <c r="G55" s="91" t="s">
        <v>1760</v>
      </c>
      <c r="H55" s="91">
        <v>2</v>
      </c>
      <c r="I55" s="91" t="s">
        <v>1370</v>
      </c>
      <c r="J55" s="91">
        <v>8</v>
      </c>
      <c r="K55" s="91" t="s">
        <v>1360</v>
      </c>
      <c r="L55" s="91">
        <v>2</v>
      </c>
      <c r="M55" s="91" t="s">
        <v>1771</v>
      </c>
      <c r="N55" s="91">
        <v>5</v>
      </c>
      <c r="O55" s="91" t="s">
        <v>1780</v>
      </c>
      <c r="P55" s="91">
        <v>2</v>
      </c>
      <c r="Q55" s="91" t="s">
        <v>1381</v>
      </c>
      <c r="R55" s="91">
        <v>3</v>
      </c>
      <c r="S55" s="91" t="s">
        <v>1791</v>
      </c>
      <c r="T55" s="91">
        <v>2</v>
      </c>
    </row>
    <row r="56" spans="1:20" ht="15">
      <c r="A56" s="91" t="s">
        <v>1347</v>
      </c>
      <c r="B56" s="91">
        <v>44</v>
      </c>
      <c r="C56" s="91" t="s">
        <v>1347</v>
      </c>
      <c r="D56" s="91">
        <v>40</v>
      </c>
      <c r="E56" s="91" t="s">
        <v>1751</v>
      </c>
      <c r="F56" s="91">
        <v>13</v>
      </c>
      <c r="G56" s="91" t="s">
        <v>1761</v>
      </c>
      <c r="H56" s="91">
        <v>2</v>
      </c>
      <c r="I56" s="91" t="s">
        <v>1371</v>
      </c>
      <c r="J56" s="91">
        <v>8</v>
      </c>
      <c r="K56" s="91" t="s">
        <v>1361</v>
      </c>
      <c r="L56" s="91">
        <v>2</v>
      </c>
      <c r="M56" s="91" t="s">
        <v>1772</v>
      </c>
      <c r="N56" s="91">
        <v>5</v>
      </c>
      <c r="O56" s="91" t="s">
        <v>1781</v>
      </c>
      <c r="P56" s="91">
        <v>2</v>
      </c>
      <c r="Q56" s="91" t="s">
        <v>1382</v>
      </c>
      <c r="R56" s="91">
        <v>3</v>
      </c>
      <c r="S56" s="91" t="s">
        <v>1792</v>
      </c>
      <c r="T56" s="91">
        <v>2</v>
      </c>
    </row>
    <row r="57" spans="1:20" ht="15">
      <c r="A57" s="91" t="s">
        <v>1348</v>
      </c>
      <c r="B57" s="91">
        <v>44</v>
      </c>
      <c r="C57" s="91" t="s">
        <v>1348</v>
      </c>
      <c r="D57" s="91">
        <v>40</v>
      </c>
      <c r="E57" s="91" t="s">
        <v>1752</v>
      </c>
      <c r="F57" s="91">
        <v>13</v>
      </c>
      <c r="G57" s="91" t="s">
        <v>1762</v>
      </c>
      <c r="H57" s="91">
        <v>2</v>
      </c>
      <c r="I57" s="91" t="s">
        <v>1372</v>
      </c>
      <c r="J57" s="91">
        <v>8</v>
      </c>
      <c r="K57" s="91" t="s">
        <v>1362</v>
      </c>
      <c r="L57" s="91">
        <v>2</v>
      </c>
      <c r="M57" s="91" t="s">
        <v>1773</v>
      </c>
      <c r="N57" s="91">
        <v>5</v>
      </c>
      <c r="O57" s="91" t="s">
        <v>1782</v>
      </c>
      <c r="P57" s="91">
        <v>2</v>
      </c>
      <c r="Q57" s="91" t="s">
        <v>1383</v>
      </c>
      <c r="R57" s="91">
        <v>3</v>
      </c>
      <c r="S57" s="91" t="s">
        <v>1793</v>
      </c>
      <c r="T57" s="91">
        <v>2</v>
      </c>
    </row>
    <row r="58" spans="1:20" ht="15">
      <c r="A58" s="91" t="s">
        <v>1349</v>
      </c>
      <c r="B58" s="91">
        <v>44</v>
      </c>
      <c r="C58" s="91" t="s">
        <v>1349</v>
      </c>
      <c r="D58" s="91">
        <v>40</v>
      </c>
      <c r="E58" s="91" t="s">
        <v>1753</v>
      </c>
      <c r="F58" s="91">
        <v>13</v>
      </c>
      <c r="G58" s="91" t="s">
        <v>1763</v>
      </c>
      <c r="H58" s="91">
        <v>2</v>
      </c>
      <c r="I58" s="91" t="s">
        <v>1373</v>
      </c>
      <c r="J58" s="91">
        <v>8</v>
      </c>
      <c r="K58" s="91" t="s">
        <v>1363</v>
      </c>
      <c r="L58" s="91">
        <v>2</v>
      </c>
      <c r="M58" s="91" t="s">
        <v>1774</v>
      </c>
      <c r="N58" s="91">
        <v>5</v>
      </c>
      <c r="O58" s="91" t="s">
        <v>1783</v>
      </c>
      <c r="P58" s="91">
        <v>2</v>
      </c>
      <c r="Q58" s="91" t="s">
        <v>1384</v>
      </c>
      <c r="R58" s="91">
        <v>3</v>
      </c>
      <c r="S58" s="91" t="s">
        <v>1794</v>
      </c>
      <c r="T58" s="91">
        <v>2</v>
      </c>
    </row>
    <row r="59" spans="1:20" ht="15">
      <c r="A59" s="91" t="s">
        <v>1350</v>
      </c>
      <c r="B59" s="91">
        <v>44</v>
      </c>
      <c r="C59" s="91" t="s">
        <v>1350</v>
      </c>
      <c r="D59" s="91">
        <v>40</v>
      </c>
      <c r="E59" s="91" t="s">
        <v>1754</v>
      </c>
      <c r="F59" s="91">
        <v>13</v>
      </c>
      <c r="G59" s="91" t="s">
        <v>1764</v>
      </c>
      <c r="H59" s="91">
        <v>2</v>
      </c>
      <c r="I59" s="91" t="s">
        <v>1374</v>
      </c>
      <c r="J59" s="91">
        <v>8</v>
      </c>
      <c r="K59" s="91" t="s">
        <v>1765</v>
      </c>
      <c r="L59" s="91">
        <v>2</v>
      </c>
      <c r="M59" s="91" t="s">
        <v>1775</v>
      </c>
      <c r="N59" s="91">
        <v>5</v>
      </c>
      <c r="O59" s="91" t="s">
        <v>1784</v>
      </c>
      <c r="P59" s="91">
        <v>2</v>
      </c>
      <c r="Q59" s="91"/>
      <c r="R59" s="91"/>
      <c r="S59" s="91" t="s">
        <v>1795</v>
      </c>
      <c r="T59" s="91">
        <v>2</v>
      </c>
    </row>
    <row r="62" spans="1:20" ht="15" customHeight="1">
      <c r="A62" s="7" t="s">
        <v>1393</v>
      </c>
      <c r="B62" s="7" t="s">
        <v>1225</v>
      </c>
      <c r="C62" s="83" t="s">
        <v>1396</v>
      </c>
      <c r="D62" s="83" t="s">
        <v>1228</v>
      </c>
      <c r="E62" s="83" t="s">
        <v>1397</v>
      </c>
      <c r="F62" s="83" t="s">
        <v>1230</v>
      </c>
      <c r="G62" s="7" t="s">
        <v>1400</v>
      </c>
      <c r="H62" s="7" t="s">
        <v>1232</v>
      </c>
      <c r="I62" s="83" t="s">
        <v>1402</v>
      </c>
      <c r="J62" s="83" t="s">
        <v>1234</v>
      </c>
      <c r="K62" s="7" t="s">
        <v>1404</v>
      </c>
      <c r="L62" s="7" t="s">
        <v>1236</v>
      </c>
      <c r="M62" s="7" t="s">
        <v>1406</v>
      </c>
      <c r="N62" s="7" t="s">
        <v>1238</v>
      </c>
      <c r="O62" s="83" t="s">
        <v>1408</v>
      </c>
      <c r="P62" s="83" t="s">
        <v>1240</v>
      </c>
      <c r="Q62" s="83" t="s">
        <v>1410</v>
      </c>
      <c r="R62" s="83" t="s">
        <v>1737</v>
      </c>
      <c r="S62" s="83" t="s">
        <v>1797</v>
      </c>
      <c r="T62" s="83" t="s">
        <v>1738</v>
      </c>
    </row>
    <row r="63" spans="1:20" ht="15">
      <c r="A63" s="83" t="s">
        <v>314</v>
      </c>
      <c r="B63" s="83">
        <v>5</v>
      </c>
      <c r="C63" s="83"/>
      <c r="D63" s="83"/>
      <c r="E63" s="83"/>
      <c r="F63" s="83"/>
      <c r="G63" s="83" t="s">
        <v>312</v>
      </c>
      <c r="H63" s="83">
        <v>2</v>
      </c>
      <c r="I63" s="83"/>
      <c r="J63" s="83"/>
      <c r="K63" s="83" t="s">
        <v>259</v>
      </c>
      <c r="L63" s="83">
        <v>2</v>
      </c>
      <c r="M63" s="83" t="s">
        <v>314</v>
      </c>
      <c r="N63" s="83">
        <v>5</v>
      </c>
      <c r="O63" s="83"/>
      <c r="P63" s="83"/>
      <c r="Q63" s="83"/>
      <c r="R63" s="83"/>
      <c r="S63" s="83"/>
      <c r="T63" s="83"/>
    </row>
    <row r="64" spans="1:20" ht="15">
      <c r="A64" s="83" t="s">
        <v>312</v>
      </c>
      <c r="B64" s="83">
        <v>2</v>
      </c>
      <c r="C64" s="83"/>
      <c r="D64" s="83"/>
      <c r="E64" s="83"/>
      <c r="F64" s="83"/>
      <c r="G64" s="83"/>
      <c r="H64" s="83"/>
      <c r="I64" s="83"/>
      <c r="J64" s="83"/>
      <c r="K64" s="83"/>
      <c r="L64" s="83"/>
      <c r="M64" s="83"/>
      <c r="N64" s="83"/>
      <c r="O64" s="83"/>
      <c r="P64" s="83"/>
      <c r="Q64" s="83"/>
      <c r="R64" s="83"/>
      <c r="S64" s="83"/>
      <c r="T64" s="83"/>
    </row>
    <row r="65" spans="1:20" ht="15">
      <c r="A65" s="83" t="s">
        <v>259</v>
      </c>
      <c r="B65" s="83">
        <v>2</v>
      </c>
      <c r="C65" s="83"/>
      <c r="D65" s="83"/>
      <c r="E65" s="83"/>
      <c r="F65" s="83"/>
      <c r="G65" s="83"/>
      <c r="H65" s="83"/>
      <c r="I65" s="83"/>
      <c r="J65" s="83"/>
      <c r="K65" s="83"/>
      <c r="L65" s="83"/>
      <c r="M65" s="83"/>
      <c r="N65" s="83"/>
      <c r="O65" s="83"/>
      <c r="P65" s="83"/>
      <c r="Q65" s="83"/>
      <c r="R65" s="83"/>
      <c r="S65" s="83"/>
      <c r="T65" s="83"/>
    </row>
    <row r="68" spans="1:20" ht="15" customHeight="1">
      <c r="A68" s="7" t="s">
        <v>1394</v>
      </c>
      <c r="B68" s="7" t="s">
        <v>1225</v>
      </c>
      <c r="C68" s="7" t="s">
        <v>1398</v>
      </c>
      <c r="D68" s="7" t="s">
        <v>1228</v>
      </c>
      <c r="E68" s="7" t="s">
        <v>1399</v>
      </c>
      <c r="F68" s="7" t="s">
        <v>1230</v>
      </c>
      <c r="G68" s="7" t="s">
        <v>1401</v>
      </c>
      <c r="H68" s="7" t="s">
        <v>1232</v>
      </c>
      <c r="I68" s="83" t="s">
        <v>1403</v>
      </c>
      <c r="J68" s="83" t="s">
        <v>1234</v>
      </c>
      <c r="K68" s="7" t="s">
        <v>1405</v>
      </c>
      <c r="L68" s="7" t="s">
        <v>1236</v>
      </c>
      <c r="M68" s="83" t="s">
        <v>1407</v>
      </c>
      <c r="N68" s="83" t="s">
        <v>1238</v>
      </c>
      <c r="O68" s="83" t="s">
        <v>1409</v>
      </c>
      <c r="P68" s="83" t="s">
        <v>1240</v>
      </c>
      <c r="Q68" s="83" t="s">
        <v>1411</v>
      </c>
      <c r="R68" s="83" t="s">
        <v>1737</v>
      </c>
      <c r="S68" s="83" t="s">
        <v>1798</v>
      </c>
      <c r="T68" s="83" t="s">
        <v>1738</v>
      </c>
    </row>
    <row r="69" spans="1:20" ht="15">
      <c r="A69" s="83" t="s">
        <v>323</v>
      </c>
      <c r="B69" s="83">
        <v>44</v>
      </c>
      <c r="C69" s="83" t="s">
        <v>323</v>
      </c>
      <c r="D69" s="83">
        <v>40</v>
      </c>
      <c r="E69" s="83" t="s">
        <v>323</v>
      </c>
      <c r="F69" s="83">
        <v>4</v>
      </c>
      <c r="G69" s="83" t="s">
        <v>1395</v>
      </c>
      <c r="H69" s="83">
        <v>2</v>
      </c>
      <c r="I69" s="83"/>
      <c r="J69" s="83"/>
      <c r="K69" s="83" t="s">
        <v>325</v>
      </c>
      <c r="L69" s="83">
        <v>2</v>
      </c>
      <c r="M69" s="83"/>
      <c r="N69" s="83"/>
      <c r="O69" s="83"/>
      <c r="P69" s="83"/>
      <c r="Q69" s="83"/>
      <c r="R69" s="83"/>
      <c r="S69" s="83"/>
      <c r="T69" s="83"/>
    </row>
    <row r="70" spans="1:20" ht="15">
      <c r="A70" s="83" t="s">
        <v>1395</v>
      </c>
      <c r="B70" s="83">
        <v>2</v>
      </c>
      <c r="C70" s="83"/>
      <c r="D70" s="83"/>
      <c r="E70" s="83"/>
      <c r="F70" s="83"/>
      <c r="G70" s="83" t="s">
        <v>242</v>
      </c>
      <c r="H70" s="83">
        <v>2</v>
      </c>
      <c r="I70" s="83"/>
      <c r="J70" s="83"/>
      <c r="K70" s="83" t="s">
        <v>324</v>
      </c>
      <c r="L70" s="83">
        <v>2</v>
      </c>
      <c r="M70" s="83"/>
      <c r="N70" s="83"/>
      <c r="O70" s="83"/>
      <c r="P70" s="83"/>
      <c r="Q70" s="83"/>
      <c r="R70" s="83"/>
      <c r="S70" s="83"/>
      <c r="T70" s="83"/>
    </row>
    <row r="71" spans="1:20" ht="15">
      <c r="A71" s="83" t="s">
        <v>242</v>
      </c>
      <c r="B71" s="83">
        <v>2</v>
      </c>
      <c r="C71" s="83"/>
      <c r="D71" s="83"/>
      <c r="E71" s="83"/>
      <c r="F71" s="83"/>
      <c r="G71" s="83" t="s">
        <v>276</v>
      </c>
      <c r="H71" s="83">
        <v>2</v>
      </c>
      <c r="I71" s="83"/>
      <c r="J71" s="83"/>
      <c r="K71" s="83" t="s">
        <v>253</v>
      </c>
      <c r="L71" s="83">
        <v>2</v>
      </c>
      <c r="M71" s="83"/>
      <c r="N71" s="83"/>
      <c r="O71" s="83"/>
      <c r="P71" s="83"/>
      <c r="Q71" s="83"/>
      <c r="R71" s="83"/>
      <c r="S71" s="83"/>
      <c r="T71" s="83"/>
    </row>
    <row r="72" spans="1:20" ht="15">
      <c r="A72" s="83" t="s">
        <v>276</v>
      </c>
      <c r="B72" s="83">
        <v>2</v>
      </c>
      <c r="C72" s="83"/>
      <c r="D72" s="83"/>
      <c r="E72" s="83"/>
      <c r="F72" s="83"/>
      <c r="G72" s="83" t="s">
        <v>261</v>
      </c>
      <c r="H72" s="83">
        <v>2</v>
      </c>
      <c r="I72" s="83"/>
      <c r="J72" s="83"/>
      <c r="K72" s="83"/>
      <c r="L72" s="83"/>
      <c r="M72" s="83"/>
      <c r="N72" s="83"/>
      <c r="O72" s="83"/>
      <c r="P72" s="83"/>
      <c r="Q72" s="83"/>
      <c r="R72" s="83"/>
      <c r="S72" s="83"/>
      <c r="T72" s="83"/>
    </row>
    <row r="73" spans="1:20" ht="15">
      <c r="A73" s="83" t="s">
        <v>261</v>
      </c>
      <c r="B73" s="83">
        <v>2</v>
      </c>
      <c r="C73" s="83"/>
      <c r="D73" s="83"/>
      <c r="E73" s="83"/>
      <c r="F73" s="83"/>
      <c r="G73" s="83" t="s">
        <v>306</v>
      </c>
      <c r="H73" s="83">
        <v>2</v>
      </c>
      <c r="I73" s="83"/>
      <c r="J73" s="83"/>
      <c r="K73" s="83"/>
      <c r="L73" s="83"/>
      <c r="M73" s="83"/>
      <c r="N73" s="83"/>
      <c r="O73" s="83"/>
      <c r="P73" s="83"/>
      <c r="Q73" s="83"/>
      <c r="R73" s="83"/>
      <c r="S73" s="83"/>
      <c r="T73" s="83"/>
    </row>
    <row r="74" spans="1:20" ht="15">
      <c r="A74" s="83" t="s">
        <v>306</v>
      </c>
      <c r="B74" s="83">
        <v>2</v>
      </c>
      <c r="C74" s="83"/>
      <c r="D74" s="83"/>
      <c r="E74" s="83"/>
      <c r="F74" s="83"/>
      <c r="G74" s="83" t="s">
        <v>275</v>
      </c>
      <c r="H74" s="83">
        <v>2</v>
      </c>
      <c r="I74" s="83"/>
      <c r="J74" s="83"/>
      <c r="K74" s="83"/>
      <c r="L74" s="83"/>
      <c r="M74" s="83"/>
      <c r="N74" s="83"/>
      <c r="O74" s="83"/>
      <c r="P74" s="83"/>
      <c r="Q74" s="83"/>
      <c r="R74" s="83"/>
      <c r="S74" s="83"/>
      <c r="T74" s="83"/>
    </row>
    <row r="75" spans="1:20" ht="15">
      <c r="A75" s="83" t="s">
        <v>275</v>
      </c>
      <c r="B75" s="83">
        <v>2</v>
      </c>
      <c r="C75" s="83"/>
      <c r="D75" s="83"/>
      <c r="E75" s="83"/>
      <c r="F75" s="83"/>
      <c r="G75" s="83" t="s">
        <v>243</v>
      </c>
      <c r="H75" s="83">
        <v>2</v>
      </c>
      <c r="I75" s="83"/>
      <c r="J75" s="83"/>
      <c r="K75" s="83"/>
      <c r="L75" s="83"/>
      <c r="M75" s="83"/>
      <c r="N75" s="83"/>
      <c r="O75" s="83"/>
      <c r="P75" s="83"/>
      <c r="Q75" s="83"/>
      <c r="R75" s="83"/>
      <c r="S75" s="83"/>
      <c r="T75" s="83"/>
    </row>
    <row r="76" spans="1:20" ht="15">
      <c r="A76" s="83" t="s">
        <v>243</v>
      </c>
      <c r="B76" s="83">
        <v>2</v>
      </c>
      <c r="C76" s="83"/>
      <c r="D76" s="83"/>
      <c r="E76" s="83"/>
      <c r="F76" s="83"/>
      <c r="G76" s="83" t="s">
        <v>326</v>
      </c>
      <c r="H76" s="83">
        <v>2</v>
      </c>
      <c r="I76" s="83"/>
      <c r="J76" s="83"/>
      <c r="K76" s="83"/>
      <c r="L76" s="83"/>
      <c r="M76" s="83"/>
      <c r="N76" s="83"/>
      <c r="O76" s="83"/>
      <c r="P76" s="83"/>
      <c r="Q76" s="83"/>
      <c r="R76" s="83"/>
      <c r="S76" s="83"/>
      <c r="T76" s="83"/>
    </row>
    <row r="77" spans="1:20" ht="15">
      <c r="A77" s="83" t="s">
        <v>326</v>
      </c>
      <c r="B77" s="83">
        <v>2</v>
      </c>
      <c r="C77" s="83"/>
      <c r="D77" s="83"/>
      <c r="E77" s="83"/>
      <c r="F77" s="83"/>
      <c r="G77" s="83" t="s">
        <v>274</v>
      </c>
      <c r="H77" s="83">
        <v>2</v>
      </c>
      <c r="I77" s="83"/>
      <c r="J77" s="83"/>
      <c r="K77" s="83"/>
      <c r="L77" s="83"/>
      <c r="M77" s="83"/>
      <c r="N77" s="83"/>
      <c r="O77" s="83"/>
      <c r="P77" s="83"/>
      <c r="Q77" s="83"/>
      <c r="R77" s="83"/>
      <c r="S77" s="83"/>
      <c r="T77" s="83"/>
    </row>
    <row r="78" spans="1:20" ht="15">
      <c r="A78" s="83" t="s">
        <v>274</v>
      </c>
      <c r="B78" s="83">
        <v>2</v>
      </c>
      <c r="C78" s="83"/>
      <c r="D78" s="83"/>
      <c r="E78" s="83"/>
      <c r="F78" s="83"/>
      <c r="G78" s="83" t="s">
        <v>260</v>
      </c>
      <c r="H78" s="83">
        <v>2</v>
      </c>
      <c r="I78" s="83"/>
      <c r="J78" s="83"/>
      <c r="K78" s="83"/>
      <c r="L78" s="83"/>
      <c r="M78" s="83"/>
      <c r="N78" s="83"/>
      <c r="O78" s="83"/>
      <c r="P78" s="83"/>
      <c r="Q78" s="83"/>
      <c r="R78" s="83"/>
      <c r="S78" s="83"/>
      <c r="T78" s="83"/>
    </row>
    <row r="81" spans="1:20" ht="15" customHeight="1">
      <c r="A81" s="7" t="s">
        <v>1414</v>
      </c>
      <c r="B81" s="7" t="s">
        <v>1225</v>
      </c>
      <c r="C81" s="7" t="s">
        <v>1415</v>
      </c>
      <c r="D81" s="7" t="s">
        <v>1228</v>
      </c>
      <c r="E81" s="7" t="s">
        <v>1416</v>
      </c>
      <c r="F81" s="7" t="s">
        <v>1230</v>
      </c>
      <c r="G81" s="7" t="s">
        <v>1417</v>
      </c>
      <c r="H81" s="7" t="s">
        <v>1232</v>
      </c>
      <c r="I81" s="7" t="s">
        <v>1418</v>
      </c>
      <c r="J81" s="7" t="s">
        <v>1234</v>
      </c>
      <c r="K81" s="7" t="s">
        <v>1419</v>
      </c>
      <c r="L81" s="7" t="s">
        <v>1236</v>
      </c>
      <c r="M81" s="7" t="s">
        <v>1420</v>
      </c>
      <c r="N81" s="7" t="s">
        <v>1238</v>
      </c>
      <c r="O81" s="7" t="s">
        <v>1421</v>
      </c>
      <c r="P81" s="7" t="s">
        <v>1240</v>
      </c>
      <c r="Q81" s="7" t="s">
        <v>1422</v>
      </c>
      <c r="R81" s="7" t="s">
        <v>1737</v>
      </c>
      <c r="S81" s="7" t="s">
        <v>1801</v>
      </c>
      <c r="T81" s="7" t="s">
        <v>1738</v>
      </c>
    </row>
    <row r="82" spans="1:20" ht="15">
      <c r="A82" s="113" t="s">
        <v>307</v>
      </c>
      <c r="B82" s="83">
        <v>653953</v>
      </c>
      <c r="C82" s="113" t="s">
        <v>282</v>
      </c>
      <c r="D82" s="83">
        <v>243912</v>
      </c>
      <c r="E82" s="113" t="s">
        <v>307</v>
      </c>
      <c r="F82" s="83">
        <v>653953</v>
      </c>
      <c r="G82" s="113" t="s">
        <v>276</v>
      </c>
      <c r="H82" s="83">
        <v>163238</v>
      </c>
      <c r="I82" s="113" t="s">
        <v>318</v>
      </c>
      <c r="J82" s="83">
        <v>66997</v>
      </c>
      <c r="K82" s="113" t="s">
        <v>252</v>
      </c>
      <c r="L82" s="83">
        <v>306754</v>
      </c>
      <c r="M82" s="113" t="s">
        <v>247</v>
      </c>
      <c r="N82" s="83">
        <v>61477</v>
      </c>
      <c r="O82" s="113" t="s">
        <v>258</v>
      </c>
      <c r="P82" s="83">
        <v>181984</v>
      </c>
      <c r="Q82" s="113" t="s">
        <v>246</v>
      </c>
      <c r="R82" s="83">
        <v>274773</v>
      </c>
      <c r="S82" s="113" t="s">
        <v>284</v>
      </c>
      <c r="T82" s="83">
        <v>117761</v>
      </c>
    </row>
    <row r="83" spans="1:20" ht="15">
      <c r="A83" s="113" t="s">
        <v>252</v>
      </c>
      <c r="B83" s="83">
        <v>306754</v>
      </c>
      <c r="C83" s="113" t="s">
        <v>273</v>
      </c>
      <c r="D83" s="83">
        <v>146124</v>
      </c>
      <c r="E83" s="113" t="s">
        <v>300</v>
      </c>
      <c r="F83" s="83">
        <v>60910</v>
      </c>
      <c r="G83" s="113" t="s">
        <v>274</v>
      </c>
      <c r="H83" s="83">
        <v>136585</v>
      </c>
      <c r="I83" s="113" t="s">
        <v>317</v>
      </c>
      <c r="J83" s="83">
        <v>33251</v>
      </c>
      <c r="K83" s="113" t="s">
        <v>253</v>
      </c>
      <c r="L83" s="83">
        <v>303388</v>
      </c>
      <c r="M83" s="113" t="s">
        <v>233</v>
      </c>
      <c r="N83" s="83">
        <v>46324</v>
      </c>
      <c r="O83" s="113" t="s">
        <v>287</v>
      </c>
      <c r="P83" s="83">
        <v>21675</v>
      </c>
      <c r="Q83" s="113" t="s">
        <v>245</v>
      </c>
      <c r="R83" s="83">
        <v>5461</v>
      </c>
      <c r="S83" s="113" t="s">
        <v>251</v>
      </c>
      <c r="T83" s="83">
        <v>1204</v>
      </c>
    </row>
    <row r="84" spans="1:20" ht="15">
      <c r="A84" s="113" t="s">
        <v>253</v>
      </c>
      <c r="B84" s="83">
        <v>303388</v>
      </c>
      <c r="C84" s="113" t="s">
        <v>279</v>
      </c>
      <c r="D84" s="83">
        <v>134380</v>
      </c>
      <c r="E84" s="113" t="s">
        <v>308</v>
      </c>
      <c r="F84" s="83">
        <v>31934</v>
      </c>
      <c r="G84" s="113" t="s">
        <v>312</v>
      </c>
      <c r="H84" s="83">
        <v>127973</v>
      </c>
      <c r="I84" s="113" t="s">
        <v>319</v>
      </c>
      <c r="J84" s="83">
        <v>15076</v>
      </c>
      <c r="K84" s="113" t="s">
        <v>259</v>
      </c>
      <c r="L84" s="83">
        <v>96436</v>
      </c>
      <c r="M84" s="113" t="s">
        <v>248</v>
      </c>
      <c r="N84" s="83">
        <v>34670</v>
      </c>
      <c r="O84" s="113" t="s">
        <v>238</v>
      </c>
      <c r="P84" s="83">
        <v>3501</v>
      </c>
      <c r="Q84" s="113" t="s">
        <v>244</v>
      </c>
      <c r="R84" s="83">
        <v>56</v>
      </c>
      <c r="S84" s="113"/>
      <c r="T84" s="83"/>
    </row>
    <row r="85" spans="1:20" ht="15">
      <c r="A85" s="113" t="s">
        <v>246</v>
      </c>
      <c r="B85" s="83">
        <v>274773</v>
      </c>
      <c r="C85" s="113" t="s">
        <v>303</v>
      </c>
      <c r="D85" s="83">
        <v>103705</v>
      </c>
      <c r="E85" s="113" t="s">
        <v>305</v>
      </c>
      <c r="F85" s="83">
        <v>30012</v>
      </c>
      <c r="G85" s="113" t="s">
        <v>326</v>
      </c>
      <c r="H85" s="83">
        <v>37341</v>
      </c>
      <c r="I85" s="113" t="s">
        <v>320</v>
      </c>
      <c r="J85" s="83">
        <v>6473</v>
      </c>
      <c r="K85" s="113" t="s">
        <v>235</v>
      </c>
      <c r="L85" s="83">
        <v>39351</v>
      </c>
      <c r="M85" s="113" t="s">
        <v>314</v>
      </c>
      <c r="N85" s="83">
        <v>12901</v>
      </c>
      <c r="O85" s="113" t="s">
        <v>237</v>
      </c>
      <c r="P85" s="83">
        <v>1946</v>
      </c>
      <c r="Q85" s="113"/>
      <c r="R85" s="83"/>
      <c r="S85" s="113"/>
      <c r="T85" s="83"/>
    </row>
    <row r="86" spans="1:20" ht="15">
      <c r="A86" s="113" t="s">
        <v>282</v>
      </c>
      <c r="B86" s="83">
        <v>243912</v>
      </c>
      <c r="C86" s="113" t="s">
        <v>272</v>
      </c>
      <c r="D86" s="83">
        <v>83292</v>
      </c>
      <c r="E86" s="113" t="s">
        <v>311</v>
      </c>
      <c r="F86" s="83">
        <v>28635</v>
      </c>
      <c r="G86" s="113" t="s">
        <v>260</v>
      </c>
      <c r="H86" s="83">
        <v>19193</v>
      </c>
      <c r="I86" s="113" t="s">
        <v>321</v>
      </c>
      <c r="J86" s="83">
        <v>3114</v>
      </c>
      <c r="K86" s="113" t="s">
        <v>324</v>
      </c>
      <c r="L86" s="83">
        <v>30350</v>
      </c>
      <c r="M86" s="113" t="s">
        <v>250</v>
      </c>
      <c r="N86" s="83">
        <v>9483</v>
      </c>
      <c r="O86" s="113" t="s">
        <v>239</v>
      </c>
      <c r="P86" s="83">
        <v>156</v>
      </c>
      <c r="Q86" s="113"/>
      <c r="R86" s="83"/>
      <c r="S86" s="113"/>
      <c r="T86" s="83"/>
    </row>
    <row r="87" spans="1:20" ht="15">
      <c r="A87" s="113" t="s">
        <v>258</v>
      </c>
      <c r="B87" s="83">
        <v>181984</v>
      </c>
      <c r="C87" s="113" t="s">
        <v>234</v>
      </c>
      <c r="D87" s="83">
        <v>70944</v>
      </c>
      <c r="E87" s="113" t="s">
        <v>302</v>
      </c>
      <c r="F87" s="83">
        <v>23645</v>
      </c>
      <c r="G87" s="113" t="s">
        <v>275</v>
      </c>
      <c r="H87" s="83">
        <v>17655</v>
      </c>
      <c r="I87" s="113" t="s">
        <v>316</v>
      </c>
      <c r="J87" s="83">
        <v>849</v>
      </c>
      <c r="K87" s="113" t="s">
        <v>325</v>
      </c>
      <c r="L87" s="83">
        <v>186</v>
      </c>
      <c r="M87" s="113" t="s">
        <v>249</v>
      </c>
      <c r="N87" s="83">
        <v>1733</v>
      </c>
      <c r="O87" s="113"/>
      <c r="P87" s="83"/>
      <c r="Q87" s="113"/>
      <c r="R87" s="83"/>
      <c r="S87" s="113"/>
      <c r="T87" s="83"/>
    </row>
    <row r="88" spans="1:20" ht="15">
      <c r="A88" s="113" t="s">
        <v>276</v>
      </c>
      <c r="B88" s="83">
        <v>163238</v>
      </c>
      <c r="C88" s="113" t="s">
        <v>296</v>
      </c>
      <c r="D88" s="83">
        <v>67198</v>
      </c>
      <c r="E88" s="113" t="s">
        <v>295</v>
      </c>
      <c r="F88" s="83">
        <v>19521</v>
      </c>
      <c r="G88" s="113" t="s">
        <v>240</v>
      </c>
      <c r="H88" s="83">
        <v>16842</v>
      </c>
      <c r="I88" s="113" t="s">
        <v>322</v>
      </c>
      <c r="J88" s="83">
        <v>155</v>
      </c>
      <c r="K88" s="113"/>
      <c r="L88" s="83"/>
      <c r="M88" s="113"/>
      <c r="N88" s="83"/>
      <c r="O88" s="113"/>
      <c r="P88" s="83"/>
      <c r="Q88" s="113"/>
      <c r="R88" s="83"/>
      <c r="S88" s="113"/>
      <c r="T88" s="83"/>
    </row>
    <row r="89" spans="1:20" ht="15">
      <c r="A89" s="113" t="s">
        <v>273</v>
      </c>
      <c r="B89" s="83">
        <v>146124</v>
      </c>
      <c r="C89" s="113" t="s">
        <v>263</v>
      </c>
      <c r="D89" s="83">
        <v>65075</v>
      </c>
      <c r="E89" s="113" t="s">
        <v>304</v>
      </c>
      <c r="F89" s="83">
        <v>12298</v>
      </c>
      <c r="G89" s="113" t="s">
        <v>243</v>
      </c>
      <c r="H89" s="83">
        <v>16702</v>
      </c>
      <c r="I89" s="113"/>
      <c r="J89" s="83"/>
      <c r="K89" s="113"/>
      <c r="L89" s="83"/>
      <c r="M89" s="113"/>
      <c r="N89" s="83"/>
      <c r="O89" s="113"/>
      <c r="P89" s="83"/>
      <c r="Q89" s="113"/>
      <c r="R89" s="83"/>
      <c r="S89" s="113"/>
      <c r="T89" s="83"/>
    </row>
    <row r="90" spans="1:20" ht="15">
      <c r="A90" s="113" t="s">
        <v>274</v>
      </c>
      <c r="B90" s="83">
        <v>136585</v>
      </c>
      <c r="C90" s="113" t="s">
        <v>292</v>
      </c>
      <c r="D90" s="83">
        <v>51437</v>
      </c>
      <c r="E90" s="113" t="s">
        <v>301</v>
      </c>
      <c r="F90" s="83">
        <v>8456</v>
      </c>
      <c r="G90" s="113" t="s">
        <v>306</v>
      </c>
      <c r="H90" s="83">
        <v>15164</v>
      </c>
      <c r="I90" s="113"/>
      <c r="J90" s="83"/>
      <c r="K90" s="113"/>
      <c r="L90" s="83"/>
      <c r="M90" s="113"/>
      <c r="N90" s="83"/>
      <c r="O90" s="113"/>
      <c r="P90" s="83"/>
      <c r="Q90" s="113"/>
      <c r="R90" s="83"/>
      <c r="S90" s="113"/>
      <c r="T90" s="83"/>
    </row>
    <row r="91" spans="1:20" ht="15">
      <c r="A91" s="113" t="s">
        <v>279</v>
      </c>
      <c r="B91" s="83">
        <v>134380</v>
      </c>
      <c r="C91" s="113" t="s">
        <v>266</v>
      </c>
      <c r="D91" s="83">
        <v>44871</v>
      </c>
      <c r="E91" s="113" t="s">
        <v>299</v>
      </c>
      <c r="F91" s="83">
        <v>7018</v>
      </c>
      <c r="G91" s="113" t="s">
        <v>261</v>
      </c>
      <c r="H91" s="83">
        <v>13331</v>
      </c>
      <c r="I91" s="113"/>
      <c r="J91" s="83"/>
      <c r="K91" s="113"/>
      <c r="L91" s="83"/>
      <c r="M91" s="113"/>
      <c r="N91" s="83"/>
      <c r="O91" s="113"/>
      <c r="P91" s="83"/>
      <c r="Q91" s="113"/>
      <c r="R91" s="83"/>
      <c r="S91" s="113"/>
      <c r="T91" s="83"/>
    </row>
  </sheetData>
  <hyperlinks>
    <hyperlink ref="A2" r:id="rId1" display="https://www.aliexpress.com/"/>
    <hyperlink ref="A3" r:id="rId2" display="http://globalinterpark.com/main/main"/>
    <hyperlink ref="A4" r:id="rId3" display="https://twitter.com/JeffBezos/status/1093643321732464646"/>
    <hyperlink ref="A5" r:id="rId4" display="https://www.missbaby.com/"/>
    <hyperlink ref="A6" r:id="rId5" display="https://gymboree.com/"/>
    <hyperlink ref="A7" r:id="rId6" display="http://next.com/"/>
    <hyperlink ref="A8" r:id="rId7" display="http://www.fishpond.com/"/>
    <hyperlink ref="A9" r:id="rId8" display="https://twitter.com/Yasir_KSA2030/status/1065653092023222273"/>
    <hyperlink ref="A10" r:id="rId9" display="https://twitter.com/awwadsalotaibi/status/1094274463527399428"/>
    <hyperlink ref="C2" r:id="rId10" display="https://twitter.com/JeffBezos/status/1093643321732464646"/>
    <hyperlink ref="E2" r:id="rId11" display="https://twitter.com/Yasir_KSA2030/status/1065653092023222273"/>
    <hyperlink ref="I2" r:id="rId12" display="https://www.aliexpress.com/"/>
    <hyperlink ref="I3" r:id="rId13" display="http://globalinterpark.com/main/main"/>
    <hyperlink ref="I4" r:id="rId14" display="https://www.missbaby.com/"/>
    <hyperlink ref="I5" r:id="rId15" display="https://gymboree.com/"/>
    <hyperlink ref="I6" r:id="rId16" display="http://next.com/"/>
    <hyperlink ref="I7" r:id="rId17" display="http://www.fishpond.com/"/>
    <hyperlink ref="M2" r:id="rId18" display="https://twitter.com/awwadsalotaibi/status/1094274463527399428"/>
    <hyperlink ref="O2" r:id="rId19" display="https://twitter.com/JeffBezos/status/1093643321732464646"/>
  </hyperlinks>
  <printOptions/>
  <pageMargins left="0.7" right="0.7" top="0.75" bottom="0.75" header="0.3" footer="0.3"/>
  <pageSetup orientation="portrait" paperSize="9"/>
  <tableParts>
    <tablePart r:id="rId25"/>
    <tablePart r:id="rId23"/>
    <tablePart r:id="rId21"/>
    <tablePart r:id="rId20"/>
    <tablePart r:id="rId26"/>
    <tablePart r:id="rId22"/>
    <tablePart r:id="rId24"/>
    <tablePart r:id="rId27"/>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973A2F5-A44D-4EE8-ADC4-ACCBF71D4AF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dc:creator>
  <cp:keywords/>
  <dc:description/>
  <cp:lastModifiedBy>Adam</cp:lastModifiedBy>
  <dcterms:created xsi:type="dcterms:W3CDTF">2008-01-30T00:41:58Z</dcterms:created>
  <dcterms:modified xsi:type="dcterms:W3CDTF">2019-02-15T23:14:17Z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