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<sst xmlns="http://schemas.openxmlformats.org/spreadsheetml/2006/main" count="874" uniqueCount="449">
  <si>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</si>
  <si>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</si>
  <si>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</si>
  <si>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</si>
  <si>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</si>
  <si>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</si>
  <si>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</si>
  <si>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</si>
  <si>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</si>
  <si>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</si>
  <si>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</si>
  <si>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</si>
  <si>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</si>
  <si>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</si>
  <si>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</si>
  <si>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</si>
  <si>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</si>
  <si>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</si>
  <si>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</si>
  <si>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</si>
  <si>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</si>
  <si>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</si>
  <si>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</si>
  <si>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</si>
  <si>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</si>
  <si>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</si>
  <si>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</si>
  <si>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</si>
  <si>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</si>
  <si>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</si>
  <si>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</si>
  <si>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</si>
  <si>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</si>
  <si>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</si>
  <si>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</si>
  <si>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</si>
  <si>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</si>
  <si>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</si>
  <si>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</si>
  <si>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</si>
  <si>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</si>
  <si>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</si>
  <si>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</si>
  <si>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</si>
  <si>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</si>
  <si>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</si>
  <si>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</si>
  <si>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</si>
  <si>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</si>
  <si>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</si>
  <si>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</si>
  <si>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</si>
  <si>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</si>
  <si>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</si>
  <si>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</si>
  <si>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</si>
  <si>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</si>
  <si>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</si>
  <si>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</si>
  <si>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</si>
  <si>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</si>
  <si>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</si>
  <si>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</si>
  <si>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</si>
  <si>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</si>
  <si>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</si>
  <si>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</si>
  <si>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</si>
  <si>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</si>
  <si>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</si>
  <si>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</si>
  <si>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</si>
  <si>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</si>
  <si>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</si>
  <si>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</si>
  <si>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</si>
  <si>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</si>
  <si>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</si>
  <si>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</si>
  <si>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</si>
  <si>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</si>
  <si>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</si>
  <si>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</si>
  <si>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</si>
  <si>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</si>
  <si>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</si>
  <si>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</si>
  <si>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</si>
  <si>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</si>
  <si>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</si>
  <si>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</si>
  <si>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</si>
  <si>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</si>
  <si>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</si>
  <si>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</si>
  <si>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</si>
  <si>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</si>
  <si>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</si>
  <si>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</si>
  <si>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</si>
  <si>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</si>
  <si>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</si>
  <si>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</si>
  <si>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</si>
  <si>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</si>
  <si>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</si>
  <si>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</si>
  <si>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</si>
  <si>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</si>
  <si>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</si>
  <si>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</si>
  <si>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</si>
  <si>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</si>
  <si>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</si>
  <si>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</si>
  <si>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</si>
  <si>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</si>
  <si>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</si>
  <si>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</si>
  <si>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</si>
  <si>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</si>
  <si>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</si>
  <si>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</si>
  <si>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</si>
  <si>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</si>
  <si>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</si>
  <si>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</si>
  <si>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</si>
  <si>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</si>
  <si>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</si>
  <si>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</si>
  <si>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</si>
  <si>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</si>
  <si>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</si>
  <si>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</si>
  <si>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</si>
  <si>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</si>
  <si>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</si>
  <si>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</si>
  <si>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</si>
  <si>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</si>
  <si>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</si>
  <si>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</si>
  <si>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</si>
  <si>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</si>
  <si>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</si>
  <si>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</si>
  <si>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</si>
  <si>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</si>
  <si>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</si>
  <si>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</si>
  <si>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</si>
  <si>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</si>
  <si>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</si>
  <si>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</si>
  <si>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</si>
  <si>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</si>
  <si>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</si>
  <si>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</si>
  <si>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</si>
  <si>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</si>
  <si>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</si>
  <si>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</si>
  <si>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</si>
  <si>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</si>
  <si>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</si>
  <si>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</si>
  <si>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</si>
  <si>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</si>
  <si>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</si>
  <si>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</si>
  <si>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</si>
  <si>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</si>
  <si>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</si>
  <si>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</si>
  <si>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</si>
  <si>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</si>
  <si>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</si>
  <si>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</si>
  <si>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</si>
  <si>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</si>
  <si>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</si>
  <si>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</si>
  <si>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</si>
  <si>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</si>
  <si>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</si>
  <si>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</si>
  <si>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</si>
  <si>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</si>
  <si>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</si>
  <si>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</si>
  <si>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</si>
  <si>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</si>
  <si>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</si>
  <si>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</si>
  <si>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</si>
  <si>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</si>
  <si>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</si>
  <si>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</si>
  <si>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</si>
  <si>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</si>
  <si>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</si>
  <si>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</si>
  <si>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</si>
  <si>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</si>
  <si>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</si>
  <si>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</si>
  <si>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</si>
  <si>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</si>
  <si>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</si>
  <si>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</si>
  <si>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</si>
  <si>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edactiongroup</t>
  </si>
  <si>
    <t>manyfeminists</t>
  </si>
  <si>
    <t>laurelfynes</t>
  </si>
  <si>
    <t>amysmith67594</t>
  </si>
  <si>
    <t>Mentions</t>
  </si>
  <si>
    <t>Replies to</t>
  </si>
  <si>
    <t>Pollution is Colonialism - Pamphlet &amp;amp; Call to Action https://t.co/n4fIUafJLQ #Resist150</t>
  </si>
  <si>
    <t>RT @EDActionGroup: Pollution is Colonialism - Pamphlet &amp;amp; Call to Action https://t.co/n4fIUafJLQ #Resist150</t>
  </si>
  <si>
    <t>@AmySmith67594 Were you as conflicted about #canada150 as I? I think it really turned for me, that year. That’s when I truly couldn’t believe the official story anymore... and #resist150 pushed me all the way over. _xD83D__xDE0F_</t>
  </si>
  <si>
    <t>https://endocrinedisruptorsaction.org/2017/09/18/pollution-is-colonialism/</t>
  </si>
  <si>
    <t>endocrinedisruptorsaction.org</t>
  </si>
  <si>
    <t>resist150</t>
  </si>
  <si>
    <t>canada150 resist150</t>
  </si>
  <si>
    <t>http://pbs.twimg.com/profile_images/751170346796056576/i93pA7hd_normal.jpg</t>
  </si>
  <si>
    <t>http://pbs.twimg.com/profile_images/539491315512123393/Nu5WK3s__normal.jpeg</t>
  </si>
  <si>
    <t>http://pbs.twimg.com/profile_images/1042234179440787456/gWUNyPY8_normal.jpg</t>
  </si>
  <si>
    <t>https://twitter.com/#!/edactiongroup/status/909878468766322688</t>
  </si>
  <si>
    <t>https://twitter.com/#!/manyfeminists/status/1082607455400587264</t>
  </si>
  <si>
    <t>https://twitter.com/#!/laurelfynes/status/1093331836820967424</t>
  </si>
  <si>
    <t>909878468766322688</t>
  </si>
  <si>
    <t>1082607455400587264</t>
  </si>
  <si>
    <t>1093331836820967424</t>
  </si>
  <si>
    <t>1093325183774015488</t>
  </si>
  <si>
    <t/>
  </si>
  <si>
    <t>561529467</t>
  </si>
  <si>
    <t>en</t>
  </si>
  <si>
    <t>Twitter Web Client</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</si>
  <si>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</si>
  <si>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</si>
  <si>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</si>
  <si>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</si>
  <si>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</si>
  <si>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</si>
  <si>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</si>
  <si>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</si>
  <si>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</si>
  <si>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</si>
  <si>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</si>
  <si>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</si>
  <si>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</si>
  <si>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</si>
  <si>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</si>
  <si>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</si>
  <si>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</si>
  <si>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</si>
  <si>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</si>
  <si>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</si>
  <si>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</si>
  <si>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</si>
  <si>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</si>
  <si>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EDAction</t>
  </si>
  <si>
    <t>Many Feminists</t>
  </si>
  <si>
    <t>kids connect</t>
  </si>
  <si>
    <t>Amy Smith</t>
  </si>
  <si>
    <t>EDAction is a coalition of researchers concerned with the widespread presence of endocrine disrupting chemicals. #ToxicbyDesign | #PollutionIsColonialism</t>
  </si>
  <si>
    <t>learner, teacher, birder, tree hugger, river friend, geek, goofball, settler. learn, adopt, protect, walk for _xD83D__xDCA6_ Hawkins, Reggio-inspired Class: @Rm19FairviewKs</t>
  </si>
  <si>
    <t>Teacher. Wife. Mom. Friend. Superhero!</t>
  </si>
  <si>
    <t>Toronto, Ontario</t>
  </si>
  <si>
    <t xml:space="preserve">Treaty 13 </t>
  </si>
  <si>
    <t>Peel District School Board</t>
  </si>
  <si>
    <t>https://t.co/ujHlvrbkGO</t>
  </si>
  <si>
    <t>Eastern Time (US &amp; Canada)</t>
  </si>
  <si>
    <t>https://pbs.twimg.com/profile_banners/738768834467889153/1467928025</t>
  </si>
  <si>
    <t>https://pbs.twimg.com/profile_banners/811613611/1413760136</t>
  </si>
  <si>
    <t>https://pbs.twimg.com/profile_banners/561529467/1501528730</t>
  </si>
  <si>
    <t>http://abs.twimg.com/images/themes/theme1/bg.png</t>
  </si>
  <si>
    <t>http://abs.twimg.com/images/themes/theme2/bg.gif</t>
  </si>
  <si>
    <t>http://pbs.twimg.com/profile_images/892102263589806080/MBrra5Nd_normal.jpg</t>
  </si>
  <si>
    <t>Open Twitter Page for This Person</t>
  </si>
  <si>
    <t>https://twitter.com/edactiongroup</t>
  </si>
  <si>
    <t>https://twitter.com/manyfeminists</t>
  </si>
  <si>
    <t>https://twitter.com/laurelfynes</t>
  </si>
  <si>
    <t>https://twitter.com/amysmith67594</t>
  </si>
  <si>
    <t>edactiongroup
Pollution is Colonialism - Pamphlet
&amp;amp; Call to Action https://t.co/n4fIUafJLQ
#Resist150</t>
  </si>
  <si>
    <t>manyfeminists
RT @EDActionGroup: Pollution is
Colonialism - Pamphlet &amp;amp; Call
to Action https://t.co/n4fIUafJLQ
#Resist150</t>
  </si>
  <si>
    <t>laurelfynes
@AmySmith67594 Were you as conflicted
about #canada150 as I? I think
it really turned for me, that year.
That’s when I truly couldn’t believe
the official story anymore... and
#resist150 pushed me all the way
over. _xD83D__xDE0F_</t>
  </si>
  <si>
    <t xml:space="preserve">amysmith67594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</si>
  <si>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</si>
  <si>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</si>
  <si>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</si>
  <si>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</si>
  <si>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</si>
  <si>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</si>
  <si>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</si>
  <si>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</si>
  <si>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</si>
  <si>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</si>
  <si>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</si>
  <si>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</si>
  <si>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</si>
  <si>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</si>
  <si>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</si>
  <si>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</si>
  <si>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</si>
  <si>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</si>
  <si>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</si>
  <si>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</si>
  <si>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</si>
  <si>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</si>
  <si>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</si>
  <si>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</si>
  <si>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</si>
  <si>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</si>
  <si>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</si>
  <si>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</si>
  <si>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</si>
  <si>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</si>
  <si>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</si>
  <si>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</si>
  <si>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</si>
  <si>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</si>
  <si>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</si>
  <si>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</si>
  <si>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</si>
  <si>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</si>
  <si>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</si>
  <si>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</si>
  <si>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</si>
  <si>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</si>
  <si>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</si>
  <si>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</si>
  <si>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</si>
  <si>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</si>
  <si>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</si>
  <si>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</si>
  <si>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</si>
  <si>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</si>
  <si>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</si>
  <si>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</si>
  <si>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</si>
  <si>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</si>
  <si>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</si>
  <si>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</si>
  <si>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</si>
  <si>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</si>
  <si>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</si>
  <si>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</si>
  <si>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</si>
  <si>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</si>
  <si>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</si>
  <si>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</si>
  <si>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</si>
  <si>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</si>
  <si>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canada150</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</si>
  <si>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</si>
  <si>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</si>
  <si>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</si>
  <si>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</si>
  <si>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</si>
  <si>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</si>
  <si>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</si>
  <si>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</si>
  <si>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</si>
  <si>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pollution</t>
  </si>
  <si>
    <t>colonialism</t>
  </si>
  <si>
    <t>pamphlet</t>
  </si>
  <si>
    <t>call</t>
  </si>
  <si>
    <t>Top Words in Tweet in G1</t>
  </si>
  <si>
    <t>Top Words in Tweet in G2</t>
  </si>
  <si>
    <t>action</t>
  </si>
  <si>
    <t>Top Words in Tweet</t>
  </si>
  <si>
    <t>pollution colonialism pamphlet call action resist150</t>
  </si>
  <si>
    <t>Top Word Pairs in Tweet in Entire Graph</t>
  </si>
  <si>
    <t>pollution,colonialism</t>
  </si>
  <si>
    <t>colonialism,pamphlet</t>
  </si>
  <si>
    <t>pamphlet,call</t>
  </si>
  <si>
    <t>call,action</t>
  </si>
  <si>
    <t>action,resist150</t>
  </si>
  <si>
    <t>Top Word Pairs in Tweet in G1</t>
  </si>
  <si>
    <t>Top Word Pairs in Tweet in G2</t>
  </si>
  <si>
    <t>Top Word Pairs in Tweet</t>
  </si>
  <si>
    <t>pollution,colonialism  colonialism,pamphlet  pamphlet,call  call,action  action,resist150</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</si>
  <si>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</si>
  <si>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</si>
  <si>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</si>
  <si>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</si>
  <si>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</si>
  <si>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</si>
  <si>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</si>
  <si>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</si>
  <si>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</si>
  <si>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</si>
  <si>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</si>
  <si>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</si>
  <si>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laurelfynes amysmith67594</t>
  </si>
  <si>
    <t>manyfeminists edactiongroup</t>
  </si>
  <si>
    <t>Top URLs in Tweet by Count</t>
  </si>
  <si>
    <t>Top URLs in Tweet by Salience</t>
  </si>
  <si>
    <t>Top Domains in Tweet by Count</t>
  </si>
  <si>
    <t>Top Domains in Tweet by Salience</t>
  </si>
  <si>
    <t>Top Hashtags in Tweet by Count</t>
  </si>
  <si>
    <t>Top Hashtags in Tweet by Salience</t>
  </si>
  <si>
    <t>Top Words in Tweet by Count</t>
  </si>
  <si>
    <t>pollution colonialism pamphlet call action</t>
  </si>
  <si>
    <t>edactiongroup pollution colonialism pamphlet call action</t>
  </si>
  <si>
    <t>amysmith67594 conflicted canada150 think really turned year s truly couldn</t>
  </si>
  <si>
    <t>Top Words in Tweet by Salience</t>
  </si>
  <si>
    <t>Top Word Pairs in Tweet by Count</t>
  </si>
  <si>
    <t>edactiongroup,pollution  pollution,colonialism  colonialism,pamphlet  pamphlet,call  call,action  action,resist150</t>
  </si>
  <si>
    <t>amysmith67594,conflicted  conflicted,canada150  canada150,think  think,really  really,turned  turned,year  year,s  s,truly  truly,couldn  couldn,t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</si>
  <si>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</si>
  <si>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</si>
  <si>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</si>
  <si>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</si>
  <si>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</si>
  <si>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</si>
  <si>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</si>
  <si>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</si>
  <si>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</si>
  <si>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</si>
  <si>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</si>
  <si>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</si>
  <si>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</si>
  <si>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</si>
  <si>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</si>
  <si>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</si>
  <si>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</si>
  <si>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</si>
  <si>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</si>
  <si>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</si>
  <si>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</si>
  <si>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</si>
  <si>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</si>
  <si>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</si>
  <si>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</si>
  <si>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</si>
  <si>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</si>
  <si>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</si>
  <si>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</si>
  <si>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</si>
  <si>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</si>
  <si>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</si>
  <si>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</si>
  <si>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G2: pollution colonialism pamphlet call action resist150</t>
  </si>
  <si>
    <t>Autofill Workbook Results</t>
  </si>
  <si>
    <t>Edge Weight▓1▓1▓0▓True▓Gray▓Red▓▓Edge Weight▓1▓1▓0▓3▓10▓False▓Edge Weight▓1▓1▓0▓35▓12▓False▓▓0▓0▓0▓True▓Black▓Black▓▓Followers▓277▓329▓0▓162▓1000▓False▓▓0▓0▓0▓0▓0▓False▓▓0▓0▓0▓0▓0▓False▓▓0▓0▓0▓0▓0▓False</t>
  </si>
  <si>
    <t>GraphSource░GraphServerTwitterSearch▓GraphTerm░resist150▓ImportDescription░The graph represents a network of 4 Twitter users whose tweets in the requested range contained "resist150", or who were replied to or mentioned in those tweets.  The network was obtained from the NodeXL Graph Server on Friday, 15 February 2019 at 22:19 UTC.
The requested start date was Friday, 15 February 2019 at 01:01 UTC and the maximum number of tweets (going backward in time) was 5,000.
The tweets in the network were tweeted over the 29-day, 14-hour, 14-minute period from Tuesday, 08 January 2019 at 11:58 UTC to Thursday, 07 February 2019 at 02:13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</si>
</sst>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172223"/>
        <c:axId val="3896824"/>
      </c:barChart>
      <c:catAx>
        <c:axId val="451722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6824"/>
        <c:crosses val="autoZero"/>
        <c:auto val="1"/>
        <c:lblOffset val="100"/>
        <c:noMultiLvlLbl val="0"/>
      </c:catAx>
      <c:valAx>
        <c:axId val="389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2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resist150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9/18/2017 20:35</c:v>
                </c:pt>
                <c:pt idx="1">
                  <c:v>1/8/2019 11:58</c:v>
                </c:pt>
                <c:pt idx="2">
                  <c:v>2/7/2019 2:13</c:v>
                </c:pt>
              </c:strCache>
            </c:strRef>
          </c:cat>
          <c:val>
            <c:numRef>
              <c:f>'Time Series'!$B$26:$B$29</c:f>
              <c:numCache>
                <c:formatCode>General</c:formatCode>
                <c:ptCount val="3"/>
                <c:pt idx="0">
                  <c:v>1</c:v>
                </c:pt>
                <c:pt idx="1">
                  <c:v>1</c:v>
                </c:pt>
                <c:pt idx="2">
                  <c:v>1</c:v>
                </c:pt>
              </c:numCache>
            </c:numRef>
          </c:val>
        </c:ser>
        <c:axId val="46045193"/>
        <c:axId val="11753554"/>
      </c:barChart>
      <c:catAx>
        <c:axId val="46045193"/>
        <c:scaling>
          <c:orientation val="minMax"/>
        </c:scaling>
        <c:axPos val="b"/>
        <c:delete val="0"/>
        <c:numFmt formatCode="General" sourceLinked="1"/>
        <c:majorTickMark val="out"/>
        <c:minorTickMark val="none"/>
        <c:tickLblPos val="nextTo"/>
        <c:crossAx val="11753554"/>
        <c:crosses val="autoZero"/>
        <c:auto val="1"/>
        <c:lblOffset val="100"/>
        <c:noMultiLvlLbl val="0"/>
      </c:catAx>
      <c:valAx>
        <c:axId val="11753554"/>
        <c:scaling>
          <c:orientation val="minMax"/>
        </c:scaling>
        <c:axPos val="l"/>
        <c:majorGridlines/>
        <c:delete val="0"/>
        <c:numFmt formatCode="General" sourceLinked="1"/>
        <c:majorTickMark val="out"/>
        <c:minorTickMark val="none"/>
        <c:tickLblPos val="nextTo"/>
        <c:crossAx val="46045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071417"/>
        <c:axId val="47207298"/>
      </c:barChart>
      <c:catAx>
        <c:axId val="35071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07298"/>
        <c:crosses val="autoZero"/>
        <c:auto val="1"/>
        <c:lblOffset val="100"/>
        <c:noMultiLvlLbl val="0"/>
      </c:catAx>
      <c:valAx>
        <c:axId val="4720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212499"/>
        <c:axId val="65694764"/>
      </c:barChart>
      <c:catAx>
        <c:axId val="22212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94764"/>
        <c:crosses val="autoZero"/>
        <c:auto val="1"/>
        <c:lblOffset val="100"/>
        <c:noMultiLvlLbl val="0"/>
      </c:catAx>
      <c:valAx>
        <c:axId val="65694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381965"/>
        <c:axId val="19675638"/>
      </c:barChart>
      <c:catAx>
        <c:axId val="54381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75638"/>
        <c:crosses val="autoZero"/>
        <c:auto val="1"/>
        <c:lblOffset val="100"/>
        <c:noMultiLvlLbl val="0"/>
      </c:catAx>
      <c:valAx>
        <c:axId val="1967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863015"/>
        <c:axId val="50222816"/>
      </c:barChart>
      <c:catAx>
        <c:axId val="42863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22816"/>
        <c:crosses val="autoZero"/>
        <c:auto val="1"/>
        <c:lblOffset val="100"/>
        <c:noMultiLvlLbl val="0"/>
      </c:catAx>
      <c:valAx>
        <c:axId val="5022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352161"/>
        <c:axId val="41516266"/>
      </c:barChart>
      <c:catAx>
        <c:axId val="49352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16266"/>
        <c:crosses val="autoZero"/>
        <c:auto val="1"/>
        <c:lblOffset val="100"/>
        <c:noMultiLvlLbl val="0"/>
      </c:catAx>
      <c:valAx>
        <c:axId val="4151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102075"/>
        <c:axId val="7374356"/>
      </c:barChart>
      <c:catAx>
        <c:axId val="38102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74356"/>
        <c:crosses val="autoZero"/>
        <c:auto val="1"/>
        <c:lblOffset val="100"/>
        <c:noMultiLvlLbl val="0"/>
      </c:catAx>
      <c:valAx>
        <c:axId val="737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369205"/>
        <c:axId val="60451934"/>
      </c:barChart>
      <c:catAx>
        <c:axId val="66369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51934"/>
        <c:crosses val="autoZero"/>
        <c:auto val="1"/>
        <c:lblOffset val="100"/>
        <c:noMultiLvlLbl val="0"/>
      </c:catAx>
      <c:valAx>
        <c:axId val="6045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9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196495"/>
        <c:axId val="64768456"/>
      </c:barChart>
      <c:catAx>
        <c:axId val="7196495"/>
        <c:scaling>
          <c:orientation val="minMax"/>
        </c:scaling>
        <c:axPos val="b"/>
        <c:delete val="1"/>
        <c:majorTickMark val="out"/>
        <c:minorTickMark val="none"/>
        <c:tickLblPos val="none"/>
        <c:crossAx val="64768456"/>
        <c:crosses val="autoZero"/>
        <c:auto val="1"/>
        <c:lblOffset val="100"/>
        <c:noMultiLvlLbl val="0"/>
      </c:catAx>
      <c:valAx>
        <c:axId val="64768456"/>
        <c:scaling>
          <c:orientation val="minMax"/>
        </c:scaling>
        <c:axPos val="l"/>
        <c:delete val="1"/>
        <c:majorTickMark val="out"/>
        <c:minorTickMark val="none"/>
        <c:tickLblPos val="none"/>
        <c:crossAx val="7196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resist150"/>
        <s v="canada150 resist15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7-09-18T20:35:06.000"/>
        <d v="2019-01-08T11:58:25.000"/>
        <d v="2019-02-07T02:13:1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edactiongroup"/>
    <s v="edactiongroup"/>
    <m/>
    <m/>
    <m/>
    <m/>
    <m/>
    <m/>
    <m/>
    <m/>
    <s v="No"/>
    <n v="3"/>
    <m/>
    <m/>
    <x v="0"/>
    <d v="2017-09-18T20:35:06.000"/>
    <s v="Pollution is Colonialism - Pamphlet &amp;amp; Call to Action https://t.co/n4fIUafJLQ #Resist150"/>
    <s v="https://endocrinedisruptorsaction.org/2017/09/18/pollution-is-colonialism/"/>
    <s v="endocrinedisruptorsaction.org"/>
    <x v="0"/>
    <m/>
    <s v="http://pbs.twimg.com/profile_images/751170346796056576/i93pA7hd_normal.jpg"/>
    <x v="0"/>
    <s v="https://twitter.com/#!/edactiongroup/status/909878468766322688"/>
    <m/>
    <m/>
    <s v="909878468766322688"/>
    <m/>
    <b v="0"/>
    <n v="6"/>
    <s v=""/>
    <b v="0"/>
    <s v="en"/>
    <m/>
    <s v=""/>
    <b v="0"/>
    <n v="8"/>
    <s v=""/>
    <s v="Twitter Web Client"/>
    <b v="0"/>
    <s v="909878468766322688"/>
    <s v="Retweet"/>
    <n v="0"/>
    <n v="0"/>
    <m/>
    <m/>
    <m/>
    <m/>
    <m/>
    <m/>
    <m/>
    <m/>
    <n v="1"/>
    <s v="2"/>
    <s v="2"/>
    <n v="0"/>
    <n v="0"/>
    <n v="0"/>
    <n v="0"/>
    <n v="0"/>
    <n v="0"/>
    <n v="9"/>
    <n v="100"/>
    <n v="9"/>
  </r>
  <r>
    <s v="manyfeminists"/>
    <s v="edactiongroup"/>
    <m/>
    <m/>
    <m/>
    <m/>
    <m/>
    <m/>
    <m/>
    <m/>
    <s v="No"/>
    <n v="4"/>
    <m/>
    <m/>
    <x v="1"/>
    <d v="2019-01-08T11:58:25.000"/>
    <s v="RT @EDActionGroup: Pollution is Colonialism - Pamphlet &amp;amp; Call to Action https://t.co/n4fIUafJLQ #Resist150"/>
    <s v="https://endocrinedisruptorsaction.org/2017/09/18/pollution-is-colonialism/"/>
    <s v="endocrinedisruptorsaction.org"/>
    <x v="0"/>
    <m/>
    <s v="http://pbs.twimg.com/profile_images/539491315512123393/Nu5WK3s__normal.jpeg"/>
    <x v="1"/>
    <s v="https://twitter.com/#!/manyfeminists/status/1082607455400587264"/>
    <m/>
    <m/>
    <s v="1082607455400587264"/>
    <m/>
    <b v="0"/>
    <n v="0"/>
    <s v=""/>
    <b v="0"/>
    <s v="en"/>
    <m/>
    <s v=""/>
    <b v="0"/>
    <n v="8"/>
    <s v="909878468766322688"/>
    <s v="Twitter Web Client"/>
    <b v="0"/>
    <s v="909878468766322688"/>
    <s v="Tweet"/>
    <n v="0"/>
    <n v="0"/>
    <m/>
    <m/>
    <m/>
    <m/>
    <m/>
    <m/>
    <m/>
    <m/>
    <n v="1"/>
    <s v="2"/>
    <s v="2"/>
    <n v="0"/>
    <n v="0"/>
    <n v="0"/>
    <n v="0"/>
    <n v="0"/>
    <n v="0"/>
    <n v="11"/>
    <n v="100"/>
    <n v="11"/>
  </r>
  <r>
    <s v="laurelfynes"/>
    <s v="amysmith67594"/>
    <m/>
    <m/>
    <m/>
    <m/>
    <m/>
    <m/>
    <m/>
    <m/>
    <s v="No"/>
    <n v="5"/>
    <m/>
    <m/>
    <x v="2"/>
    <d v="2019-02-07T02:13:17.000"/>
    <s v="@AmySmith67594 Were you as conflicted about #canada150 as I? I think it really turned for me, that year. That’s when I truly couldn’t believe the official story anymore... and #resist150 pushed me all the way over. 😏"/>
    <m/>
    <m/>
    <x v="1"/>
    <m/>
    <s v="http://pbs.twimg.com/profile_images/1042234179440787456/gWUNyPY8_normal.jpg"/>
    <x v="2"/>
    <s v="https://twitter.com/#!/laurelfynes/status/1093331836820967424"/>
    <m/>
    <m/>
    <s v="1093331836820967424"/>
    <s v="1093325183774015488"/>
    <b v="0"/>
    <n v="0"/>
    <s v="561529467"/>
    <b v="0"/>
    <s v="en"/>
    <m/>
    <s v=""/>
    <b v="0"/>
    <n v="0"/>
    <s v=""/>
    <s v="Twitter for iPhone"/>
    <b v="0"/>
    <s v="1093325183774015488"/>
    <s v="Tweet"/>
    <n v="0"/>
    <n v="0"/>
    <m/>
    <m/>
    <m/>
    <m/>
    <m/>
    <m/>
    <m/>
    <m/>
    <n v="1"/>
    <s v="1"/>
    <s v="1"/>
    <n v="0"/>
    <n v="0"/>
    <n v="1"/>
    <n v="2.6315789473684212"/>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64" dataDxfId="363">
  <autoFilter ref="A2:BL5"/>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1" totalsRowShown="0" headerRowDxfId="211" dataDxfId="210">
  <autoFilter ref="A9:F11"/>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4:F24" totalsRowShown="0" headerRowDxfId="202" dataDxfId="201">
  <autoFilter ref="A14:F24"/>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7:F32" totalsRowShown="0" headerRowDxfId="193" dataDxfId="192">
  <autoFilter ref="A27:F32"/>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5:F36" totalsRowShown="0" headerRowDxfId="184" dataDxfId="183">
  <autoFilter ref="A35:F36"/>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9:F40" totalsRowShown="0" headerRowDxfId="181" dataDxfId="180">
  <autoFilter ref="A39:F40"/>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3:F47" totalsRowShown="0" headerRowDxfId="166" dataDxfId="165">
  <autoFilter ref="A43:F47"/>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11" dataDxfId="310">
  <autoFilter ref="A2:BS6"/>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 totalsRowShown="0" headerRowDxfId="147" dataDxfId="146">
  <autoFilter ref="A1:G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 totalsRowShown="0" headerRowDxfId="138" dataDxfId="137">
  <autoFilter ref="A1:L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5" totalsRowShown="0" headerRowDxfId="68" dataDxfId="67">
  <autoFilter ref="A1:B5"/>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5" dataDxfId="264">
  <autoFilter ref="A1:C5"/>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hyperlink" Target="http://pbs.twimg.com/profile_images/751170346796056576/i93pA7hd_normal.jpg" TargetMode="External" /><Relationship Id="rId4" Type="http://schemas.openxmlformats.org/officeDocument/2006/relationships/hyperlink" Target="http://pbs.twimg.com/profile_images/539491315512123393/Nu5WK3s__normal.jpeg" TargetMode="External" /><Relationship Id="rId5" Type="http://schemas.openxmlformats.org/officeDocument/2006/relationships/hyperlink" Target="http://pbs.twimg.com/profile_images/1042234179440787456/gWUNyPY8_normal.jpg" TargetMode="External" /><Relationship Id="rId6" Type="http://schemas.openxmlformats.org/officeDocument/2006/relationships/hyperlink" Target="https://twitter.com/#!/edactiongroup/status/909878468766322688" TargetMode="External" /><Relationship Id="rId7" Type="http://schemas.openxmlformats.org/officeDocument/2006/relationships/hyperlink" Target="https://twitter.com/#!/manyfeminists/status/1082607455400587264" TargetMode="External" /><Relationship Id="rId8" Type="http://schemas.openxmlformats.org/officeDocument/2006/relationships/hyperlink" Target="https://twitter.com/#!/laurelfynes/status/1093331836820967424"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hyperlink" Target="http://pbs.twimg.com/profile_images/751170346796056576/i93pA7hd_normal.jpg" TargetMode="External" /><Relationship Id="rId4" Type="http://schemas.openxmlformats.org/officeDocument/2006/relationships/hyperlink" Target="http://pbs.twimg.com/profile_images/539491315512123393/Nu5WK3s__normal.jpeg" TargetMode="External" /><Relationship Id="rId5" Type="http://schemas.openxmlformats.org/officeDocument/2006/relationships/hyperlink" Target="http://pbs.twimg.com/profile_images/1042234179440787456/gWUNyPY8_normal.jpg" TargetMode="External" /><Relationship Id="rId6" Type="http://schemas.openxmlformats.org/officeDocument/2006/relationships/hyperlink" Target="https://twitter.com/#!/edactiongroup/status/909878468766322688" TargetMode="External" /><Relationship Id="rId7" Type="http://schemas.openxmlformats.org/officeDocument/2006/relationships/hyperlink" Target="https://twitter.com/#!/manyfeminists/status/1082607455400587264" TargetMode="External" /><Relationship Id="rId8" Type="http://schemas.openxmlformats.org/officeDocument/2006/relationships/hyperlink" Target="https://twitter.com/#!/laurelfynes/status/1093331836820967424" TargetMode="External" /><Relationship Id="rId9" Type="http://schemas.openxmlformats.org/officeDocument/2006/relationships/comments" Target="../comments12.xml" /><Relationship Id="rId10" Type="http://schemas.openxmlformats.org/officeDocument/2006/relationships/vmlDrawing" Target="../drawings/vmlDrawing6.vml" /><Relationship Id="rId11" Type="http://schemas.openxmlformats.org/officeDocument/2006/relationships/table" Target="../tables/table22.xml" /><Relationship Id="rId1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jHlvrbkGO" TargetMode="External" /><Relationship Id="rId2" Type="http://schemas.openxmlformats.org/officeDocument/2006/relationships/hyperlink" Target="https://pbs.twimg.com/profile_banners/738768834467889153/1467928025" TargetMode="External" /><Relationship Id="rId3" Type="http://schemas.openxmlformats.org/officeDocument/2006/relationships/hyperlink" Target="https://pbs.twimg.com/profile_banners/811613611/1413760136" TargetMode="External" /><Relationship Id="rId4" Type="http://schemas.openxmlformats.org/officeDocument/2006/relationships/hyperlink" Target="https://pbs.twimg.com/profile_banners/561529467/1501528730"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2/bg.gif"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751170346796056576/i93pA7hd_normal.jpg" TargetMode="External" /><Relationship Id="rId10" Type="http://schemas.openxmlformats.org/officeDocument/2006/relationships/hyperlink" Target="http://pbs.twimg.com/profile_images/539491315512123393/Nu5WK3s__normal.jpeg" TargetMode="External" /><Relationship Id="rId11" Type="http://schemas.openxmlformats.org/officeDocument/2006/relationships/hyperlink" Target="http://pbs.twimg.com/profile_images/1042234179440787456/gWUNyPY8_normal.jpg" TargetMode="External" /><Relationship Id="rId12" Type="http://schemas.openxmlformats.org/officeDocument/2006/relationships/hyperlink" Target="http://pbs.twimg.com/profile_images/892102263589806080/MBrra5Nd_normal.jpg" TargetMode="External" /><Relationship Id="rId13" Type="http://schemas.openxmlformats.org/officeDocument/2006/relationships/hyperlink" Target="https://twitter.com/edactiongroup" TargetMode="External" /><Relationship Id="rId14" Type="http://schemas.openxmlformats.org/officeDocument/2006/relationships/hyperlink" Target="https://twitter.com/manyfeminists" TargetMode="External" /><Relationship Id="rId15" Type="http://schemas.openxmlformats.org/officeDocument/2006/relationships/hyperlink" Target="https://twitter.com/laurelfynes" TargetMode="External" /><Relationship Id="rId16" Type="http://schemas.openxmlformats.org/officeDocument/2006/relationships/hyperlink" Target="https://twitter.com/amysmith67594"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table" Target="../tables/table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333</v>
      </c>
      <c r="BC2" s="13" t="s">
        <v>334</v>
      </c>
      <c r="BD2" s="67" t="s">
        <v>429</v>
      </c>
      <c r="BE2" s="67" t="s">
        <v>430</v>
      </c>
      <c r="BF2" s="67" t="s">
        <v>431</v>
      </c>
      <c r="BG2" s="67" t="s">
        <v>432</v>
      </c>
      <c r="BH2" s="67" t="s">
        <v>433</v>
      </c>
      <c r="BI2" s="67" t="s">
        <v>434</v>
      </c>
      <c r="BJ2" s="67" t="s">
        <v>435</v>
      </c>
      <c r="BK2" s="67" t="s">
        <v>436</v>
      </c>
      <c r="BL2" s="67" t="s">
        <v>437</v>
      </c>
    </row>
    <row r="3" spans="1:64" ht="15" customHeight="1">
      <c r="A3" s="84" t="s">
        <v>212</v>
      </c>
      <c r="B3" s="84" t="s">
        <v>212</v>
      </c>
      <c r="C3" s="53" t="s">
        <v>444</v>
      </c>
      <c r="D3" s="54">
        <v>3</v>
      </c>
      <c r="E3" s="65" t="s">
        <v>132</v>
      </c>
      <c r="F3" s="55">
        <v>35</v>
      </c>
      <c r="G3" s="53"/>
      <c r="H3" s="57"/>
      <c r="I3" s="56"/>
      <c r="J3" s="56"/>
      <c r="K3" s="36" t="s">
        <v>65</v>
      </c>
      <c r="L3" s="62">
        <v>3</v>
      </c>
      <c r="M3" s="62"/>
      <c r="N3" s="63"/>
      <c r="O3" s="85" t="s">
        <v>176</v>
      </c>
      <c r="P3" s="87">
        <v>42996.85770833334</v>
      </c>
      <c r="Q3" s="85" t="s">
        <v>218</v>
      </c>
      <c r="R3" s="89" t="s">
        <v>221</v>
      </c>
      <c r="S3" s="85" t="s">
        <v>222</v>
      </c>
      <c r="T3" s="85" t="s">
        <v>223</v>
      </c>
      <c r="U3" s="85"/>
      <c r="V3" s="89" t="s">
        <v>225</v>
      </c>
      <c r="W3" s="87">
        <v>42996.85770833334</v>
      </c>
      <c r="X3" s="89" t="s">
        <v>228</v>
      </c>
      <c r="Y3" s="85"/>
      <c r="Z3" s="85"/>
      <c r="AA3" s="91" t="s">
        <v>231</v>
      </c>
      <c r="AB3" s="85"/>
      <c r="AC3" s="85" t="b">
        <v>0</v>
      </c>
      <c r="AD3" s="85">
        <v>6</v>
      </c>
      <c r="AE3" s="91" t="s">
        <v>235</v>
      </c>
      <c r="AF3" s="85" t="b">
        <v>0</v>
      </c>
      <c r="AG3" s="85" t="s">
        <v>237</v>
      </c>
      <c r="AH3" s="85"/>
      <c r="AI3" s="91" t="s">
        <v>235</v>
      </c>
      <c r="AJ3" s="85" t="b">
        <v>0</v>
      </c>
      <c r="AK3" s="85">
        <v>8</v>
      </c>
      <c r="AL3" s="91" t="s">
        <v>235</v>
      </c>
      <c r="AM3" s="85" t="s">
        <v>238</v>
      </c>
      <c r="AN3" s="85" t="b">
        <v>0</v>
      </c>
      <c r="AO3" s="91" t="s">
        <v>231</v>
      </c>
      <c r="AP3" s="85" t="s">
        <v>240</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9</v>
      </c>
      <c r="BK3" s="52">
        <v>100</v>
      </c>
      <c r="BL3" s="51">
        <v>9</v>
      </c>
    </row>
    <row r="4" spans="1:64" ht="15" customHeight="1">
      <c r="A4" s="84" t="s">
        <v>213</v>
      </c>
      <c r="B4" s="84" t="s">
        <v>212</v>
      </c>
      <c r="C4" s="53" t="s">
        <v>444</v>
      </c>
      <c r="D4" s="54">
        <v>3</v>
      </c>
      <c r="E4" s="65" t="s">
        <v>132</v>
      </c>
      <c r="F4" s="55">
        <v>35</v>
      </c>
      <c r="G4" s="53"/>
      <c r="H4" s="57"/>
      <c r="I4" s="56"/>
      <c r="J4" s="56"/>
      <c r="K4" s="36" t="s">
        <v>65</v>
      </c>
      <c r="L4" s="83">
        <v>4</v>
      </c>
      <c r="M4" s="83"/>
      <c r="N4" s="63"/>
      <c r="O4" s="86" t="s">
        <v>216</v>
      </c>
      <c r="P4" s="88">
        <v>43473.49890046296</v>
      </c>
      <c r="Q4" s="86" t="s">
        <v>219</v>
      </c>
      <c r="R4" s="90" t="s">
        <v>221</v>
      </c>
      <c r="S4" s="86" t="s">
        <v>222</v>
      </c>
      <c r="T4" s="86" t="s">
        <v>223</v>
      </c>
      <c r="U4" s="86"/>
      <c r="V4" s="90" t="s">
        <v>226</v>
      </c>
      <c r="W4" s="88">
        <v>43473.49890046296</v>
      </c>
      <c r="X4" s="90" t="s">
        <v>229</v>
      </c>
      <c r="Y4" s="86"/>
      <c r="Z4" s="86"/>
      <c r="AA4" s="92" t="s">
        <v>232</v>
      </c>
      <c r="AB4" s="86"/>
      <c r="AC4" s="86" t="b">
        <v>0</v>
      </c>
      <c r="AD4" s="86">
        <v>0</v>
      </c>
      <c r="AE4" s="92" t="s">
        <v>235</v>
      </c>
      <c r="AF4" s="86" t="b">
        <v>0</v>
      </c>
      <c r="AG4" s="86" t="s">
        <v>237</v>
      </c>
      <c r="AH4" s="86"/>
      <c r="AI4" s="92" t="s">
        <v>235</v>
      </c>
      <c r="AJ4" s="86" t="b">
        <v>0</v>
      </c>
      <c r="AK4" s="86">
        <v>8</v>
      </c>
      <c r="AL4" s="92" t="s">
        <v>231</v>
      </c>
      <c r="AM4" s="86" t="s">
        <v>238</v>
      </c>
      <c r="AN4" s="86" t="b">
        <v>0</v>
      </c>
      <c r="AO4" s="92" t="s">
        <v>231</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11</v>
      </c>
      <c r="BK4" s="52">
        <v>100</v>
      </c>
      <c r="BL4" s="51">
        <v>11</v>
      </c>
    </row>
    <row r="5" spans="1:64" ht="45">
      <c r="A5" s="84" t="s">
        <v>214</v>
      </c>
      <c r="B5" s="84" t="s">
        <v>215</v>
      </c>
      <c r="C5" s="53" t="s">
        <v>444</v>
      </c>
      <c r="D5" s="54">
        <v>3</v>
      </c>
      <c r="E5" s="65" t="s">
        <v>132</v>
      </c>
      <c r="F5" s="55">
        <v>35</v>
      </c>
      <c r="G5" s="53"/>
      <c r="H5" s="57"/>
      <c r="I5" s="56"/>
      <c r="J5" s="56"/>
      <c r="K5" s="36" t="s">
        <v>65</v>
      </c>
      <c r="L5" s="83">
        <v>5</v>
      </c>
      <c r="M5" s="83"/>
      <c r="N5" s="63"/>
      <c r="O5" s="86" t="s">
        <v>217</v>
      </c>
      <c r="P5" s="88">
        <v>43503.09255787037</v>
      </c>
      <c r="Q5" s="86" t="s">
        <v>220</v>
      </c>
      <c r="R5" s="86"/>
      <c r="S5" s="86"/>
      <c r="T5" s="86" t="s">
        <v>224</v>
      </c>
      <c r="U5" s="86"/>
      <c r="V5" s="90" t="s">
        <v>227</v>
      </c>
      <c r="W5" s="88">
        <v>43503.09255787037</v>
      </c>
      <c r="X5" s="90" t="s">
        <v>230</v>
      </c>
      <c r="Y5" s="86"/>
      <c r="Z5" s="86"/>
      <c r="AA5" s="92" t="s">
        <v>233</v>
      </c>
      <c r="AB5" s="92" t="s">
        <v>234</v>
      </c>
      <c r="AC5" s="86" t="b">
        <v>0</v>
      </c>
      <c r="AD5" s="86">
        <v>0</v>
      </c>
      <c r="AE5" s="92" t="s">
        <v>236</v>
      </c>
      <c r="AF5" s="86" t="b">
        <v>0</v>
      </c>
      <c r="AG5" s="86" t="s">
        <v>237</v>
      </c>
      <c r="AH5" s="86"/>
      <c r="AI5" s="92" t="s">
        <v>235</v>
      </c>
      <c r="AJ5" s="86" t="b">
        <v>0</v>
      </c>
      <c r="AK5" s="86">
        <v>0</v>
      </c>
      <c r="AL5" s="92" t="s">
        <v>235</v>
      </c>
      <c r="AM5" s="86" t="s">
        <v>239</v>
      </c>
      <c r="AN5" s="86" t="b">
        <v>0</v>
      </c>
      <c r="AO5" s="92" t="s">
        <v>234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2.6315789473684212</v>
      </c>
      <c r="BH5" s="51">
        <v>0</v>
      </c>
      <c r="BI5" s="52">
        <v>0</v>
      </c>
      <c r="BJ5" s="51">
        <v>37</v>
      </c>
      <c r="BK5" s="52">
        <v>97.36842105263158</v>
      </c>
      <c r="BL5"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3" r:id="rId1" display="https://endocrinedisruptorsaction.org/2017/09/18/pollution-is-colonialism/"/>
    <hyperlink ref="R4" r:id="rId2" display="https://endocrinedisruptorsaction.org/2017/09/18/pollution-is-colonialism/"/>
    <hyperlink ref="V3" r:id="rId3" display="http://pbs.twimg.com/profile_images/751170346796056576/i93pA7hd_normal.jpg"/>
    <hyperlink ref="V4" r:id="rId4" display="http://pbs.twimg.com/profile_images/539491315512123393/Nu5WK3s__normal.jpeg"/>
    <hyperlink ref="V5" r:id="rId5" display="http://pbs.twimg.com/profile_images/1042234179440787456/gWUNyPY8_normal.jpg"/>
    <hyperlink ref="X3" r:id="rId6" display="https://twitter.com/#!/edactiongroup/status/909878468766322688"/>
    <hyperlink ref="X4" r:id="rId7" display="https://twitter.com/#!/manyfeminists/status/1082607455400587264"/>
    <hyperlink ref="X5" r:id="rId8" display="https://twitter.com/#!/laurelfynes/status/1093331836820967424"/>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413</v>
      </c>
      <c r="B1" s="13" t="s">
        <v>414</v>
      </c>
      <c r="C1" s="13" t="s">
        <v>415</v>
      </c>
      <c r="D1" s="13" t="s">
        <v>144</v>
      </c>
      <c r="E1" s="13" t="s">
        <v>417</v>
      </c>
      <c r="F1" s="13" t="s">
        <v>418</v>
      </c>
      <c r="G1" s="13" t="s">
        <v>419</v>
      </c>
    </row>
    <row r="2" spans="1:7" ht="15">
      <c r="A2" s="85" t="s">
        <v>360</v>
      </c>
      <c r="B2" s="85">
        <v>0</v>
      </c>
      <c r="C2" s="132">
        <v>0</v>
      </c>
      <c r="D2" s="85" t="s">
        <v>416</v>
      </c>
      <c r="E2" s="85"/>
      <c r="F2" s="85"/>
      <c r="G2" s="85"/>
    </row>
    <row r="3" spans="1:7" ht="15">
      <c r="A3" s="85" t="s">
        <v>361</v>
      </c>
      <c r="B3" s="85">
        <v>1</v>
      </c>
      <c r="C3" s="132">
        <v>0.017241379310344827</v>
      </c>
      <c r="D3" s="85" t="s">
        <v>416</v>
      </c>
      <c r="E3" s="85"/>
      <c r="F3" s="85"/>
      <c r="G3" s="85"/>
    </row>
    <row r="4" spans="1:7" ht="15">
      <c r="A4" s="85" t="s">
        <v>362</v>
      </c>
      <c r="B4" s="85">
        <v>0</v>
      </c>
      <c r="C4" s="132">
        <v>0</v>
      </c>
      <c r="D4" s="85" t="s">
        <v>416</v>
      </c>
      <c r="E4" s="85"/>
      <c r="F4" s="85"/>
      <c r="G4" s="85"/>
    </row>
    <row r="5" spans="1:7" ht="15">
      <c r="A5" s="85" t="s">
        <v>363</v>
      </c>
      <c r="B5" s="85">
        <v>57</v>
      </c>
      <c r="C5" s="132">
        <v>0.9827586206896552</v>
      </c>
      <c r="D5" s="85" t="s">
        <v>416</v>
      </c>
      <c r="E5" s="85"/>
      <c r="F5" s="85"/>
      <c r="G5" s="85"/>
    </row>
    <row r="6" spans="1:7" ht="15">
      <c r="A6" s="85" t="s">
        <v>364</v>
      </c>
      <c r="B6" s="85">
        <v>58</v>
      </c>
      <c r="C6" s="132">
        <v>1</v>
      </c>
      <c r="D6" s="85" t="s">
        <v>416</v>
      </c>
      <c r="E6" s="85"/>
      <c r="F6" s="85"/>
      <c r="G6" s="85"/>
    </row>
    <row r="7" spans="1:7" ht="15">
      <c r="A7" s="91" t="s">
        <v>223</v>
      </c>
      <c r="B7" s="91">
        <v>3</v>
      </c>
      <c r="C7" s="133">
        <v>0</v>
      </c>
      <c r="D7" s="91" t="s">
        <v>416</v>
      </c>
      <c r="E7" s="91" t="b">
        <v>0</v>
      </c>
      <c r="F7" s="91" t="b">
        <v>0</v>
      </c>
      <c r="G7" s="91" t="b">
        <v>0</v>
      </c>
    </row>
    <row r="8" spans="1:7" ht="15">
      <c r="A8" s="91" t="s">
        <v>365</v>
      </c>
      <c r="B8" s="91">
        <v>2</v>
      </c>
      <c r="C8" s="133">
        <v>0.011005703690980077</v>
      </c>
      <c r="D8" s="91" t="s">
        <v>416</v>
      </c>
      <c r="E8" s="91" t="b">
        <v>0</v>
      </c>
      <c r="F8" s="91" t="b">
        <v>0</v>
      </c>
      <c r="G8" s="91" t="b">
        <v>0</v>
      </c>
    </row>
    <row r="9" spans="1:7" ht="15">
      <c r="A9" s="91" t="s">
        <v>366</v>
      </c>
      <c r="B9" s="91">
        <v>2</v>
      </c>
      <c r="C9" s="133">
        <v>0.011005703690980077</v>
      </c>
      <c r="D9" s="91" t="s">
        <v>416</v>
      </c>
      <c r="E9" s="91" t="b">
        <v>0</v>
      </c>
      <c r="F9" s="91" t="b">
        <v>0</v>
      </c>
      <c r="G9" s="91" t="b">
        <v>0</v>
      </c>
    </row>
    <row r="10" spans="1:7" ht="15">
      <c r="A10" s="91" t="s">
        <v>367</v>
      </c>
      <c r="B10" s="91">
        <v>2</v>
      </c>
      <c r="C10" s="133">
        <v>0.011005703690980077</v>
      </c>
      <c r="D10" s="91" t="s">
        <v>416</v>
      </c>
      <c r="E10" s="91" t="b">
        <v>0</v>
      </c>
      <c r="F10" s="91" t="b">
        <v>0</v>
      </c>
      <c r="G10" s="91" t="b">
        <v>0</v>
      </c>
    </row>
    <row r="11" spans="1:7" ht="15">
      <c r="A11" s="91" t="s">
        <v>368</v>
      </c>
      <c r="B11" s="91">
        <v>2</v>
      </c>
      <c r="C11" s="133">
        <v>0.011005703690980077</v>
      </c>
      <c r="D11" s="91" t="s">
        <v>416</v>
      </c>
      <c r="E11" s="91" t="b">
        <v>0</v>
      </c>
      <c r="F11" s="91" t="b">
        <v>0</v>
      </c>
      <c r="G11" s="91" t="b">
        <v>0</v>
      </c>
    </row>
    <row r="12" spans="1:7" ht="15">
      <c r="A12" s="91" t="s">
        <v>371</v>
      </c>
      <c r="B12" s="91">
        <v>2</v>
      </c>
      <c r="C12" s="133">
        <v>0.011005703690980077</v>
      </c>
      <c r="D12" s="91" t="s">
        <v>416</v>
      </c>
      <c r="E12" s="91" t="b">
        <v>0</v>
      </c>
      <c r="F12" s="91" t="b">
        <v>0</v>
      </c>
      <c r="G12" s="91" t="b">
        <v>0</v>
      </c>
    </row>
    <row r="13" spans="1:7" ht="15">
      <c r="A13" s="91" t="s">
        <v>365</v>
      </c>
      <c r="B13" s="91">
        <v>2</v>
      </c>
      <c r="C13" s="133">
        <v>0</v>
      </c>
      <c r="D13" s="91" t="s">
        <v>329</v>
      </c>
      <c r="E13" s="91" t="b">
        <v>0</v>
      </c>
      <c r="F13" s="91" t="b">
        <v>0</v>
      </c>
      <c r="G13" s="91" t="b">
        <v>0</v>
      </c>
    </row>
    <row r="14" spans="1:7" ht="15">
      <c r="A14" s="91" t="s">
        <v>366</v>
      </c>
      <c r="B14" s="91">
        <v>2</v>
      </c>
      <c r="C14" s="133">
        <v>0</v>
      </c>
      <c r="D14" s="91" t="s">
        <v>329</v>
      </c>
      <c r="E14" s="91" t="b">
        <v>0</v>
      </c>
      <c r="F14" s="91" t="b">
        <v>0</v>
      </c>
      <c r="G14" s="91" t="b">
        <v>0</v>
      </c>
    </row>
    <row r="15" spans="1:7" ht="15">
      <c r="A15" s="91" t="s">
        <v>367</v>
      </c>
      <c r="B15" s="91">
        <v>2</v>
      </c>
      <c r="C15" s="133">
        <v>0</v>
      </c>
      <c r="D15" s="91" t="s">
        <v>329</v>
      </c>
      <c r="E15" s="91" t="b">
        <v>0</v>
      </c>
      <c r="F15" s="91" t="b">
        <v>0</v>
      </c>
      <c r="G15" s="91" t="b">
        <v>0</v>
      </c>
    </row>
    <row r="16" spans="1:7" ht="15">
      <c r="A16" s="91" t="s">
        <v>368</v>
      </c>
      <c r="B16" s="91">
        <v>2</v>
      </c>
      <c r="C16" s="133">
        <v>0</v>
      </c>
      <c r="D16" s="91" t="s">
        <v>329</v>
      </c>
      <c r="E16" s="91" t="b">
        <v>0</v>
      </c>
      <c r="F16" s="91" t="b">
        <v>0</v>
      </c>
      <c r="G16" s="91" t="b">
        <v>0</v>
      </c>
    </row>
    <row r="17" spans="1:7" ht="15">
      <c r="A17" s="91" t="s">
        <v>371</v>
      </c>
      <c r="B17" s="91">
        <v>2</v>
      </c>
      <c r="C17" s="133">
        <v>0</v>
      </c>
      <c r="D17" s="91" t="s">
        <v>329</v>
      </c>
      <c r="E17" s="91" t="b">
        <v>0</v>
      </c>
      <c r="F17" s="91" t="b">
        <v>0</v>
      </c>
      <c r="G17" s="91" t="b">
        <v>0</v>
      </c>
    </row>
    <row r="18" spans="1:7" ht="15">
      <c r="A18" s="91" t="s">
        <v>223</v>
      </c>
      <c r="B18" s="91">
        <v>2</v>
      </c>
      <c r="C18" s="133">
        <v>0</v>
      </c>
      <c r="D18" s="91" t="s">
        <v>329</v>
      </c>
      <c r="E18" s="91" t="b">
        <v>0</v>
      </c>
      <c r="F18" s="91" t="b">
        <v>0</v>
      </c>
      <c r="G1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420</v>
      </c>
      <c r="B1" s="13" t="s">
        <v>421</v>
      </c>
      <c r="C1" s="13" t="s">
        <v>414</v>
      </c>
      <c r="D1" s="13" t="s">
        <v>415</v>
      </c>
      <c r="E1" s="13" t="s">
        <v>422</v>
      </c>
      <c r="F1" s="13" t="s">
        <v>144</v>
      </c>
      <c r="G1" s="13" t="s">
        <v>423</v>
      </c>
      <c r="H1" s="13" t="s">
        <v>424</v>
      </c>
      <c r="I1" s="13" t="s">
        <v>425</v>
      </c>
      <c r="J1" s="13" t="s">
        <v>426</v>
      </c>
      <c r="K1" s="13" t="s">
        <v>427</v>
      </c>
      <c r="L1" s="13" t="s">
        <v>428</v>
      </c>
    </row>
    <row r="2" spans="1:12" ht="15">
      <c r="A2" s="91" t="s">
        <v>365</v>
      </c>
      <c r="B2" s="91" t="s">
        <v>366</v>
      </c>
      <c r="C2" s="91">
        <v>2</v>
      </c>
      <c r="D2" s="133">
        <v>0.011005703690980077</v>
      </c>
      <c r="E2" s="133">
        <v>1.161368002234975</v>
      </c>
      <c r="F2" s="91" t="s">
        <v>416</v>
      </c>
      <c r="G2" s="91" t="b">
        <v>0</v>
      </c>
      <c r="H2" s="91" t="b">
        <v>0</v>
      </c>
      <c r="I2" s="91" t="b">
        <v>0</v>
      </c>
      <c r="J2" s="91" t="b">
        <v>0</v>
      </c>
      <c r="K2" s="91" t="b">
        <v>0</v>
      </c>
      <c r="L2" s="91" t="b">
        <v>0</v>
      </c>
    </row>
    <row r="3" spans="1:12" ht="15">
      <c r="A3" s="91" t="s">
        <v>366</v>
      </c>
      <c r="B3" s="91" t="s">
        <v>367</v>
      </c>
      <c r="C3" s="91">
        <v>2</v>
      </c>
      <c r="D3" s="133">
        <v>0.011005703690980077</v>
      </c>
      <c r="E3" s="133">
        <v>1.161368002234975</v>
      </c>
      <c r="F3" s="91" t="s">
        <v>416</v>
      </c>
      <c r="G3" s="91" t="b">
        <v>0</v>
      </c>
      <c r="H3" s="91" t="b">
        <v>0</v>
      </c>
      <c r="I3" s="91" t="b">
        <v>0</v>
      </c>
      <c r="J3" s="91" t="b">
        <v>0</v>
      </c>
      <c r="K3" s="91" t="b">
        <v>0</v>
      </c>
      <c r="L3" s="91" t="b">
        <v>0</v>
      </c>
    </row>
    <row r="4" spans="1:12" ht="15">
      <c r="A4" s="91" t="s">
        <v>367</v>
      </c>
      <c r="B4" s="91" t="s">
        <v>368</v>
      </c>
      <c r="C4" s="91">
        <v>2</v>
      </c>
      <c r="D4" s="133">
        <v>0.011005703690980077</v>
      </c>
      <c r="E4" s="133">
        <v>1.161368002234975</v>
      </c>
      <c r="F4" s="91" t="s">
        <v>416</v>
      </c>
      <c r="G4" s="91" t="b">
        <v>0</v>
      </c>
      <c r="H4" s="91" t="b">
        <v>0</v>
      </c>
      <c r="I4" s="91" t="b">
        <v>0</v>
      </c>
      <c r="J4" s="91" t="b">
        <v>0</v>
      </c>
      <c r="K4" s="91" t="b">
        <v>0</v>
      </c>
      <c r="L4" s="91" t="b">
        <v>0</v>
      </c>
    </row>
    <row r="5" spans="1:12" ht="15">
      <c r="A5" s="91" t="s">
        <v>368</v>
      </c>
      <c r="B5" s="91" t="s">
        <v>371</v>
      </c>
      <c r="C5" s="91">
        <v>2</v>
      </c>
      <c r="D5" s="133">
        <v>0.011005703690980077</v>
      </c>
      <c r="E5" s="133">
        <v>1.161368002234975</v>
      </c>
      <c r="F5" s="91" t="s">
        <v>416</v>
      </c>
      <c r="G5" s="91" t="b">
        <v>0</v>
      </c>
      <c r="H5" s="91" t="b">
        <v>0</v>
      </c>
      <c r="I5" s="91" t="b">
        <v>0</v>
      </c>
      <c r="J5" s="91" t="b">
        <v>0</v>
      </c>
      <c r="K5" s="91" t="b">
        <v>0</v>
      </c>
      <c r="L5" s="91" t="b">
        <v>0</v>
      </c>
    </row>
    <row r="6" spans="1:12" ht="15">
      <c r="A6" s="91" t="s">
        <v>371</v>
      </c>
      <c r="B6" s="91" t="s">
        <v>223</v>
      </c>
      <c r="C6" s="91">
        <v>2</v>
      </c>
      <c r="D6" s="133">
        <v>0.011005703690980077</v>
      </c>
      <c r="E6" s="133">
        <v>0.9852767431792936</v>
      </c>
      <c r="F6" s="91" t="s">
        <v>416</v>
      </c>
      <c r="G6" s="91" t="b">
        <v>0</v>
      </c>
      <c r="H6" s="91" t="b">
        <v>0</v>
      </c>
      <c r="I6" s="91" t="b">
        <v>0</v>
      </c>
      <c r="J6" s="91" t="b">
        <v>0</v>
      </c>
      <c r="K6" s="91" t="b">
        <v>0</v>
      </c>
      <c r="L6" s="91" t="b">
        <v>0</v>
      </c>
    </row>
    <row r="7" spans="1:12" ht="15">
      <c r="A7" s="91" t="s">
        <v>365</v>
      </c>
      <c r="B7" s="91" t="s">
        <v>366</v>
      </c>
      <c r="C7" s="91">
        <v>2</v>
      </c>
      <c r="D7" s="133">
        <v>0</v>
      </c>
      <c r="E7" s="133">
        <v>0.7403626894942439</v>
      </c>
      <c r="F7" s="91" t="s">
        <v>329</v>
      </c>
      <c r="G7" s="91" t="b">
        <v>0</v>
      </c>
      <c r="H7" s="91" t="b">
        <v>0</v>
      </c>
      <c r="I7" s="91" t="b">
        <v>0</v>
      </c>
      <c r="J7" s="91" t="b">
        <v>0</v>
      </c>
      <c r="K7" s="91" t="b">
        <v>0</v>
      </c>
      <c r="L7" s="91" t="b">
        <v>0</v>
      </c>
    </row>
    <row r="8" spans="1:12" ht="15">
      <c r="A8" s="91" t="s">
        <v>366</v>
      </c>
      <c r="B8" s="91" t="s">
        <v>367</v>
      </c>
      <c r="C8" s="91">
        <v>2</v>
      </c>
      <c r="D8" s="133">
        <v>0</v>
      </c>
      <c r="E8" s="133">
        <v>0.7403626894942439</v>
      </c>
      <c r="F8" s="91" t="s">
        <v>329</v>
      </c>
      <c r="G8" s="91" t="b">
        <v>0</v>
      </c>
      <c r="H8" s="91" t="b">
        <v>0</v>
      </c>
      <c r="I8" s="91" t="b">
        <v>0</v>
      </c>
      <c r="J8" s="91" t="b">
        <v>0</v>
      </c>
      <c r="K8" s="91" t="b">
        <v>0</v>
      </c>
      <c r="L8" s="91" t="b">
        <v>0</v>
      </c>
    </row>
    <row r="9" spans="1:12" ht="15">
      <c r="A9" s="91" t="s">
        <v>367</v>
      </c>
      <c r="B9" s="91" t="s">
        <v>368</v>
      </c>
      <c r="C9" s="91">
        <v>2</v>
      </c>
      <c r="D9" s="133">
        <v>0</v>
      </c>
      <c r="E9" s="133">
        <v>0.7403626894942439</v>
      </c>
      <c r="F9" s="91" t="s">
        <v>329</v>
      </c>
      <c r="G9" s="91" t="b">
        <v>0</v>
      </c>
      <c r="H9" s="91" t="b">
        <v>0</v>
      </c>
      <c r="I9" s="91" t="b">
        <v>0</v>
      </c>
      <c r="J9" s="91" t="b">
        <v>0</v>
      </c>
      <c r="K9" s="91" t="b">
        <v>0</v>
      </c>
      <c r="L9" s="91" t="b">
        <v>0</v>
      </c>
    </row>
    <row r="10" spans="1:12" ht="15">
      <c r="A10" s="91" t="s">
        <v>368</v>
      </c>
      <c r="B10" s="91" t="s">
        <v>371</v>
      </c>
      <c r="C10" s="91">
        <v>2</v>
      </c>
      <c r="D10" s="133">
        <v>0</v>
      </c>
      <c r="E10" s="133">
        <v>0.7403626894942439</v>
      </c>
      <c r="F10" s="91" t="s">
        <v>329</v>
      </c>
      <c r="G10" s="91" t="b">
        <v>0</v>
      </c>
      <c r="H10" s="91" t="b">
        <v>0</v>
      </c>
      <c r="I10" s="91" t="b">
        <v>0</v>
      </c>
      <c r="J10" s="91" t="b">
        <v>0</v>
      </c>
      <c r="K10" s="91" t="b">
        <v>0</v>
      </c>
      <c r="L10" s="91" t="b">
        <v>0</v>
      </c>
    </row>
    <row r="11" spans="1:12" ht="15">
      <c r="A11" s="91" t="s">
        <v>371</v>
      </c>
      <c r="B11" s="91" t="s">
        <v>223</v>
      </c>
      <c r="C11" s="91">
        <v>2</v>
      </c>
      <c r="D11" s="133">
        <v>0</v>
      </c>
      <c r="E11" s="133">
        <v>0.7403626894942439</v>
      </c>
      <c r="F11" s="91" t="s">
        <v>329</v>
      </c>
      <c r="G11" s="91" t="b">
        <v>0</v>
      </c>
      <c r="H11" s="91" t="b">
        <v>0</v>
      </c>
      <c r="I11" s="91" t="b">
        <v>0</v>
      </c>
      <c r="J11" s="91" t="b">
        <v>0</v>
      </c>
      <c r="K11" s="91" t="b">
        <v>0</v>
      </c>
      <c r="L1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333</v>
      </c>
      <c r="BC2" s="13" t="s">
        <v>334</v>
      </c>
      <c r="BD2" s="67" t="s">
        <v>429</v>
      </c>
      <c r="BE2" s="67" t="s">
        <v>430</v>
      </c>
      <c r="BF2" s="67" t="s">
        <v>431</v>
      </c>
      <c r="BG2" s="67" t="s">
        <v>432</v>
      </c>
      <c r="BH2" s="67" t="s">
        <v>433</v>
      </c>
      <c r="BI2" s="67" t="s">
        <v>434</v>
      </c>
      <c r="BJ2" s="67" t="s">
        <v>435</v>
      </c>
      <c r="BK2" s="67" t="s">
        <v>436</v>
      </c>
      <c r="BL2" s="67" t="s">
        <v>437</v>
      </c>
    </row>
    <row r="3" spans="1:64" ht="15" customHeight="1">
      <c r="A3" s="84" t="s">
        <v>212</v>
      </c>
      <c r="B3" s="84" t="s">
        <v>212</v>
      </c>
      <c r="C3" s="53"/>
      <c r="D3" s="54"/>
      <c r="E3" s="65"/>
      <c r="F3" s="55"/>
      <c r="G3" s="53"/>
      <c r="H3" s="57"/>
      <c r="I3" s="56"/>
      <c r="J3" s="56"/>
      <c r="K3" s="36" t="s">
        <v>65</v>
      </c>
      <c r="L3" s="62">
        <v>3</v>
      </c>
      <c r="M3" s="62"/>
      <c r="N3" s="63"/>
      <c r="O3" s="85" t="s">
        <v>176</v>
      </c>
      <c r="P3" s="87">
        <v>42996.85770833334</v>
      </c>
      <c r="Q3" s="85" t="s">
        <v>218</v>
      </c>
      <c r="R3" s="89" t="s">
        <v>221</v>
      </c>
      <c r="S3" s="85" t="s">
        <v>222</v>
      </c>
      <c r="T3" s="85" t="s">
        <v>223</v>
      </c>
      <c r="U3" s="85"/>
      <c r="V3" s="89" t="s">
        <v>225</v>
      </c>
      <c r="W3" s="87">
        <v>42996.85770833334</v>
      </c>
      <c r="X3" s="89" t="s">
        <v>228</v>
      </c>
      <c r="Y3" s="85"/>
      <c r="Z3" s="85"/>
      <c r="AA3" s="91" t="s">
        <v>231</v>
      </c>
      <c r="AB3" s="85"/>
      <c r="AC3" s="85" t="b">
        <v>0</v>
      </c>
      <c r="AD3" s="85">
        <v>6</v>
      </c>
      <c r="AE3" s="91" t="s">
        <v>235</v>
      </c>
      <c r="AF3" s="85" t="b">
        <v>0</v>
      </c>
      <c r="AG3" s="85" t="s">
        <v>237</v>
      </c>
      <c r="AH3" s="85"/>
      <c r="AI3" s="91" t="s">
        <v>235</v>
      </c>
      <c r="AJ3" s="85" t="b">
        <v>0</v>
      </c>
      <c r="AK3" s="85">
        <v>8</v>
      </c>
      <c r="AL3" s="91" t="s">
        <v>235</v>
      </c>
      <c r="AM3" s="85" t="s">
        <v>238</v>
      </c>
      <c r="AN3" s="85" t="b">
        <v>0</v>
      </c>
      <c r="AO3" s="91" t="s">
        <v>231</v>
      </c>
      <c r="AP3" s="85" t="s">
        <v>240</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9</v>
      </c>
      <c r="BK3" s="52">
        <v>100</v>
      </c>
      <c r="BL3" s="51">
        <v>9</v>
      </c>
    </row>
    <row r="4" spans="1:64" ht="15" customHeight="1">
      <c r="A4" s="84" t="s">
        <v>213</v>
      </c>
      <c r="B4" s="84" t="s">
        <v>212</v>
      </c>
      <c r="C4" s="53"/>
      <c r="D4" s="54"/>
      <c r="E4" s="65"/>
      <c r="F4" s="55"/>
      <c r="G4" s="53"/>
      <c r="H4" s="57"/>
      <c r="I4" s="56"/>
      <c r="J4" s="56"/>
      <c r="K4" s="36" t="s">
        <v>65</v>
      </c>
      <c r="L4" s="83">
        <v>4</v>
      </c>
      <c r="M4" s="83"/>
      <c r="N4" s="63"/>
      <c r="O4" s="86" t="s">
        <v>216</v>
      </c>
      <c r="P4" s="88">
        <v>43473.49890046296</v>
      </c>
      <c r="Q4" s="86" t="s">
        <v>219</v>
      </c>
      <c r="R4" s="90" t="s">
        <v>221</v>
      </c>
      <c r="S4" s="86" t="s">
        <v>222</v>
      </c>
      <c r="T4" s="86" t="s">
        <v>223</v>
      </c>
      <c r="U4" s="86"/>
      <c r="V4" s="90" t="s">
        <v>226</v>
      </c>
      <c r="W4" s="88">
        <v>43473.49890046296</v>
      </c>
      <c r="X4" s="90" t="s">
        <v>229</v>
      </c>
      <c r="Y4" s="86"/>
      <c r="Z4" s="86"/>
      <c r="AA4" s="92" t="s">
        <v>232</v>
      </c>
      <c r="AB4" s="86"/>
      <c r="AC4" s="86" t="b">
        <v>0</v>
      </c>
      <c r="AD4" s="86">
        <v>0</v>
      </c>
      <c r="AE4" s="92" t="s">
        <v>235</v>
      </c>
      <c r="AF4" s="86" t="b">
        <v>0</v>
      </c>
      <c r="AG4" s="86" t="s">
        <v>237</v>
      </c>
      <c r="AH4" s="86"/>
      <c r="AI4" s="92" t="s">
        <v>235</v>
      </c>
      <c r="AJ4" s="86" t="b">
        <v>0</v>
      </c>
      <c r="AK4" s="86">
        <v>8</v>
      </c>
      <c r="AL4" s="92" t="s">
        <v>231</v>
      </c>
      <c r="AM4" s="86" t="s">
        <v>238</v>
      </c>
      <c r="AN4" s="86" t="b">
        <v>0</v>
      </c>
      <c r="AO4" s="92" t="s">
        <v>231</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11</v>
      </c>
      <c r="BK4" s="52">
        <v>100</v>
      </c>
      <c r="BL4" s="51">
        <v>11</v>
      </c>
    </row>
    <row r="5" spans="1:64" ht="15">
      <c r="A5" s="84" t="s">
        <v>214</v>
      </c>
      <c r="B5" s="84" t="s">
        <v>215</v>
      </c>
      <c r="C5" s="53"/>
      <c r="D5" s="54"/>
      <c r="E5" s="65"/>
      <c r="F5" s="55"/>
      <c r="G5" s="53"/>
      <c r="H5" s="57"/>
      <c r="I5" s="56"/>
      <c r="J5" s="56"/>
      <c r="K5" s="36" t="s">
        <v>65</v>
      </c>
      <c r="L5" s="83">
        <v>5</v>
      </c>
      <c r="M5" s="83"/>
      <c r="N5" s="63"/>
      <c r="O5" s="86" t="s">
        <v>217</v>
      </c>
      <c r="P5" s="88">
        <v>43503.09255787037</v>
      </c>
      <c r="Q5" s="86" t="s">
        <v>220</v>
      </c>
      <c r="R5" s="86"/>
      <c r="S5" s="86"/>
      <c r="T5" s="86" t="s">
        <v>224</v>
      </c>
      <c r="U5" s="86"/>
      <c r="V5" s="90" t="s">
        <v>227</v>
      </c>
      <c r="W5" s="88">
        <v>43503.09255787037</v>
      </c>
      <c r="X5" s="90" t="s">
        <v>230</v>
      </c>
      <c r="Y5" s="86"/>
      <c r="Z5" s="86"/>
      <c r="AA5" s="92" t="s">
        <v>233</v>
      </c>
      <c r="AB5" s="92" t="s">
        <v>234</v>
      </c>
      <c r="AC5" s="86" t="b">
        <v>0</v>
      </c>
      <c r="AD5" s="86">
        <v>0</v>
      </c>
      <c r="AE5" s="92" t="s">
        <v>236</v>
      </c>
      <c r="AF5" s="86" t="b">
        <v>0</v>
      </c>
      <c r="AG5" s="86" t="s">
        <v>237</v>
      </c>
      <c r="AH5" s="86"/>
      <c r="AI5" s="92" t="s">
        <v>235</v>
      </c>
      <c r="AJ5" s="86" t="b">
        <v>0</v>
      </c>
      <c r="AK5" s="86">
        <v>0</v>
      </c>
      <c r="AL5" s="92" t="s">
        <v>235</v>
      </c>
      <c r="AM5" s="86" t="s">
        <v>239</v>
      </c>
      <c r="AN5" s="86" t="b">
        <v>0</v>
      </c>
      <c r="AO5" s="92" t="s">
        <v>234</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1</v>
      </c>
      <c r="BG5" s="52">
        <v>2.6315789473684212</v>
      </c>
      <c r="BH5" s="51">
        <v>0</v>
      </c>
      <c r="BI5" s="52">
        <v>0</v>
      </c>
      <c r="BJ5" s="51">
        <v>37</v>
      </c>
      <c r="BK5" s="52">
        <v>97.36842105263158</v>
      </c>
      <c r="BL5" s="51">
        <v>38</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3" r:id="rId1" display="https://endocrinedisruptorsaction.org/2017/09/18/pollution-is-colonialism/"/>
    <hyperlink ref="R4" r:id="rId2" display="https://endocrinedisruptorsaction.org/2017/09/18/pollution-is-colonialism/"/>
    <hyperlink ref="V3" r:id="rId3" display="http://pbs.twimg.com/profile_images/751170346796056576/i93pA7hd_normal.jpg"/>
    <hyperlink ref="V4" r:id="rId4" display="http://pbs.twimg.com/profile_images/539491315512123393/Nu5WK3s__normal.jpeg"/>
    <hyperlink ref="V5" r:id="rId5" display="http://pbs.twimg.com/profile_images/1042234179440787456/gWUNyPY8_normal.jpg"/>
    <hyperlink ref="X3" r:id="rId6" display="https://twitter.com/#!/edactiongroup/status/909878468766322688"/>
    <hyperlink ref="X4" r:id="rId7" display="https://twitter.com/#!/manyfeminists/status/1082607455400587264"/>
    <hyperlink ref="X5" r:id="rId8" display="https://twitter.com/#!/laurelfynes/status/1093331836820967424"/>
  </hyperlinks>
  <printOptions/>
  <pageMargins left="0.7" right="0.7" top="0.75" bottom="0.75" header="0.3" footer="0.3"/>
  <pageSetup horizontalDpi="600" verticalDpi="600" orientation="portrait" r:id="rId12"/>
  <legacyDrawing r:id="rId10"/>
  <tableParts>
    <tablePart r:id="rId1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v>
      </c>
      <c r="B1" s="13" t="s">
        <v>34</v>
      </c>
    </row>
    <row r="2" spans="1:2" ht="15">
      <c r="A2" s="124" t="s">
        <v>214</v>
      </c>
      <c r="B2" s="85">
        <v>0</v>
      </c>
    </row>
    <row r="3" spans="1:2" ht="15">
      <c r="A3" s="124" t="s">
        <v>215</v>
      </c>
      <c r="B3" s="85">
        <v>0</v>
      </c>
    </row>
    <row r="4" spans="1:2" ht="15">
      <c r="A4" s="124" t="s">
        <v>212</v>
      </c>
      <c r="B4" s="85">
        <v>0</v>
      </c>
    </row>
    <row r="5" spans="1:2" ht="15">
      <c r="A5" s="124" t="s">
        <v>213</v>
      </c>
      <c r="B5"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442</v>
      </c>
      <c r="B25" t="s">
        <v>441</v>
      </c>
    </row>
    <row r="26" spans="1:2" ht="15">
      <c r="A26" s="136">
        <v>42996.85770833334</v>
      </c>
      <c r="B26" s="3">
        <v>1</v>
      </c>
    </row>
    <row r="27" spans="1:2" ht="15">
      <c r="A27" s="136">
        <v>43473.49890046296</v>
      </c>
      <c r="B27" s="3">
        <v>1</v>
      </c>
    </row>
    <row r="28" spans="1:2" ht="15">
      <c r="A28" s="136">
        <v>43503.09255787037</v>
      </c>
      <c r="B28" s="3">
        <v>1</v>
      </c>
    </row>
    <row r="29" spans="1:2" ht="15">
      <c r="A29" s="136" t="s">
        <v>443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192</v>
      </c>
      <c r="AT2" s="13" t="s">
        <v>256</v>
      </c>
      <c r="AU2" s="13" t="s">
        <v>257</v>
      </c>
      <c r="AV2" s="13" t="s">
        <v>258</v>
      </c>
      <c r="AW2" s="13" t="s">
        <v>259</v>
      </c>
      <c r="AX2" s="13" t="s">
        <v>260</v>
      </c>
      <c r="AY2" s="13" t="s">
        <v>261</v>
      </c>
      <c r="AZ2" s="13" t="s">
        <v>332</v>
      </c>
      <c r="BA2" s="130" t="s">
        <v>398</v>
      </c>
      <c r="BB2" s="130" t="s">
        <v>399</v>
      </c>
      <c r="BC2" s="130" t="s">
        <v>400</v>
      </c>
      <c r="BD2" s="130" t="s">
        <v>401</v>
      </c>
      <c r="BE2" s="130" t="s">
        <v>402</v>
      </c>
      <c r="BF2" s="130" t="s">
        <v>403</v>
      </c>
      <c r="BG2" s="130" t="s">
        <v>404</v>
      </c>
      <c r="BH2" s="130" t="s">
        <v>408</v>
      </c>
      <c r="BI2" s="130" t="s">
        <v>409</v>
      </c>
      <c r="BJ2" s="130" t="s">
        <v>412</v>
      </c>
      <c r="BK2" s="130" t="s">
        <v>429</v>
      </c>
      <c r="BL2" s="130" t="s">
        <v>430</v>
      </c>
      <c r="BM2" s="130" t="s">
        <v>431</v>
      </c>
      <c r="BN2" s="130" t="s">
        <v>432</v>
      </c>
      <c r="BO2" s="130" t="s">
        <v>433</v>
      </c>
      <c r="BP2" s="130" t="s">
        <v>434</v>
      </c>
      <c r="BQ2" s="130" t="s">
        <v>435</v>
      </c>
      <c r="BR2" s="130" t="s">
        <v>436</v>
      </c>
      <c r="BS2" s="130" t="s">
        <v>438</v>
      </c>
      <c r="BT2" s="3"/>
      <c r="BU2" s="3"/>
    </row>
    <row r="3" spans="1:73" ht="15" customHeight="1">
      <c r="A3" s="50" t="s">
        <v>212</v>
      </c>
      <c r="B3" s="53"/>
      <c r="C3" s="53" t="s">
        <v>64</v>
      </c>
      <c r="D3" s="54">
        <v>629.3461538461538</v>
      </c>
      <c r="E3" s="55"/>
      <c r="F3" s="112" t="s">
        <v>225</v>
      </c>
      <c r="G3" s="53"/>
      <c r="H3" s="57" t="s">
        <v>212</v>
      </c>
      <c r="I3" s="56"/>
      <c r="J3" s="56"/>
      <c r="K3" s="114" t="s">
        <v>285</v>
      </c>
      <c r="L3" s="59">
        <v>1</v>
      </c>
      <c r="M3" s="60">
        <v>2550.102294921875</v>
      </c>
      <c r="N3" s="60">
        <v>7322.796875</v>
      </c>
      <c r="O3" s="58"/>
      <c r="P3" s="61"/>
      <c r="Q3" s="61"/>
      <c r="R3" s="51"/>
      <c r="S3" s="51">
        <v>2</v>
      </c>
      <c r="T3" s="51">
        <v>1</v>
      </c>
      <c r="U3" s="52">
        <v>0</v>
      </c>
      <c r="V3" s="52">
        <v>1</v>
      </c>
      <c r="W3" s="52">
        <v>0.618033</v>
      </c>
      <c r="X3" s="52">
        <v>1.298064</v>
      </c>
      <c r="Y3" s="52">
        <v>0</v>
      </c>
      <c r="Z3" s="52">
        <v>0</v>
      </c>
      <c r="AA3" s="62">
        <v>3</v>
      </c>
      <c r="AB3" s="62"/>
      <c r="AC3" s="63"/>
      <c r="AD3" s="85" t="s">
        <v>262</v>
      </c>
      <c r="AE3" s="85">
        <v>1725</v>
      </c>
      <c r="AF3" s="85">
        <v>306</v>
      </c>
      <c r="AG3" s="85">
        <v>91</v>
      </c>
      <c r="AH3" s="85">
        <v>77</v>
      </c>
      <c r="AI3" s="85">
        <v>-14400</v>
      </c>
      <c r="AJ3" s="85" t="s">
        <v>266</v>
      </c>
      <c r="AK3" s="85" t="s">
        <v>269</v>
      </c>
      <c r="AL3" s="89" t="s">
        <v>272</v>
      </c>
      <c r="AM3" s="85" t="s">
        <v>273</v>
      </c>
      <c r="AN3" s="87">
        <v>42524.685069444444</v>
      </c>
      <c r="AO3" s="89" t="s">
        <v>274</v>
      </c>
      <c r="AP3" s="85" t="b">
        <v>0</v>
      </c>
      <c r="AQ3" s="85" t="b">
        <v>0</v>
      </c>
      <c r="AR3" s="85" t="b">
        <v>0</v>
      </c>
      <c r="AS3" s="85" t="s">
        <v>237</v>
      </c>
      <c r="AT3" s="85">
        <v>7</v>
      </c>
      <c r="AU3" s="89" t="s">
        <v>277</v>
      </c>
      <c r="AV3" s="85" t="b">
        <v>0</v>
      </c>
      <c r="AW3" s="85" t="s">
        <v>280</v>
      </c>
      <c r="AX3" s="89" t="s">
        <v>281</v>
      </c>
      <c r="AY3" s="85" t="s">
        <v>66</v>
      </c>
      <c r="AZ3" s="85" t="str">
        <f>REPLACE(INDEX(GroupVertices[Group],MATCH(Vertices[[#This Row],[Vertex]],GroupVertices[Vertex],0)),1,1,"")</f>
        <v>2</v>
      </c>
      <c r="BA3" s="51" t="s">
        <v>221</v>
      </c>
      <c r="BB3" s="51" t="s">
        <v>221</v>
      </c>
      <c r="BC3" s="51" t="s">
        <v>222</v>
      </c>
      <c r="BD3" s="51" t="s">
        <v>222</v>
      </c>
      <c r="BE3" s="51" t="s">
        <v>223</v>
      </c>
      <c r="BF3" s="51" t="s">
        <v>223</v>
      </c>
      <c r="BG3" s="131" t="s">
        <v>405</v>
      </c>
      <c r="BH3" s="131" t="s">
        <v>405</v>
      </c>
      <c r="BI3" s="131" t="s">
        <v>383</v>
      </c>
      <c r="BJ3" s="131" t="s">
        <v>383</v>
      </c>
      <c r="BK3" s="131">
        <v>0</v>
      </c>
      <c r="BL3" s="134">
        <v>0</v>
      </c>
      <c r="BM3" s="131">
        <v>0</v>
      </c>
      <c r="BN3" s="134">
        <v>0</v>
      </c>
      <c r="BO3" s="131">
        <v>0</v>
      </c>
      <c r="BP3" s="134">
        <v>0</v>
      </c>
      <c r="BQ3" s="131">
        <v>9</v>
      </c>
      <c r="BR3" s="134">
        <v>100</v>
      </c>
      <c r="BS3" s="131">
        <v>9</v>
      </c>
      <c r="BT3" s="3"/>
      <c r="BU3" s="3"/>
    </row>
    <row r="4" spans="1:76" ht="15">
      <c r="A4" s="14" t="s">
        <v>213</v>
      </c>
      <c r="B4" s="15"/>
      <c r="C4" s="15" t="s">
        <v>64</v>
      </c>
      <c r="D4" s="93">
        <v>162</v>
      </c>
      <c r="E4" s="81"/>
      <c r="F4" s="112" t="s">
        <v>226</v>
      </c>
      <c r="G4" s="15"/>
      <c r="H4" s="16" t="s">
        <v>213</v>
      </c>
      <c r="I4" s="66"/>
      <c r="J4" s="66"/>
      <c r="K4" s="114" t="s">
        <v>286</v>
      </c>
      <c r="L4" s="94">
        <v>1</v>
      </c>
      <c r="M4" s="95">
        <v>2550.102294921875</v>
      </c>
      <c r="N4" s="95">
        <v>2676.202880859375</v>
      </c>
      <c r="O4" s="77"/>
      <c r="P4" s="96"/>
      <c r="Q4" s="96"/>
      <c r="R4" s="97"/>
      <c r="S4" s="51">
        <v>0</v>
      </c>
      <c r="T4" s="51">
        <v>1</v>
      </c>
      <c r="U4" s="52">
        <v>0</v>
      </c>
      <c r="V4" s="52">
        <v>1</v>
      </c>
      <c r="W4" s="52">
        <v>0.381965</v>
      </c>
      <c r="X4" s="52">
        <v>0.701664</v>
      </c>
      <c r="Y4" s="52">
        <v>0</v>
      </c>
      <c r="Z4" s="52">
        <v>0</v>
      </c>
      <c r="AA4" s="82">
        <v>4</v>
      </c>
      <c r="AB4" s="82"/>
      <c r="AC4" s="98"/>
      <c r="AD4" s="85" t="s">
        <v>263</v>
      </c>
      <c r="AE4" s="85">
        <v>293</v>
      </c>
      <c r="AF4" s="85">
        <v>277</v>
      </c>
      <c r="AG4" s="85">
        <v>5354</v>
      </c>
      <c r="AH4" s="85">
        <v>50</v>
      </c>
      <c r="AI4" s="85"/>
      <c r="AJ4" s="85"/>
      <c r="AK4" s="85"/>
      <c r="AL4" s="85"/>
      <c r="AM4" s="85"/>
      <c r="AN4" s="87">
        <v>41963.74549768519</v>
      </c>
      <c r="AO4" s="85"/>
      <c r="AP4" s="85" t="b">
        <v>1</v>
      </c>
      <c r="AQ4" s="85" t="b">
        <v>0</v>
      </c>
      <c r="AR4" s="85" t="b">
        <v>0</v>
      </c>
      <c r="AS4" s="85" t="s">
        <v>237</v>
      </c>
      <c r="AT4" s="85">
        <v>3</v>
      </c>
      <c r="AU4" s="89" t="s">
        <v>277</v>
      </c>
      <c r="AV4" s="85" t="b">
        <v>0</v>
      </c>
      <c r="AW4" s="85" t="s">
        <v>280</v>
      </c>
      <c r="AX4" s="89" t="s">
        <v>282</v>
      </c>
      <c r="AY4" s="85" t="s">
        <v>66</v>
      </c>
      <c r="AZ4" s="85" t="str">
        <f>REPLACE(INDEX(GroupVertices[Group],MATCH(Vertices[[#This Row],[Vertex]],GroupVertices[Vertex],0)),1,1,"")</f>
        <v>2</v>
      </c>
      <c r="BA4" s="51" t="s">
        <v>221</v>
      </c>
      <c r="BB4" s="51" t="s">
        <v>221</v>
      </c>
      <c r="BC4" s="51" t="s">
        <v>222</v>
      </c>
      <c r="BD4" s="51" t="s">
        <v>222</v>
      </c>
      <c r="BE4" s="51" t="s">
        <v>223</v>
      </c>
      <c r="BF4" s="51" t="s">
        <v>223</v>
      </c>
      <c r="BG4" s="131" t="s">
        <v>406</v>
      </c>
      <c r="BH4" s="131" t="s">
        <v>406</v>
      </c>
      <c r="BI4" s="131" t="s">
        <v>410</v>
      </c>
      <c r="BJ4" s="131" t="s">
        <v>410</v>
      </c>
      <c r="BK4" s="131">
        <v>0</v>
      </c>
      <c r="BL4" s="134">
        <v>0</v>
      </c>
      <c r="BM4" s="131">
        <v>0</v>
      </c>
      <c r="BN4" s="134">
        <v>0</v>
      </c>
      <c r="BO4" s="131">
        <v>0</v>
      </c>
      <c r="BP4" s="134">
        <v>0</v>
      </c>
      <c r="BQ4" s="131">
        <v>11</v>
      </c>
      <c r="BR4" s="134">
        <v>100</v>
      </c>
      <c r="BS4" s="131">
        <v>11</v>
      </c>
      <c r="BT4" s="2"/>
      <c r="BU4" s="3"/>
      <c r="BV4" s="3"/>
      <c r="BW4" s="3"/>
      <c r="BX4" s="3"/>
    </row>
    <row r="5" spans="1:76" ht="15">
      <c r="A5" s="14" t="s">
        <v>214</v>
      </c>
      <c r="B5" s="15"/>
      <c r="C5" s="15" t="s">
        <v>64</v>
      </c>
      <c r="D5" s="93">
        <v>1000</v>
      </c>
      <c r="E5" s="81"/>
      <c r="F5" s="112" t="s">
        <v>227</v>
      </c>
      <c r="G5" s="15"/>
      <c r="H5" s="16" t="s">
        <v>214</v>
      </c>
      <c r="I5" s="66"/>
      <c r="J5" s="66"/>
      <c r="K5" s="114" t="s">
        <v>287</v>
      </c>
      <c r="L5" s="94">
        <v>1</v>
      </c>
      <c r="M5" s="95">
        <v>7452.14599609375</v>
      </c>
      <c r="N5" s="95">
        <v>2676.202880859375</v>
      </c>
      <c r="O5" s="77"/>
      <c r="P5" s="96"/>
      <c r="Q5" s="96"/>
      <c r="R5" s="97"/>
      <c r="S5" s="51">
        <v>0</v>
      </c>
      <c r="T5" s="51">
        <v>1</v>
      </c>
      <c r="U5" s="52">
        <v>0</v>
      </c>
      <c r="V5" s="52">
        <v>1</v>
      </c>
      <c r="W5" s="52">
        <v>1E-06</v>
      </c>
      <c r="X5" s="52">
        <v>0.999864</v>
      </c>
      <c r="Y5" s="52">
        <v>0</v>
      </c>
      <c r="Z5" s="52">
        <v>0</v>
      </c>
      <c r="AA5" s="82">
        <v>5</v>
      </c>
      <c r="AB5" s="82"/>
      <c r="AC5" s="98"/>
      <c r="AD5" s="85" t="s">
        <v>264</v>
      </c>
      <c r="AE5" s="85">
        <v>3660</v>
      </c>
      <c r="AF5" s="85">
        <v>6170</v>
      </c>
      <c r="AG5" s="85">
        <v>40364</v>
      </c>
      <c r="AH5" s="85">
        <v>73800</v>
      </c>
      <c r="AI5" s="85"/>
      <c r="AJ5" s="85" t="s">
        <v>267</v>
      </c>
      <c r="AK5" s="85" t="s">
        <v>270</v>
      </c>
      <c r="AL5" s="85"/>
      <c r="AM5" s="85"/>
      <c r="AN5" s="87">
        <v>41160.83783564815</v>
      </c>
      <c r="AO5" s="89" t="s">
        <v>275</v>
      </c>
      <c r="AP5" s="85" t="b">
        <v>0</v>
      </c>
      <c r="AQ5" s="85" t="b">
        <v>0</v>
      </c>
      <c r="AR5" s="85" t="b">
        <v>1</v>
      </c>
      <c r="AS5" s="85" t="s">
        <v>237</v>
      </c>
      <c r="AT5" s="85">
        <v>143</v>
      </c>
      <c r="AU5" s="89" t="s">
        <v>278</v>
      </c>
      <c r="AV5" s="85" t="b">
        <v>0</v>
      </c>
      <c r="AW5" s="85" t="s">
        <v>280</v>
      </c>
      <c r="AX5" s="89" t="s">
        <v>283</v>
      </c>
      <c r="AY5" s="85" t="s">
        <v>66</v>
      </c>
      <c r="AZ5" s="85" t="str">
        <f>REPLACE(INDEX(GroupVertices[Group],MATCH(Vertices[[#This Row],[Vertex]],GroupVertices[Vertex],0)),1,1,"")</f>
        <v>1</v>
      </c>
      <c r="BA5" s="51"/>
      <c r="BB5" s="51"/>
      <c r="BC5" s="51"/>
      <c r="BD5" s="51"/>
      <c r="BE5" s="51" t="s">
        <v>224</v>
      </c>
      <c r="BF5" s="51" t="s">
        <v>224</v>
      </c>
      <c r="BG5" s="131" t="s">
        <v>407</v>
      </c>
      <c r="BH5" s="131" t="s">
        <v>407</v>
      </c>
      <c r="BI5" s="131" t="s">
        <v>411</v>
      </c>
      <c r="BJ5" s="131" t="s">
        <v>411</v>
      </c>
      <c r="BK5" s="131">
        <v>0</v>
      </c>
      <c r="BL5" s="134">
        <v>0</v>
      </c>
      <c r="BM5" s="131">
        <v>1</v>
      </c>
      <c r="BN5" s="134">
        <v>2.6315789473684212</v>
      </c>
      <c r="BO5" s="131">
        <v>0</v>
      </c>
      <c r="BP5" s="134">
        <v>0</v>
      </c>
      <c r="BQ5" s="131">
        <v>37</v>
      </c>
      <c r="BR5" s="134">
        <v>97.36842105263158</v>
      </c>
      <c r="BS5" s="131">
        <v>38</v>
      </c>
      <c r="BT5" s="2"/>
      <c r="BU5" s="3"/>
      <c r="BV5" s="3"/>
      <c r="BW5" s="3"/>
      <c r="BX5" s="3"/>
    </row>
    <row r="6" spans="1:76" ht="15">
      <c r="A6" s="99" t="s">
        <v>215</v>
      </c>
      <c r="B6" s="100"/>
      <c r="C6" s="100" t="s">
        <v>64</v>
      </c>
      <c r="D6" s="101">
        <v>1000</v>
      </c>
      <c r="E6" s="102"/>
      <c r="F6" s="113" t="s">
        <v>279</v>
      </c>
      <c r="G6" s="100"/>
      <c r="H6" s="103" t="s">
        <v>215</v>
      </c>
      <c r="I6" s="104"/>
      <c r="J6" s="104"/>
      <c r="K6" s="115" t="s">
        <v>288</v>
      </c>
      <c r="L6" s="105">
        <v>1</v>
      </c>
      <c r="M6" s="106">
        <v>7452.14599609375</v>
      </c>
      <c r="N6" s="106">
        <v>7322.796875</v>
      </c>
      <c r="O6" s="107"/>
      <c r="P6" s="108"/>
      <c r="Q6" s="108"/>
      <c r="R6" s="109"/>
      <c r="S6" s="51">
        <v>1</v>
      </c>
      <c r="T6" s="51">
        <v>0</v>
      </c>
      <c r="U6" s="52">
        <v>0</v>
      </c>
      <c r="V6" s="52">
        <v>1</v>
      </c>
      <c r="W6" s="52">
        <v>1E-06</v>
      </c>
      <c r="X6" s="52">
        <v>0.999864</v>
      </c>
      <c r="Y6" s="52">
        <v>0</v>
      </c>
      <c r="Z6" s="52">
        <v>0</v>
      </c>
      <c r="AA6" s="110">
        <v>6</v>
      </c>
      <c r="AB6" s="110"/>
      <c r="AC6" s="111"/>
      <c r="AD6" s="85" t="s">
        <v>265</v>
      </c>
      <c r="AE6" s="85">
        <v>371</v>
      </c>
      <c r="AF6" s="85">
        <v>329</v>
      </c>
      <c r="AG6" s="85">
        <v>1616</v>
      </c>
      <c r="AH6" s="85">
        <v>476</v>
      </c>
      <c r="AI6" s="85"/>
      <c r="AJ6" s="85" t="s">
        <v>268</v>
      </c>
      <c r="AK6" s="85" t="s">
        <v>271</v>
      </c>
      <c r="AL6" s="85"/>
      <c r="AM6" s="85"/>
      <c r="AN6" s="87">
        <v>41022.85590277778</v>
      </c>
      <c r="AO6" s="89" t="s">
        <v>276</v>
      </c>
      <c r="AP6" s="85" t="b">
        <v>1</v>
      </c>
      <c r="AQ6" s="85" t="b">
        <v>0</v>
      </c>
      <c r="AR6" s="85" t="b">
        <v>0</v>
      </c>
      <c r="AS6" s="85" t="s">
        <v>237</v>
      </c>
      <c r="AT6" s="85">
        <v>6</v>
      </c>
      <c r="AU6" s="89" t="s">
        <v>277</v>
      </c>
      <c r="AV6" s="85" t="b">
        <v>0</v>
      </c>
      <c r="AW6" s="85" t="s">
        <v>280</v>
      </c>
      <c r="AX6" s="89" t="s">
        <v>284</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t.co/ujHlvrbkGO"/>
    <hyperlink ref="AO3" r:id="rId2" display="https://pbs.twimg.com/profile_banners/738768834467889153/1467928025"/>
    <hyperlink ref="AO5" r:id="rId3" display="https://pbs.twimg.com/profile_banners/811613611/1413760136"/>
    <hyperlink ref="AO6" r:id="rId4" display="https://pbs.twimg.com/profile_banners/561529467/1501528730"/>
    <hyperlink ref="AU3" r:id="rId5" display="http://abs.twimg.com/images/themes/theme1/bg.png"/>
    <hyperlink ref="AU4" r:id="rId6" display="http://abs.twimg.com/images/themes/theme1/bg.png"/>
    <hyperlink ref="AU5" r:id="rId7" display="http://abs.twimg.com/images/themes/theme2/bg.gif"/>
    <hyperlink ref="AU6" r:id="rId8" display="http://abs.twimg.com/images/themes/theme1/bg.png"/>
    <hyperlink ref="F3" r:id="rId9" display="http://pbs.twimg.com/profile_images/751170346796056576/i93pA7hd_normal.jpg"/>
    <hyperlink ref="F4" r:id="rId10" display="http://pbs.twimg.com/profile_images/539491315512123393/Nu5WK3s__normal.jpeg"/>
    <hyperlink ref="F5" r:id="rId11" display="http://pbs.twimg.com/profile_images/1042234179440787456/gWUNyPY8_normal.jpg"/>
    <hyperlink ref="F6" r:id="rId12" display="http://pbs.twimg.com/profile_images/892102263589806080/MBrra5Nd_normal.jpg"/>
    <hyperlink ref="AX3" r:id="rId13" display="https://twitter.com/edactiongroup"/>
    <hyperlink ref="AX4" r:id="rId14" display="https://twitter.com/manyfeminists"/>
    <hyperlink ref="AX5" r:id="rId15" display="https://twitter.com/laurelfynes"/>
    <hyperlink ref="AX6" r:id="rId16" display="https://twitter.com/amysmith67594"/>
  </hyperlinks>
  <printOptions/>
  <pageMargins left="0.7" right="0.7" top="0.75" bottom="0.75" header="0.3" footer="0.3"/>
  <pageSetup horizontalDpi="600" verticalDpi="600" orientation="portrait" r:id="rId20"/>
  <legacyDrawing r:id="rId18"/>
  <tableParts>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349</v>
      </c>
      <c r="Z2" s="13" t="s">
        <v>353</v>
      </c>
      <c r="AA2" s="13" t="s">
        <v>358</v>
      </c>
      <c r="AB2" s="13" t="s">
        <v>372</v>
      </c>
      <c r="AC2" s="13" t="s">
        <v>382</v>
      </c>
      <c r="AD2" s="13" t="s">
        <v>390</v>
      </c>
      <c r="AE2" s="13" t="s">
        <v>391</v>
      </c>
      <c r="AF2" s="13" t="s">
        <v>395</v>
      </c>
      <c r="AG2" s="67" t="s">
        <v>429</v>
      </c>
      <c r="AH2" s="67" t="s">
        <v>430</v>
      </c>
      <c r="AI2" s="67" t="s">
        <v>431</v>
      </c>
      <c r="AJ2" s="67" t="s">
        <v>432</v>
      </c>
      <c r="AK2" s="67" t="s">
        <v>433</v>
      </c>
      <c r="AL2" s="67" t="s">
        <v>434</v>
      </c>
      <c r="AM2" s="67" t="s">
        <v>435</v>
      </c>
      <c r="AN2" s="67" t="s">
        <v>436</v>
      </c>
      <c r="AO2" s="67" t="s">
        <v>439</v>
      </c>
    </row>
    <row r="3" spans="1:41" ht="15">
      <c r="A3" s="125" t="s">
        <v>328</v>
      </c>
      <c r="B3" s="126" t="s">
        <v>330</v>
      </c>
      <c r="C3" s="126" t="s">
        <v>56</v>
      </c>
      <c r="D3" s="117"/>
      <c r="E3" s="116"/>
      <c r="F3" s="118" t="s">
        <v>328</v>
      </c>
      <c r="G3" s="119"/>
      <c r="H3" s="119"/>
      <c r="I3" s="120">
        <v>3</v>
      </c>
      <c r="J3" s="121"/>
      <c r="K3" s="51">
        <v>2</v>
      </c>
      <c r="L3" s="51">
        <v>1</v>
      </c>
      <c r="M3" s="51">
        <v>0</v>
      </c>
      <c r="N3" s="51">
        <v>1</v>
      </c>
      <c r="O3" s="51">
        <v>0</v>
      </c>
      <c r="P3" s="52">
        <v>0</v>
      </c>
      <c r="Q3" s="52">
        <v>0</v>
      </c>
      <c r="R3" s="51">
        <v>1</v>
      </c>
      <c r="S3" s="51">
        <v>0</v>
      </c>
      <c r="T3" s="51">
        <v>2</v>
      </c>
      <c r="U3" s="51">
        <v>1</v>
      </c>
      <c r="V3" s="51">
        <v>1</v>
      </c>
      <c r="W3" s="52">
        <v>0.5</v>
      </c>
      <c r="X3" s="52">
        <v>0.5</v>
      </c>
      <c r="Y3" s="85"/>
      <c r="Z3" s="85"/>
      <c r="AA3" s="85" t="s">
        <v>224</v>
      </c>
      <c r="AB3" s="91" t="s">
        <v>235</v>
      </c>
      <c r="AC3" s="91" t="s">
        <v>235</v>
      </c>
      <c r="AD3" s="91" t="s">
        <v>215</v>
      </c>
      <c r="AE3" s="91"/>
      <c r="AF3" s="91" t="s">
        <v>396</v>
      </c>
      <c r="AG3" s="131">
        <v>0</v>
      </c>
      <c r="AH3" s="134">
        <v>0</v>
      </c>
      <c r="AI3" s="131">
        <v>1</v>
      </c>
      <c r="AJ3" s="134">
        <v>2.6315789473684212</v>
      </c>
      <c r="AK3" s="131">
        <v>0</v>
      </c>
      <c r="AL3" s="134">
        <v>0</v>
      </c>
      <c r="AM3" s="131">
        <v>37</v>
      </c>
      <c r="AN3" s="134">
        <v>97.36842105263158</v>
      </c>
      <c r="AO3" s="131">
        <v>38</v>
      </c>
    </row>
    <row r="4" spans="1:41" ht="15">
      <c r="A4" s="125" t="s">
        <v>329</v>
      </c>
      <c r="B4" s="126" t="s">
        <v>331</v>
      </c>
      <c r="C4" s="126" t="s">
        <v>56</v>
      </c>
      <c r="D4" s="122"/>
      <c r="E4" s="100"/>
      <c r="F4" s="103" t="s">
        <v>445</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t="s">
        <v>221</v>
      </c>
      <c r="Z4" s="85" t="s">
        <v>222</v>
      </c>
      <c r="AA4" s="85" t="s">
        <v>223</v>
      </c>
      <c r="AB4" s="91" t="s">
        <v>373</v>
      </c>
      <c r="AC4" s="91" t="s">
        <v>383</v>
      </c>
      <c r="AD4" s="91"/>
      <c r="AE4" s="91" t="s">
        <v>212</v>
      </c>
      <c r="AF4" s="91" t="s">
        <v>397</v>
      </c>
      <c r="AG4" s="131">
        <v>0</v>
      </c>
      <c r="AH4" s="134">
        <v>0</v>
      </c>
      <c r="AI4" s="131">
        <v>0</v>
      </c>
      <c r="AJ4" s="134">
        <v>0</v>
      </c>
      <c r="AK4" s="131">
        <v>0</v>
      </c>
      <c r="AL4" s="134">
        <v>0</v>
      </c>
      <c r="AM4" s="131">
        <v>20</v>
      </c>
      <c r="AN4" s="134">
        <v>100</v>
      </c>
      <c r="AO4" s="131">
        <v>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328</v>
      </c>
      <c r="B2" s="91" t="s">
        <v>214</v>
      </c>
      <c r="C2" s="85">
        <f>VLOOKUP(GroupVertices[[#This Row],[Vertex]],Vertices[],MATCH("ID",Vertices[[#Headers],[Vertex]:[Vertex Content Word Count]],0),FALSE)</f>
        <v>5</v>
      </c>
    </row>
    <row r="3" spans="1:3" ht="15">
      <c r="A3" s="85" t="s">
        <v>328</v>
      </c>
      <c r="B3" s="91" t="s">
        <v>215</v>
      </c>
      <c r="C3" s="85">
        <f>VLOOKUP(GroupVertices[[#This Row],[Vertex]],Vertices[],MATCH("ID",Vertices[[#Headers],[Vertex]:[Vertex Content Word Count]],0),FALSE)</f>
        <v>6</v>
      </c>
    </row>
    <row r="4" spans="1:3" ht="15">
      <c r="A4" s="85" t="s">
        <v>329</v>
      </c>
      <c r="B4" s="91" t="s">
        <v>213</v>
      </c>
      <c r="C4" s="85">
        <f>VLOOKUP(GroupVertices[[#This Row],[Vertex]],Vertices[],MATCH("ID",Vertices[[#Headers],[Vertex]:[Vertex Content Word Count]],0),FALSE)</f>
        <v>4</v>
      </c>
    </row>
    <row r="5" spans="1:3" ht="15">
      <c r="A5" s="85" t="s">
        <v>329</v>
      </c>
      <c r="B5" s="91" t="s">
        <v>212</v>
      </c>
      <c r="C5"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338</v>
      </c>
      <c r="B2" s="36" t="s">
        <v>289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1</v>
      </c>
      <c r="M3" s="42">
        <f>COUNTIF(Vertices[Closeness Centrality],"&gt;= "&amp;L3)-COUNTIF(Vertices[Closeness Centrality],"&gt;="&amp;L4)</f>
        <v>0</v>
      </c>
      <c r="N3" s="41">
        <f aca="true" t="shared" si="6" ref="N3:N26">N2+($N$57-$N$2)/BinDivisor</f>
        <v>0.011237945454545454</v>
      </c>
      <c r="O3" s="42">
        <f>COUNTIF(Vertices[Eigenvector Centrality],"&gt;= "&amp;N3)-COUNTIF(Vertices[Eigenvector Centrality],"&gt;="&amp;N4)</f>
        <v>0</v>
      </c>
      <c r="P3" s="41">
        <f aca="true" t="shared" si="7" ref="P3:P26">P2+($P$57-$P$2)/BinDivisor</f>
        <v>0.7125076363636363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0.07272727272727272</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0.02247489090909091</v>
      </c>
      <c r="O4" s="40">
        <f>COUNTIF(Vertices[Eigenvector Centrality],"&gt;= "&amp;N4)-COUNTIF(Vertices[Eigenvector Centrality],"&gt;="&amp;N5)</f>
        <v>0</v>
      </c>
      <c r="P4" s="39">
        <f t="shared" si="7"/>
        <v>0.7233512727272727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0.033711836363636366</v>
      </c>
      <c r="O5" s="42">
        <f>COUNTIF(Vertices[Eigenvector Centrality],"&gt;= "&amp;N5)-COUNTIF(Vertices[Eigenvector Centrality],"&gt;="&amp;N6)</f>
        <v>0</v>
      </c>
      <c r="P5" s="41">
        <f t="shared" si="7"/>
        <v>0.7341949090909091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0.04494878181818182</v>
      </c>
      <c r="O6" s="40">
        <f>COUNTIF(Vertices[Eigenvector Centrality],"&gt;= "&amp;N6)-COUNTIF(Vertices[Eigenvector Centrality],"&gt;="&amp;N7)</f>
        <v>0</v>
      </c>
      <c r="P6" s="39">
        <f t="shared" si="7"/>
        <v>0.7450385454545455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0.056185727272727276</v>
      </c>
      <c r="O7" s="42">
        <f>COUNTIF(Vertices[Eigenvector Centrality],"&gt;= "&amp;N7)-COUNTIF(Vertices[Eigenvector Centrality],"&gt;="&amp;N8)</f>
        <v>0</v>
      </c>
      <c r="P7" s="41">
        <f t="shared" si="7"/>
        <v>0.7558821818181819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0.2181818181818182</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0.06742267272727273</v>
      </c>
      <c r="O8" s="40">
        <f>COUNTIF(Vertices[Eigenvector Centrality],"&gt;= "&amp;N8)-COUNTIF(Vertices[Eigenvector Centrality],"&gt;="&amp;N9)</f>
        <v>0</v>
      </c>
      <c r="P8" s="39">
        <f t="shared" si="7"/>
        <v>0.7667258181818183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0.07865961818181819</v>
      </c>
      <c r="O9" s="42">
        <f>COUNTIF(Vertices[Eigenvector Centrality],"&gt;= "&amp;N9)-COUNTIF(Vertices[Eigenvector Centrality],"&gt;="&amp;N10)</f>
        <v>0</v>
      </c>
      <c r="P9" s="41">
        <f t="shared" si="7"/>
        <v>0.7775694545454547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339</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0.08989656363636364</v>
      </c>
      <c r="O10" s="40">
        <f>COUNTIF(Vertices[Eigenvector Centrality],"&gt;= "&amp;N10)-COUNTIF(Vertices[Eigenvector Centrality],"&gt;="&amp;N11)</f>
        <v>0</v>
      </c>
      <c r="P10" s="39">
        <f t="shared" si="7"/>
        <v>0.7884130909090911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0.1011335090909091</v>
      </c>
      <c r="O11" s="42">
        <f>COUNTIF(Vertices[Eigenvector Centrality],"&gt;= "&amp;N11)-COUNTIF(Vertices[Eigenvector Centrality],"&gt;="&amp;N12)</f>
        <v>0</v>
      </c>
      <c r="P11" s="41">
        <f t="shared" si="7"/>
        <v>0.7992567272727275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0.11237045454545455</v>
      </c>
      <c r="O12" s="40">
        <f>COUNTIF(Vertices[Eigenvector Centrality],"&gt;= "&amp;N12)-COUNTIF(Vertices[Eigenvector Centrality],"&gt;="&amp;N13)</f>
        <v>0</v>
      </c>
      <c r="P12" s="39">
        <f t="shared" si="7"/>
        <v>0.8101003636363638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216</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0.1236074</v>
      </c>
      <c r="O13" s="42">
        <f>COUNTIF(Vertices[Eigenvector Centrality],"&gt;= "&amp;N13)-COUNTIF(Vertices[Eigenvector Centrality],"&gt;="&amp;N14)</f>
        <v>0</v>
      </c>
      <c r="P13" s="41">
        <f t="shared" si="7"/>
        <v>0.8209440000000002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0.43636363636363645</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0.13484434545454546</v>
      </c>
      <c r="O14" s="40">
        <f>COUNTIF(Vertices[Eigenvector Centrality],"&gt;= "&amp;N14)-COUNTIF(Vertices[Eigenvector Centrality],"&gt;="&amp;N15)</f>
        <v>0</v>
      </c>
      <c r="P14" s="39">
        <f t="shared" si="7"/>
        <v>0.8317876363636366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0.14608129090909092</v>
      </c>
      <c r="O15" s="42">
        <f>COUNTIF(Vertices[Eigenvector Centrality],"&gt;= "&amp;N15)-COUNTIF(Vertices[Eigenvector Centrality],"&gt;="&amp;N16)</f>
        <v>0</v>
      </c>
      <c r="P15" s="41">
        <f t="shared" si="7"/>
        <v>0.842631272727273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0.5090909090909091</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0.15731823636363637</v>
      </c>
      <c r="O16" s="40">
        <f>COUNTIF(Vertices[Eigenvector Centrality],"&gt;= "&amp;N16)-COUNTIF(Vertices[Eigenvector Centrality],"&gt;="&amp;N17)</f>
        <v>0</v>
      </c>
      <c r="P16" s="39">
        <f t="shared" si="7"/>
        <v>0.8534749090909094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0.16855518181818183</v>
      </c>
      <c r="O17" s="42">
        <f>COUNTIF(Vertices[Eigenvector Centrality],"&gt;= "&amp;N17)-COUNTIF(Vertices[Eigenvector Centrality],"&gt;="&amp;N18)</f>
        <v>0</v>
      </c>
      <c r="P17" s="41">
        <f t="shared" si="7"/>
        <v>0.8643185454545458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0.17979212727272728</v>
      </c>
      <c r="O18" s="40">
        <f>COUNTIF(Vertices[Eigenvector Centrality],"&gt;= "&amp;N18)-COUNTIF(Vertices[Eigenvector Centrality],"&gt;="&amp;N19)</f>
        <v>0</v>
      </c>
      <c r="P18" s="39">
        <f t="shared" si="7"/>
        <v>0.8751621818181822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0.19102907272727274</v>
      </c>
      <c r="O19" s="42">
        <f>COUNTIF(Vertices[Eigenvector Centrality],"&gt;= "&amp;N19)-COUNTIF(Vertices[Eigenvector Centrality],"&gt;="&amp;N20)</f>
        <v>0</v>
      </c>
      <c r="P19" s="41">
        <f t="shared" si="7"/>
        <v>0.8860058181818186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0.2022660181818182</v>
      </c>
      <c r="O20" s="40">
        <f>COUNTIF(Vertices[Eigenvector Centrality],"&gt;= "&amp;N20)-COUNTIF(Vertices[Eigenvector Centrality],"&gt;="&amp;N21)</f>
        <v>0</v>
      </c>
      <c r="P20" s="39">
        <f t="shared" si="7"/>
        <v>0.896849454545455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0.690909090909091</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0.21350296363636365</v>
      </c>
      <c r="O21" s="42">
        <f>COUNTIF(Vertices[Eigenvector Centrality],"&gt;= "&amp;N21)-COUNTIF(Vertices[Eigenvector Centrality],"&gt;="&amp;N22)</f>
        <v>0</v>
      </c>
      <c r="P21" s="41">
        <f t="shared" si="7"/>
        <v>0.9076930909090913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0.7272727272727274</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0.2247399090909091</v>
      </c>
      <c r="O22" s="40">
        <f>COUNTIF(Vertices[Eigenvector Centrality],"&gt;= "&amp;N22)-COUNTIF(Vertices[Eigenvector Centrality],"&gt;="&amp;N23)</f>
        <v>0</v>
      </c>
      <c r="P22" s="39">
        <f t="shared" si="7"/>
        <v>0.9185367272727277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0.7636363636363638</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0.23597685454545456</v>
      </c>
      <c r="O23" s="42">
        <f>COUNTIF(Vertices[Eigenvector Centrality],"&gt;= "&amp;N23)-COUNTIF(Vertices[Eigenvector Centrality],"&gt;="&amp;N24)</f>
        <v>0</v>
      </c>
      <c r="P23" s="41">
        <f t="shared" si="7"/>
        <v>0.9293803636363641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0.2472138</v>
      </c>
      <c r="O24" s="40">
        <f>COUNTIF(Vertices[Eigenvector Centrality],"&gt;= "&amp;N24)-COUNTIF(Vertices[Eigenvector Centrality],"&gt;="&amp;N25)</f>
        <v>0</v>
      </c>
      <c r="P24" s="39">
        <f t="shared" si="7"/>
        <v>0.9402240000000005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0.2584507454545455</v>
      </c>
      <c r="O25" s="42">
        <f>COUNTIF(Vertices[Eigenvector Centrality],"&gt;= "&amp;N25)-COUNTIF(Vertices[Eigenvector Centrality],"&gt;="&amp;N26)</f>
        <v>0</v>
      </c>
      <c r="P25" s="41">
        <f t="shared" si="7"/>
        <v>0.9510676363636369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0.8727272727272729</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1</v>
      </c>
      <c r="M26" s="40">
        <f>COUNTIF(Vertices[Closeness Centrality],"&gt;= "&amp;L26)-COUNTIF(Vertices[Closeness Centrality],"&gt;="&amp;L28)</f>
        <v>0</v>
      </c>
      <c r="N26" s="39">
        <f t="shared" si="6"/>
        <v>0.26968769090909095</v>
      </c>
      <c r="O26" s="40">
        <f>COUNTIF(Vertices[Eigenvector Centrality],"&gt;= "&amp;N26)-COUNTIF(Vertices[Eigenvector Centrality],"&gt;="&amp;N28)</f>
        <v>0</v>
      </c>
      <c r="P26" s="39">
        <f t="shared" si="7"/>
        <v>0.9619112727272733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0.5</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-4</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1</v>
      </c>
      <c r="M28" s="42">
        <f>COUNTIF(Vertices[Closeness Centrality],"&gt;= "&amp;L28)-COUNTIF(Vertices[Closeness Centrality],"&gt;="&amp;L40)</f>
        <v>0</v>
      </c>
      <c r="N28" s="41">
        <f>N26+($N$57-$N$2)/BinDivisor</f>
        <v>0.2809246363636364</v>
      </c>
      <c r="O28" s="42">
        <f>COUNTIF(Vertices[Eigenvector Centrality],"&gt;= "&amp;N28)-COUNTIF(Vertices[Eigenvector Centrality],"&gt;="&amp;N40)</f>
        <v>0</v>
      </c>
      <c r="P28" s="41">
        <f>P26+($P$57-$P$2)/BinDivisor</f>
        <v>0.9727549090909097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0.16666666666666666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340</v>
      </c>
      <c r="B30" s="36">
        <v>0.472222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341</v>
      </c>
      <c r="B32" s="36" t="s">
        <v>342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-4</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-4</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1</v>
      </c>
      <c r="M40" s="40">
        <f>COUNTIF(Vertices[Closeness Centrality],"&gt;= "&amp;L40)-COUNTIF(Vertices[Closeness Centrality],"&gt;="&amp;L41)</f>
        <v>0</v>
      </c>
      <c r="N40" s="39">
        <f>N28+($N$57-$N$2)/BinDivisor</f>
        <v>0.29216158181818186</v>
      </c>
      <c r="O40" s="40">
        <f>COUNTIF(Vertices[Eigenvector Centrality],"&gt;= "&amp;N40)-COUNTIF(Vertices[Eigenvector Centrality],"&gt;="&amp;N41)</f>
        <v>0</v>
      </c>
      <c r="P40" s="39">
        <f>P28+($P$57-$P$2)/BinDivisor</f>
        <v>0.9835985454545461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1</v>
      </c>
      <c r="M41" s="42">
        <f>COUNTIF(Vertices[Closeness Centrality],"&gt;= "&amp;L41)-COUNTIF(Vertices[Closeness Centrality],"&gt;="&amp;L42)</f>
        <v>0</v>
      </c>
      <c r="N41" s="41">
        <f aca="true" t="shared" si="15" ref="N41:N56">N40+($N$57-$N$2)/BinDivisor</f>
        <v>0.3033985272727273</v>
      </c>
      <c r="O41" s="42">
        <f>COUNTIF(Vertices[Eigenvector Centrality],"&gt;= "&amp;N41)-COUNTIF(Vertices[Eigenvector Centrality],"&gt;="&amp;N42)</f>
        <v>0</v>
      </c>
      <c r="P41" s="41">
        <f aca="true" t="shared" si="16" ref="P41:P56">P40+($P$57-$P$2)/BinDivisor</f>
        <v>0.9944421818181824</v>
      </c>
      <c r="Q41" s="42">
        <f>COUNTIF(Vertices[PageRank],"&gt;= "&amp;P41)-COUNTIF(Vertices[PageRank],"&gt;="&amp;P42)</f>
        <v>2</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1</v>
      </c>
      <c r="M42" s="40">
        <f>COUNTIF(Vertices[Closeness Centrality],"&gt;= "&amp;L42)-COUNTIF(Vertices[Closeness Centrality],"&gt;="&amp;L43)</f>
        <v>0</v>
      </c>
      <c r="N42" s="39">
        <f t="shared" si="15"/>
        <v>0.31463547272727277</v>
      </c>
      <c r="O42" s="40">
        <f>COUNTIF(Vertices[Eigenvector Centrality],"&gt;= "&amp;N42)-COUNTIF(Vertices[Eigenvector Centrality],"&gt;="&amp;N43)</f>
        <v>0</v>
      </c>
      <c r="P42" s="39">
        <f t="shared" si="16"/>
        <v>1.0052858181818187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1</v>
      </c>
      <c r="M43" s="42">
        <f>COUNTIF(Vertices[Closeness Centrality],"&gt;= "&amp;L43)-COUNTIF(Vertices[Closeness Centrality],"&gt;="&amp;L44)</f>
        <v>0</v>
      </c>
      <c r="N43" s="41">
        <f t="shared" si="15"/>
        <v>0.3258724181818182</v>
      </c>
      <c r="O43" s="42">
        <f>COUNTIF(Vertices[Eigenvector Centrality],"&gt;= "&amp;N43)-COUNTIF(Vertices[Eigenvector Centrality],"&gt;="&amp;N44)</f>
        <v>0</v>
      </c>
      <c r="P43" s="41">
        <f t="shared" si="16"/>
        <v>1.0161294545454551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1</v>
      </c>
      <c r="M44" s="40">
        <f>COUNTIF(Vertices[Closeness Centrality],"&gt;= "&amp;L44)-COUNTIF(Vertices[Closeness Centrality],"&gt;="&amp;L45)</f>
        <v>0</v>
      </c>
      <c r="N44" s="39">
        <f t="shared" si="15"/>
        <v>0.3371093636363637</v>
      </c>
      <c r="O44" s="40">
        <f>COUNTIF(Vertices[Eigenvector Centrality],"&gt;= "&amp;N44)-COUNTIF(Vertices[Eigenvector Centrality],"&gt;="&amp;N45)</f>
        <v>0</v>
      </c>
      <c r="P44" s="39">
        <f t="shared" si="16"/>
        <v>1.0269730909090915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1</v>
      </c>
      <c r="M45" s="42">
        <f>COUNTIF(Vertices[Closeness Centrality],"&gt;= "&amp;L45)-COUNTIF(Vertices[Closeness Centrality],"&gt;="&amp;L46)</f>
        <v>0</v>
      </c>
      <c r="N45" s="41">
        <f t="shared" si="15"/>
        <v>0.34834630909090913</v>
      </c>
      <c r="O45" s="42">
        <f>COUNTIF(Vertices[Eigenvector Centrality],"&gt;= "&amp;N45)-COUNTIF(Vertices[Eigenvector Centrality],"&gt;="&amp;N46)</f>
        <v>0</v>
      </c>
      <c r="P45" s="41">
        <f t="shared" si="16"/>
        <v>1.037816727272728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1</v>
      </c>
      <c r="M46" s="40">
        <f>COUNTIF(Vertices[Closeness Centrality],"&gt;= "&amp;L46)-COUNTIF(Vertices[Closeness Centrality],"&gt;="&amp;L47)</f>
        <v>0</v>
      </c>
      <c r="N46" s="39">
        <f t="shared" si="15"/>
        <v>0.3595832545454546</v>
      </c>
      <c r="O46" s="40">
        <f>COUNTIF(Vertices[Eigenvector Centrality],"&gt;= "&amp;N46)-COUNTIF(Vertices[Eigenvector Centrality],"&gt;="&amp;N47)</f>
        <v>0</v>
      </c>
      <c r="P46" s="39">
        <f t="shared" si="16"/>
        <v>1.0486603636363643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1</v>
      </c>
      <c r="M47" s="42">
        <f>COUNTIF(Vertices[Closeness Centrality],"&gt;= "&amp;L47)-COUNTIF(Vertices[Closeness Centrality],"&gt;="&amp;L48)</f>
        <v>0</v>
      </c>
      <c r="N47" s="41">
        <f t="shared" si="15"/>
        <v>0.37082020000000004</v>
      </c>
      <c r="O47" s="42">
        <f>COUNTIF(Vertices[Eigenvector Centrality],"&gt;= "&amp;N47)-COUNTIF(Vertices[Eigenvector Centrality],"&gt;="&amp;N48)</f>
        <v>1</v>
      </c>
      <c r="P47" s="41">
        <f t="shared" si="16"/>
        <v>1.0595040000000007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1</v>
      </c>
      <c r="M48" s="40">
        <f>COUNTIF(Vertices[Closeness Centrality],"&gt;= "&amp;L48)-COUNTIF(Vertices[Closeness Centrality],"&gt;="&amp;L49)</f>
        <v>0</v>
      </c>
      <c r="N48" s="39">
        <f t="shared" si="15"/>
        <v>0.3820571454545455</v>
      </c>
      <c r="O48" s="40">
        <f>COUNTIF(Vertices[Eigenvector Centrality],"&gt;= "&amp;N48)-COUNTIF(Vertices[Eigenvector Centrality],"&gt;="&amp;N49)</f>
        <v>0</v>
      </c>
      <c r="P48" s="39">
        <f t="shared" si="16"/>
        <v>1.070347636363637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1</v>
      </c>
      <c r="M49" s="42">
        <f>COUNTIF(Vertices[Closeness Centrality],"&gt;= "&amp;L49)-COUNTIF(Vertices[Closeness Centrality],"&gt;="&amp;L50)</f>
        <v>0</v>
      </c>
      <c r="N49" s="41">
        <f t="shared" si="15"/>
        <v>0.39329409090909095</v>
      </c>
      <c r="O49" s="42">
        <f>COUNTIF(Vertices[Eigenvector Centrality],"&gt;= "&amp;N49)-COUNTIF(Vertices[Eigenvector Centrality],"&gt;="&amp;N50)</f>
        <v>0</v>
      </c>
      <c r="P49" s="41">
        <f t="shared" si="16"/>
        <v>1.0811912727272734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1</v>
      </c>
      <c r="M50" s="40">
        <f>COUNTIF(Vertices[Closeness Centrality],"&gt;= "&amp;L50)-COUNTIF(Vertices[Closeness Centrality],"&gt;="&amp;L51)</f>
        <v>0</v>
      </c>
      <c r="N50" s="39">
        <f t="shared" si="15"/>
        <v>0.4045310363636364</v>
      </c>
      <c r="O50" s="40">
        <f>COUNTIF(Vertices[Eigenvector Centrality],"&gt;= "&amp;N50)-COUNTIF(Vertices[Eigenvector Centrality],"&gt;="&amp;N51)</f>
        <v>0</v>
      </c>
      <c r="P50" s="39">
        <f t="shared" si="16"/>
        <v>1.0920349090909098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1</v>
      </c>
      <c r="M51" s="42">
        <f>COUNTIF(Vertices[Closeness Centrality],"&gt;= "&amp;L51)-COUNTIF(Vertices[Closeness Centrality],"&gt;="&amp;L52)</f>
        <v>0</v>
      </c>
      <c r="N51" s="41">
        <f t="shared" si="15"/>
        <v>0.41576798181818186</v>
      </c>
      <c r="O51" s="42">
        <f>COUNTIF(Vertices[Eigenvector Centrality],"&gt;= "&amp;N51)-COUNTIF(Vertices[Eigenvector Centrality],"&gt;="&amp;N52)</f>
        <v>0</v>
      </c>
      <c r="P51" s="41">
        <f t="shared" si="16"/>
        <v>1.1028785454545462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1</v>
      </c>
      <c r="M52" s="40">
        <f>COUNTIF(Vertices[Closeness Centrality],"&gt;= "&amp;L52)-COUNTIF(Vertices[Closeness Centrality],"&gt;="&amp;L53)</f>
        <v>0</v>
      </c>
      <c r="N52" s="39">
        <f t="shared" si="15"/>
        <v>0.4270049272727273</v>
      </c>
      <c r="O52" s="40">
        <f>COUNTIF(Vertices[Eigenvector Centrality],"&gt;= "&amp;N52)-COUNTIF(Vertices[Eigenvector Centrality],"&gt;="&amp;N53)</f>
        <v>0</v>
      </c>
      <c r="P52" s="39">
        <f t="shared" si="16"/>
        <v>1.1137221818181826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1</v>
      </c>
      <c r="M53" s="42">
        <f>COUNTIF(Vertices[Closeness Centrality],"&gt;= "&amp;L53)-COUNTIF(Vertices[Closeness Centrality],"&gt;="&amp;L54)</f>
        <v>0</v>
      </c>
      <c r="N53" s="41">
        <f t="shared" si="15"/>
        <v>0.4382418727272728</v>
      </c>
      <c r="O53" s="42">
        <f>COUNTIF(Vertices[Eigenvector Centrality],"&gt;= "&amp;N53)-COUNTIF(Vertices[Eigenvector Centrality],"&gt;="&amp;N54)</f>
        <v>0</v>
      </c>
      <c r="P53" s="41">
        <f t="shared" si="16"/>
        <v>1.124565818181819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1</v>
      </c>
      <c r="M54" s="40">
        <f>COUNTIF(Vertices[Closeness Centrality],"&gt;= "&amp;L54)-COUNTIF(Vertices[Closeness Centrality],"&gt;="&amp;L55)</f>
        <v>0</v>
      </c>
      <c r="N54" s="39">
        <f t="shared" si="15"/>
        <v>0.44947881818181823</v>
      </c>
      <c r="O54" s="40">
        <f>COUNTIF(Vertices[Eigenvector Centrality],"&gt;= "&amp;N54)-COUNTIF(Vertices[Eigenvector Centrality],"&gt;="&amp;N55)</f>
        <v>0</v>
      </c>
      <c r="P54" s="39">
        <f t="shared" si="16"/>
        <v>1.1354094545454554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1</v>
      </c>
      <c r="M55" s="42">
        <f>COUNTIF(Vertices[Closeness Centrality],"&gt;= "&amp;L55)-COUNTIF(Vertices[Closeness Centrality],"&gt;="&amp;L56)</f>
        <v>0</v>
      </c>
      <c r="N55" s="41">
        <f t="shared" si="15"/>
        <v>0.4607157636363637</v>
      </c>
      <c r="O55" s="42">
        <f>COUNTIF(Vertices[Eigenvector Centrality],"&gt;= "&amp;N55)-COUNTIF(Vertices[Eigenvector Centrality],"&gt;="&amp;N56)</f>
        <v>0</v>
      </c>
      <c r="P55" s="41">
        <f t="shared" si="16"/>
        <v>1.1462530909090918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1</v>
      </c>
      <c r="M56" s="40">
        <f>COUNTIF(Vertices[Closeness Centrality],"&gt;= "&amp;L56)-COUNTIF(Vertices[Closeness Centrality],"&gt;="&amp;L57)</f>
        <v>0</v>
      </c>
      <c r="N56" s="39">
        <f t="shared" si="15"/>
        <v>0.47195270909090914</v>
      </c>
      <c r="O56" s="40">
        <f>COUNTIF(Vertices[Eigenvector Centrality],"&gt;= "&amp;N56)-COUNTIF(Vertices[Eigenvector Centrality],"&gt;="&amp;N57)</f>
        <v>0</v>
      </c>
      <c r="P56" s="39">
        <f t="shared" si="16"/>
        <v>1.1570967272727282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1</v>
      </c>
      <c r="I57" s="44">
        <f>COUNTIF(Vertices[Out-Degree],"&gt;= "&amp;H57)-COUNTIF(Vertices[Out-Degree],"&gt;="&amp;H58)</f>
        <v>3</v>
      </c>
      <c r="J57" s="43">
        <f>MAX(Vertices[Betweenness Centrality])</f>
        <v>0</v>
      </c>
      <c r="K57" s="44">
        <f>COUNTIF(Vertices[Betweenness Centrality],"&gt;= "&amp;J57)-COUNTIF(Vertices[Betweenness Centrality],"&gt;="&amp;J58)</f>
        <v>4</v>
      </c>
      <c r="L57" s="43">
        <f>MAX(Vertices[Closeness Centrality])</f>
        <v>1</v>
      </c>
      <c r="M57" s="44">
        <f>COUNTIF(Vertices[Closeness Centrality],"&gt;= "&amp;L57)-COUNTIF(Vertices[Closeness Centrality],"&gt;="&amp;L58)</f>
        <v>4</v>
      </c>
      <c r="N57" s="43">
        <f>MAX(Vertices[Eigenvector Centrality])</f>
        <v>0.618033</v>
      </c>
      <c r="O57" s="44">
        <f>COUNTIF(Vertices[Eigenvector Centrality],"&gt;= "&amp;N57)-COUNTIF(Vertices[Eigenvector Centrality],"&gt;="&amp;N58)</f>
        <v>1</v>
      </c>
      <c r="P57" s="43">
        <f>MAX(Vertices[PageRank])</f>
        <v>1.298064</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0.75</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1</v>
      </c>
    </row>
    <row r="112" spans="1:2" ht="15">
      <c r="A112" s="35" t="s">
        <v>107</v>
      </c>
      <c r="B112" s="49">
        <f>IF(COUNT(Vertices[Closeness Centrality])&gt;0,L57,NoMetricMessage)</f>
        <v>1</v>
      </c>
    </row>
    <row r="113" spans="1:2" ht="15">
      <c r="A113" s="35" t="s">
        <v>108</v>
      </c>
      <c r="B113" s="49">
        <f>_xlfn.IFERROR(AVERAGE(Vertices[Closeness Centrality]),NoMetricMessage)</f>
        <v>1</v>
      </c>
    </row>
    <row r="114" spans="1:2" ht="15">
      <c r="A114" s="35" t="s">
        <v>109</v>
      </c>
      <c r="B114" s="49">
        <f>_xlfn.IFERROR(MEDIAN(Vertices[Closeness Centrality]),NoMetricMessage)</f>
        <v>1</v>
      </c>
    </row>
    <row r="125" spans="1:2" ht="15">
      <c r="A125" s="35" t="s">
        <v>112</v>
      </c>
      <c r="B125" s="49">
        <f>IF(COUNT(Vertices[Eigenvector Centrality])&gt;0,N2,NoMetricMessage)</f>
        <v>1E-06</v>
      </c>
    </row>
    <row r="126" spans="1:2" ht="15">
      <c r="A126" s="35" t="s">
        <v>113</v>
      </c>
      <c r="B126" s="49">
        <f>IF(COUNT(Vertices[Eigenvector Centrality])&gt;0,N57,NoMetricMessage)</f>
        <v>0.618033</v>
      </c>
    </row>
    <row r="127" spans="1:2" ht="15">
      <c r="A127" s="35" t="s">
        <v>114</v>
      </c>
      <c r="B127" s="49">
        <f>_xlfn.IFERROR(AVERAGE(Vertices[Eigenvector Centrality]),NoMetricMessage)</f>
        <v>0.25</v>
      </c>
    </row>
    <row r="128" spans="1:2" ht="15">
      <c r="A128" s="35" t="s">
        <v>115</v>
      </c>
      <c r="B128" s="49">
        <f>_xlfn.IFERROR(MEDIAN(Vertices[Eigenvector Centrality]),NoMetricMessage)</f>
        <v>0.190983</v>
      </c>
    </row>
    <row r="139" spans="1:2" ht="15">
      <c r="A139" s="35" t="s">
        <v>140</v>
      </c>
      <c r="B139" s="49">
        <f>IF(COUNT(Vertices[PageRank])&gt;0,P2,NoMetricMessage)</f>
        <v>0.701664</v>
      </c>
    </row>
    <row r="140" spans="1:2" ht="15">
      <c r="A140" s="35" t="s">
        <v>141</v>
      </c>
      <c r="B140" s="49">
        <f>IF(COUNT(Vertices[PageRank])&gt;0,P57,NoMetricMessage)</f>
        <v>1.298064</v>
      </c>
    </row>
    <row r="141" spans="1:2" ht="15">
      <c r="A141" s="35" t="s">
        <v>142</v>
      </c>
      <c r="B141" s="49">
        <f>_xlfn.IFERROR(AVERAGE(Vertices[PageRank]),NoMetricMessage)</f>
        <v>0.9998640000000001</v>
      </c>
    </row>
    <row r="142" spans="1:2" ht="15">
      <c r="A142" s="35" t="s">
        <v>143</v>
      </c>
      <c r="B142" s="49">
        <f>_xlfn.IFERROR(MEDIAN(Vertices[PageRank]),NoMetricMessage)</f>
        <v>0.999864</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3"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324</v>
      </c>
    </row>
    <row r="24" spans="10:11" ht="409.5">
      <c r="J24" t="s">
        <v>325</v>
      </c>
      <c r="K24" s="13" t="s">
        <v>448</v>
      </c>
    </row>
    <row r="25" spans="10:11" ht="15">
      <c r="J25" t="s">
        <v>326</v>
      </c>
      <c r="K25" t="b">
        <v>0</v>
      </c>
    </row>
    <row r="26" spans="10:11" ht="15">
      <c r="J26" t="s">
        <v>446</v>
      </c>
      <c r="K26" t="s">
        <v>447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335</v>
      </c>
      <c r="B2" s="128" t="s">
        <v>336</v>
      </c>
      <c r="C2" s="67" t="s">
        <v>337</v>
      </c>
    </row>
    <row r="3" spans="1:3" ht="15">
      <c r="A3" s="127" t="s">
        <v>328</v>
      </c>
      <c r="B3" s="127" t="s">
        <v>328</v>
      </c>
      <c r="C3" s="36">
        <v>1</v>
      </c>
    </row>
    <row r="4" spans="1:3" ht="15">
      <c r="A4" s="127" t="s">
        <v>329</v>
      </c>
      <c r="B4" s="127" t="s">
        <v>329</v>
      </c>
      <c r="C4"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343</v>
      </c>
      <c r="B1" s="13" t="s">
        <v>344</v>
      </c>
      <c r="C1" s="85" t="s">
        <v>345</v>
      </c>
      <c r="D1" s="85" t="s">
        <v>347</v>
      </c>
      <c r="E1" s="13" t="s">
        <v>346</v>
      </c>
      <c r="F1" s="13" t="s">
        <v>348</v>
      </c>
    </row>
    <row r="2" spans="1:6" ht="15">
      <c r="A2" s="89" t="s">
        <v>221</v>
      </c>
      <c r="B2" s="85">
        <v>2</v>
      </c>
      <c r="C2" s="85"/>
      <c r="D2" s="85"/>
      <c r="E2" s="89" t="s">
        <v>221</v>
      </c>
      <c r="F2" s="85">
        <v>2</v>
      </c>
    </row>
    <row r="5" spans="1:6" ht="15" customHeight="1">
      <c r="A5" s="13" t="s">
        <v>350</v>
      </c>
      <c r="B5" s="13" t="s">
        <v>344</v>
      </c>
      <c r="C5" s="85" t="s">
        <v>351</v>
      </c>
      <c r="D5" s="85" t="s">
        <v>347</v>
      </c>
      <c r="E5" s="13" t="s">
        <v>352</v>
      </c>
      <c r="F5" s="13" t="s">
        <v>348</v>
      </c>
    </row>
    <row r="6" spans="1:6" ht="15">
      <c r="A6" s="85" t="s">
        <v>222</v>
      </c>
      <c r="B6" s="85">
        <v>2</v>
      </c>
      <c r="C6" s="85"/>
      <c r="D6" s="85"/>
      <c r="E6" s="85" t="s">
        <v>222</v>
      </c>
      <c r="F6" s="85">
        <v>2</v>
      </c>
    </row>
    <row r="9" spans="1:6" ht="15" customHeight="1">
      <c r="A9" s="13" t="s">
        <v>354</v>
      </c>
      <c r="B9" s="13" t="s">
        <v>344</v>
      </c>
      <c r="C9" s="13" t="s">
        <v>356</v>
      </c>
      <c r="D9" s="13" t="s">
        <v>347</v>
      </c>
      <c r="E9" s="13" t="s">
        <v>357</v>
      </c>
      <c r="F9" s="13" t="s">
        <v>348</v>
      </c>
    </row>
    <row r="10" spans="1:6" ht="15">
      <c r="A10" s="85" t="s">
        <v>223</v>
      </c>
      <c r="B10" s="85">
        <v>3</v>
      </c>
      <c r="C10" s="85" t="s">
        <v>355</v>
      </c>
      <c r="D10" s="85">
        <v>1</v>
      </c>
      <c r="E10" s="85" t="s">
        <v>223</v>
      </c>
      <c r="F10" s="85">
        <v>2</v>
      </c>
    </row>
    <row r="11" spans="1:6" ht="15">
      <c r="A11" s="85" t="s">
        <v>355</v>
      </c>
      <c r="B11" s="85">
        <v>1</v>
      </c>
      <c r="C11" s="85" t="s">
        <v>223</v>
      </c>
      <c r="D11" s="85">
        <v>1</v>
      </c>
      <c r="E11" s="85"/>
      <c r="F11" s="85"/>
    </row>
    <row r="14" spans="1:6" ht="15" customHeight="1">
      <c r="A14" s="13" t="s">
        <v>359</v>
      </c>
      <c r="B14" s="13" t="s">
        <v>344</v>
      </c>
      <c r="C14" s="85" t="s">
        <v>369</v>
      </c>
      <c r="D14" s="85" t="s">
        <v>347</v>
      </c>
      <c r="E14" s="13" t="s">
        <v>370</v>
      </c>
      <c r="F14" s="13" t="s">
        <v>348</v>
      </c>
    </row>
    <row r="15" spans="1:6" ht="15">
      <c r="A15" s="91" t="s">
        <v>360</v>
      </c>
      <c r="B15" s="91">
        <v>0</v>
      </c>
      <c r="C15" s="91"/>
      <c r="D15" s="91"/>
      <c r="E15" s="91" t="s">
        <v>365</v>
      </c>
      <c r="F15" s="91">
        <v>2</v>
      </c>
    </row>
    <row r="16" spans="1:6" ht="15">
      <c r="A16" s="91" t="s">
        <v>361</v>
      </c>
      <c r="B16" s="91">
        <v>1</v>
      </c>
      <c r="C16" s="91"/>
      <c r="D16" s="91"/>
      <c r="E16" s="91" t="s">
        <v>366</v>
      </c>
      <c r="F16" s="91">
        <v>2</v>
      </c>
    </row>
    <row r="17" spans="1:6" ht="15">
      <c r="A17" s="91" t="s">
        <v>362</v>
      </c>
      <c r="B17" s="91">
        <v>0</v>
      </c>
      <c r="C17" s="91"/>
      <c r="D17" s="91"/>
      <c r="E17" s="91" t="s">
        <v>367</v>
      </c>
      <c r="F17" s="91">
        <v>2</v>
      </c>
    </row>
    <row r="18" spans="1:6" ht="15">
      <c r="A18" s="91" t="s">
        <v>363</v>
      </c>
      <c r="B18" s="91">
        <v>57</v>
      </c>
      <c r="C18" s="91"/>
      <c r="D18" s="91"/>
      <c r="E18" s="91" t="s">
        <v>368</v>
      </c>
      <c r="F18" s="91">
        <v>2</v>
      </c>
    </row>
    <row r="19" spans="1:6" ht="15">
      <c r="A19" s="91" t="s">
        <v>364</v>
      </c>
      <c r="B19" s="91">
        <v>58</v>
      </c>
      <c r="C19" s="91"/>
      <c r="D19" s="91"/>
      <c r="E19" s="91" t="s">
        <v>371</v>
      </c>
      <c r="F19" s="91">
        <v>2</v>
      </c>
    </row>
    <row r="20" spans="1:6" ht="15">
      <c r="A20" s="91" t="s">
        <v>223</v>
      </c>
      <c r="B20" s="91">
        <v>3</v>
      </c>
      <c r="C20" s="91"/>
      <c r="D20" s="91"/>
      <c r="E20" s="91" t="s">
        <v>223</v>
      </c>
      <c r="F20" s="91">
        <v>2</v>
      </c>
    </row>
    <row r="21" spans="1:6" ht="15">
      <c r="A21" s="91" t="s">
        <v>365</v>
      </c>
      <c r="B21" s="91">
        <v>2</v>
      </c>
      <c r="C21" s="91"/>
      <c r="D21" s="91"/>
      <c r="E21" s="91"/>
      <c r="F21" s="91"/>
    </row>
    <row r="22" spans="1:6" ht="15">
      <c r="A22" s="91" t="s">
        <v>366</v>
      </c>
      <c r="B22" s="91">
        <v>2</v>
      </c>
      <c r="C22" s="91"/>
      <c r="D22" s="91"/>
      <c r="E22" s="91"/>
      <c r="F22" s="91"/>
    </row>
    <row r="23" spans="1:6" ht="15">
      <c r="A23" s="91" t="s">
        <v>367</v>
      </c>
      <c r="B23" s="91">
        <v>2</v>
      </c>
      <c r="C23" s="91"/>
      <c r="D23" s="91"/>
      <c r="E23" s="91"/>
      <c r="F23" s="91"/>
    </row>
    <row r="24" spans="1:6" ht="15">
      <c r="A24" s="91" t="s">
        <v>368</v>
      </c>
      <c r="B24" s="91">
        <v>2</v>
      </c>
      <c r="C24" s="91"/>
      <c r="D24" s="91"/>
      <c r="E24" s="91"/>
      <c r="F24" s="91"/>
    </row>
    <row r="27" spans="1:6" ht="15" customHeight="1">
      <c r="A27" s="13" t="s">
        <v>374</v>
      </c>
      <c r="B27" s="13" t="s">
        <v>344</v>
      </c>
      <c r="C27" s="85" t="s">
        <v>380</v>
      </c>
      <c r="D27" s="85" t="s">
        <v>347</v>
      </c>
      <c r="E27" s="13" t="s">
        <v>381</v>
      </c>
      <c r="F27" s="13" t="s">
        <v>348</v>
      </c>
    </row>
    <row r="28" spans="1:6" ht="15">
      <c r="A28" s="91" t="s">
        <v>375</v>
      </c>
      <c r="B28" s="91">
        <v>2</v>
      </c>
      <c r="C28" s="91"/>
      <c r="D28" s="91"/>
      <c r="E28" s="91" t="s">
        <v>375</v>
      </c>
      <c r="F28" s="91">
        <v>2</v>
      </c>
    </row>
    <row r="29" spans="1:6" ht="15">
      <c r="A29" s="91" t="s">
        <v>376</v>
      </c>
      <c r="B29" s="91">
        <v>2</v>
      </c>
      <c r="C29" s="91"/>
      <c r="D29" s="91"/>
      <c r="E29" s="91" t="s">
        <v>376</v>
      </c>
      <c r="F29" s="91">
        <v>2</v>
      </c>
    </row>
    <row r="30" spans="1:6" ht="15">
      <c r="A30" s="91" t="s">
        <v>377</v>
      </c>
      <c r="B30" s="91">
        <v>2</v>
      </c>
      <c r="C30" s="91"/>
      <c r="D30" s="91"/>
      <c r="E30" s="91" t="s">
        <v>377</v>
      </c>
      <c r="F30" s="91">
        <v>2</v>
      </c>
    </row>
    <row r="31" spans="1:6" ht="15">
      <c r="A31" s="91" t="s">
        <v>378</v>
      </c>
      <c r="B31" s="91">
        <v>2</v>
      </c>
      <c r="C31" s="91"/>
      <c r="D31" s="91"/>
      <c r="E31" s="91" t="s">
        <v>378</v>
      </c>
      <c r="F31" s="91">
        <v>2</v>
      </c>
    </row>
    <row r="32" spans="1:6" ht="15">
      <c r="A32" s="91" t="s">
        <v>379</v>
      </c>
      <c r="B32" s="91">
        <v>2</v>
      </c>
      <c r="C32" s="91"/>
      <c r="D32" s="91"/>
      <c r="E32" s="91" t="s">
        <v>379</v>
      </c>
      <c r="F32" s="91">
        <v>2</v>
      </c>
    </row>
    <row r="35" spans="1:6" ht="15" customHeight="1">
      <c r="A35" s="13" t="s">
        <v>384</v>
      </c>
      <c r="B35" s="13" t="s">
        <v>344</v>
      </c>
      <c r="C35" s="13" t="s">
        <v>386</v>
      </c>
      <c r="D35" s="13" t="s">
        <v>347</v>
      </c>
      <c r="E35" s="85" t="s">
        <v>387</v>
      </c>
      <c r="F35" s="85" t="s">
        <v>348</v>
      </c>
    </row>
    <row r="36" spans="1:6" ht="15">
      <c r="A36" s="85" t="s">
        <v>215</v>
      </c>
      <c r="B36" s="85">
        <v>1</v>
      </c>
      <c r="C36" s="85" t="s">
        <v>215</v>
      </c>
      <c r="D36" s="85">
        <v>1</v>
      </c>
      <c r="E36" s="85"/>
      <c r="F36" s="85"/>
    </row>
    <row r="39" spans="1:6" ht="15" customHeight="1">
      <c r="A39" s="13" t="s">
        <v>385</v>
      </c>
      <c r="B39" s="13" t="s">
        <v>344</v>
      </c>
      <c r="C39" s="85" t="s">
        <v>388</v>
      </c>
      <c r="D39" s="85" t="s">
        <v>347</v>
      </c>
      <c r="E39" s="13" t="s">
        <v>389</v>
      </c>
      <c r="F39" s="13" t="s">
        <v>348</v>
      </c>
    </row>
    <row r="40" spans="1:6" ht="15">
      <c r="A40" s="85" t="s">
        <v>212</v>
      </c>
      <c r="B40" s="85">
        <v>1</v>
      </c>
      <c r="C40" s="85"/>
      <c r="D40" s="85"/>
      <c r="E40" s="85" t="s">
        <v>212</v>
      </c>
      <c r="F40" s="85">
        <v>1</v>
      </c>
    </row>
    <row r="43" spans="1:6" ht="15" customHeight="1">
      <c r="A43" s="13" t="s">
        <v>392</v>
      </c>
      <c r="B43" s="13" t="s">
        <v>344</v>
      </c>
      <c r="C43" s="13" t="s">
        <v>393</v>
      </c>
      <c r="D43" s="13" t="s">
        <v>347</v>
      </c>
      <c r="E43" s="13" t="s">
        <v>394</v>
      </c>
      <c r="F43" s="13" t="s">
        <v>348</v>
      </c>
    </row>
    <row r="44" spans="1:6" ht="15">
      <c r="A44" s="124" t="s">
        <v>214</v>
      </c>
      <c r="B44" s="85">
        <v>40364</v>
      </c>
      <c r="C44" s="124" t="s">
        <v>214</v>
      </c>
      <c r="D44" s="85">
        <v>40364</v>
      </c>
      <c r="E44" s="124" t="s">
        <v>213</v>
      </c>
      <c r="F44" s="85">
        <v>5354</v>
      </c>
    </row>
    <row r="45" spans="1:6" ht="15">
      <c r="A45" s="124" t="s">
        <v>213</v>
      </c>
      <c r="B45" s="85">
        <v>5354</v>
      </c>
      <c r="C45" s="124" t="s">
        <v>215</v>
      </c>
      <c r="D45" s="85">
        <v>1616</v>
      </c>
      <c r="E45" s="124" t="s">
        <v>212</v>
      </c>
      <c r="F45" s="85">
        <v>91</v>
      </c>
    </row>
    <row r="46" spans="1:6" ht="15">
      <c r="A46" s="124" t="s">
        <v>215</v>
      </c>
      <c r="B46" s="85">
        <v>1616</v>
      </c>
      <c r="C46" s="124"/>
      <c r="D46" s="85"/>
      <c r="E46" s="124"/>
      <c r="F46" s="85"/>
    </row>
    <row r="47" spans="1:6" ht="15">
      <c r="A47" s="124" t="s">
        <v>212</v>
      </c>
      <c r="B47" s="85">
        <v>91</v>
      </c>
      <c r="C47" s="124"/>
      <c r="D47" s="85"/>
      <c r="E47" s="124"/>
      <c r="F47" s="85"/>
    </row>
  </sheetData>
  <hyperlinks>
    <hyperlink ref="A2" r:id="rId1" display="https://endocrinedisruptorsaction.org/2017/09/18/pollution-is-colonialism/"/>
    <hyperlink ref="E2" r:id="rId2" display="https://endocrinedisruptorsaction.org/2017/09/18/pollution-is-colonialism/"/>
  </hyperlinks>
  <printOptions/>
  <pageMargins left="0.7" right="0.7" top="0.75" bottom="0.75" header="0.3" footer="0.3"/>
  <pageSetup orientation="portrait" paperSize="9"/>
  <tableParts>
    <tablePart r:id="rId4"/>
    <tablePart r:id="rId6"/>
    <tablePart r:id="rId8"/>
    <tablePart r:id="rId10"/>
    <tablePart r:id="rId7"/>
    <tablePart r:id="rId9"/>
    <tablePart r:id="rId3"/>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2019-02-15T22:21:09Z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