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2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<sst xmlns="http://schemas.openxmlformats.org/spreadsheetml/2006/main" count="6860" uniqueCount="1564">
  <si>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</si>
  <si>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</si>
  <si>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</si>
  <si>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</si>
  <si>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</si>
  <si>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</si>
  <si>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</si>
  <si>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</si>
  <si>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</si>
  <si>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</si>
  <si>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</si>
  <si>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</si>
  <si>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</si>
  <si>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</si>
  <si>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</si>
  <si>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</si>
  <si>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</si>
  <si>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</si>
  <si>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</si>
  <si>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</si>
  <si>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</si>
  <si>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</si>
  <si>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</si>
  <si>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</si>
  <si>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</si>
  <si>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</si>
  <si>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</si>
  <si>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</si>
  <si>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</si>
  <si>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</si>
  <si>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</si>
  <si>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</si>
  <si>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</si>
  <si>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</si>
  <si>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</si>
  <si>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</si>
  <si>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</si>
  <si>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</si>
  <si>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</si>
  <si>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</si>
  <si>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</si>
  <si>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</si>
  <si>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</si>
  <si>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</si>
  <si>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</si>
  <si>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</si>
  <si>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</si>
  <si>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</si>
  <si>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</si>
  <si>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</si>
  <si>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</si>
  <si>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</si>
  <si>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</si>
  <si>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</si>
  <si>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</si>
  <si>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</si>
  <si>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</si>
  <si>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</si>
  <si>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</si>
  <si>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</si>
  <si>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</si>
  <si>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</si>
  <si>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</si>
  <si>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</si>
  <si>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</si>
  <si>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</si>
  <si>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</si>
  <si>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</si>
  <si>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</si>
  <si>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</si>
  <si>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</si>
  <si>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</si>
  <si>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</si>
  <si>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</si>
  <si>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</si>
  <si>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</si>
  <si>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</si>
  <si>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</si>
  <si>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</si>
  <si>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</si>
  <si>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</si>
  <si>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</si>
  <si>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</si>
  <si>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</si>
  <si>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</si>
  <si>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</si>
  <si>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</si>
  <si>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</si>
  <si>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</si>
  <si>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</si>
  <si>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</si>
  <si>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</si>
  <si>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</si>
  <si>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</si>
  <si>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</si>
  <si>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</si>
  <si>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</si>
  <si>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</si>
  <si>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</si>
  <si>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</si>
  <si>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</si>
  <si>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</si>
  <si>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</si>
  <si>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</si>
  <si>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</si>
  <si>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</si>
  <si>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</si>
  <si>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</si>
  <si>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</si>
  <si>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</si>
  <si>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</si>
  <si>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</si>
  <si>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</si>
  <si>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</si>
  <si>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</si>
  <si>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</si>
  <si>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</si>
  <si>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</si>
  <si>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</si>
  <si>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</si>
  <si>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</si>
  <si>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</si>
  <si>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</si>
  <si>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</si>
  <si>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</si>
  <si>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</si>
  <si>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</si>
  <si>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</si>
  <si>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</si>
  <si>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</si>
  <si>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</si>
  <si>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</si>
  <si>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</si>
  <si>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</si>
  <si>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</si>
  <si>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</si>
  <si>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</si>
  <si>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</si>
  <si>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</si>
  <si>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</si>
  <si>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</si>
  <si>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</si>
  <si>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</si>
  <si>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</si>
  <si>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</si>
  <si>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</si>
  <si>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</si>
  <si>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</si>
  <si>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</si>
  <si>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</si>
  <si>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</si>
  <si>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</si>
  <si>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</si>
  <si>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</si>
  <si>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</si>
  <si>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</si>
  <si>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</si>
  <si>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</si>
  <si>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</si>
  <si>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</si>
  <si>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</si>
  <si>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</si>
  <si>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</si>
  <si>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</si>
  <si>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</si>
  <si>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</si>
  <si>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</si>
  <si>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</si>
  <si>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</si>
  <si>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</si>
  <si>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</si>
  <si>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</si>
  <si>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</si>
  <si>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</si>
  <si>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</si>
  <si>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</si>
  <si>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</si>
  <si>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Workbook Settings 3</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</si>
  <si>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</si>
  <si>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Workbook Settings 4</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</si>
  <si>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</si>
  <si>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</si>
  <si>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</si>
  <si>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Workbook Settings 6</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</si>
  <si>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</si>
  <si>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Workbook Settings 7</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</si>
  <si>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</si>
  <si>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Workbook Settings 8</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</si>
  <si>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</si>
  <si>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Workbook Settings 9</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</si>
  <si>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</si>
  <si>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Workbook Settings 10</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</si>
  <si>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</si>
  <si>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Workbook Settings 11</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</si>
  <si>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</si>
  <si>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Workbook Settings 12</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</si>
  <si>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</si>
  <si>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Workbook Settings 13</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</si>
  <si>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</si>
  <si>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Workbook Settings 14</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</si>
  <si>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</si>
  <si>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Workbook Settings 15</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</si>
  <si>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</si>
  <si>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Workbook Settings 16</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</si>
  <si>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</si>
  <si>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Workbook Settings 17</t>
  </si>
  <si>
    <t xml:space="preserve">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t>
  </si>
  <si>
    <t>Workbook Settings 18</t>
  </si>
  <si>
    <t>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</si>
  <si>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</si>
  <si>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</si>
  <si>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</si>
  <si>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</si>
  <si>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</si>
  <si>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</si>
  <si>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</si>
  <si>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</si>
  <si>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</si>
  <si>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</si>
  <si>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</si>
  <si>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</si>
  <si>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</si>
  <si>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</si>
  <si>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</si>
  <si>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</si>
  <si>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</si>
  <si>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</si>
  <si>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</si>
  <si>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</si>
  <si>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</si>
  <si>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</si>
  <si>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</si>
  <si>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</si>
  <si>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</si>
  <si>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</si>
  <si>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</si>
  <si>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</si>
  <si>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</si>
  <si>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</si>
  <si>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</si>
  <si>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</si>
  <si>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</si>
  <si>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</si>
  <si>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</si>
  <si>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</si>
  <si>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</si>
  <si>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</si>
  <si>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</si>
  <si>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</si>
  <si>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mariajoaocsl</t>
  </si>
  <si>
    <t>abeatriznunes</t>
  </si>
  <si>
    <t>drdianeashiru</t>
  </si>
  <si>
    <t>elizabethpisani</t>
  </si>
  <si>
    <t>xuerebd</t>
  </si>
  <si>
    <t>juderobinson5</t>
  </si>
  <si>
    <t>traceytraceyrad</t>
  </si>
  <si>
    <t>jonotter</t>
  </si>
  <si>
    <t>lancsipc</t>
  </si>
  <si>
    <t>nicecomms</t>
  </si>
  <si>
    <t>dence10</t>
  </si>
  <si>
    <t>drkittymohan</t>
  </si>
  <si>
    <t>ejdpwg</t>
  </si>
  <si>
    <t>saralaunio</t>
  </si>
  <si>
    <t>siseurope</t>
  </si>
  <si>
    <t>kemrasa</t>
  </si>
  <si>
    <t>prangob</t>
  </si>
  <si>
    <t>ccarmen07</t>
  </si>
  <si>
    <t>biociencia2013</t>
  </si>
  <si>
    <t>lns_lux</t>
  </si>
  <si>
    <t>wgkwvl</t>
  </si>
  <si>
    <t>parasitophilia</t>
  </si>
  <si>
    <t>pedrogarralagaa</t>
  </si>
  <si>
    <t>cdifffoundation</t>
  </si>
  <si>
    <t>fnadepa</t>
  </si>
  <si>
    <t>abxadjuvant</t>
  </si>
  <si>
    <t>lianamoraitou</t>
  </si>
  <si>
    <t>spmcontroler</t>
  </si>
  <si>
    <t>medmalinf</t>
  </si>
  <si>
    <t>cynodegmi</t>
  </si>
  <si>
    <t>smhopkins</t>
  </si>
  <si>
    <t>naimiroayusti</t>
  </si>
  <si>
    <t>newcastlehosps</t>
  </si>
  <si>
    <t>bahvs</t>
  </si>
  <si>
    <t>euphaidc</t>
  </si>
  <si>
    <t>kgapo</t>
  </si>
  <si>
    <t>marksundlpc</t>
  </si>
  <si>
    <t>targetabx</t>
  </si>
  <si>
    <t>ewmawound</t>
  </si>
  <si>
    <t>cnsj_dentistas</t>
  </si>
  <si>
    <t>cdental4</t>
  </si>
  <si>
    <t>rachelclairemck</t>
  </si>
  <si>
    <t>ulpuelonsalo</t>
  </si>
  <si>
    <t>alividzaviv</t>
  </si>
  <si>
    <t>drglmarsden</t>
  </si>
  <si>
    <t>cppenorthwest</t>
  </si>
  <si>
    <t>uiowaipc</t>
  </si>
  <si>
    <t>neb_antib_news</t>
  </si>
  <si>
    <t>dr_trauma1</t>
  </si>
  <si>
    <t>on_neumologia</t>
  </si>
  <si>
    <t>carga_viral</t>
  </si>
  <si>
    <t>validado</t>
  </si>
  <si>
    <t>dr_reuma</t>
  </si>
  <si>
    <t>healthdevice</t>
  </si>
  <si>
    <t>cardiogalenico</t>
  </si>
  <si>
    <t>on_deporte</t>
  </si>
  <si>
    <t>e_health_</t>
  </si>
  <si>
    <t>on_neurologia</t>
  </si>
  <si>
    <t>noticias_reuma</t>
  </si>
  <si>
    <t>pharmamarket3</t>
  </si>
  <si>
    <t>drreumanews</t>
  </si>
  <si>
    <t>estudioclinico</t>
  </si>
  <si>
    <t>on_alergias</t>
  </si>
  <si>
    <t>biotechit</t>
  </si>
  <si>
    <t>farmamarketing1</t>
  </si>
  <si>
    <t>his_infection</t>
  </si>
  <si>
    <t>eclinicaltrial</t>
  </si>
  <si>
    <t>ecdc_eu</t>
  </si>
  <si>
    <t>cppeengland</t>
  </si>
  <si>
    <t>phe_uk</t>
  </si>
  <si>
    <t>eaad_eu</t>
  </si>
  <si>
    <t>ema_news</t>
  </si>
  <si>
    <t>Mentions</t>
  </si>
  <si>
    <t>Retweet</t>
  </si>
  <si>
    <t>Replies to</t>
  </si>
  <si>
    <t>#ECDCAntibioticSurvey aims to understand European healthcare workers’ knowledge and perceptions about #antibiotics and #antibioticresistance.
@ECDC_EU @PHE_uk 
If you are a healthcare worker or a health student, please participate until 14th February! 
https://t.co/N3LXbMcjXN</t>
  </si>
  <si>
    <t>&amp;gt;2,700 responses already to the #ECDCAntibioticSurvey . Huge thanks to everyone who has shared. Please continue to encourage ALL healthcare colleagues and health students to complete. The more responses there are, the more useful the data will be. https://t.co/RZcvHEktEK https://t.co/S81ONa2Zt3</t>
  </si>
  <si>
    <t>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</si>
  <si>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The ECDC survey of healthcare workers knowledge and attitudes about antibiotic use and resistance is now live #ECDCAntibioticSurvey. Take 10 minutes and help to achieve the target of 10,000+ responses: https://t.co/LweHVYhMNK https://t.co/aUkNyRF0re</t>
  </si>
  <si>
    <t>@ejdpwg delighted to support new @ECDC_EU #ECDCAntibioticSurvey on healthcare workers knowledge and attitudes about antibiotic use and resistance.
The link to the survey in English is available here:
https://t.co/gMlFE8ZfSm
The survey closes 14 February 2019.</t>
  </si>
  <si>
    <t>_xD83D__xDD0E__xD83D__xDCCA_Cuánto saben los #ProfesionalesSanitarios españoles sobre #ResistenciaAntibióticos? Si trabajas en el ámbito sanitario o estudias #CienciasDeLaSalud, ayúdanos a confirmarlo contestando a la nueva encuesta del @ECDC_EU _xD83D__xDD17_https://t.co/mpKlnaqfNf
_xD83D__xDC69_‍⚕️_xD83D__xDC68_‍_xD83C__xDF93_#ECDCAntibioticSurvey https://t.co/r1ekudNk9T</t>
  </si>
  <si>
    <t>New Europe-wide survey of healthcare workers’ perceptions about antibiotic use and resistance https://t.co/trJPMCkgrL</t>
  </si>
  <si>
    <t>[Survey] Dear colleagues #healthcare workers, the @ECDC_EU #survey of healthcare workers knowledge and attitudes about #antibiotic use and #resistance is now live! Take the time to complete it, following this link (english): https://t.co/IRJqnnlSjQ
#ECDCAntibioticSurvey _xD83D__xDC8A__xD83D__xDC89_ https://t.co/VZi7IIHlcg</t>
  </si>
  <si>
    <t>Werk jij in de gezondheidszorg? 
Vul dan zeker volgende enquête in die de kennis en attitudes van gezondheidswerkers wil meten rond #antibioticagebruik en #resistentie 
➡️ https://t.co/yOiU3VZpCf 
#ECDCAntibioticSurvey https://t.co/pDikn2E1wT</t>
  </si>
  <si>
    <t>[Enquête] L’#enquête de l’@ECDC_EU sur les connaissances et les attitudes des travailleurs de la #santé concernant l’utilisation des #antibiotiques et la résistance aux antibiotiques est online! Complétez le en suivant ce lien (fr): https://t.co/EQqFthUB9J
#ECDCAntibioticSurvey https://t.co/wNA9U23IVv</t>
  </si>
  <si>
    <t>Let's help @EAAD_EU to better understand how to educate the world about antibiotic resistance with their 5-10 minute survey.
New Europe-wide survey of healthcare workers’ perceptions about antibiotic use and resistance. https://t.co/1ub407DASx 
 #antibioticresistance https://t.co/xnrKIyUfx2</t>
  </si>
  <si>
    <t>Have you completed the #ECDCAntibioticSurvey by @PHE_uk and @ECDC_EU? They looking to understand healthcare workers knowledge and attitudes about antibiotic use and resistance. Survey closes Thursday 14 Feb: https://t.co/w2ZvGRGJej</t>
  </si>
  <si>
    <t>Some of our members or other healthcare professionals may want to complete this survey on... https://t.co/ZP9EsjVLZn</t>
  </si>
  <si>
    <t>The @ECDC_EU and @PHE_uk survey to better understand healthcare workers’ knowledge of antibiotic use and resistance is now live. The survey closes 14 February and can be accessed at https://t.co/jZvrHRVnjc … Please complete and share the survey! #ECDCAntibioticSurvey https://t.co/cCHH8gTy5x</t>
  </si>
  <si>
    <t>Two weeks left to complete the ECDC survey of healthcare workers knowledge and attitudes about antibiotic use. If you haven't already - please complete and share! 
https://t.co/srSGtczfEf
#ECDCAntibioticSurvey #KeepAntibioticsWorking</t>
  </si>
  <si>
    <t>The ECDC survey of healthcare workers knowledge and attitudes about antibiotic use and resistance closes on the 14th of Feb. If you haven't already - please complete and share! 
https://t.co/srSGtczfEf
#ECDCAntibioticSurvey #KeepAntibioticsWorking @PHE_uk</t>
  </si>
  <si>
    <t>@EMA_News &amp;amp; @ECDC_EU have launched a survey to assess healthcare workers’ knowledge and perceptions about antibiotic use and resistance: https://t.co/i2vEskzY5g #ECDCAntibioticSurvey 
Also read about EWMA's work on #antimicrobialresistance #AMR -&amp;gt; https://t.co/HMiNKElucF</t>
  </si>
  <si>
    <t>El @ECDC_EU ha lanzado una encuesta dirigida a los profesionales sanitarios acerca de los antibióticos y la resistencia. Puedes contestarla hasta el próximo 14 de febrero, y no te llevará más de 5-10 minutos. 
Puedes acceder aquí _xD83D__xDC49__xD83C__xDFFB_ https://t.co/IG35VZgTLg
#ECDCAntibioticSurvey https://t.co/3NaG0bCn7g</t>
  </si>
  <si>
    <t>Nurse, doctor, healthcare worker friends, please take a few minutes to complete this survey https://t.co/89cWavrgIa It's a Europe wide survey to assess knowledge and attitudes of healthcare workers about antibiotic use and resistance #ECDCAntibioticSurvey _xD83D__xDC8A_✍️</t>
  </si>
  <si>
    <t>The ECDC and PHE are seeking  responses from healthcare workers 
about their knowledge of and attitudes towards antibiotic use and resistance. Take the survey here: https://t.co/IrCwaxgb68  The survey closes 14 February 2019. #ECDCAntibioticSurvey</t>
  </si>
  <si>
    <t>The @ECDC_EU and @PHE_uk survey about healthcare workers’ knowledge of antibiotic use and resistance closes tomorrow 14 February. Make sure you have your say at https://t.co/jZvrHRVnjc … #ECDCAntibioticSurvey https://t.co/vKSzCeu2rr</t>
  </si>
  <si>
    <t>https://surveys.phe.org.uk/TakeSurvey.aspx?SurveyID=9lKJ5585H#</t>
  </si>
  <si>
    <t>https://surveys.phe.org.uk/TakeSurvey.aspx?SurveyID=mlKJ5l35H</t>
  </si>
  <si>
    <t>https://surveys.phe.org.uk/TakeSurvey.aspx?SurveyID=9lKJ5585H</t>
  </si>
  <si>
    <t>http://resistenciaantibioticos.es/es/noticias/el-ecdc-lanza-una-encuesta-para-evaluar-el-conocimiento-de-los-profesionales-sanitarios</t>
  </si>
  <si>
    <t>https://ecdc.europa.eu/en/news-events/new-europe-wide-survey-healthcare-workers-perceptions-about-antibiotic-use-and</t>
  </si>
  <si>
    <t>https://goo.gl/tzKE9G</t>
  </si>
  <si>
    <t>https://antibiotic.ecdc.europa.eu/en/news-events/new-europe-wide-survey-healthcare-workers-perceptions-about-antibiotic-use-and</t>
  </si>
  <si>
    <t>https://surveys.phe.org.uk/TakeSurvey.aspx?SurveyID=92KJ496KH</t>
  </si>
  <si>
    <t>http://ecdc.europa.eu/en/news-events/survey-healthcare-workers-knowledge-and-attitudes-about-antibiotics-and-antibiotic?fbclid=IwAR1Iym_uZM1nBPGrL5hK8jTtnhDO1EgukaizihoHmJ8eALwWCiPXkbQwynQ</t>
  </si>
  <si>
    <t>https://www.linkedin.com/slink?code=eN5QN9V https://www.linkedin.com/slink?code=edS-pQu</t>
  </si>
  <si>
    <t>https://surveys.phe.org.uk/TakeSurvey.aspx?SurveyID=98KJ4nl3H#</t>
  </si>
  <si>
    <t>org.uk</t>
  </si>
  <si>
    <t>resistenciaantibioticos.es</t>
  </si>
  <si>
    <t>europa.eu</t>
  </si>
  <si>
    <t>goo.gl</t>
  </si>
  <si>
    <t>linkedin.com linkedin.com</t>
  </si>
  <si>
    <t>ecdcantibioticsurvey antibiotics antibioticresistance</t>
  </si>
  <si>
    <t>ecdcantibioticsurvey antibiotics</t>
  </si>
  <si>
    <t>ecdcantibioticsurvey</t>
  </si>
  <si>
    <t>healthcare antibiotics antibioticresistance</t>
  </si>
  <si>
    <t>profesionalessanitarios resistenciaantibióticos cienciasdelasalud ecdcantibioticsurvey</t>
  </si>
  <si>
    <t>profesionalessanitarios resistenciaantibióticos</t>
  </si>
  <si>
    <t>healthcare survey</t>
  </si>
  <si>
    <t>antibioticagebruik resistentie ecdcantibioticsurvey</t>
  </si>
  <si>
    <t>enquête santé</t>
  </si>
  <si>
    <t>antibioticresistance</t>
  </si>
  <si>
    <t>healthcare survey antibiotic resistance ecdcantibioticsurvey</t>
  </si>
  <si>
    <t>enquête santé antibiotiques ecdcantibioticsurvey</t>
  </si>
  <si>
    <t>ecdcantibioticsurvey keepantibioticsworking</t>
  </si>
  <si>
    <t>ecdcantibioticsurvey antimicrobialresistance amr</t>
  </si>
  <si>
    <t>healthcare antibiotics antibioticresistance ecdcantibioticsurvey</t>
  </si>
  <si>
    <t>https://pbs.twimg.com/media/DyK-mmbXQAUS0Yx.jpg</t>
  </si>
  <si>
    <t>https://pbs.twimg.com/media/DyjzxZ8X0AEPicS.jpg</t>
  </si>
  <si>
    <t>https://pbs.twimg.com/media/DyAYVrWWsAAkxa5.jpg</t>
  </si>
  <si>
    <t>https://pbs.twimg.com/media/DytwaQSWwAAVSlO.jpg</t>
  </si>
  <si>
    <t>https://pbs.twimg.com/media/DyK4XZ8W0AEpr4N.jpg</t>
  </si>
  <si>
    <t>https://pbs.twimg.com/media/DytdverWkAEDVba.jpg</t>
  </si>
  <si>
    <t>https://pbs.twimg.com/media/DytfMf-WoAAJg9w.jpg</t>
  </si>
  <si>
    <t>https://pbs.twimg.com/media/DyPUDcaW0AEL98s.jpg</t>
  </si>
  <si>
    <t>https://pbs.twimg.com/media/DzC0UJSWwAAiYQ2.jpg</t>
  </si>
  <si>
    <t>https://pbs.twimg.com/media/DzSqSwFWoAACOJa.jpg</t>
  </si>
  <si>
    <t>http://pbs.twimg.com/profile_images/955789856373923840/Q5KYYRXS_normal.jpg</t>
  </si>
  <si>
    <t>http://pbs.twimg.com/profile_images/1067798233936728064/QZ5tsBCr_normal.jpg</t>
  </si>
  <si>
    <t>http://pbs.twimg.com/profile_images/1123529693/photo_square_normal.jpg</t>
  </si>
  <si>
    <t>http://pbs.twimg.com/profile_images/1004117359567736832/0OeiUR6b_normal.jpg</t>
  </si>
  <si>
    <t>http://pbs.twimg.com/profile_images/1070061742858887169/5j7rrVXb_normal.jpg</t>
  </si>
  <si>
    <t>http://pbs.twimg.com/profile_images/745172322743554048/FmguyCzG_normal.jpg</t>
  </si>
  <si>
    <t>http://pbs.twimg.com/profile_images/933098531199397888/9PB9pf3w_normal.jpg</t>
  </si>
  <si>
    <t>http://pbs.twimg.com/profile_images/906094213040832512/1LSDrYvv_normal.jpg</t>
  </si>
  <si>
    <t>http://pbs.twimg.com/profile_images/1093783166412713984/Dx1vU81V_normal.jpg</t>
  </si>
  <si>
    <t>http://pbs.twimg.com/profile_images/1062613879400816640/YjXFgjMS_normal.jpg</t>
  </si>
  <si>
    <t>http://pbs.twimg.com/profile_images/1498074429/Logo_EJD_Quadrat_normal.png</t>
  </si>
  <si>
    <t>http://pbs.twimg.com/profile_images/1055842251321040896/YyrIC2jp_normal.jpg</t>
  </si>
  <si>
    <t>http://pbs.twimg.com/profile_images/916326769451524096/UiIc1lnf_normal.png</t>
  </si>
  <si>
    <t>http://pbs.twimg.com/profile_images/687010866869436416/kRaac7XB_normal.jpg</t>
  </si>
  <si>
    <t>http://pbs.twimg.com/profile_images/1012612239696818176/GWMET8w8_normal.jpg</t>
  </si>
  <si>
    <t>http://pbs.twimg.com/profile_images/378800000300217090/9b25d5f581a95fff46afd4d8d0d0aad0_normal.jpeg</t>
  </si>
  <si>
    <t>http://pbs.twimg.com/profile_images/986869666202161152/-naQ2T3D_normal.jpg</t>
  </si>
  <si>
    <t>http://pbs.twimg.com/profile_images/1006534264844931072/aZ97OX4q_normal.jpg</t>
  </si>
  <si>
    <t>http://pbs.twimg.com/profile_images/1075211131457822720/rOowMzg7_normal.jpg</t>
  </si>
  <si>
    <t>http://pbs.twimg.com/profile_images/552963711594278912/uNuG52R0_normal.jpeg</t>
  </si>
  <si>
    <t>http://pbs.twimg.com/profile_images/578846095901634560/n3nmRBjM_normal.jpeg</t>
  </si>
  <si>
    <t>http://pbs.twimg.com/profile_images/992160761534349312/cXCcgphU_normal.jpg</t>
  </si>
  <si>
    <t>http://pbs.twimg.com/profile_images/939083750113271808/Sc6rYOMJ_normal.jpg</t>
  </si>
  <si>
    <t>http://pbs.twimg.com/profile_images/1092849905255759872/4ivXn6dO_normal.jpg</t>
  </si>
  <si>
    <t>http://pbs.twimg.com/profile_images/573251046711156737/mWClrvhe_normal.jpeg</t>
  </si>
  <si>
    <t>http://pbs.twimg.com/profile_images/809078162260979712/1rDMvMns_normal.jpg</t>
  </si>
  <si>
    <t>http://pbs.twimg.com/profile_images/500431298234548224/vWjjErVz_normal.jpeg</t>
  </si>
  <si>
    <t>http://pbs.twimg.com/profile_images/995965278214336512/3TUjlmGY_normal.jpg</t>
  </si>
  <si>
    <t>http://pbs.twimg.com/profile_images/927186340176973824/IZVdhZy-_normal.jpg</t>
  </si>
  <si>
    <t>http://pbs.twimg.com/profile_images/1080756204123680768/7QHknRnv_normal.jpg</t>
  </si>
  <si>
    <t>http://pbs.twimg.com/profile_images/863056674004754458/5AZrCdBu_normal.jpg</t>
  </si>
  <si>
    <t>http://pbs.twimg.com/profile_images/1013898069073686528/1xYgRHvO_normal.jpg</t>
  </si>
  <si>
    <t>http://pbs.twimg.com/profile_images/1054630628229033984/IzHWqF-M_normal.jpg</t>
  </si>
  <si>
    <t>http://pbs.twimg.com/profile_images/826448877318438912/nFgRXa6I_normal.jpg</t>
  </si>
  <si>
    <t>http://pbs.twimg.com/profile_images/3238648041/4980cb49f67a6be615c6b3049069697b_normal.jpeg</t>
  </si>
  <si>
    <t>http://pbs.twimg.com/profile_images/1095257070390124544/FN1rrKFJ_normal.jpg</t>
  </si>
  <si>
    <t>http://pbs.twimg.com/profile_images/972089329362358272/lEWnlc4Z_normal.jpg</t>
  </si>
  <si>
    <t>http://pbs.twimg.com/profile_images/804166234732433408/nNxM9Ux5_normal.jpg</t>
  </si>
  <si>
    <t>http://pbs.twimg.com/profile_images/768089469383741440/xdZK8VVj_normal.jpg</t>
  </si>
  <si>
    <t>http://pbs.twimg.com/profile_images/997046282148634624/CrRba8Xs_normal.jpg</t>
  </si>
  <si>
    <t>http://pbs.twimg.com/profile_images/1059894897233313795/JYPFEhiU_normal.jpg</t>
  </si>
  <si>
    <t>http://pbs.twimg.com/profile_images/865109826178662401/EXDqBxc3_normal.jpg</t>
  </si>
  <si>
    <t>http://pbs.twimg.com/profile_images/942336120247013376/2I0Z4g_D_normal.jpg</t>
  </si>
  <si>
    <t>http://pbs.twimg.com/profile_images/755664514755026944/xGps7-uf_normal.jpg</t>
  </si>
  <si>
    <t>http://pbs.twimg.com/profile_images/649893889252454400/LB978yHt_normal.jpg</t>
  </si>
  <si>
    <t>http://pbs.twimg.com/profile_images/942345202634756097/gXfekkT2_normal.jpg</t>
  </si>
  <si>
    <t>http://pbs.twimg.com/profile_images/942335280899612673/dvREEoAH_normal.jpg</t>
  </si>
  <si>
    <t>http://pbs.twimg.com/profile_images/1000274530957451264/iE6JIg4F_normal.jpg</t>
  </si>
  <si>
    <t>http://pbs.twimg.com/profile_images/907156627391950848/Hy8TrHwG_normal.jpg</t>
  </si>
  <si>
    <t>http://pbs.twimg.com/profile_images/936272968677756928/yUIZ1LRO_normal.jpg</t>
  </si>
  <si>
    <t>http://pbs.twimg.com/profile_images/898480893974765568/Y88rpdbJ_normal.jpg</t>
  </si>
  <si>
    <t>http://pbs.twimg.com/profile_images/755671281392115712/JDLKF-Lc_normal.jpg</t>
  </si>
  <si>
    <t>http://pbs.twimg.com/profile_images/942339022432755712/8_OFAEof_normal.jpg</t>
  </si>
  <si>
    <t>http://pbs.twimg.com/profile_images/1000293281660579840/6C1zHAjl_normal.jpg</t>
  </si>
  <si>
    <t>http://pbs.twimg.com/profile_images/942338020648374273/U5MhpFP__normal.jpg</t>
  </si>
  <si>
    <t>http://pbs.twimg.com/profile_images/694434890096472064/YANrWg-4_normal.png</t>
  </si>
  <si>
    <t>http://pbs.twimg.com/profile_images/750616340520640512/3QfHQpWF_normal.jpg</t>
  </si>
  <si>
    <t>http://pbs.twimg.com/profile_images/976198479046479873/vTbZ8ZlY_normal.jpg</t>
  </si>
  <si>
    <t>http://pbs.twimg.com/profile_images/1000273695787581440/aMvT8V72_normal.jpg</t>
  </si>
  <si>
    <t>http://pbs.twimg.com/profile_images/987260359642877952/pqF5Mca7_normal.jpg</t>
  </si>
  <si>
    <t>http://pbs.twimg.com/profile_images/976199382738579456/PxQhEEYP_normal.jpg</t>
  </si>
  <si>
    <t>http://pbs.twimg.com/profile_images/791269606996443136/9oft8kxO_normal.jpg</t>
  </si>
  <si>
    <t>https://twitter.com/mariajoaocsl/status/1092142334492528642</t>
  </si>
  <si>
    <t>https://twitter.com/abeatriznunes/status/1092186217129627649</t>
  </si>
  <si>
    <t>https://twitter.com/drdianeashiru/status/1090643714060505094</t>
  </si>
  <si>
    <t>https://twitter.com/elizabethpisani/status/1092201799354904576</t>
  </si>
  <si>
    <t>https://twitter.com/xuerebd/status/1092271420367949825</t>
  </si>
  <si>
    <t>https://twitter.com/juderobinson5/status/1092317963972169728</t>
  </si>
  <si>
    <t>https://twitter.com/traceytraceyrad/status/1092324785734979585</t>
  </si>
  <si>
    <t>https://twitter.com/jonotter/status/1092369675730731008</t>
  </si>
  <si>
    <t>https://twitter.com/lancsipc/status/1092424397216980992</t>
  </si>
  <si>
    <t>https://twitter.com/nicecomms/status/1092422525424988164</t>
  </si>
  <si>
    <t>https://twitter.com/dence10/status/1092426613604667392</t>
  </si>
  <si>
    <t>https://twitter.com/drkittymohan/status/1092558837624778755</t>
  </si>
  <si>
    <t>https://twitter.com/ejdpwg/status/1092542099797524482</t>
  </si>
  <si>
    <t>https://twitter.com/saralaunio/status/1092654995244232704</t>
  </si>
  <si>
    <t>https://twitter.com/siseurope/status/1092685140277542912</t>
  </si>
  <si>
    <t>https://twitter.com/kemrasa/status/1092692142156402688</t>
  </si>
  <si>
    <t>https://twitter.com/prangob/status/1089899224131690496</t>
  </si>
  <si>
    <t>https://twitter.com/ccarmen07/status/1092872329141587968</t>
  </si>
  <si>
    <t>https://twitter.com/biociencia2013/status/1092886943879311360</t>
  </si>
  <si>
    <t>https://twitter.com/lns_lux/status/1093083003545374720</t>
  </si>
  <si>
    <t>https://twitter.com/wgkwvl/status/1093090932831014912</t>
  </si>
  <si>
    <t>https://twitter.com/parasitophilia/status/1093164501552238594</t>
  </si>
  <si>
    <t>https://twitter.com/pedrogarralagaa/status/1093174608369455104</t>
  </si>
  <si>
    <t>https://twitter.com/cdifffoundation/status/1093175555850158080</t>
  </si>
  <si>
    <t>https://twitter.com/fnadepa/status/1093193843766247429</t>
  </si>
  <si>
    <t>https://twitter.com/abxadjuvant/status/1090638463974682625</t>
  </si>
  <si>
    <t>https://twitter.com/lianamoraitou/status/1093226488806166528</t>
  </si>
  <si>
    <t>https://twitter.com/spmcontroler/status/1093398300932362242</t>
  </si>
  <si>
    <t>https://twitter.com/medmalinf/status/1092849640364560386</t>
  </si>
  <si>
    <t>https://twitter.com/medmalinf/status/1093070473397784576</t>
  </si>
  <si>
    <t>https://twitter.com/medmalinf/status/1093072071641518080</t>
  </si>
  <si>
    <t>https://twitter.com/cynodegmi/status/1093421081917079552</t>
  </si>
  <si>
    <t>https://twitter.com/smhopkins/status/1093566526362472449</t>
  </si>
  <si>
    <t>https://twitter.com/naimiroayusti/status/1093698011824340994</t>
  </si>
  <si>
    <t>https://twitter.com/newcastlehosps/status/1093884009334165504</t>
  </si>
  <si>
    <t>https://twitter.com/bahvs/status/1093884323969843201</t>
  </si>
  <si>
    <t>https://twitter.com/euphaidc/status/1093923350353723394</t>
  </si>
  <si>
    <t>https://twitter.com/kgapo/status/1094529289595338757</t>
  </si>
  <si>
    <t>https://twitter.com/marksundlpc/status/1094732940976799746</t>
  </si>
  <si>
    <t>https://twitter.com/targetabx/status/1092350045310107648</t>
  </si>
  <si>
    <t>https://twitter.com/targetabx/status/1094887515562172416</t>
  </si>
  <si>
    <t>https://twitter.com/ewmawound/status/1094916709885116416</t>
  </si>
  <si>
    <t>https://twitter.com/cnsj_dentistas/status/1090948831792058368</t>
  </si>
  <si>
    <t>https://twitter.com/cdental4/status/1094926408705626112</t>
  </si>
  <si>
    <t>https://twitter.com/rachelclairemck/status/1094929122583818240</t>
  </si>
  <si>
    <t>https://twitter.com/ulpuelonsalo/status/1094984031748476928</t>
  </si>
  <si>
    <t>https://twitter.com/alividzaviv/status/1095245656468398080</t>
  </si>
  <si>
    <t>https://twitter.com/drglmarsden/status/1095246099655413760</t>
  </si>
  <si>
    <t>https://twitter.com/cppenorthwest/status/1095305047175561216</t>
  </si>
  <si>
    <t>https://twitter.com/uiowaipc/status/1095314700676550656</t>
  </si>
  <si>
    <t>https://twitter.com/neb_antib_news/status/1095316756204343301</t>
  </si>
  <si>
    <t>https://twitter.com/dr_trauma1/status/1095316923938672641</t>
  </si>
  <si>
    <t>https://twitter.com/on_neumologia/status/1095318035894808576</t>
  </si>
  <si>
    <t>https://twitter.com/carga_viral/status/1095318338098679808</t>
  </si>
  <si>
    <t>https://twitter.com/validado/status/1095319475614871553</t>
  </si>
  <si>
    <t>https://twitter.com/dr_reuma/status/1095320931323559938</t>
  </si>
  <si>
    <t>https://twitter.com/healthdevice/status/1095320968652877825</t>
  </si>
  <si>
    <t>https://twitter.com/cardiogalenico/status/1095326931405418496</t>
  </si>
  <si>
    <t>https://twitter.com/on_deporte/status/1095337352535236610</t>
  </si>
  <si>
    <t>https://twitter.com/e_health_/status/1095338110542536705</t>
  </si>
  <si>
    <t>https://twitter.com/on_neurologia/status/1095340488368971780</t>
  </si>
  <si>
    <t>https://twitter.com/noticias_reuma/status/1095341336629133312</t>
  </si>
  <si>
    <t>https://twitter.com/pharmamarket3/status/1095341642876215299</t>
  </si>
  <si>
    <t>https://twitter.com/drreumanews/status/1095342551635296256</t>
  </si>
  <si>
    <t>https://twitter.com/estudioclinico/status/1095343225651355650</t>
  </si>
  <si>
    <t>https://twitter.com/on_alergias/status/1095344556437053440</t>
  </si>
  <si>
    <t>https://twitter.com/biotechit/status/1095346037055582210</t>
  </si>
  <si>
    <t>https://twitter.com/farmamarketing1/status/1095351609184477184</t>
  </si>
  <si>
    <t>https://twitter.com/his_infection/status/1095243611917164544</t>
  </si>
  <si>
    <t>https://twitter.com/eclinicaltrial/status/1095599039540854784</t>
  </si>
  <si>
    <t>https://twitter.com/ecdc_eu/status/1090298027712090112</t>
  </si>
  <si>
    <t>https://twitter.com/cppeengland/status/1094572970289360897</t>
  </si>
  <si>
    <t>https://twitter.com/cppeengland/status/1095687850220236807</t>
  </si>
  <si>
    <t>1092142334492528642</t>
  </si>
  <si>
    <t>1092186217129627649</t>
  </si>
  <si>
    <t>1090643714060505094</t>
  </si>
  <si>
    <t>1092201799354904576</t>
  </si>
  <si>
    <t>1092271420367949825</t>
  </si>
  <si>
    <t>1092317963972169728</t>
  </si>
  <si>
    <t>1092324785734979585</t>
  </si>
  <si>
    <t>1092369675730731008</t>
  </si>
  <si>
    <t>1092424397216980992</t>
  </si>
  <si>
    <t>1092422525424988164</t>
  </si>
  <si>
    <t>1092426613604667392</t>
  </si>
  <si>
    <t>1092558837624778755</t>
  </si>
  <si>
    <t>1092542099797524482</t>
  </si>
  <si>
    <t>1092654995244232704</t>
  </si>
  <si>
    <t>1092685140277542912</t>
  </si>
  <si>
    <t>1092692142156402688</t>
  </si>
  <si>
    <t>1089899224131690496</t>
  </si>
  <si>
    <t>1092872329141587968</t>
  </si>
  <si>
    <t>1092886943879311360</t>
  </si>
  <si>
    <t>1093083003545374720</t>
  </si>
  <si>
    <t>1093090932831014912</t>
  </si>
  <si>
    <t>1093164501552238594</t>
  </si>
  <si>
    <t>1093174608369455104</t>
  </si>
  <si>
    <t>1093175555850158080</t>
  </si>
  <si>
    <t>1093193843766247429</t>
  </si>
  <si>
    <t>1090638463974682625</t>
  </si>
  <si>
    <t>1093226488806166528</t>
  </si>
  <si>
    <t>1093398300932362242</t>
  </si>
  <si>
    <t>1092849640364560386</t>
  </si>
  <si>
    <t>1093070473397784576</t>
  </si>
  <si>
    <t>1093072071641518080</t>
  </si>
  <si>
    <t>1093421081917079552</t>
  </si>
  <si>
    <t>1093566526362472449</t>
  </si>
  <si>
    <t>1093698011824340994</t>
  </si>
  <si>
    <t>1093884009334165504</t>
  </si>
  <si>
    <t>1093884323969843201</t>
  </si>
  <si>
    <t>1093923350353723394</t>
  </si>
  <si>
    <t>1094529289595338757</t>
  </si>
  <si>
    <t>1094732940976799746</t>
  </si>
  <si>
    <t>1092350045310107648</t>
  </si>
  <si>
    <t>1094887515562172416</t>
  </si>
  <si>
    <t>1094916709885116416</t>
  </si>
  <si>
    <t>1090948831792058368</t>
  </si>
  <si>
    <t>1094926408705626112</t>
  </si>
  <si>
    <t>1094929122583818240</t>
  </si>
  <si>
    <t>1094984031748476928</t>
  </si>
  <si>
    <t>1095245656468398080</t>
  </si>
  <si>
    <t>1095246099655413760</t>
  </si>
  <si>
    <t>1095305047175561216</t>
  </si>
  <si>
    <t>1095314700676550656</t>
  </si>
  <si>
    <t>1095316756204343301</t>
  </si>
  <si>
    <t>1095316923938672641</t>
  </si>
  <si>
    <t>1095318035894808576</t>
  </si>
  <si>
    <t>1095318338098679808</t>
  </si>
  <si>
    <t>1095319475614871553</t>
  </si>
  <si>
    <t>1095320931323559938</t>
  </si>
  <si>
    <t>1095320968652877825</t>
  </si>
  <si>
    <t>1095326931405418496</t>
  </si>
  <si>
    <t>1095337352535236610</t>
  </si>
  <si>
    <t>1095338110542536705</t>
  </si>
  <si>
    <t>1095340488368971780</t>
  </si>
  <si>
    <t>1095341336629133312</t>
  </si>
  <si>
    <t>1095341642876215299</t>
  </si>
  <si>
    <t>1095342551635296256</t>
  </si>
  <si>
    <t>1095343225651355650</t>
  </si>
  <si>
    <t>1095344556437053440</t>
  </si>
  <si>
    <t>1095346037055582210</t>
  </si>
  <si>
    <t>1095351609184477184</t>
  </si>
  <si>
    <t>1095243611917164544</t>
  </si>
  <si>
    <t>1095599039540854784</t>
  </si>
  <si>
    <t>1090298027712090112</t>
  </si>
  <si>
    <t>1094572970289360897</t>
  </si>
  <si>
    <t>1095687850220236807</t>
  </si>
  <si>
    <t/>
  </si>
  <si>
    <t>71391309</t>
  </si>
  <si>
    <t>1057908215277588480</t>
  </si>
  <si>
    <t>116716199</t>
  </si>
  <si>
    <t>en</t>
  </si>
  <si>
    <t>es</t>
  </si>
  <si>
    <t>nl</t>
  </si>
  <si>
    <t>fr</t>
  </si>
  <si>
    <t>Twitter Web Client</t>
  </si>
  <si>
    <t>Twitter for Android</t>
  </si>
  <si>
    <t>Twitter for iPhone</t>
  </si>
  <si>
    <t>Twitter Web App</t>
  </si>
  <si>
    <t>TweetDeck</t>
  </si>
  <si>
    <t>Hootsuite Inc.</t>
  </si>
  <si>
    <t>Coosto</t>
  </si>
  <si>
    <t>Twitter for iPad</t>
  </si>
  <si>
    <t>Facebook</t>
  </si>
  <si>
    <t>twitter_bot_nebat</t>
  </si>
  <si>
    <t>bot_dr_trauma1</t>
  </si>
  <si>
    <t>bot_onneumologia</t>
  </si>
  <si>
    <t>bot_cargaviral</t>
  </si>
  <si>
    <t>twitterbot_validado</t>
  </si>
  <si>
    <t>bot_drreuma</t>
  </si>
  <si>
    <t>bot_healthdevice</t>
  </si>
  <si>
    <t>bot_cardiogalenico</t>
  </si>
  <si>
    <t>bot_deporte</t>
  </si>
  <si>
    <t>bot_eheatlh</t>
  </si>
  <si>
    <t>bot_onneurologia</t>
  </si>
  <si>
    <t>bot_noticiasreuma</t>
  </si>
  <si>
    <t>bot_pharmamarket3</t>
  </si>
  <si>
    <t>bot_drreumanews</t>
  </si>
  <si>
    <t>bot_estudioclinico</t>
  </si>
  <si>
    <t>bot_onalergias</t>
  </si>
  <si>
    <t>bot_biotechit</t>
  </si>
  <si>
    <t>bot_farmamarketing1</t>
  </si>
  <si>
    <t>bot_eclinicaltrial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</si>
  <si>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</si>
  <si>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</si>
  <si>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</si>
  <si>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</si>
  <si>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</si>
  <si>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</si>
  <si>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</si>
  <si>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</si>
  <si>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</si>
  <si>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</si>
  <si>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</si>
  <si>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</si>
  <si>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</si>
  <si>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</si>
  <si>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</si>
  <si>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</si>
  <si>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</si>
  <si>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</si>
  <si>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</si>
  <si>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</si>
  <si>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</si>
  <si>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Maria João Lopes</t>
  </si>
  <si>
    <t>Public Health England</t>
  </si>
  <si>
    <t>ECDC</t>
  </si>
  <si>
    <t>Ana Beatriz Nunes</t>
  </si>
  <si>
    <t>Diane Ashiru, PhD</t>
  </si>
  <si>
    <t>Elizabeth Pisani</t>
  </si>
  <si>
    <t>Debbie Xuereb</t>
  </si>
  <si>
    <t>Jude Robinson</t>
  </si>
  <si>
    <t>Tracey Radcliffe</t>
  </si>
  <si>
    <t>Jon Otter</t>
  </si>
  <si>
    <t>LancsIPC</t>
  </si>
  <si>
    <t>NICE</t>
  </si>
  <si>
    <t>dence ten</t>
  </si>
  <si>
    <t>Kitty Mohan #FBPE</t>
  </si>
  <si>
    <t>EJD</t>
  </si>
  <si>
    <t>Sara Launio</t>
  </si>
  <si>
    <t>SurgInfectSoc-Europe</t>
  </si>
  <si>
    <t>Hüseyin Kemal Raşa</t>
  </si>
  <si>
    <t>Plan Antibióticos</t>
  </si>
  <si>
    <t>carmen cp</t>
  </si>
  <si>
    <t>BIOCIENCIA</t>
  </si>
  <si>
    <t>LNS - Laboratoire national de santé</t>
  </si>
  <si>
    <t>Médecine et Maladies Infectieuses</t>
  </si>
  <si>
    <t>Wit-Gele Kruis W-Vl</t>
  </si>
  <si>
    <t>Valentin Greigert</t>
  </si>
  <si>
    <t>Pedro Garralaga _xD83D__xDE4F__xD83C__xDF0D__xD83D__xDD2C_⚗</t>
  </si>
  <si>
    <t>C DIFF FOUNDATION</t>
  </si>
  <si>
    <t>Antibiotic Adjuvant</t>
  </si>
  <si>
    <t>EAAD</t>
  </si>
  <si>
    <t>FNADEPA</t>
  </si>
  <si>
    <t>Liana Moraitou</t>
  </si>
  <si>
    <t>Grupo SPM Controler</t>
  </si>
  <si>
    <t>BL SE</t>
  </si>
  <si>
    <t>Susan Hopkins</t>
  </si>
  <si>
    <t>NaimiRoaYusti</t>
  </si>
  <si>
    <t>Newcastle Hospitals</t>
  </si>
  <si>
    <t>BAHVS</t>
  </si>
  <si>
    <t>EUPHA-IDC section</t>
  </si>
  <si>
    <t>Kathi Apostolidis</t>
  </si>
  <si>
    <t>Mark Stephenson</t>
  </si>
  <si>
    <t>CPPE</t>
  </si>
  <si>
    <t>TARGETantibiotics</t>
  </si>
  <si>
    <t>EWMA</t>
  </si>
  <si>
    <t>EU Medicines Agency</t>
  </si>
  <si>
    <t>Consejo Dentistas</t>
  </si>
  <si>
    <t>Clinica Dental 4</t>
  </si>
  <si>
    <t>Rachel McKinney</t>
  </si>
  <si>
    <t>Ulpu Elonsalo</t>
  </si>
  <si>
    <t>Vivian Alividza</t>
  </si>
  <si>
    <t>Healthcare Infection Society</t>
  </si>
  <si>
    <t>Dr Gemma Marsden</t>
  </si>
  <si>
    <t>CPPENorthWest</t>
  </si>
  <si>
    <t>Iowa Infection Prevention</t>
  </si>
  <si>
    <t>Nebulized Antibiotic</t>
  </si>
  <si>
    <t>Miguel Cerezo</t>
  </si>
  <si>
    <t>Victor Cruz</t>
  </si>
  <si>
    <t>Carga Viral</t>
  </si>
  <si>
    <t>Estudios validados</t>
  </si>
  <si>
    <t>Joan Mínguez</t>
  </si>
  <si>
    <t>Pepa Gutiérrez</t>
  </si>
  <si>
    <t>CardioGalénico</t>
  </si>
  <si>
    <t>Lídia Campos</t>
  </si>
  <si>
    <t>ehealth</t>
  </si>
  <si>
    <t>neurologia</t>
  </si>
  <si>
    <t>Pedro López</t>
  </si>
  <si>
    <t>Juan Garciarena</t>
  </si>
  <si>
    <t>Estudios Clínicos</t>
  </si>
  <si>
    <t>Luisa Martínez</t>
  </si>
  <si>
    <t>biotechIT</t>
  </si>
  <si>
    <t>Guillermo Constanza</t>
  </si>
  <si>
    <t>eClinicalTrial</t>
  </si>
  <si>
    <t>Infectious Diseases Trainee | Interested in Global Health, NTDs, AMR | Alumni @LSHTM @NovaUnl</t>
  </si>
  <si>
    <t>Official feed of Public Health England (PHE) providing regular news updates on the work of the organisation.</t>
  </si>
  <si>
    <t>The European Centre for Disease Prevention and Control. We aim at strengthening #Europe's defences against infectious diseases.</t>
  </si>
  <si>
    <t>#PublicHealth resident, MD @IHMTNOVA | #HealthSystems #HealthPolicy | Proud european</t>
  </si>
  <si>
    <t>Lead Pharmacist HCAI &amp; AMR; @PHE_UK. Dep Chair #ESPAUR, Chair #Antibioticguardian. Mum. FRPharmS. FFRPS #RPSPublicHealthPharmacist #TEDxNHS speaker. Views mine</t>
  </si>
  <si>
    <t>Musings on Indonesia, medicine quality, public health, data sharing, sex and drugs. More at https://t.co/YGj22K9sMb, older stuff at https://t.co/UknaYGXAh3.</t>
  </si>
  <si>
    <t>Infection Preventionist. #IPSinternational #European #OneTogether.</t>
  </si>
  <si>
    <t>PhD Researcher in Improvement Science, IPC Lead Nurse, Infection Prevention &amp; Control, Registered Nurse. All views are my own.</t>
  </si>
  <si>
    <t>Infection Prevention &amp; Control Epidemiologist, @ImperialNHS, @HPRUamr. Slides/bio here: https://t.co/BonG7eAwym. HCAI talk: https://t.co/5cDmszTSXk PhD+</t>
  </si>
  <si>
    <t>The IPC Team is committed to reducing preventable infections within health and social care
across Lancashire. 
Making Lancashire safer, fairer and healthier.</t>
  </si>
  <si>
    <t>Official feed of NICE - National Institute for Health and Care Excellence. We produce evidence-based health and social care guidance. Tweets by the comms team.</t>
  </si>
  <si>
    <t>father of 2. registered general nurse. registered mental health nurse. nurse prescriber. #NHS70 awardee.RTs imply interest; not endorsement</t>
  </si>
  <si>
    <t>Doctor², Public Health and epidemiology geek. President @ejdpwg. Trustee @Medact. All views own.</t>
  </si>
  <si>
    <t>European Junior Doctors</t>
  </si>
  <si>
    <t>Lääkäri ja nuori tutkija - MD, PhD student. President @NuoriLaakari, EU/EEA chairperson @ejdpwg. All views own.</t>
  </si>
  <si>
    <t>Surgical Infection Society Europe: We aim to promote and encourage education and research in the nature, prevention, diagnosis &amp; treatment of surgical infection</t>
  </si>
  <si>
    <t>Plan Nacional frente a la Resistencia a los Antibióticos (PRAN)</t>
  </si>
  <si>
    <t>...La casualidad no existe, sólo la ilusión de la casualidad.
V Vendetta.</t>
  </si>
  <si>
    <t>Researcher in bacterial resistance. Announcer. Speaker of several Pharmaceuticals</t>
  </si>
  <si>
    <t>Multidisciplinary health institute specialised in anatomic &amp; molecular pathology, genetics, medical biology, microbiology, forensic medicine &amp; health protection</t>
  </si>
  <si>
    <t>Journal de la Société de Pathologie Infectieuse de Langue Française (SPILF).
Official publication of the french society of infectious diseases (SPILF).
IF=1.307</t>
  </si>
  <si>
    <t>Wij komen graag bij je langs: wondzorg, verpleegtechnische zorgen, diabeteszorg-/educaties, oncologische en palliatieve zorg, ...
| personenalarm | dieetdienst</t>
  </si>
  <si>
    <t>Infectious diseases specialist, parasitologist, parasite ecology enthusiast, one health and zoonoses oriented, @medmalinf CM</t>
  </si>
  <si>
    <t>CEO de @spmcontroler Laboratorio,Consultoria y Formacion , Acreditado por ENAC</t>
  </si>
  <si>
    <t>C Diff Foundation, educating and advocating for
C difficile infection prevention,treatments, environmental safety &amp; support worldwide.</t>
  </si>
  <si>
    <t>Using software to reduce the overuse and misuse of antibiotics   #AntibioticStewardship #AntibioticResistance</t>
  </si>
  <si>
    <t>European Antibiotic Awareness Day, every 18 November, raises awareness on the public health threat of antibiotic resistance. It is coordinated by @ECDC_EU</t>
  </si>
  <si>
    <t>Fédération nationale des associations de directeurs d'établissements et services pour #personnesagées. 
#seniors #medicosocial #loiASV #ESSMS</t>
  </si>
  <si>
    <t>Consultant Clinical microbiologist, MD</t>
  </si>
  <si>
    <t>Laboratorio, Consultoría y Formación acreditados ENAC. Trabajamos para mejorar la calidad de sus productos y la eficacia y seguridad de sus procedimientos</t>
  </si>
  <si>
    <t>les bactéries nous ont précédées,
nous survivront - elles?</t>
  </si>
  <si>
    <t>Hospital Epidemiologist, Infectious Diseases Consultant, Wife &amp; Mother. Antibiotic Guardian. ESPAUR Lead. All tweets in personal capacity.</t>
  </si>
  <si>
    <t>Dra. Área de la salud. Lectora ávida.Ciencia ,política ,arte, jazz y ¡el fútbol! UCV Atenta..</t>
  </si>
  <si>
    <t>Newcastle Hospitals is one of the most successful teaching NHS Trusts including Freeman Hospital, RVI &amp; Great North Children's Hospital. Tweets Mon-Fri: 9am-5pm</t>
  </si>
  <si>
    <t>The British Association of Homeopathic Veterinary Surgeons exists to advance the understanding, knowledge and practice of veterinary homeopathy.</t>
  </si>
  <si>
    <t>Official twitter account for the Infectious Diseases Control Section of @EUPHActs- managed by @epi_michael @odoneanna and @ricmexia</t>
  </si>
  <si>
    <t>@kgapo=@epatientGR swallowed by Twitter without excuse. Health policies, e-health, cancer &amp; patient rights advocacy, NPs governance,SM for healthcare &amp; NPs.</t>
  </si>
  <si>
    <t>Chief Officer/Secretary: Sunderland Local Pharmaceutical Committee (LPC). PSNC Leadership Academy (2017 cohort).  All views are my own.</t>
  </si>
  <si>
    <t>The Centre for Pharmacy Postgraduate Education offers CPD opportunities for the NHS pharmacy workforce in England.     
E:info@cppe.ac.uk  T:0161 778 4000</t>
  </si>
  <si>
    <t>@PHE_UK @RCGP TARGET antibiotics toolkit consist of prescriber &amp; patient resources that aim to facilitate optimal antibiotic prescribing #KeepAntibioticsWorking</t>
  </si>
  <si>
    <t>#EWMA2019 European Wound Management Association - Linking #woundmanagement associations across Europe. Updates and new insights regarding wound treatment.</t>
  </si>
  <si>
    <t>Latest news from the European Medicines Agency, the European Union agency responsible for the evaluation and supervision of medicines. RTs ≠ endorsement.</t>
  </si>
  <si>
    <t>Perfil Oficial del Consejo General de Colegios de Odontólogos y Estomatólogos de España.</t>
  </si>
  <si>
    <t>#endodoncia #estética #implantología #ortodoncia #prótesis #periodoncia 
Calle Dolores 6, 1º
Teléfono: 981 35 83 75</t>
  </si>
  <si>
    <t>Antimicrobial Nurse _xD83D__xDC8A_ Previously Tuberculosis Nurse. Interests: Public Health _xD83D__xDE04_ Nursing _xD83D__xDC69__xD83C__xDFFB_‍⚕️Global Health_xD83D__xDDFA_️ All opinions are my own.</t>
  </si>
  <si>
    <t>THL:n asiantuntijalääkäri kansanterveyttä tuottavan rokotusohjelman ohjauksen ruorissa. Twiittaan tärkeinä pitämistäni aiheista ja kiinostuksen kohteista.</t>
  </si>
  <si>
    <t>Retweets, not endorsements.</t>
  </si>
  <si>
    <t>Preventing healthcare-associated infections by sharing research, evidence and best practice in UK healthcare and around the world.</t>
  </si>
  <si>
    <t>Microbiologist, Research &amp; Development Manager @HIS_infection &amp; Antibiotic Action Champion for @TheUrgentNeed. Views are my own</t>
  </si>
  <si>
    <t>Educational solutions for the NHS pharmacy workforce in north west England. Email: info@cppe.ac.uk Tel: 0161 778 4000</t>
  </si>
  <si>
    <t>We are the Program of Hospital Epidemiology at University of Iowa Hospitals &amp; Clinics, part of @uihealthcare. #infectionprevention</t>
  </si>
  <si>
    <t>News about Nebulized Antibiotics and more</t>
  </si>
  <si>
    <t>Traumatólogo, interesado en noticias innovadoras</t>
  </si>
  <si>
    <t>neumólogo</t>
  </si>
  <si>
    <t>Noticias sobre carga viral, ya sea para #VIH, #hepatitisB o #hepatitisC. Comprometidos con el conocimiento.</t>
  </si>
  <si>
    <t>Noticias sobre estudios validados e informaciones curiosas</t>
  </si>
  <si>
    <t>Reumatólogo</t>
  </si>
  <si>
    <t>sector salud</t>
  </si>
  <si>
    <t>Plataforma dedicada al mundo de la Cardiología, con especial interés en ofrecer información de calidad sobre cirugía cardíaca, así como intervencionismo.</t>
  </si>
  <si>
    <t>Interesada en la medicina del deporte</t>
  </si>
  <si>
    <t>Noticias de neurología</t>
  </si>
  <si>
    <t>Leo noticias médicas, en especial de reumatología</t>
  </si>
  <si>
    <t>proletario de marketing</t>
  </si>
  <si>
    <t>Reumatólogo, consumidor insaciable de noticias médicas</t>
  </si>
  <si>
    <t>building e-health</t>
  </si>
  <si>
    <t>news about biotech</t>
  </si>
  <si>
    <t>trabajo en el sector farmacéutico</t>
  </si>
  <si>
    <t>news about clinical trials,</t>
  </si>
  <si>
    <t>Lisboa, Portugal</t>
  </si>
  <si>
    <t>United Kingdom</t>
  </si>
  <si>
    <t>Stockholm, Sweden</t>
  </si>
  <si>
    <t>Lisbon, Portugal</t>
  </si>
  <si>
    <t xml:space="preserve">United Kingdom </t>
  </si>
  <si>
    <t>London, sometimes</t>
  </si>
  <si>
    <t>#Malta Europe</t>
  </si>
  <si>
    <t>East Midlands</t>
  </si>
  <si>
    <t>London</t>
  </si>
  <si>
    <t>North West, England</t>
  </si>
  <si>
    <t>London and Manchester, UK</t>
  </si>
  <si>
    <t>Brussel</t>
  </si>
  <si>
    <t>Helsinki, Suomi</t>
  </si>
  <si>
    <t>España</t>
  </si>
  <si>
    <t>Estepona, España</t>
  </si>
  <si>
    <t>Cumaná</t>
  </si>
  <si>
    <t>Dudelange</t>
  </si>
  <si>
    <t>France</t>
  </si>
  <si>
    <t>provincie West-Vlaanderen</t>
  </si>
  <si>
    <t>Strasbourg</t>
  </si>
  <si>
    <t xml:space="preserve">Vilasar de Mar    Barcelona </t>
  </si>
  <si>
    <t>Global</t>
  </si>
  <si>
    <t>Gainesville, FL</t>
  </si>
  <si>
    <t>Αθήνα, Σαρωνικός</t>
  </si>
  <si>
    <t>Barcelona</t>
  </si>
  <si>
    <t>Newcastle Upon Tyne, England</t>
  </si>
  <si>
    <t>U.K.</t>
  </si>
  <si>
    <t>Athens, Greece</t>
  </si>
  <si>
    <t>Sunderland</t>
  </si>
  <si>
    <t>Manchester, England</t>
  </si>
  <si>
    <t>Gloucester, England</t>
  </si>
  <si>
    <t>London, UK</t>
  </si>
  <si>
    <t>Madrid, Spain</t>
  </si>
  <si>
    <t>Ferrol</t>
  </si>
  <si>
    <t>Edinburgh, Scotland</t>
  </si>
  <si>
    <t>London, England</t>
  </si>
  <si>
    <t>Manchester</t>
  </si>
  <si>
    <t>Iowa City, IA</t>
  </si>
  <si>
    <t>Barcelona &amp; virtual</t>
  </si>
  <si>
    <t>Barcelona, España</t>
  </si>
  <si>
    <t>Guadalajara, España</t>
  </si>
  <si>
    <t>Virtual</t>
  </si>
  <si>
    <t>A Coruña, España</t>
  </si>
  <si>
    <t>Valencia, España</t>
  </si>
  <si>
    <t>Bilbao, España</t>
  </si>
  <si>
    <t>Granada, España</t>
  </si>
  <si>
    <t>Barcelona &amp; Virtual</t>
  </si>
  <si>
    <t>San Sebastián, España</t>
  </si>
  <si>
    <t>Espanya</t>
  </si>
  <si>
    <t>http://t.co/EGbWiRctsB</t>
  </si>
  <si>
    <t>http://t.co/HzZhkGX9HG</t>
  </si>
  <si>
    <t>https://t.co/ximWxifhVs</t>
  </si>
  <si>
    <t>http://t.co/eodakDQU6o</t>
  </si>
  <si>
    <t>https://t.co/zfiwi6nWno</t>
  </si>
  <si>
    <t>https://t.co/qOELn6X4SG</t>
  </si>
  <si>
    <t>http://t.co/QIhW6SIslO</t>
  </si>
  <si>
    <t>http://t.co/d1viHVWWFt</t>
  </si>
  <si>
    <t>http://t.co/LgscWvaOQu</t>
  </si>
  <si>
    <t>https://t.co/Ca5GzrPHdp</t>
  </si>
  <si>
    <t>https://t.co/u9R8NuZsBV</t>
  </si>
  <si>
    <t>https://t.co/5RkELYfxwT</t>
  </si>
  <si>
    <t>https://t.co/TzDC8dZfX7</t>
  </si>
  <si>
    <t>https://t.co/jRQohnY2ZK</t>
  </si>
  <si>
    <t>https://t.co/vwehe93uLc</t>
  </si>
  <si>
    <t>https://t.co/MACXFabfpX</t>
  </si>
  <si>
    <t>https://t.co/Afd42FQ9Mw</t>
  </si>
  <si>
    <t>http://t.co/ypofkj8sMG</t>
  </si>
  <si>
    <t>https://t.co/JDrHo76pLl</t>
  </si>
  <si>
    <t>https://t.co/rDd6Sz2kKq</t>
  </si>
  <si>
    <t>http://t.co/zbpu6xqAyw</t>
  </si>
  <si>
    <t>https://t.co/oXKT249uwU</t>
  </si>
  <si>
    <t>http://t.co/wlJXwi3bFA</t>
  </si>
  <si>
    <t>https://t.co/KTGRATqLgD</t>
  </si>
  <si>
    <t>http://t.co/osQsANVL26</t>
  </si>
  <si>
    <t>https://t.co/6NrO1CN0aT</t>
  </si>
  <si>
    <t>https://t.co/LJPqwRt55y</t>
  </si>
  <si>
    <t>http://t.co/wld9xoWe8y</t>
  </si>
  <si>
    <t>https://t.co/k8vfli1Y2b</t>
  </si>
  <si>
    <t>http://t.co/770IAxDTNe</t>
  </si>
  <si>
    <t>http://t.co/gVveRrhva7</t>
  </si>
  <si>
    <t>https://t.co/9UbYwb50Ci</t>
  </si>
  <si>
    <t>https://t.co/Zw8CXk2MOu</t>
  </si>
  <si>
    <t>http://t.co/VOn6NCmVjZ</t>
  </si>
  <si>
    <t>https://t.co/g6fbHehc0W</t>
  </si>
  <si>
    <t>https://t.co/uIqDJ85Wy8</t>
  </si>
  <si>
    <t>https://t.co/uIqDJ8nxWI</t>
  </si>
  <si>
    <t>https://pbs.twimg.com/profile_banners/926109211934822403/1542218025</t>
  </si>
  <si>
    <t>https://pbs.twimg.com/profile_banners/41822696/1548930686</t>
  </si>
  <si>
    <t>https://pbs.twimg.com/profile_banners/204752573/1408975497</t>
  </si>
  <si>
    <t>https://pbs.twimg.com/profile_banners/884488069805744128/1499719307</t>
  </si>
  <si>
    <t>https://pbs.twimg.com/profile_banners/1951791067/1508272003</t>
  </si>
  <si>
    <t>https://pbs.twimg.com/profile_banners/1257278000/1471443461</t>
  </si>
  <si>
    <t>https://pbs.twimg.com/profile_banners/1582804352/1524865747</t>
  </si>
  <si>
    <t>https://pbs.twimg.com/profile_banners/215340149/1398336599</t>
  </si>
  <si>
    <t>https://pbs.twimg.com/profile_banners/906090096998449152/1504869303</t>
  </si>
  <si>
    <t>https://pbs.twimg.com/profile_banners/85555796/1549643494</t>
  </si>
  <si>
    <t>https://pbs.twimg.com/profile_banners/30421609/1540367054</t>
  </si>
  <si>
    <t>https://pbs.twimg.com/profile_banners/266642715/1513724807</t>
  </si>
  <si>
    <t>https://pbs.twimg.com/profile_banners/71391309/1535734015</t>
  </si>
  <si>
    <t>https://pbs.twimg.com/profile_banners/820968921377468416/1540567388</t>
  </si>
  <si>
    <t>https://pbs.twimg.com/profile_banners/2546759832/1541355450</t>
  </si>
  <si>
    <t>https://pbs.twimg.com/profile_banners/450145750/1391815631</t>
  </si>
  <si>
    <t>https://pbs.twimg.com/profile_banners/808645358125465601/1511179657</t>
  </si>
  <si>
    <t>https://pbs.twimg.com/profile_banners/2295760887/1514425867</t>
  </si>
  <si>
    <t>https://pbs.twimg.com/profile_banners/1672141952/1398281478</t>
  </si>
  <si>
    <t>https://pbs.twimg.com/profile_banners/986867835677835265/1524133814</t>
  </si>
  <si>
    <t>https://pbs.twimg.com/profile_banners/1057908215277588480/1549875559</t>
  </si>
  <si>
    <t>https://pbs.twimg.com/profile_banners/1665150858/1444662853</t>
  </si>
  <si>
    <t>https://pbs.twimg.com/profile_banners/2483518801/1548751602</t>
  </si>
  <si>
    <t>https://pbs.twimg.com/profile_banners/1291936561/1375183019</t>
  </si>
  <si>
    <t>https://pbs.twimg.com/profile_banners/811576915/1528019806</t>
  </si>
  <si>
    <t>https://pbs.twimg.com/profile_banners/976160091953971200/1523485549</t>
  </si>
  <si>
    <t>https://pbs.twimg.com/profile_banners/1725283578/1510664195</t>
  </si>
  <si>
    <t>https://pbs.twimg.com/profile_banners/2665629104/1434641257</t>
  </si>
  <si>
    <t>https://pbs.twimg.com/profile_banners/966411910580228097/1529253872</t>
  </si>
  <si>
    <t>https://pbs.twimg.com/profile_banners/1339334551/1398342477</t>
  </si>
  <si>
    <t>https://pbs.twimg.com/profile_banners/3071022531/1436685901</t>
  </si>
  <si>
    <t>https://pbs.twimg.com/profile_banners/19585645/1541143729</t>
  </si>
  <si>
    <t>https://pbs.twimg.com/profile_banners/2735814732/1408147211</t>
  </si>
  <si>
    <t>https://pbs.twimg.com/profile_banners/3607355295/1549032413</t>
  </si>
  <si>
    <t>https://pbs.twimg.com/profile_banners/164020801/1509893239</t>
  </si>
  <si>
    <t>https://pbs.twimg.com/profile_banners/1080751926415949825/1546507391</t>
  </si>
  <si>
    <t>https://pbs.twimg.com/profile_banners/187453356/1517128636</t>
  </si>
  <si>
    <t>https://pbs.twimg.com/profile_banners/948241302788956161/1514917007</t>
  </si>
  <si>
    <t>https://pbs.twimg.com/profile_banners/166106255/1495192049</t>
  </si>
  <si>
    <t>https://pbs.twimg.com/profile_banners/922932923451543553/1541148597</t>
  </si>
  <si>
    <t>https://pbs.twimg.com/profile_banners/526323779/1532518779</t>
  </si>
  <si>
    <t>https://pbs.twimg.com/profile_banners/116716199/1479923449</t>
  </si>
  <si>
    <t>https://pbs.twimg.com/profile_banners/508110202/1547458321</t>
  </si>
  <si>
    <t>https://pbs.twimg.com/profile_banners/1168645579/1400664959</t>
  </si>
  <si>
    <t>https://pbs.twimg.com/profile_banners/747300991/1549964801</t>
  </si>
  <si>
    <t>https://pbs.twimg.com/profile_banners/1608750632/1524216690</t>
  </si>
  <si>
    <t>https://pbs.twimg.com/profile_banners/1418774700/1471961800</t>
  </si>
  <si>
    <t>https://pbs.twimg.com/profile_banners/1047213148195962881/1541185819</t>
  </si>
  <si>
    <t>https://pbs.twimg.com/profile_banners/2829026980/1495093342</t>
  </si>
  <si>
    <t>https://pbs.twimg.com/profile_banners/882181285392809986/1513505304</t>
  </si>
  <si>
    <t>https://pbs.twimg.com/profile_banners/755663635280695296/1527321889</t>
  </si>
  <si>
    <t>https://pbs.twimg.com/profile_banners/3841576157/1443781744</t>
  </si>
  <si>
    <t>https://pbs.twimg.com/profile_banners/3822218967/1513507526</t>
  </si>
  <si>
    <t>https://pbs.twimg.com/profile_banners/882148882016337920/1513505175</t>
  </si>
  <si>
    <t>https://pbs.twimg.com/profile_banners/163471233/1527319042</t>
  </si>
  <si>
    <t>https://pbs.twimg.com/profile_banners/2813164578/1443599221</t>
  </si>
  <si>
    <t>https://pbs.twimg.com/profile_banners/898503814105509888/1512060074</t>
  </si>
  <si>
    <t>https://pbs.twimg.com/profile_banners/865488862750965761/1503049449</t>
  </si>
  <si>
    <t>https://pbs.twimg.com/profile_banners/755669547756257280/1527322980</t>
  </si>
  <si>
    <t>https://pbs.twimg.com/profile_banners/882174085769433089/1513506077</t>
  </si>
  <si>
    <t>https://pbs.twimg.com/profile_banners/874557390036885504/1527323603</t>
  </si>
  <si>
    <t>https://pbs.twimg.com/profile_banners/887576638359298049/1513505818</t>
  </si>
  <si>
    <t>https://pbs.twimg.com/profile_banners/4715115095/1496225967</t>
  </si>
  <si>
    <t>https://pbs.twimg.com/profile_banners/750603188139687936/1527321685</t>
  </si>
  <si>
    <t>https://pbs.twimg.com/profile_banners/2828976141/1521578803</t>
  </si>
  <si>
    <t>https://pbs.twimg.com/profile_banners/707131283495854080/1527318846</t>
  </si>
  <si>
    <t>https://pbs.twimg.com/profile_banners/2370208693/1521578984</t>
  </si>
  <si>
    <t>pt</t>
  </si>
  <si>
    <t>en-gb</t>
  </si>
  <si>
    <t>fi</t>
  </si>
  <si>
    <t>tr</t>
  </si>
  <si>
    <t>el</t>
  </si>
  <si>
    <t>ca</t>
  </si>
  <si>
    <t>http://abs.twimg.com/images/themes/theme1/bg.png</t>
  </si>
  <si>
    <t>http://abs.twimg.com/images/themes/theme4/bg.gif</t>
  </si>
  <si>
    <t>http://abs.twimg.com/images/themes/theme19/bg.gif</t>
  </si>
  <si>
    <t>http://abs.twimg.com/images/themes/theme3/bg.gif</t>
  </si>
  <si>
    <t>http://abs.twimg.com/images/themes/theme14/bg.gif</t>
  </si>
  <si>
    <t>http://abs.twimg.com/images/themes/theme9/bg.gif</t>
  </si>
  <si>
    <t>http://abs.twimg.com/images/themes/theme13/bg.gif</t>
  </si>
  <si>
    <t>http://pbs.twimg.com/profile_images/877590578816569349/COYuPM8P_normal.jpg</t>
  </si>
  <si>
    <t>http://pbs.twimg.com/profile_images/1056496123169464321/m5C9T9W0_normal.jpg</t>
  </si>
  <si>
    <t>http://pbs.twimg.com/profile_images/826386986277732353/1srg9dyN_normal.jpg</t>
  </si>
  <si>
    <t>http://pbs.twimg.com/profile_images/931236232285376514/Wruo89BJ_normal.jpg</t>
  </si>
  <si>
    <t>http://pbs.twimg.com/profile_images/653589571083464704/8ErhmbRZ_normal.png</t>
  </si>
  <si>
    <t>http://pbs.twimg.com/profile_images/976160554791223297/ZcmWWVpu_normal.jpg</t>
  </si>
  <si>
    <t>http://pbs.twimg.com/profile_images/1062264156328325121/5ql-vtG5_normal.jpg</t>
  </si>
  <si>
    <t>http://pbs.twimg.com/profile_images/738324354694586372/eKUbXGu5_normal.jpg</t>
  </si>
  <si>
    <t>http://pbs.twimg.com/profile_images/855440526195261440/DLfsCtAz_normal.jpg</t>
  </si>
  <si>
    <t>http://pbs.twimg.com/profile_images/734746206690238467/Z--OjiVl_normal.jpg</t>
  </si>
  <si>
    <t>Open Twitter Page for This Person</t>
  </si>
  <si>
    <t>https://twitter.com/mariajoaocsl</t>
  </si>
  <si>
    <t>https://twitter.com/phe_uk</t>
  </si>
  <si>
    <t>https://twitter.com/ecdc_eu</t>
  </si>
  <si>
    <t>https://twitter.com/abeatriznunes</t>
  </si>
  <si>
    <t>https://twitter.com/drdianeashiru</t>
  </si>
  <si>
    <t>https://twitter.com/elizabethpisani</t>
  </si>
  <si>
    <t>https://twitter.com/xuerebd</t>
  </si>
  <si>
    <t>https://twitter.com/juderobinson5</t>
  </si>
  <si>
    <t>https://twitter.com/traceytraceyrad</t>
  </si>
  <si>
    <t>https://twitter.com/jonotter</t>
  </si>
  <si>
    <t>https://twitter.com/lancsipc</t>
  </si>
  <si>
    <t>https://twitter.com/nicecomms</t>
  </si>
  <si>
    <t>https://twitter.com/dence10</t>
  </si>
  <si>
    <t>https://twitter.com/drkittymohan</t>
  </si>
  <si>
    <t>https://twitter.com/ejdpwg</t>
  </si>
  <si>
    <t>https://twitter.com/saralaunio</t>
  </si>
  <si>
    <t>https://twitter.com/siseurope</t>
  </si>
  <si>
    <t>https://twitter.com/kemrasa</t>
  </si>
  <si>
    <t>https://twitter.com/prangob</t>
  </si>
  <si>
    <t>https://twitter.com/ccarmen07</t>
  </si>
  <si>
    <t>https://twitter.com/biociencia2013</t>
  </si>
  <si>
    <t>https://twitter.com/lns_lux</t>
  </si>
  <si>
    <t>https://twitter.com/medmalinf</t>
  </si>
  <si>
    <t>https://twitter.com/wgkwvl</t>
  </si>
  <si>
    <t>https://twitter.com/parasitophilia</t>
  </si>
  <si>
    <t>https://twitter.com/pedrogarralagaa</t>
  </si>
  <si>
    <t>https://twitter.com/cdifffoundation</t>
  </si>
  <si>
    <t>https://twitter.com/abxadjuvant</t>
  </si>
  <si>
    <t>https://twitter.com/eaad_eu</t>
  </si>
  <si>
    <t>https://twitter.com/fnadepa</t>
  </si>
  <si>
    <t>https://twitter.com/lianamoraitou</t>
  </si>
  <si>
    <t>https://twitter.com/spmcontroler</t>
  </si>
  <si>
    <t>https://twitter.com/cynodegmi</t>
  </si>
  <si>
    <t>https://twitter.com/smhopkins</t>
  </si>
  <si>
    <t>https://twitter.com/naimiroayusti</t>
  </si>
  <si>
    <t>https://twitter.com/newcastlehosps</t>
  </si>
  <si>
    <t>https://twitter.com/bahvs</t>
  </si>
  <si>
    <t>https://twitter.com/euphaidc</t>
  </si>
  <si>
    <t>https://twitter.com/kgapo</t>
  </si>
  <si>
    <t>https://twitter.com/marksundlpc</t>
  </si>
  <si>
    <t>https://twitter.com/cppeengland</t>
  </si>
  <si>
    <t>https://twitter.com/targetabx</t>
  </si>
  <si>
    <t>https://twitter.com/ewmawound</t>
  </si>
  <si>
    <t>https://twitter.com/ema_news</t>
  </si>
  <si>
    <t>https://twitter.com/cnsj_dentistas</t>
  </si>
  <si>
    <t>https://twitter.com/cdental4</t>
  </si>
  <si>
    <t>https://twitter.com/rachelclairemck</t>
  </si>
  <si>
    <t>https://twitter.com/ulpuelonsalo</t>
  </si>
  <si>
    <t>https://twitter.com/alividzaviv</t>
  </si>
  <si>
    <t>https://twitter.com/his_infection</t>
  </si>
  <si>
    <t>https://twitter.com/drglmarsden</t>
  </si>
  <si>
    <t>https://twitter.com/cppenorthwest</t>
  </si>
  <si>
    <t>https://twitter.com/uiowaipc</t>
  </si>
  <si>
    <t>https://twitter.com/neb_antib_news</t>
  </si>
  <si>
    <t>https://twitter.com/dr_trauma1</t>
  </si>
  <si>
    <t>https://twitter.com/on_neumologia</t>
  </si>
  <si>
    <t>https://twitter.com/carga_viral</t>
  </si>
  <si>
    <t>https://twitter.com/validado</t>
  </si>
  <si>
    <t>https://twitter.com/dr_reuma</t>
  </si>
  <si>
    <t>https://twitter.com/healthdevice</t>
  </si>
  <si>
    <t>https://twitter.com/cardiogalenico</t>
  </si>
  <si>
    <t>https://twitter.com/on_deporte</t>
  </si>
  <si>
    <t>https://twitter.com/e_health_</t>
  </si>
  <si>
    <t>https://twitter.com/on_neurologia</t>
  </si>
  <si>
    <t>https://twitter.com/noticias_reuma</t>
  </si>
  <si>
    <t>https://twitter.com/pharmamarket3</t>
  </si>
  <si>
    <t>https://twitter.com/drreumanews</t>
  </si>
  <si>
    <t>https://twitter.com/estudioclinico</t>
  </si>
  <si>
    <t>https://twitter.com/on_alergias</t>
  </si>
  <si>
    <t>https://twitter.com/biotechit</t>
  </si>
  <si>
    <t>https://twitter.com/farmamarketing1</t>
  </si>
  <si>
    <t>https://twitter.com/eclinicaltrial</t>
  </si>
  <si>
    <t>mariajoaocsl
#ECDCAntibioticSurvey aims to understand
European healthcare workers’ knowledge
and perceptions about #antibiotics
and #antibioticresistance. @ECDC_EU
@PHE_uk If you are a healthcare
worker or a health student, please
participate until 14th February!
https://t.co/N3LXbMcjXN</t>
  </si>
  <si>
    <t xml:space="preserve">phe_uk
</t>
  </si>
  <si>
    <t>ecdc_eu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</si>
  <si>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abeatriznunes
#ECDCAntibioticSurvey aims to understand
European healthcare workers’ knowledge
and perceptions about #antibiotics
and #antibioticresistance. @ECDC_EU
@PHE_uk If you are a healthcare
worker or a health student, please
participate until 14th February!
https://t.co/N3LXbMcjXN</t>
  </si>
  <si>
    <t>drdianeashiru
&amp;gt;2,700 responses already to
the #ECDCAntibioticSurvey . Huge
thanks to everyone who has shared.
Please continue to encourage ALL
healthcare colleagues and health
students to complete. The more
responses there are, the more useful
the data will be. https://t.co/RZcvHEktEK
https://t.co/S81ONa2Zt3</t>
  </si>
  <si>
    <t>elizabethpisani
&amp;gt;2,700 responses already to
the #ECDCAntibioticSurvey . Huge
thanks to everyone who has shared.
Please continue to encourage ALL
healthcare colleagues and health
students to complete. The more
responses there are, the more useful
the data will be. https://t.co/RZcvHEktEK
https://t.co/S81ONa2Zt3</t>
  </si>
  <si>
    <t>xuerebd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</si>
  <si>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juderobinson5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</si>
  <si>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traceytraceyrad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</si>
  <si>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jonotter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</si>
  <si>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lancsipc
The ECDC survey of healthcare workers
knowledge and attitudes about antibiotic
use and resistance is now live
#ECDCAntibioticSurvey. Take 10
minutes and help to achieve the
target of 10,000+ responses: https://t.co/LweHVYhMNK
https://t.co/aUkNyRF0re</t>
  </si>
  <si>
    <t>nicecomms
The ECDC survey of healthcare workers
knowledge and attitudes about antibiotic
use and resistance is now live
#ECDCAntibioticSurvey. Take 10
minutes and help to achieve the
target of 10,000+ responses: https://t.co/LweHVYhMNK
https://t.co/aUkNyRF0re</t>
  </si>
  <si>
    <t>dence10
The ECDC survey of healthcare workers
knowledge and attitudes about antibiotic
use and resistance is now live
#ECDCAntibioticSurvey. Take 10
minutes and help to achieve the
target of 10,000+ responses: https://t.co/LweHVYhMNK
https://t.co/aUkNyRF0re</t>
  </si>
  <si>
    <t>drkittymohan
@ejdpwg delighted to support new
@ECDC_EU #ECDCAntibioticSurvey
on healthcare workers knowledge
and attitudes about antibiotic
use and resistance. The link to
the survey in English is available
here: https://t.co/gMlFE8ZfSm The
survey closes 14 February 2019.</t>
  </si>
  <si>
    <t>ejdpwg
@ejdpwg delighted to support new
@ECDC_EU #ECDCAntibioticSurvey
on healthcare workers knowledge
and attitudes about antibiotic
use and resistance. The link to
the survey in English is available
here: https://t.co/gMlFE8ZfSm The
survey closes 14 February 2019.</t>
  </si>
  <si>
    <t>saralaunio
@ejdpwg delighted to support new
@ECDC_EU #ECDCAntibioticSurvey
on healthcare workers knowledge
and attitudes about antibiotic
use and resistance. The link to
the survey in English is available
here: https://t.co/gMlFE8ZfSm The
survey closes 14 February 2019.</t>
  </si>
  <si>
    <t>siseurope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</si>
  <si>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kemrasa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</si>
  <si>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prangob
_xD83D__xDD0E__xD83D__xDCCA_Cuánto saben los #ProfesionalesSanitarios
españoles sobre #ResistenciaAntibióticos?
Si trabajas en el ámbito sanitario
o estudias #CienciasDeLaSalud,
ayúdanos a confirmarlo contestando
a la nueva encuesta del @ECDC_EU
_xD83D__xDD17_https://t.co/mpKlnaqfNf _xD83D__xDC69_‍⚕️_xD83D__xDC68_‍_xD83C__xDF93_#ECDCAntibioticSurvey
https://t.co/r1ekudNk9T</t>
  </si>
  <si>
    <t>ccarmen07
_xD83D__xDD0E__xD83D__xDCCA_Cuánto saben los #ProfesionalesSanitarios
españoles sobre #ResistenciaAntibióticos?
Si trabajas en el ámbito sanitario
o estudias #CienciasDeLaSalud,
ayúdanos a confirmarlo contestando
a la nueva encuesta del @ECDC_EU
_xD83D__xDD17_https://t.co/mpKlnaqfNf _xD83D__xDC69_‍⚕️_xD83D__xDC68_‍_xD83C__xDF93_#ECDCAntibioticSurvey
https://t.co/r1ekudNk9T</t>
  </si>
  <si>
    <t>biociencia2013
New Europe-wide survey of healthcare
workers’ perceptions about antibiotic
use and resistance https://t.co/trJPMCkgrL</t>
  </si>
  <si>
    <t>lns_lux
[Survey] Dear colleagues #healthcare
workers, the @ECDC_EU #survey of
healthcare workers knowledge and
attitudes about #antibiotic use
and #resistance is now live! Take
the time to complete it, following
this link (english): https://t.co/IRJqnnlSjQ
#ECDCAntibioticSurvey _xD83D__xDC8A__xD83D__xDC89_ https://t.co/VZi7IIHlcg</t>
  </si>
  <si>
    <t>medmalinf
[Enquête] L’#enquête de l’@ECDC_EU
sur les connaissances et les attitudes
des travailleurs de la #santé concernant
l’utilisation des #antibiotiques
et la résistance aux antibiotiques
est online! Complétez le en suivant
ce lien (fr): https://t.co/EQqFthUB9J
#ECDCAntibioticSurvey https://t.co/wNA9U23IVv</t>
  </si>
  <si>
    <t>wgkwvl
Werk jij in de gezondheidszorg?
Vul dan zeker volgende enquête
in die de kennis en attitudes van
gezondheidswerkers wil meten rond
#antibioticagebruik en #resistentie
➡️ https://t.co/yOiU3VZpCf #ECDCAntibioticSurvey
https://t.co/pDikn2E1wT</t>
  </si>
  <si>
    <t>parasitophilia
[Enquête] L’#enquête de l’@ECDC_EU
sur les connaissances et les attitudes
des travailleurs de la #santé concernant
l’utilisation des #antibiotiques
et la résistance aux antibiotiques
est online! Complétez le en suivant
ce lien (fr): https://t.co/EQqFthUB9J
#ECDCAntibioticSurvey https://t.co/wNA9U23IVv</t>
  </si>
  <si>
    <t>pedrogarralagaa
[Survey] Dear colleagues #healthcare
workers, the @ECDC_EU #survey of
healthcare workers knowledge and
attitudes about #antibiotic use
and #resistance is now live! Take
the time to complete it, following
this link (english): https://t.co/IRJqnnlSjQ
#ECDCAntibioticSurvey _xD83D__xDC8A__xD83D__xDC89_ https://t.co/VZi7IIHlcg</t>
  </si>
  <si>
    <t>cdifffoundation
Let's help @EAAD_EU to better understand
how to educate the world about
antibiotic resistance with their
5-10 minute survey. New Europe-wide
survey of healthcare workers’ perceptions
about antibiotic use and resistance.
https://t.co/1ub407DASx #antibioticresistance
https://t.co/xnrKIyUfx2</t>
  </si>
  <si>
    <t>abxadjuvant
Let's help @EAAD_EU to better understand
how to educate the world about
antibiotic resistance with their
5-10 minute survey. New Europe-wide
survey of healthcare workers’ perceptions
about antibiotic use and resistance.
https://t.co/1ub407DASx #antibioticresistance
https://t.co/xnrKIyUfx2</t>
  </si>
  <si>
    <t xml:space="preserve">eaad_eu
</t>
  </si>
  <si>
    <t>fnadepa
[Enquête] L’#enquête de l’@ECDC_EU
sur les connaissances et les attitudes
des travailleurs de la #santé concernant
l’utilisation des #antibiotiques
et la résistance aux antibiotiques
est online! Complétez le en suivant
ce lien (fr): https://t.co/EQqFthUB9J
#ECDCAntibioticSurvey https://t.co/wNA9U23IVv</t>
  </si>
  <si>
    <t>lianamoraitou
Let's help @EAAD_EU to better understand
how to educate the world about
antibiotic resistance with their
5-10 minute survey. New Europe-wide
survey of healthcare workers’ perceptions
about antibiotic use and resistance.
https://t.co/1ub407DASx #antibioticresistance
https://t.co/xnrKIyUfx2</t>
  </si>
  <si>
    <t>spmcontroler
[Survey] Dear colleagues #healthcare
workers, the @ECDC_EU #survey of
healthcare workers knowledge and
attitudes about #antibiotic use
and #resistance is now live! Take
the time to complete it, following
this link (english): https://t.co/IRJqnnlSjQ
#ECDCAntibioticSurvey _xD83D__xDC8A__xD83D__xDC89_ https://t.co/VZi7IIHlcg</t>
  </si>
  <si>
    <t>cynodegmi
[Enquête] L’#enquête de l’@ECDC_EU
sur les connaissances et les attitudes
des travailleurs de la #santé concernant
l’utilisation des #antibiotiques
et la résistance aux antibiotiques
est online! Complétez le en suivant
ce lien (fr): https://t.co/EQqFthUB9J
#ECDCAntibioticSurvey https://t.co/wNA9U23IVv</t>
  </si>
  <si>
    <t>smhopkins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</si>
  <si>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naimiroayusti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</si>
  <si>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newcastlehosps
Have you completed the #ECDCAntibioticSurvey
by @PHE_uk and @ECDC_EU? They looking
to understand healthcare workers
knowledge and attitudes about antibiotic
use and resistance. Survey closes
Thursday 14 Feb: https://t.co/w2ZvGRGJej</t>
  </si>
  <si>
    <t>bahvs
Some of our members or other healthcare
professionals may want to complete
this survey on... https://t.co/ZP9EsjVLZn</t>
  </si>
  <si>
    <t>euphaidc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</si>
  <si>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kgapo
To gain an understanding of European
#healthcare workers’ knowledge
&amp;amp; perceptions about #antibiotics
&amp;amp; #AntibioticResistance, a
multilingual ECDC-funded survey
has been launched by @PHE_uk. Healthcare
workers: help us by taking the
#ECDCAntibioticSurvey https://t.co/n0mO7vIUDk</t>
  </si>
  <si>
    <t>marksundlpc
The @ECDC_EU and @PHE_uk survey
to better understand healthcare
workers’ knowledge of antibiotic
use and resistance is now live.
The survey closes 14 February and
can be accessed at https://t.co/jZvrHRVnjc
… Please complete and share the
survey! #ECDCAntibioticSurvey https://t.co/cCHH8gTy5x</t>
  </si>
  <si>
    <t>cppeengland
The @ECDC_EU and @PHE_uk survey
about healthcare workers’ knowledge
of antibiotic use and resistance
closes tomorrow 14 February. Make
sure you have your say at https://t.co/jZvrHRVnjc
… #ECDCAntibioticSurvey https://t.co/vKSzCeu2rr</t>
  </si>
  <si>
    <t>targetabx
The ECDC survey of healthcare workers
knowledge and attitudes about antibiotic
use and resistance closes on the
14th of Feb. If you haven't already
- please complete and share! https://t.co/srSGtczfEf
#ECDCAntibioticSurvey #KeepAntibioticsWorking
@PHE_uk</t>
  </si>
  <si>
    <t>ewmawound
@EMA_News &amp;amp; @ECDC_EU have launched
a survey to assess healthcare workers’
knowledge and perceptions about
antibiotic use and resistance:
https://t.co/i2vEskzY5g #ECDCAntibioticSurvey
Also read about EWMA's work on
#antimicrobialresistance #AMR -&amp;gt;
https://t.co/HMiNKElucF</t>
  </si>
  <si>
    <t xml:space="preserve">ema_news
</t>
  </si>
  <si>
    <t>cnsj_dentistas
El @ECDC_EU ha lanzado una encuesta
dirigida a los profesionales sanitarios
acerca de los antibióticos y la
resistencia. Puedes contestarla
hasta el próximo 14 de febrero,
y no te llevará más de 5-10 minutos.
Puedes acceder aquí _xD83D__xDC49__xD83C__xDFFB_ https://t.co/IG35VZgTLg
#ECDCAntibioticSurvey https://t.co/3NaG0bCn7g</t>
  </si>
  <si>
    <t>cdental4
El @ECDC_EU ha lanzado una encuesta
dirigida a los profesionales sanitarios
acerca de los antibióticos y la
resistencia. Puedes contestarla
hasta el próximo 14 de febrero,
y no te llevará más de 5-10 minutos.
Puedes acceder aquí _xD83D__xDC49__xD83C__xDFFB_ https://t.co/IG35VZgTLg
#ECDCAntibioticSurvey https://t.co/3NaG0bCn7g</t>
  </si>
  <si>
    <t>rachelclairemck
Nurse, doctor, healthcare worker
friends, please take a few minutes
to complete this survey https://t.co/89cWavrgIa
It's a Europe wide survey to assess
knowledge and attitudes of healthcare
workers about antibiotic use and
resistance #ECDCAntibioticSurvey
_xD83D__xDC8A_✍️</t>
  </si>
  <si>
    <t>ulpuelonsalo
The @ECDC_EU and @PHE_uk survey
to better understand healthcare
workers’ knowledge of antibiotic
use and resistance is now live.
The survey closes 14 February and
can be accessed at https://t.co/jZvrHRVnjc
… Please complete and share the
survey! #ECDCAntibioticSurvey https://t.co/cCHH8gTy5x</t>
  </si>
  <si>
    <t>alividzaviv
The ECDC and PHE are seeking responses
from healthcare workers about their
knowledge of and attitudes towards
antibiotic use and resistance.
Take the survey here: https://t.co/IrCwaxgb68
The survey closes 14 February 2019.
#ECDCAntibioticSurvey</t>
  </si>
  <si>
    <t>his_infection
The ECDC and PHE are seeking responses
from healthcare workers about their
knowledge of and attitudes towards
antibiotic use and resistance.
Take the survey here: https://t.co/IrCwaxgb68
The survey closes 14 February 2019.
#ECDCAntibioticSurvey</t>
  </si>
  <si>
    <t>drglmarsden
The ECDC and PHE are seeking responses
from healthcare workers about their
knowledge of and attitudes towards
antibiotic use and resistance.
Take the survey here: https://t.co/IrCwaxgb68
The survey closes 14 February 2019.
#ECDCAntibioticSurvey</t>
  </si>
  <si>
    <t>cppenorthwest
The @ECDC_EU and @PHE_uk survey
to better understand healthcare
workers’ knowledge of antibiotic
use and resistance is now live.
The survey closes 14 February and
can be accessed at https://t.co/jZvrHRVnjc
… Please complete and share the
survey! #ECDCAntibioticSurvey https://t.co/cCHH8gTy5x</t>
  </si>
  <si>
    <t>uiowaipc
The ECDC and PHE are seeking responses
from healthcare workers about their
knowledge of and attitudes towards
antibiotic use and resistance.
Take the survey here: https://t.co/IrCwaxgb68
The survey closes 14 February 2019.
#ECDCAntibioticSurvey</t>
  </si>
  <si>
    <t>neb_antib_news
The ECDC and PHE are seeking responses
from healthcare workers about their
knowledge of and attitudes towards
antibiotic use and resistance.
Take the survey here: https://t.co/IrCwaxgb68
The survey closes 14 February 2019.
#ECDCAntibioticSurvey</t>
  </si>
  <si>
    <t>dr_trauma1
The ECDC and PHE are seeking responses
from healthcare workers about their
knowledge of and attitudes towards
antibiotic use and resistance.
Take the survey here: https://t.co/IrCwaxgb68
The survey closes 14 February 2019.
#ECDCAntibioticSurvey</t>
  </si>
  <si>
    <t>on_neumologia
The ECDC and PHE are seeking responses
from healthcare workers about their
knowledge of and attitudes towards
antibiotic use and resistance.
Take the survey here: https://t.co/IrCwaxgb68
The survey closes 14 February 2019.
#ECDCAntibioticSurvey</t>
  </si>
  <si>
    <t>carga_viral
The ECDC and PHE are seeking responses
from healthcare workers about their
knowledge of and attitudes towards
antibiotic use and resistance.
Take the survey here: https://t.co/IrCwaxgb68
The survey closes 14 February 2019.
#ECDCAntibioticSurvey</t>
  </si>
  <si>
    <t>validado
The ECDC and PHE are seeking responses
from healthcare workers about their
knowledge of and attitudes towards
antibiotic use and resistance.
Take the survey here: https://t.co/IrCwaxgb68
The survey closes 14 February 2019.
#ECDCAntibioticSurvey</t>
  </si>
  <si>
    <t>dr_reuma
The ECDC and PHE are seeking responses
from healthcare workers about their
knowledge of and attitudes towards
antibiotic use and resistance.
Take the survey here: https://t.co/IrCwaxgb68
The survey closes 14 February 2019.
#ECDCAntibioticSurvey</t>
  </si>
  <si>
    <t>healthdevice
The ECDC and PHE are seeking responses
from healthcare workers about their
knowledge of and attitudes towards
antibiotic use and resistance.
Take the survey here: https://t.co/IrCwaxgb68
The survey closes 14 February 2019.
#ECDCAntibioticSurvey</t>
  </si>
  <si>
    <t>cardiogalenico
The ECDC and PHE are seeking responses
from healthcare workers about their
knowledge of and attitudes towards
antibiotic use and resistance.
Take the survey here: https://t.co/IrCwaxgb68
The survey closes 14 February 2019.
#ECDCAntibioticSurvey</t>
  </si>
  <si>
    <t>on_deporte
The ECDC and PHE are seeking responses
from healthcare workers about their
knowledge of and attitudes towards
antibiotic use and resistance.
Take the survey here: https://t.co/IrCwaxgb68
The survey closes 14 February 2019.
#ECDCAntibioticSurvey</t>
  </si>
  <si>
    <t>e_health_
The ECDC and PHE are seeking responses
from healthcare workers about their
knowledge of and attitudes towards
antibiotic use and resistance.
Take the survey here: https://t.co/IrCwaxgb68
The survey closes 14 February 2019.
#ECDCAntibioticSurvey</t>
  </si>
  <si>
    <t>on_neurologia
The ECDC and PHE are seeking responses
from healthcare workers about their
knowledge of and attitudes towards
antibiotic use and resistance.
Take the survey here: https://t.co/IrCwaxgb68
The survey closes 14 February 2019.
#ECDCAntibioticSurvey</t>
  </si>
  <si>
    <t>noticias_reuma
The ECDC and PHE are seeking responses
from healthcare workers about their
knowledge of and attitudes towards
antibiotic use and resistance.
Take the survey here: https://t.co/IrCwaxgb68
The survey closes 14 February 2019.
#ECDCAntibioticSurvey</t>
  </si>
  <si>
    <t>pharmamarket3
The ECDC and PHE are seeking responses
from healthcare workers about their
knowledge of and attitudes towards
antibiotic use and resistance.
Take the survey here: https://t.co/IrCwaxgb68
The survey closes 14 February 2019.
#ECDCAntibioticSurvey</t>
  </si>
  <si>
    <t>drreumanews
The ECDC and PHE are seeking responses
from healthcare workers about their
knowledge of and attitudes towards
antibiotic use and resistance.
Take the survey here: https://t.co/IrCwaxgb68
The survey closes 14 February 2019.
#ECDCAntibioticSurvey</t>
  </si>
  <si>
    <t>estudioclinico
The ECDC and PHE are seeking responses
from healthcare workers about their
knowledge of and attitudes towards
antibiotic use and resistance.
Take the survey here: https://t.co/IrCwaxgb68
The survey closes 14 February 2019.
#ECDCAntibioticSurvey</t>
  </si>
  <si>
    <t>on_alergias
The ECDC and PHE are seeking responses
from healthcare workers about their
knowledge of and attitudes towards
antibiotic use and resistance.
Take the survey here: https://t.co/IrCwaxgb68
The survey closes 14 February 2019.
#ECDCAntibioticSurvey</t>
  </si>
  <si>
    <t>biotechit
The ECDC and PHE are seeking responses
from healthcare workers about their
knowledge of and attitudes towards
antibiotic use and resistance.
Take the survey here: https://t.co/IrCwaxgb68
The survey closes 14 February 2019.
#ECDCAntibioticSurvey</t>
  </si>
  <si>
    <t>farmamarketing1
The ECDC and PHE are seeking responses
from healthcare workers about their
knowledge of and attitudes towards
antibiotic use and resistance.
Take the survey here: https://t.co/IrCwaxgb68
The survey closes 14 February 2019.
#ECDCAntibioticSurvey</t>
  </si>
  <si>
    <t>eclinicaltrial
The ECDC and PHE are seeking responses
from healthcare workers about their
knowledge of and attitudes towards
antibiotic use and resistance.
Take the survey here: https://t.co/IrCwaxgb68
The survey closes 14 February 2019.
#ECDCAntibioticSurvey</t>
  </si>
  <si>
    <t>Directed</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</si>
  <si>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</si>
  <si>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</si>
  <si>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</si>
  <si>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</si>
  <si>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</si>
  <si>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</si>
  <si>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</si>
  <si>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</si>
  <si>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</si>
  <si>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</si>
  <si>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</si>
  <si>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</si>
  <si>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</si>
  <si>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</si>
  <si>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</si>
  <si>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</si>
  <si>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</si>
  <si>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</si>
  <si>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</si>
  <si>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</si>
  <si>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</si>
  <si>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</si>
  <si>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</si>
  <si>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</si>
  <si>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Modularity</t>
  </si>
  <si>
    <t>NodeXL Version</t>
  </si>
  <si>
    <t>1.0.1.408</t>
  </si>
  <si>
    <t>Top URLs in Tweet in Entire Graph</t>
  </si>
  <si>
    <t>https://www.linkedin.com/slink?code=eN5QN9V</t>
  </si>
  <si>
    <t>https://www.linkedin.com/slink?code=edS-pQu</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</si>
  <si>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</si>
  <si>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</si>
  <si>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</si>
  <si>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</si>
  <si>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</si>
  <si>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</si>
  <si>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</si>
  <si>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</si>
  <si>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</si>
  <si>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</si>
  <si>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</si>
  <si>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</si>
  <si>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</si>
  <si>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</si>
  <si>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</si>
  <si>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</si>
  <si>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</si>
  <si>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</si>
  <si>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https://surveys.phe.org.uk/TakeSurvey.aspx?SurveyID=9lKJ5585H https://surveys.phe.org.uk/TakeSurvey.aspx?SurveyID=9lKJ5585H#</t>
  </si>
  <si>
    <t>https://surveys.phe.org.uk/TakeSurvey.aspx?SurveyID=9lKJ5585H https://ecdc.europa.eu/en/news-events/new-europe-wide-survey-healthcare-workers-perceptions-about-antibiotic-use-and https://surveys.phe.org.uk/TakeSurvey.aspx?SurveyID=98KJ4nl3H# https://surveys.phe.org.uk/TakeSurvey.aspx?SurveyID=92KJ496KH http://resistenciaantibioticos.es/es/noticias/el-ecdc-lanza-una-encuesta-para-evaluar-el-conocimiento-de-los-profesionales-sanitarios</t>
  </si>
  <si>
    <t>https://ecdc.europa.eu/en/news-events/new-europe-wide-survey-healthcare-workers-perceptions-about-antibiotic-use-and https://goo.gl/tzKE9G http://ecdc.europa.eu/en/news-events/survey-healthcare-workers-knowledge-and-attitudes-about-antibiotics-and-antibiotic?fbclid=IwAR1Iym_uZM1nBPGrL5hK8jTtnhDO1EgukaizihoHmJ8eALwWCiPXkbQwynQ https://surveys.phe.org.uk/TakeSurvey.aspx?SurveyID=9lKJ5585H#</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</si>
  <si>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</si>
  <si>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</si>
  <si>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</si>
  <si>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</si>
  <si>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</si>
  <si>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</si>
  <si>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</si>
  <si>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</si>
  <si>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</si>
  <si>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</si>
  <si>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</si>
  <si>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org.uk europa.eu resistenciaantibioticos.es</t>
  </si>
  <si>
    <t>europa.eu goo.gl org.uk</t>
  </si>
  <si>
    <t>Top Hashtags in Tweet in Entire Graph</t>
  </si>
  <si>
    <t>healthcare</t>
  </si>
  <si>
    <t>antibiotics</t>
  </si>
  <si>
    <t>enquête</t>
  </si>
  <si>
    <t>santé</t>
  </si>
  <si>
    <t>survey</t>
  </si>
  <si>
    <t>keepantibioticsworking</t>
  </si>
  <si>
    <t>profesionalessanitarios</t>
  </si>
  <si>
    <t>resistenciaantibióticos</t>
  </si>
  <si>
    <t>Top Hashtags in Tweet in G1</t>
  </si>
  <si>
    <t>Top Hashtags in Tweet in G2</t>
  </si>
  <si>
    <t>Top Hashtags in Tweet in G3</t>
  </si>
  <si>
    <t>antibiotiques</t>
  </si>
  <si>
    <t>Top Hashtags in Tweet in G4</t>
  </si>
  <si>
    <t>Top Hashtags in Tweet in G5</t>
  </si>
  <si>
    <t>antibioticagebruik</t>
  </si>
  <si>
    <t>resistentie</t>
  </si>
  <si>
    <t>Top Hashtags in Tweet in G6</t>
  </si>
  <si>
    <t>Top Hashtags in Tweet in G7</t>
  </si>
  <si>
    <t>antimicrobialresistance</t>
  </si>
  <si>
    <t>amr</t>
  </si>
  <si>
    <t>Top Hashtags in Tweet in G8</t>
  </si>
  <si>
    <t>Top Hashtags in Tweet</t>
  </si>
  <si>
    <t>antibiotics antibioticresistance healthcare ecdcantibioticsurvey keepantibioticsworking</t>
  </si>
  <si>
    <t>ecdcantibioticsurvey healthcare enquête santé survey antibiotics antibioticresistance profesionalessanitarios resistenciaantibióticos antibiotiques</t>
  </si>
  <si>
    <t>ecdcantibioticsurvey antibioticagebruik resistentie</t>
  </si>
  <si>
    <t>Top Words in Tweet in Entire Graph</t>
  </si>
  <si>
    <t>Words in Sentiment List#1: Positive</t>
  </si>
  <si>
    <t>Words in Sentiment List#2: Negative</t>
  </si>
  <si>
    <t>Words in Sentiment List#3: Angry/Violent</t>
  </si>
  <si>
    <t>Non-categorized Words</t>
  </si>
  <si>
    <t>Total Words</t>
  </si>
  <si>
    <t>workers</t>
  </si>
  <si>
    <t>knowledge</t>
  </si>
  <si>
    <t>Top Words in Tweet in G1</t>
  </si>
  <si>
    <t>ecdc</t>
  </si>
  <si>
    <t>phe</t>
  </si>
  <si>
    <t>seeking</t>
  </si>
  <si>
    <t>responses</t>
  </si>
  <si>
    <t>attitudes</t>
  </si>
  <si>
    <t>towards</t>
  </si>
  <si>
    <t>Top Words in Tweet in G2</t>
  </si>
  <si>
    <t>european</t>
  </si>
  <si>
    <t>perceptions</t>
  </si>
  <si>
    <t>Top Words in Tweet in G3</t>
  </si>
  <si>
    <t>l</t>
  </si>
  <si>
    <t>les</t>
  </si>
  <si>
    <t>Top Words in Tweet in G4</t>
  </si>
  <si>
    <t>antibiotic</t>
  </si>
  <si>
    <t>resistance</t>
  </si>
  <si>
    <t>let's</t>
  </si>
  <si>
    <t>help</t>
  </si>
  <si>
    <t>better</t>
  </si>
  <si>
    <t>understand</t>
  </si>
  <si>
    <t>educate</t>
  </si>
  <si>
    <t>world</t>
  </si>
  <si>
    <t>Top Words in Tweet in G5</t>
  </si>
  <si>
    <t>europe</t>
  </si>
  <si>
    <t>wide</t>
  </si>
  <si>
    <t>use</t>
  </si>
  <si>
    <t>Top Words in Tweet in G6</t>
  </si>
  <si>
    <t>10</t>
  </si>
  <si>
    <t>Top Words in Tweet in G7</t>
  </si>
  <si>
    <t>Top Words in Tweet in G8</t>
  </si>
  <si>
    <t>more</t>
  </si>
  <si>
    <t>gt</t>
  </si>
  <si>
    <t>2</t>
  </si>
  <si>
    <t>700</t>
  </si>
  <si>
    <t>already</t>
  </si>
  <si>
    <t>huge</t>
  </si>
  <si>
    <t>thanks</t>
  </si>
  <si>
    <t>everyone</t>
  </si>
  <si>
    <t>Top Words in Tweet</t>
  </si>
  <si>
    <t>survey ecdc phe seeking responses healthcare workers knowledge attitudes towards</t>
  </si>
  <si>
    <t>healthcare workers survey knowledge ecdcantibioticsurvey phe_uk ecdc european perceptions antibiotics</t>
  </si>
  <si>
    <t>ecdcantibioticsurvey survey healthcare workers ecdc_eu l attitudes knowledge enquête les</t>
  </si>
  <si>
    <t>antibiotic resistance survey let's help eaad_eu better understand educate world</t>
  </si>
  <si>
    <t>survey healthcare europe wide workers antibiotic use resistance attitudes ecdcantibioticsurvey</t>
  </si>
  <si>
    <t>10 ecdc survey healthcare workers knowledge attitudes antibiotic use resistance</t>
  </si>
  <si>
    <t>responses more gt 2 700 already ecdcantibioticsurvey huge thanks everyone</t>
  </si>
  <si>
    <t>Top Word Pairs in Tweet in Entire Graph</t>
  </si>
  <si>
    <t>healthcare,workers</t>
  </si>
  <si>
    <t>workers,knowledge</t>
  </si>
  <si>
    <t>antibiotic,use</t>
  </si>
  <si>
    <t>use,resistance</t>
  </si>
  <si>
    <t>knowledge,attitudes</t>
  </si>
  <si>
    <t>survey,closes</t>
  </si>
  <si>
    <t>14,february</t>
  </si>
  <si>
    <t>closes,14</t>
  </si>
  <si>
    <t>here,survey</t>
  </si>
  <si>
    <t>february,2019</t>
  </si>
  <si>
    <t>Top Word Pairs in Tweet in G1</t>
  </si>
  <si>
    <t>ecdc,phe</t>
  </si>
  <si>
    <t>phe,seeking</t>
  </si>
  <si>
    <t>seeking,responses</t>
  </si>
  <si>
    <t>responses,healthcare</t>
  </si>
  <si>
    <t>attitudes,towards</t>
  </si>
  <si>
    <t>towards,antibiotic</t>
  </si>
  <si>
    <t>Top Word Pairs in Tweet in G2</t>
  </si>
  <si>
    <t>european,healthcare</t>
  </si>
  <si>
    <t>knowledge,perceptions</t>
  </si>
  <si>
    <t>perceptions,antibiotics</t>
  </si>
  <si>
    <t>antibiotics,antibioticresistance</t>
  </si>
  <si>
    <t>phe_uk,healthcare</t>
  </si>
  <si>
    <t>gain,understanding</t>
  </si>
  <si>
    <t>understanding,european</t>
  </si>
  <si>
    <t>antibioticresistance,multilingual</t>
  </si>
  <si>
    <t>Top Word Pairs in Tweet in G3</t>
  </si>
  <si>
    <t>enquête,l</t>
  </si>
  <si>
    <t>attitudes,antibiotic</t>
  </si>
  <si>
    <t>l,enquête</t>
  </si>
  <si>
    <t>l,ecdc_eu</t>
  </si>
  <si>
    <t>ecdc_eu,sur</t>
  </si>
  <si>
    <t>Top Word Pairs in Tweet in G4</t>
  </si>
  <si>
    <t>let's,help</t>
  </si>
  <si>
    <t>help,eaad_eu</t>
  </si>
  <si>
    <t>eaad_eu,better</t>
  </si>
  <si>
    <t>better,understand</t>
  </si>
  <si>
    <t>understand,educate</t>
  </si>
  <si>
    <t>educate,world</t>
  </si>
  <si>
    <t>world,antibiotic</t>
  </si>
  <si>
    <t>antibiotic,resistance</t>
  </si>
  <si>
    <t>resistance,5</t>
  </si>
  <si>
    <t>5,10</t>
  </si>
  <si>
    <t>Top Word Pairs in Tweet in G5</t>
  </si>
  <si>
    <t>europe,wide</t>
  </si>
  <si>
    <t>wide,survey</t>
  </si>
  <si>
    <t>complete,survey</t>
  </si>
  <si>
    <t>Top Word Pairs in Tweet in G6</t>
  </si>
  <si>
    <t>ecdc,survey</t>
  </si>
  <si>
    <t>survey,healthcare</t>
  </si>
  <si>
    <t>resistance,now</t>
  </si>
  <si>
    <t>now,live</t>
  </si>
  <si>
    <t>Top Word Pairs in Tweet in G7</t>
  </si>
  <si>
    <t>Top Word Pairs in Tweet in G8</t>
  </si>
  <si>
    <t>gt,2</t>
  </si>
  <si>
    <t>2,700</t>
  </si>
  <si>
    <t>700,responses</t>
  </si>
  <si>
    <t>responses,already</t>
  </si>
  <si>
    <t>already,ecdcantibioticsurvey</t>
  </si>
  <si>
    <t>ecdcantibioticsurvey,huge</t>
  </si>
  <si>
    <t>huge,thanks</t>
  </si>
  <si>
    <t>thanks,everyone</t>
  </si>
  <si>
    <t>everyone,shared</t>
  </si>
  <si>
    <t>shared,please</t>
  </si>
  <si>
    <t>Top Word Pairs in Tweet</t>
  </si>
  <si>
    <t>ecdc,phe  phe,seeking  seeking,responses  responses,healthcare  healthcare,workers  workers,knowledge  knowledge,attitudes  attitudes,towards  towards,antibiotic  antibiotic,use</t>
  </si>
  <si>
    <t>healthcare,workers  workers,knowledge  european,healthcare  knowledge,perceptions  perceptions,antibiotics  antibiotics,antibioticresistance  phe_uk,healthcare  gain,understanding  understanding,european  antibioticresistance,multilingual</t>
  </si>
  <si>
    <t>healthcare,workers  workers,knowledge  enquête,l  knowledge,attitudes  attitudes,antibiotic  antibiotic,use  use,resistance  l,enquête  l,ecdc_eu  ecdc_eu,sur</t>
  </si>
  <si>
    <t>let's,help  help,eaad_eu  eaad_eu,better  better,understand  understand,educate  educate,world  world,antibiotic  antibiotic,resistance  resistance,5  5,10</t>
  </si>
  <si>
    <t>europe,wide  wide,survey  healthcare,workers  antibiotic,use  use,resistance  complete,survey</t>
  </si>
  <si>
    <t>ecdc,survey  survey,healthcare  healthcare,workers  workers,knowledge  knowledge,attitudes  attitudes,antibiotic  antibiotic,use  use,resistance  resistance,now  now,live</t>
  </si>
  <si>
    <t>gt,2  2,700  700,responses  responses,already  already,ecdcantibioticsurvey  ecdcantibioticsurvey,huge  huge,thanks  thanks,everyone  everyone,shared  shared,please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</si>
  <si>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</si>
  <si>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</si>
  <si>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</si>
  <si>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</si>
  <si>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</si>
  <si>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</si>
  <si>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</si>
  <si>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</si>
  <si>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</si>
  <si>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</si>
  <si>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</si>
  <si>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</si>
  <si>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</si>
  <si>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</si>
  <si>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</si>
  <si>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</si>
  <si>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</si>
  <si>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</si>
  <si>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</si>
  <si>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</si>
  <si>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phe_uk ecdc_eu</t>
  </si>
  <si>
    <t>ecdc_eu phe_uk</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</si>
  <si>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</si>
  <si>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</si>
  <si>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</si>
  <si>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</si>
  <si>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</si>
  <si>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</si>
  <si>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</si>
  <si>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</si>
  <si>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</si>
  <si>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</si>
  <si>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cardiogalenico dr_trauma1 on_neurologia on_alergias carga_viral neb_antib_news healthdevice estudioclinico noticias_reuma e_health_</t>
  </si>
  <si>
    <t>naimiroayusti kgapo jonotter phe_uk smhopkins cppeengland xuerebd kemrasa newcastlehosps ulpuelonsalo</t>
  </si>
  <si>
    <t>pedrogarralagaa spmcontroler ecdc_eu drkittymohan cynodegmi cnsj_dentistas cdental4 saralaunio ccarmen07 fnadepa</t>
  </si>
  <si>
    <t>cdifffoundation eaad_eu lianamoraitou abxadjuvant</t>
  </si>
  <si>
    <t>biociencia2013 bahvs wgkwvl rachelclairemck</t>
  </si>
  <si>
    <t>nicecomms dence10 lancsipc</t>
  </si>
  <si>
    <t>ema_news ewmawound</t>
  </si>
  <si>
    <t>drdianeashiru elizabethpisani</t>
  </si>
  <si>
    <t>Top URLs in Tweet by Count</t>
  </si>
  <si>
    <t>https://surveys.phe.org.uk/TakeSurvey.aspx?SurveyID=92KJ496KH https://surveys.phe.org.uk/TakeSurvey.aspx?SurveyID=9lKJ5585H</t>
  </si>
  <si>
    <t>Top URLs in Tweet by Salience</t>
  </si>
  <si>
    <t>Top Domains in Tweet by Count</t>
  </si>
  <si>
    <t>Top Domains in Tweet by Salience</t>
  </si>
  <si>
    <t>Top Hashtags in Tweet by Count</t>
  </si>
  <si>
    <t>ecdcantibioticsurvey healthcare enquête santé antibiotiques survey antibiotic resistance antibiotics antibioticresistance</t>
  </si>
  <si>
    <t>Top Hashtags in Tweet by Salience</t>
  </si>
  <si>
    <t>enquête santé antibiotiques survey antibiotic resistance antibiotics antibioticresistance ecdcantibioticsurvey healthcare</t>
  </si>
  <si>
    <t>Top Words in Tweet by Count</t>
  </si>
  <si>
    <t>healthcare ecdcantibioticsurvey aims understand european workers knowledge perceptions antibiotics antibioticresistance</t>
  </si>
  <si>
    <t>healthcare workers gain understanding european knowledge perceptions antibiotics antibioticresistance multilingual</t>
  </si>
  <si>
    <t>survey ejdpwg delighted support new ecdc_eu ecdcantibioticsurvey healthcare workers knowledge</t>
  </si>
  <si>
    <t>cuánto saben los profesionalessanitarios españoles sobre resistenciaantibióticos si trabajas en</t>
  </si>
  <si>
    <t>new europe wide survey healthcare workers perceptions antibiotic use resistance</t>
  </si>
  <si>
    <t>survey healthcare workers dear colleagues ecdc_eu knowledge attitudes antibiotic use</t>
  </si>
  <si>
    <t>healthcare workers l ecdcantibioticsurvey survey enquête de ecdc_eu les et</t>
  </si>
  <si>
    <t>de en werk jij gezondheidszorg vul dan zeker volgende enquête</t>
  </si>
  <si>
    <t>l enquête de les et des la antibiotiques ecdc_eu sur</t>
  </si>
  <si>
    <t>completed ecdcantibioticsurvey phe_uk ecdc_eu looking understand healthcare workers knowledge attitudes</t>
  </si>
  <si>
    <t>members healthcare professionals want complete survey</t>
  </si>
  <si>
    <t>survey ecdc_eu phe_uk better understand healthcare workers knowledge antibiotic use</t>
  </si>
  <si>
    <t>survey ecdc_eu phe_uk healthcare workers knowledge antibiotic use resistance closes</t>
  </si>
  <si>
    <t>complete ecdc survey healthcare workers knowledge attitudes antibiotic use haven't</t>
  </si>
  <si>
    <t>ema_news ecdc_eu launched survey assess healthcare workers knowledge perceptions antibiotic</t>
  </si>
  <si>
    <t>de el los y puedes ecdc_eu ha lanzado una encuesta</t>
  </si>
  <si>
    <t>healthcare survey nurse doctor worker friends please take few minutes</t>
  </si>
  <si>
    <t>Top Words in Tweet by Salience</t>
  </si>
  <si>
    <t>l enquête de les et des la antibiotiques healthcare workers</t>
  </si>
  <si>
    <t>tomorrow make sure better understand now live accessed please complete</t>
  </si>
  <si>
    <t>resistance closes 14th feb phe_uk two weeks left complete ecdc</t>
  </si>
  <si>
    <t>Top Word Pairs in Tweet by Count</t>
  </si>
  <si>
    <t>ecdcantibioticsurvey,aims  aims,understand  understand,european  european,healthcare  healthcare,workers  workers,knowledge  knowledge,perceptions  perceptions,antibiotics  antibiotics,antibioticresistance  antibioticresistance,ecdc_eu</t>
  </si>
  <si>
    <t>healthcare,workers  gain,understanding  understanding,european  european,healthcare  workers,knowledge  knowledge,perceptions  perceptions,antibiotics  antibiotics,antibioticresistance  antibioticresistance,multilingual  multilingual,ecdc</t>
  </si>
  <si>
    <t>ejdpwg,delighted  delighted,support  support,new  new,ecdc_eu  ecdc_eu,ecdcantibioticsurvey  ecdcantibioticsurvey,healthcare  healthcare,workers  workers,knowledge  knowledge,attitudes  attitudes,antibiotic</t>
  </si>
  <si>
    <t>cuánto,saben  saben,los  los,profesionalessanitarios  profesionalessanitarios,españoles  españoles,sobre  sobre,resistenciaantibióticos  resistenciaantibióticos,si  si,trabajas  trabajas,en  en,el</t>
  </si>
  <si>
    <t>new,europe  europe,wide  wide,survey  survey,healthcare  healthcare,workers  workers,perceptions  perceptions,antibiotic  antibiotic,use  use,resistance</t>
  </si>
  <si>
    <t>healthcare,workers  survey,dear  dear,colleagues  colleagues,healthcare  workers,ecdc_eu  ecdc_eu,survey  survey,healthcare  workers,knowledge  knowledge,attitudes  attitudes,antibiotic</t>
  </si>
  <si>
    <t>healthcare,workers  workers,knowledge  enquête,l  l,enquête  enquête,de  de,l  l,ecdc_eu  ecdc_eu,sur  sur,les  les,connaissances</t>
  </si>
  <si>
    <t>werk,jij  jij,de  de,gezondheidszorg  gezondheidszorg,vul  vul,dan  dan,zeker  zeker,volgende  volgende,enquête  enquête,die  die,de</t>
  </si>
  <si>
    <t>enquête,l  l,enquête  enquête,de  de,l  l,ecdc_eu  ecdc_eu,sur  sur,les  les,connaissances  connaissances,et  et,les</t>
  </si>
  <si>
    <t>completed,ecdcantibioticsurvey  ecdcantibioticsurvey,phe_uk  phe_uk,ecdc_eu  ecdc_eu,looking  looking,understand  understand,healthcare  healthcare,workers  workers,knowledge  knowledge,attitudes  attitudes,antibiotic</t>
  </si>
  <si>
    <t>members,healthcare  healthcare,professionals  professionals,want  want,complete  complete,survey</t>
  </si>
  <si>
    <t>ecdc_eu,phe_uk  phe_uk,survey  survey,better  better,understand  understand,healthcare  healthcare,workers  workers,knowledge  knowledge,antibiotic  antibiotic,use  use,resistance</t>
  </si>
  <si>
    <t>ecdc_eu,phe_uk  phe_uk,survey  healthcare,workers  workers,knowledge  knowledge,antibiotic  antibiotic,use  use,resistance  14,february  survey,healthcare  resistance,closes</t>
  </si>
  <si>
    <t>ecdc,survey  survey,healthcare  healthcare,workers  workers,knowledge  knowledge,attitudes  attitudes,antibiotic  antibiotic,use  haven't,already  already,please  please,complete</t>
  </si>
  <si>
    <t>ema_news,ecdc_eu  ecdc_eu,launched  launched,survey  survey,assess  assess,healthcare  healthcare,workers  workers,knowledge  knowledge,perceptions  perceptions,antibiotic  antibiotic,use</t>
  </si>
  <si>
    <t>el,ecdc_eu  ecdc_eu,ha  ha,lanzado  lanzado,una  una,encuesta  encuesta,dirigida  dirigida,los  los,profesionales  profesionales,sanitarios  sanitarios,acerca</t>
  </si>
  <si>
    <t>nurse,doctor  doctor,healthcare  healthcare,worker  worker,friends  friends,please  please,take  take,few  few,minutes  minutes,complete  complete,survey</t>
  </si>
  <si>
    <t>Top Word Pairs in Tweet by Salience</t>
  </si>
  <si>
    <t>healthcare,workers  enquête,l  l,enquête  enquête,de  de,l  l,ecdc_eu  ecdc_eu,sur  sur,les  les,connaissances  connaissances,et</t>
  </si>
  <si>
    <t>survey,healthcare  resistance,closes  closes,tomorrow  tomorrow,14  february,make  make,sure  sure,ecdcantibioticsurvey  survey,better  better,understand  understand,healthcare</t>
  </si>
  <si>
    <t>use,resistance  resistance,closes  closes,14th  14th,feb  feb,haven't  keepantibioticsworking,phe_uk  two,weeks  weeks,left  left,complete  complete,ecdc</t>
  </si>
  <si>
    <t>Word</t>
  </si>
  <si>
    <t>14</t>
  </si>
  <si>
    <t>closes</t>
  </si>
  <si>
    <t>february</t>
  </si>
  <si>
    <t>take</t>
  </si>
  <si>
    <t>here</t>
  </si>
  <si>
    <t>2019</t>
  </si>
  <si>
    <t>complete</t>
  </si>
  <si>
    <t>launched</t>
  </si>
  <si>
    <t>gain</t>
  </si>
  <si>
    <t>understanding</t>
  </si>
  <si>
    <t>multilingual</t>
  </si>
  <si>
    <t>funded</t>
  </si>
  <si>
    <t>taking</t>
  </si>
  <si>
    <t>now</t>
  </si>
  <si>
    <t>live</t>
  </si>
  <si>
    <t>please</t>
  </si>
  <si>
    <t>et</t>
  </si>
  <si>
    <t>des</t>
  </si>
  <si>
    <t>link</t>
  </si>
  <si>
    <t>english</t>
  </si>
  <si>
    <t>new</t>
  </si>
  <si>
    <t>share</t>
  </si>
  <si>
    <t>colleagues</t>
  </si>
  <si>
    <t>5</t>
  </si>
  <si>
    <t>accessed</t>
  </si>
  <si>
    <t>minutes</t>
  </si>
  <si>
    <t>encuesta</t>
  </si>
  <si>
    <t>puedes</t>
  </si>
  <si>
    <t>sur</t>
  </si>
  <si>
    <t>connaissances</t>
  </si>
  <si>
    <t>travailleurs</t>
  </si>
  <si>
    <t>concernant</t>
  </si>
  <si>
    <t>utilisation</t>
  </si>
  <si>
    <t>résistance</t>
  </si>
  <si>
    <t>aux</t>
  </si>
  <si>
    <t>est</t>
  </si>
  <si>
    <t>online</t>
  </si>
  <si>
    <t>complétez</t>
  </si>
  <si>
    <t>suivant</t>
  </si>
  <si>
    <t>ce</t>
  </si>
  <si>
    <t>lien</t>
  </si>
  <si>
    <t>dear</t>
  </si>
  <si>
    <t>time</t>
  </si>
  <si>
    <t>following</t>
  </si>
  <si>
    <t>health</t>
  </si>
  <si>
    <t>worker</t>
  </si>
  <si>
    <t>14th</t>
  </si>
  <si>
    <t>minute</t>
  </si>
  <si>
    <t>delighted</t>
  </si>
  <si>
    <t>support</t>
  </si>
  <si>
    <t>available</t>
  </si>
  <si>
    <t>achieve</t>
  </si>
  <si>
    <t>target</t>
  </si>
  <si>
    <t>000</t>
  </si>
  <si>
    <t>assess</t>
  </si>
  <si>
    <t>ha</t>
  </si>
  <si>
    <t>lanzado</t>
  </si>
  <si>
    <t>dirigida</t>
  </si>
  <si>
    <t>profesionales</t>
  </si>
  <si>
    <t>sanitarios</t>
  </si>
  <si>
    <t>acerca</t>
  </si>
  <si>
    <t>antibióticos</t>
  </si>
  <si>
    <t>resistencia</t>
  </si>
  <si>
    <t>contestarla</t>
  </si>
  <si>
    <t>hasta</t>
  </si>
  <si>
    <t>próximo</t>
  </si>
  <si>
    <t>febrero</t>
  </si>
  <si>
    <t>llevará</t>
  </si>
  <si>
    <t>más</t>
  </si>
  <si>
    <t>minutos</t>
  </si>
  <si>
    <t>acceder</t>
  </si>
  <si>
    <t>aquí</t>
  </si>
  <si>
    <t>feb</t>
  </si>
  <si>
    <t>haven't</t>
  </si>
  <si>
    <t>cuánto</t>
  </si>
  <si>
    <t>saben</t>
  </si>
  <si>
    <t>españoles</t>
  </si>
  <si>
    <t>sobre</t>
  </si>
  <si>
    <t>trabajas</t>
  </si>
  <si>
    <t>ámbito</t>
  </si>
  <si>
    <t>sanitario</t>
  </si>
  <si>
    <t>estudias</t>
  </si>
  <si>
    <t>cienciasdelasalud</t>
  </si>
  <si>
    <t>ayúdanos</t>
  </si>
  <si>
    <t>confirmarlo</t>
  </si>
  <si>
    <t>contestando</t>
  </si>
  <si>
    <t>nueva</t>
  </si>
  <si>
    <t>https</t>
  </si>
  <si>
    <t>t</t>
  </si>
  <si>
    <t>co</t>
  </si>
  <si>
    <t>mpklnaqfnf</t>
  </si>
  <si>
    <t>shared</t>
  </si>
  <si>
    <t>continue</t>
  </si>
  <si>
    <t>encourage</t>
  </si>
  <si>
    <t>students</t>
  </si>
  <si>
    <t>useful</t>
  </si>
  <si>
    <t>data</t>
  </si>
  <si>
    <t>aims</t>
  </si>
  <si>
    <t>student</t>
  </si>
  <si>
    <t>participate</t>
  </si>
  <si>
    <t>until</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</si>
  <si>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</si>
  <si>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</si>
  <si>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</si>
  <si>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</si>
  <si>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</si>
  <si>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</si>
  <si>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</si>
  <si>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</si>
  <si>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</si>
  <si>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</si>
  <si>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</si>
  <si>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</si>
  <si>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</si>
  <si>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</si>
  <si>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</si>
  <si>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</si>
  <si>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</si>
  <si>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</si>
  <si>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</si>
  <si>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</si>
  <si>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</si>
  <si>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</si>
  <si>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</si>
  <si>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</si>
  <si>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</si>
  <si>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</si>
  <si>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</si>
  <si>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</si>
  <si>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</si>
  <si>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Red</t>
  </si>
  <si>
    <t>G1: survey ecdc phe seeking responses healthcare workers knowledge attitudes towards</t>
  </si>
  <si>
    <t>G2: healthcare workers survey knowledge ecdcantibioticsurvey phe_uk ecdc european perceptions antibiotics</t>
  </si>
  <si>
    <t>G3: ecdcantibioticsurvey survey healthcare workers ecdc_eu l attitudes knowledge enquête les</t>
  </si>
  <si>
    <t>G4: antibiotic resistance survey let's help eaad_eu better understand educate world</t>
  </si>
  <si>
    <t>G5: survey healthcare europe wide workers antibiotic use resistance attitudes ecdcantibioticsurvey</t>
  </si>
  <si>
    <t>G6: 10 ecdc survey healthcare workers knowledge attitudes antibiotic use resistance</t>
  </si>
  <si>
    <t>G8: responses more gt 2 700 already ecdcantibioticsurvey huge thanks everyone</t>
  </si>
  <si>
    <t>Edge Weight▓1▓2▓0▓True▓Green▓Red▓▓Edge Weight▓1▓1▓0▓3▓10▓False▓Edge Weight▓1▓2▓0▓32▓6▓False▓▓0▓0▓0▓True▓Black▓Black▓▓Followers▓42▓25486▓0▓162▓1000▓False▓Followers▓42▓176847▓0▓100▓70▓False▓▓0▓0▓0▓0▓0▓False▓▓0▓0▓0▓0▓0▓False</t>
  </si>
  <si>
    <t>Subgraph</t>
  </si>
  <si>
    <t>GraphSource░TwitterSearch▓GraphTerm░#ECDCAntibioticSurvey OR ecdc.europa.eu/en/news-events/new-europe-wide-survey-healthcare-workers-perceptions-about-antibiotic-use-and▓ImportDescription░The graph represents a network of 72 Twitter users whose recent tweets contained "#ECDCAntibioticSurvey OR ecdc.europa.eu/en/news-events/new-europe-wide-survey-healthcare-workers-perceptions-about-antibiotic-use-and", or who were replied to or mentioned in those tweets, taken from a data set limited to a maximum of 18,000 tweets.  The network was obtained from Twitter on Wednesday, 13 February 2019 at 15:48 UTC.
The tweets in the network were tweeted over the 9-day, 15-hour, 54-minute period from Sunday, 03 February 2019 at 22:21 UTC to Wednesday, 13 February 2019 at 14:15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"mentions".▓ImportSuggestedTitle░#ECDCAntibioticSurvey OR ecdc.europa.eu/en/news-events/new-europe-wide-survey-healthcare-workers-perceptions-about-antibiotic-use-and Twitter NodeXL SNA Map and Report for Wednesday, 13 February 2019 at 15:47 UTC▓ImportSuggestedFileNameNoExtension░2019-02-13 15-47-30 NodeXL Twitter Search #ECDCAntibioticSurvey OR ecdc.europa.eu/en/news-events/new-europe-wide-survey-healthcare-workers-perceptions-about-antibiotic-use-and▓GroupingDescription░The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</si>
</sst>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8"/>
      <tableStyleElement type="headerRow" dxfId="397"/>
    </tableStyle>
    <tableStyle name="NodeXL Table" pivot="0" count="1">
      <tableStyleElement type="headerRow" dxfId="3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274545"/>
        <c:axId val="22035450"/>
      </c:barChart>
      <c:catAx>
        <c:axId val="322745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035450"/>
        <c:crosses val="autoZero"/>
        <c:auto val="1"/>
        <c:lblOffset val="100"/>
        <c:noMultiLvlLbl val="0"/>
      </c:catAx>
      <c:valAx>
        <c:axId val="22035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4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101323"/>
        <c:axId val="40040996"/>
      </c:barChart>
      <c:catAx>
        <c:axId val="641013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40996"/>
        <c:crosses val="autoZero"/>
        <c:auto val="1"/>
        <c:lblOffset val="100"/>
        <c:noMultiLvlLbl val="0"/>
      </c:catAx>
      <c:valAx>
        <c:axId val="40040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1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4824645"/>
        <c:axId val="22095214"/>
      </c:barChart>
      <c:catAx>
        <c:axId val="248246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95214"/>
        <c:crosses val="autoZero"/>
        <c:auto val="1"/>
        <c:lblOffset val="100"/>
        <c:noMultiLvlLbl val="0"/>
      </c:catAx>
      <c:valAx>
        <c:axId val="220952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24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639199"/>
        <c:axId val="44881880"/>
      </c:barChart>
      <c:catAx>
        <c:axId val="646391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881880"/>
        <c:crosses val="autoZero"/>
        <c:auto val="1"/>
        <c:lblOffset val="100"/>
        <c:noMultiLvlLbl val="0"/>
      </c:catAx>
      <c:valAx>
        <c:axId val="44881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39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83737"/>
        <c:axId val="11553634"/>
      </c:barChart>
      <c:catAx>
        <c:axId val="12837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553634"/>
        <c:crosses val="autoZero"/>
        <c:auto val="1"/>
        <c:lblOffset val="100"/>
        <c:noMultiLvlLbl val="0"/>
      </c:catAx>
      <c:valAx>
        <c:axId val="11553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3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873843"/>
        <c:axId val="63429132"/>
      </c:barChart>
      <c:catAx>
        <c:axId val="368738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429132"/>
        <c:crosses val="autoZero"/>
        <c:auto val="1"/>
        <c:lblOffset val="100"/>
        <c:noMultiLvlLbl val="0"/>
      </c:catAx>
      <c:valAx>
        <c:axId val="63429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3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3991277"/>
        <c:axId val="37486038"/>
      </c:barChart>
      <c:catAx>
        <c:axId val="339912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486038"/>
        <c:crosses val="autoZero"/>
        <c:auto val="1"/>
        <c:lblOffset val="100"/>
        <c:noMultiLvlLbl val="0"/>
      </c:catAx>
      <c:valAx>
        <c:axId val="374860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912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30023"/>
        <c:axId val="16470208"/>
      </c:barChart>
      <c:catAx>
        <c:axId val="18300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470208"/>
        <c:crosses val="autoZero"/>
        <c:auto val="1"/>
        <c:lblOffset val="100"/>
        <c:noMultiLvlLbl val="0"/>
      </c:catAx>
      <c:valAx>
        <c:axId val="16470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0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4014145"/>
        <c:axId val="59018442"/>
      </c:barChart>
      <c:catAx>
        <c:axId val="14014145"/>
        <c:scaling>
          <c:orientation val="minMax"/>
        </c:scaling>
        <c:axPos val="b"/>
        <c:delete val="1"/>
        <c:majorTickMark val="out"/>
        <c:minorTickMark val="none"/>
        <c:tickLblPos val="none"/>
        <c:crossAx val="59018442"/>
        <c:crosses val="autoZero"/>
        <c:auto val="1"/>
        <c:lblOffset val="100"/>
        <c:noMultiLvlLbl val="0"/>
      </c:catAx>
      <c:valAx>
        <c:axId val="59018442"/>
        <c:scaling>
          <c:orientation val="minMax"/>
        </c:scaling>
        <c:axPos val="l"/>
        <c:delete val="1"/>
        <c:majorTickMark val="out"/>
        <c:minorTickMark val="none"/>
        <c:tickLblPos val="none"/>
        <c:crossAx val="140141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ariajoaocs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phe_u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cdc_eu"/>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abeatriznun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drdianeashir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lizabethpisan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uereb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juderobinson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raceytraceyra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onott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lancsip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nicecomm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dence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drkittymoh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ejdpwg"/>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saralauni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siseurop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kemras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prango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ccarmen07"/>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biociencia2013"/>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lns_lux"/>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medmalinf"/>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wgkwv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parasitophil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edrogarralaga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cdifffoundati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abxadjuvan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eaad_e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fnadep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lianamoraitou"/>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spmcontrol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cynodegm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smhopkin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naimiroayust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ewcastlehosp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bahv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euphaid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kgap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marksundlpc"/>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cppeengland"/>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argetab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ewmawoun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ema_new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cnsj_dentista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cdental4"/>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rachelclairemc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ulpuelonsal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alividzaviv"/>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his_infectio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rglmarsde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cppenorthwes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uiowaipc"/>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neb_antib_new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dr_trauma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on_neumologi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carga_vira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validad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dr_reum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healthdevic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cardiogalenic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on_deport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e_health_"/>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on_neurologi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noticias_reum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pharmamarket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drreumanew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estudioclinic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on_alergia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biotechi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farmamarketing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eclinicaltrial"/>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13" totalsRowShown="0" headerRowDxfId="395" dataDxfId="359">
  <autoFilter ref="A2:BL113"/>
  <tableColumns count="64">
    <tableColumn id="1" name="Vertex 1" dataDxfId="344"/>
    <tableColumn id="2" name="Vertex 2" dataDxfId="342"/>
    <tableColumn id="3" name="Color" dataDxfId="343"/>
    <tableColumn id="4" name="Width" dataDxfId="368"/>
    <tableColumn id="11" name="Style" dataDxfId="367"/>
    <tableColumn id="5" name="Opacity" dataDxfId="366"/>
    <tableColumn id="6" name="Visibility" dataDxfId="365"/>
    <tableColumn id="10" name="Label" dataDxfId="364"/>
    <tableColumn id="12" name="Label Text Color" dataDxfId="363"/>
    <tableColumn id="13" name="Label Font Size" dataDxfId="362"/>
    <tableColumn id="14" name="Reciprocated?" dataDxfId="29"/>
    <tableColumn id="7" name="ID" dataDxfId="361"/>
    <tableColumn id="9" name="Dynamic Filter" dataDxfId="360"/>
    <tableColumn id="8" name="Add Your Own Columns Here" dataDxfId="341"/>
    <tableColumn id="15" name="Relationship" dataDxfId="340"/>
    <tableColumn id="16" name="Relationship Date (UTC)" dataDxfId="339"/>
    <tableColumn id="17" name="Tweet" dataDxfId="338"/>
    <tableColumn id="18" name="URLs in Tweet" dataDxfId="337"/>
    <tableColumn id="19" name="Domains in Tweet" dataDxfId="336"/>
    <tableColumn id="20" name="Hashtags in Tweet" dataDxfId="335"/>
    <tableColumn id="21" name="Media in Tweet" dataDxfId="334"/>
    <tableColumn id="22" name="Tweet Image File" dataDxfId="333"/>
    <tableColumn id="23" name="Tweet Date (UTC)" dataDxfId="332"/>
    <tableColumn id="24" name="Twitter Page for Tweet" dataDxfId="331"/>
    <tableColumn id="25" name="Latitude" dataDxfId="330"/>
    <tableColumn id="26" name="Longitude" dataDxfId="329"/>
    <tableColumn id="27" name="Imported ID" dataDxfId="328"/>
    <tableColumn id="28" name="In-Reply-To Tweet ID" dataDxfId="327"/>
    <tableColumn id="29" name="Favorited" dataDxfId="326"/>
    <tableColumn id="30" name="Favorite Count" dataDxfId="325"/>
    <tableColumn id="31" name="In-Reply-To User ID" dataDxfId="324"/>
    <tableColumn id="32" name="Is Quote Status" dataDxfId="323"/>
    <tableColumn id="33" name="Language" dataDxfId="322"/>
    <tableColumn id="34" name="Possibly Sensitive" dataDxfId="321"/>
    <tableColumn id="35" name="Quoted Status ID" dataDxfId="320"/>
    <tableColumn id="36" name="Retweeted" dataDxfId="319"/>
    <tableColumn id="37" name="Retweet Count" dataDxfId="318"/>
    <tableColumn id="38" name="Retweet ID" dataDxfId="317"/>
    <tableColumn id="39" name="Source" dataDxfId="316"/>
    <tableColumn id="40" name="Truncated" dataDxfId="315"/>
    <tableColumn id="41" name="Unified Twitter ID" dataDxfId="314"/>
    <tableColumn id="42" name="Imported Tweet Type" dataDxfId="313"/>
    <tableColumn id="43" name="Added By Extended Analysis" dataDxfId="312"/>
    <tableColumn id="44" name="Corrected By Extended Analysis" dataDxfId="311"/>
    <tableColumn id="45" name="Place Bounding Box" dataDxfId="310"/>
    <tableColumn id="46" name="Place Country" dataDxfId="309"/>
    <tableColumn id="47" name="Place Country Code" dataDxfId="308"/>
    <tableColumn id="48" name="Place Full Name" dataDxfId="307"/>
    <tableColumn id="49" name="Place ID" dataDxfId="306"/>
    <tableColumn id="50" name="Place Name" dataDxfId="305"/>
    <tableColumn id="51" name="Place Type" dataDxfId="304"/>
    <tableColumn id="52" name="Place URL" dataDxfId="303"/>
    <tableColumn id="53" name="Edge Weight"/>
    <tableColumn id="54" name="Vertex 1 Group" dataDxfId="26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265" dataDxfId="264">
  <autoFilter ref="A2:C13"/>
  <tableColumns count="3">
    <tableColumn id="1" name="Group 1" dataDxfId="263"/>
    <tableColumn id="2" name="Group 2" dataDxfId="262"/>
    <tableColumn id="3" name="Edges" dataDxfId="26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11" totalsRowShown="0" headerRowDxfId="258" dataDxfId="257">
  <autoFilter ref="A1:R11"/>
  <tableColumns count="18">
    <tableColumn id="1" name="Top URLs in Tweet in Entire Graph" dataDxfId="256"/>
    <tableColumn id="2" name="Entire Graph Count" dataDxfId="255"/>
    <tableColumn id="3" name="Top URLs in Tweet in G1" dataDxfId="254"/>
    <tableColumn id="4" name="G1 Count" dataDxfId="253"/>
    <tableColumn id="5" name="Top URLs in Tweet in G2" dataDxfId="252"/>
    <tableColumn id="6" name="G2 Count" dataDxfId="251"/>
    <tableColumn id="7" name="Top URLs in Tweet in G3" dataDxfId="250"/>
    <tableColumn id="8" name="G3 Count" dataDxfId="249"/>
    <tableColumn id="9" name="Top URLs in Tweet in G4" dataDxfId="248"/>
    <tableColumn id="10" name="G4 Count" dataDxfId="247"/>
    <tableColumn id="11" name="Top URLs in Tweet in G5" dataDxfId="246"/>
    <tableColumn id="12" name="G5 Count" dataDxfId="245"/>
    <tableColumn id="13" name="Top URLs in Tweet in G6" dataDxfId="244"/>
    <tableColumn id="14" name="G6 Count" dataDxfId="243"/>
    <tableColumn id="15" name="Top URLs in Tweet in G7" dataDxfId="242"/>
    <tableColumn id="16" name="G7 Count" dataDxfId="241"/>
    <tableColumn id="17" name="Top URLs in Tweet in G8" dataDxfId="240"/>
    <tableColumn id="18" name="G8 Count" dataDxfId="23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R19" totalsRowShown="0" headerRowDxfId="238" dataDxfId="237">
  <autoFilter ref="A14:R19"/>
  <tableColumns count="18">
    <tableColumn id="1" name="Top Domains in Tweet in Entire Graph" dataDxfId="236"/>
    <tableColumn id="2" name="Entire Graph Count" dataDxfId="235"/>
    <tableColumn id="3" name="Top Domains in Tweet in G1" dataDxfId="234"/>
    <tableColumn id="4" name="G1 Count" dataDxfId="233"/>
    <tableColumn id="5" name="Top Domains in Tweet in G2" dataDxfId="232"/>
    <tableColumn id="6" name="G2 Count" dataDxfId="231"/>
    <tableColumn id="7" name="Top Domains in Tweet in G3" dataDxfId="230"/>
    <tableColumn id="8" name="G3 Count" dataDxfId="229"/>
    <tableColumn id="9" name="Top Domains in Tweet in G4" dataDxfId="228"/>
    <tableColumn id="10" name="G4 Count" dataDxfId="227"/>
    <tableColumn id="11" name="Top Domains in Tweet in G5" dataDxfId="226"/>
    <tableColumn id="12" name="G5 Count" dataDxfId="225"/>
    <tableColumn id="13" name="Top Domains in Tweet in G6" dataDxfId="224"/>
    <tableColumn id="14" name="G6 Count" dataDxfId="223"/>
    <tableColumn id="15" name="Top Domains in Tweet in G7" dataDxfId="222"/>
    <tableColumn id="16" name="G7 Count" dataDxfId="221"/>
    <tableColumn id="17" name="Top Domains in Tweet in G8" dataDxfId="220"/>
    <tableColumn id="18" name="G8 Count" dataDxfId="21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2:R32" totalsRowShown="0" headerRowDxfId="218" dataDxfId="217">
  <autoFilter ref="A22:R32"/>
  <tableColumns count="18">
    <tableColumn id="1" name="Top Hashtags in Tweet in Entire Graph" dataDxfId="216"/>
    <tableColumn id="2" name="Entire Graph Count" dataDxfId="215"/>
    <tableColumn id="3" name="Top Hashtags in Tweet in G1" dataDxfId="214"/>
    <tableColumn id="4" name="G1 Count" dataDxfId="213"/>
    <tableColumn id="5" name="Top Hashtags in Tweet in G2" dataDxfId="212"/>
    <tableColumn id="6" name="G2 Count" dataDxfId="211"/>
    <tableColumn id="7" name="Top Hashtags in Tweet in G3" dataDxfId="210"/>
    <tableColumn id="8" name="G3 Count" dataDxfId="209"/>
    <tableColumn id="9" name="Top Hashtags in Tweet in G4" dataDxfId="208"/>
    <tableColumn id="10" name="G4 Count" dataDxfId="207"/>
    <tableColumn id="11" name="Top Hashtags in Tweet in G5" dataDxfId="206"/>
    <tableColumn id="12" name="G5 Count" dataDxfId="205"/>
    <tableColumn id="13" name="Top Hashtags in Tweet in G6" dataDxfId="204"/>
    <tableColumn id="14" name="G6 Count" dataDxfId="203"/>
    <tableColumn id="15" name="Top Hashtags in Tweet in G7" dataDxfId="202"/>
    <tableColumn id="16" name="G7 Count" dataDxfId="201"/>
    <tableColumn id="17" name="Top Hashtags in Tweet in G8" dataDxfId="200"/>
    <tableColumn id="18" name="G8 Count" dataDxfId="19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5:R45" totalsRowShown="0" headerRowDxfId="197" dataDxfId="196">
  <autoFilter ref="A35:R45"/>
  <tableColumns count="18">
    <tableColumn id="1" name="Top Words in Tweet in Entire Graph" dataDxfId="195"/>
    <tableColumn id="2" name="Entire Graph Count" dataDxfId="194"/>
    <tableColumn id="3" name="Top Words in Tweet in G1" dataDxfId="193"/>
    <tableColumn id="4" name="G1 Count" dataDxfId="192"/>
    <tableColumn id="5" name="Top Words in Tweet in G2" dataDxfId="191"/>
    <tableColumn id="6" name="G2 Count" dataDxfId="190"/>
    <tableColumn id="7" name="Top Words in Tweet in G3" dataDxfId="189"/>
    <tableColumn id="8" name="G3 Count" dataDxfId="188"/>
    <tableColumn id="9" name="Top Words in Tweet in G4" dataDxfId="187"/>
    <tableColumn id="10" name="G4 Count" dataDxfId="186"/>
    <tableColumn id="11" name="Top Words in Tweet in G5" dataDxfId="185"/>
    <tableColumn id="12" name="G5 Count" dataDxfId="184"/>
    <tableColumn id="13" name="Top Words in Tweet in G6" dataDxfId="183"/>
    <tableColumn id="14" name="G6 Count" dataDxfId="182"/>
    <tableColumn id="15" name="Top Words in Tweet in G7" dataDxfId="181"/>
    <tableColumn id="16" name="G7 Count" dataDxfId="180"/>
    <tableColumn id="17" name="Top Words in Tweet in G8" dataDxfId="179"/>
    <tableColumn id="18" name="G8 Count" dataDxfId="17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8:R58" totalsRowShown="0" headerRowDxfId="176" dataDxfId="175">
  <autoFilter ref="A48:R58"/>
  <tableColumns count="18">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1:R63" totalsRowShown="0" headerRowDxfId="155" dataDxfId="154">
  <autoFilter ref="A61:R63"/>
  <tableColumns count="18">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6:R69" totalsRowShown="0" headerRowDxfId="152" dataDxfId="151">
  <autoFilter ref="A66:R69"/>
  <tableColumns count="18">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8"/>
    <tableColumn id="17" name="Top Mentioned in G8" dataDxfId="117"/>
    <tableColumn id="18" name="G8 Count" dataDxfId="11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2:R82" totalsRowShown="0" headerRowDxfId="113" dataDxfId="112">
  <autoFilter ref="A72:R82"/>
  <tableColumns count="18">
    <tableColumn id="1" name="Top Tweeters in Entire Graph" dataDxfId="111"/>
    <tableColumn id="2" name="Entire Graph Count" dataDxfId="110"/>
    <tableColumn id="3" name="Top Tweeters in G1" dataDxfId="109"/>
    <tableColumn id="4" name="G1 Count" dataDxfId="108"/>
    <tableColumn id="5" name="Top Tweeters in G2" dataDxfId="107"/>
    <tableColumn id="6" name="G2 Count" dataDxfId="106"/>
    <tableColumn id="7" name="Top Tweeters in G3" dataDxfId="105"/>
    <tableColumn id="8" name="G3 Count" dataDxfId="104"/>
    <tableColumn id="9" name="Top Tweeters in G4" dataDxfId="103"/>
    <tableColumn id="10" name="G4 Count" dataDxfId="102"/>
    <tableColumn id="11" name="Top Tweeters in G5" dataDxfId="101"/>
    <tableColumn id="12" name="G5 Count" dataDxfId="100"/>
    <tableColumn id="13" name="Top Tweeters in G6" dataDxfId="99"/>
    <tableColumn id="14" name="G6 Count" dataDxfId="98"/>
    <tableColumn id="15" name="Top Tweeters in G7" dataDxfId="97"/>
    <tableColumn id="16" name="G7 Count" dataDxfId="96"/>
    <tableColumn id="17" name="Top Tweeters in G8" dataDxfId="95"/>
    <tableColumn id="18" name="G8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394" dataDxfId="345">
  <autoFilter ref="A2:BT74"/>
  <tableColumns count="72">
    <tableColumn id="1" name="Vertex" dataDxfId="358"/>
    <tableColumn id="72" name="Subgraph"/>
    <tableColumn id="2" name="Color" dataDxfId="357"/>
    <tableColumn id="5" name="Shape" dataDxfId="356"/>
    <tableColumn id="6" name="Size" dataDxfId="355"/>
    <tableColumn id="4" name="Opacity" dataDxfId="283"/>
    <tableColumn id="7" name="Image File" dataDxfId="281"/>
    <tableColumn id="3" name="Visibility" dataDxfId="282"/>
    <tableColumn id="10" name="Label" dataDxfId="354"/>
    <tableColumn id="16" name="Label Fill Color" dataDxfId="353"/>
    <tableColumn id="9" name="Label Position" dataDxfId="277"/>
    <tableColumn id="8" name="Tooltip" dataDxfId="275"/>
    <tableColumn id="18" name="Layout Order" dataDxfId="276"/>
    <tableColumn id="13" name="X" dataDxfId="352"/>
    <tableColumn id="14" name="Y" dataDxfId="351"/>
    <tableColumn id="12" name="Locked?" dataDxfId="350"/>
    <tableColumn id="19" name="Polar R" dataDxfId="349"/>
    <tableColumn id="20" name="Polar Angle" dataDxfId="348"/>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47"/>
    <tableColumn id="28" name="Dynamic Filter" dataDxfId="346"/>
    <tableColumn id="17" name="Add Your Own Columns Here" dataDxfId="302"/>
    <tableColumn id="30" name="Name" dataDxfId="301"/>
    <tableColumn id="31" name="Followed" dataDxfId="300"/>
    <tableColumn id="32" name="Followers" dataDxfId="299"/>
    <tableColumn id="33" name="Tweets" dataDxfId="298"/>
    <tableColumn id="34" name="Favorites" dataDxfId="297"/>
    <tableColumn id="35" name="Time Zone UTC Offset (Seconds)" dataDxfId="296"/>
    <tableColumn id="36" name="Description" dataDxfId="295"/>
    <tableColumn id="37" name="Location" dataDxfId="294"/>
    <tableColumn id="38" name="Web" dataDxfId="293"/>
    <tableColumn id="39" name="Time Zone" dataDxfId="292"/>
    <tableColumn id="40" name="Joined Twitter Date (UTC)" dataDxfId="291"/>
    <tableColumn id="41" name="Profile Banner Url" dataDxfId="290"/>
    <tableColumn id="42" name="Default Profile" dataDxfId="289"/>
    <tableColumn id="43" name="Default Profile Image" dataDxfId="288"/>
    <tableColumn id="44" name="Geo Enabled" dataDxfId="287"/>
    <tableColumn id="45" name="Language" dataDxfId="286"/>
    <tableColumn id="46" name="Listed Count" dataDxfId="285"/>
    <tableColumn id="47" name="Profile Background Image Url" dataDxfId="284"/>
    <tableColumn id="48" name="Verified" dataDxfId="280"/>
    <tableColumn id="49" name="Custom Menu Item Text" dataDxfId="279"/>
    <tableColumn id="50" name="Custom Menu Item Action" dataDxfId="278"/>
    <tableColumn id="51" name="Tweeted Search Term?" dataDxfId="267"/>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397" totalsRowShown="0" headerRowDxfId="82" dataDxfId="81">
  <autoFilter ref="A1:G397"/>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98" totalsRowShown="0" headerRowDxfId="73" dataDxfId="72">
  <autoFilter ref="A1:L498"/>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93">
  <autoFilter ref="A2:AO10"/>
  <tableColumns count="41">
    <tableColumn id="1" name="Group" dataDxfId="274"/>
    <tableColumn id="2" name="Vertex Color" dataDxfId="273"/>
    <tableColumn id="3" name="Vertex Shape" dataDxfId="271"/>
    <tableColumn id="22" name="Visibility" dataDxfId="272"/>
    <tableColumn id="4" name="Collapsed?"/>
    <tableColumn id="18" name="Label" dataDxfId="392"/>
    <tableColumn id="20" name="Collapsed X"/>
    <tableColumn id="21" name="Collapsed Y"/>
    <tableColumn id="6" name="ID" dataDxfId="391"/>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98"/>
    <tableColumn id="27" name="Top Hashtags in Tweet" dataDxfId="177"/>
    <tableColumn id="28" name="Top Words in Tweet" dataDxfId="156"/>
    <tableColumn id="29" name="Top Word Pairs in Tweet" dataDxfId="115"/>
    <tableColumn id="30" name="Top Replied-To in Tweet" dataDxfId="114"/>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90" dataDxfId="389">
  <autoFilter ref="A1:C73"/>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0"/>
    <tableColumn id="2" name="Value" dataDxfId="25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88"/>
    <tableColumn id="2" name="Degree Frequency" dataDxfId="387">
      <calculatedColumnFormula>COUNTIF(Vertices[Degree], "&gt;= " &amp; D2) - COUNTIF(Vertices[Degree], "&gt;=" &amp; D3)</calculatedColumnFormula>
    </tableColumn>
    <tableColumn id="3" name="In-Degree Bin" dataDxfId="386"/>
    <tableColumn id="4" name="In-Degree Frequency" dataDxfId="385">
      <calculatedColumnFormula>COUNTIF(Vertices[In-Degree], "&gt;= " &amp; F2) - COUNTIF(Vertices[In-Degree], "&gt;=" &amp; F3)</calculatedColumnFormula>
    </tableColumn>
    <tableColumn id="5" name="Out-Degree Bin" dataDxfId="384"/>
    <tableColumn id="6" name="Out-Degree Frequency" dataDxfId="383">
      <calculatedColumnFormula>COUNTIF(Vertices[Out-Degree], "&gt;= " &amp; H2) - COUNTIF(Vertices[Out-Degree], "&gt;=" &amp; H3)</calculatedColumnFormula>
    </tableColumn>
    <tableColumn id="7" name="Betweenness Centrality Bin" dataDxfId="382"/>
    <tableColumn id="8" name="Betweenness Centrality Frequency" dataDxfId="381">
      <calculatedColumnFormula>COUNTIF(Vertices[Betweenness Centrality], "&gt;= " &amp; J2) - COUNTIF(Vertices[Betweenness Centrality], "&gt;=" &amp; J3)</calculatedColumnFormula>
    </tableColumn>
    <tableColumn id="9" name="Closeness Centrality Bin" dataDxfId="380"/>
    <tableColumn id="10" name="Closeness Centrality Frequency" dataDxfId="379">
      <calculatedColumnFormula>COUNTIF(Vertices[Closeness Centrality], "&gt;= " &amp; L2) - COUNTIF(Vertices[Closeness Centrality], "&gt;=" &amp; L3)</calculatedColumnFormula>
    </tableColumn>
    <tableColumn id="11" name="Eigenvector Centrality Bin" dataDxfId="378"/>
    <tableColumn id="12" name="Eigenvector Centrality Frequency" dataDxfId="377">
      <calculatedColumnFormula>COUNTIF(Vertices[Eigenvector Centrality], "&gt;= " &amp; N2) - COUNTIF(Vertices[Eigenvector Centrality], "&gt;=" &amp; N3)</calculatedColumnFormula>
    </tableColumn>
    <tableColumn id="18" name="PageRank Bin" dataDxfId="376"/>
    <tableColumn id="17" name="PageRank Frequency" dataDxfId="375">
      <calculatedColumnFormula>COUNTIF(Vertices[Eigenvector Centrality], "&gt;= " &amp; P2) - COUNTIF(Vertices[Eigenvector Centrality], "&gt;=" &amp; P3)</calculatedColumnFormula>
    </tableColumn>
    <tableColumn id="13" name="Clustering Coefficient Bin" dataDxfId="374"/>
    <tableColumn id="14" name="Clustering Coefficient Frequency" dataDxfId="373">
      <calculatedColumnFormula>COUNTIF(Vertices[Clustering Coefficient], "&gt;= " &amp; R2) - COUNTIF(Vertices[Clustering Coefficient], "&gt;=" &amp; R3)</calculatedColumnFormula>
    </tableColumn>
    <tableColumn id="15" name="Dynamic Filter Bin" dataDxfId="372"/>
    <tableColumn id="16" name="Dynamic Filter Frequency" dataDxfId="3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urveys.phe.org.uk/TakeSurvey.aspx?SurveyID=9lKJ5585H" TargetMode="External" /><Relationship Id="rId2" Type="http://schemas.openxmlformats.org/officeDocument/2006/relationships/hyperlink" Target="https://surveys.phe.org.uk/TakeSurvey.aspx?SurveyID=9lKJ5585H" TargetMode="External" /><Relationship Id="rId3" Type="http://schemas.openxmlformats.org/officeDocument/2006/relationships/hyperlink" Target="https://surveys.phe.org.uk/TakeSurvey.aspx?SurveyID=mlKJ5l35H" TargetMode="External" /><Relationship Id="rId4" Type="http://schemas.openxmlformats.org/officeDocument/2006/relationships/hyperlink" Target="https://surveys.phe.org.uk/TakeSurvey.aspx?SurveyID=9lKJ5585H" TargetMode="External" /><Relationship Id="rId5" Type="http://schemas.openxmlformats.org/officeDocument/2006/relationships/hyperlink" Target="https://surveys.phe.org.uk/TakeSurvey.aspx?SurveyID=9lKJ5585H" TargetMode="External" /><Relationship Id="rId6" Type="http://schemas.openxmlformats.org/officeDocument/2006/relationships/hyperlink" Target="http://resistenciaantibioticos.es/es/noticias/el-ecdc-lanza-una-encuesta-para-evaluar-el-conocimiento-de-los-profesionales-sanitarios" TargetMode="External" /><Relationship Id="rId7" Type="http://schemas.openxmlformats.org/officeDocument/2006/relationships/hyperlink" Target="https://ecdc.europa.eu/en/news-events/new-europe-wide-survey-healthcare-workers-perceptions-about-antibiotic-use-and" TargetMode="External" /><Relationship Id="rId8" Type="http://schemas.openxmlformats.org/officeDocument/2006/relationships/hyperlink" Target="https://goo.gl/tzKE9G" TargetMode="External" /><Relationship Id="rId9" Type="http://schemas.openxmlformats.org/officeDocument/2006/relationships/hyperlink" Target="https://antibiotic.ecdc.europa.eu/en/news-events/new-europe-wide-survey-healthcare-workers-perceptions-about-antibiotic-use-and" TargetMode="External" /><Relationship Id="rId10" Type="http://schemas.openxmlformats.org/officeDocument/2006/relationships/hyperlink" Target="https://surveys.phe.org.uk/TakeSurvey.aspx?SurveyID=9lKJ5585H" TargetMode="External" /><Relationship Id="rId11" Type="http://schemas.openxmlformats.org/officeDocument/2006/relationships/hyperlink" Target="https://surveys.phe.org.uk/TakeSurvey.aspx?SurveyID=92KJ496KH" TargetMode="External" /><Relationship Id="rId12" Type="http://schemas.openxmlformats.org/officeDocument/2006/relationships/hyperlink" Target="https://surveys.phe.org.uk/TakeSurvey.aspx?SurveyID=9lKJ5585H" TargetMode="External" /><Relationship Id="rId13" Type="http://schemas.openxmlformats.org/officeDocument/2006/relationships/hyperlink" Target="https://surveys.phe.org.uk/TakeSurvey.aspx?SurveyID=9lKJ5585H" TargetMode="External" /><Relationship Id="rId14" Type="http://schemas.openxmlformats.org/officeDocument/2006/relationships/hyperlink" Target="http://ecdc.europa.eu/en/news-events/survey-healthcare-workers-knowledge-and-attitudes-about-antibiotics-and-antibiotic?fbclid=IwAR1Iym_uZM1nBPGrL5hK8jTtnhDO1EgukaizihoHmJ8eALwWCiPXkbQwynQ" TargetMode="External" /><Relationship Id="rId15" Type="http://schemas.openxmlformats.org/officeDocument/2006/relationships/hyperlink" Target="https://surveys.phe.org.uk/TakeSurvey.aspx?SurveyID=9lKJ5585H" TargetMode="External" /><Relationship Id="rId16" Type="http://schemas.openxmlformats.org/officeDocument/2006/relationships/hyperlink" Target="https://surveys.phe.org.uk/TakeSurvey.aspx?SurveyID=9lKJ5585H" TargetMode="External" /><Relationship Id="rId17" Type="http://schemas.openxmlformats.org/officeDocument/2006/relationships/hyperlink" Target="https://surveys.phe.org.uk/TakeSurvey.aspx?SurveyID=98KJ4nl3H" TargetMode="External" /><Relationship Id="rId18" Type="http://schemas.openxmlformats.org/officeDocument/2006/relationships/hyperlink" Target="https://surveys.phe.org.uk/TakeSurvey.aspx?SurveyID=9lKJ5585H" TargetMode="External" /><Relationship Id="rId19" Type="http://schemas.openxmlformats.org/officeDocument/2006/relationships/hyperlink" Target="https://surveys.phe.org.uk/TakeSurvey.aspx?SurveyID=9lKJ5585H" TargetMode="External" /><Relationship Id="rId20" Type="http://schemas.openxmlformats.org/officeDocument/2006/relationships/hyperlink" Target="https://ecdc.europa.eu/en/news-events/new-europe-wide-survey-healthcare-workers-perceptions-about-antibiotic-use-and" TargetMode="External" /><Relationship Id="rId21" Type="http://schemas.openxmlformats.org/officeDocument/2006/relationships/hyperlink" Target="https://surveys.phe.org.uk/TakeSurvey.aspx?SurveyID=9lKJ5585H" TargetMode="External" /><Relationship Id="rId22" Type="http://schemas.openxmlformats.org/officeDocument/2006/relationships/hyperlink" Target="https://surveys.phe.org.uk/TakeSurvey.aspx?SurveyID=9lKJ5585H" TargetMode="External" /><Relationship Id="rId23" Type="http://schemas.openxmlformats.org/officeDocument/2006/relationships/hyperlink" Target="https://surveys.phe.org.uk/TakeSurvey.aspx?SurveyID=9lKJ5585H" TargetMode="External" /><Relationship Id="rId24" Type="http://schemas.openxmlformats.org/officeDocument/2006/relationships/hyperlink" Target="https://surveys.phe.org.uk/TakeSurvey.aspx?SurveyID=9lKJ5585H" TargetMode="External" /><Relationship Id="rId25" Type="http://schemas.openxmlformats.org/officeDocument/2006/relationships/hyperlink" Target="https://pbs.twimg.com/media/DyK-mmbXQAUS0Yx.jpg" TargetMode="External" /><Relationship Id="rId26" Type="http://schemas.openxmlformats.org/officeDocument/2006/relationships/hyperlink" Target="https://pbs.twimg.com/media/DyjzxZ8X0AEPicS.jpg" TargetMode="External" /><Relationship Id="rId27" Type="http://schemas.openxmlformats.org/officeDocument/2006/relationships/hyperlink" Target="https://pbs.twimg.com/media/DyAYVrWWsAAkxa5.jpg" TargetMode="External" /><Relationship Id="rId28" Type="http://schemas.openxmlformats.org/officeDocument/2006/relationships/hyperlink" Target="https://pbs.twimg.com/media/DytwaQSWwAAVSlO.jpg" TargetMode="External" /><Relationship Id="rId29" Type="http://schemas.openxmlformats.org/officeDocument/2006/relationships/hyperlink" Target="https://pbs.twimg.com/media/DyK4XZ8W0AEpr4N.jpg" TargetMode="External" /><Relationship Id="rId30" Type="http://schemas.openxmlformats.org/officeDocument/2006/relationships/hyperlink" Target="https://pbs.twimg.com/media/DytdverWkAEDVba.jpg" TargetMode="External" /><Relationship Id="rId31" Type="http://schemas.openxmlformats.org/officeDocument/2006/relationships/hyperlink" Target="https://pbs.twimg.com/media/DytfMf-WoAAJg9w.jpg" TargetMode="External" /><Relationship Id="rId32" Type="http://schemas.openxmlformats.org/officeDocument/2006/relationships/hyperlink" Target="https://pbs.twimg.com/media/DyPUDcaW0AEL98s.jpg" TargetMode="External" /><Relationship Id="rId33" Type="http://schemas.openxmlformats.org/officeDocument/2006/relationships/hyperlink" Target="https://pbs.twimg.com/media/DzC0UJSWwAAiYQ2.jpg" TargetMode="External" /><Relationship Id="rId34" Type="http://schemas.openxmlformats.org/officeDocument/2006/relationships/hyperlink" Target="https://pbs.twimg.com/media/DzSqSwFWoAACOJa.jpg" TargetMode="External" /><Relationship Id="rId35" Type="http://schemas.openxmlformats.org/officeDocument/2006/relationships/hyperlink" Target="https://pbs.twimg.com/media/DzC0UJSWwAAiYQ2.jpg" TargetMode="External" /><Relationship Id="rId36" Type="http://schemas.openxmlformats.org/officeDocument/2006/relationships/hyperlink" Target="https://pbs.twimg.com/media/DzSqSwFWoAACOJa.jpg" TargetMode="External" /><Relationship Id="rId37" Type="http://schemas.openxmlformats.org/officeDocument/2006/relationships/hyperlink" Target="http://pbs.twimg.com/profile_images/955789856373923840/Q5KYYRXS_normal.jpg" TargetMode="External" /><Relationship Id="rId38" Type="http://schemas.openxmlformats.org/officeDocument/2006/relationships/hyperlink" Target="http://pbs.twimg.com/profile_images/955789856373923840/Q5KYYRXS_normal.jpg" TargetMode="External" /><Relationship Id="rId39" Type="http://schemas.openxmlformats.org/officeDocument/2006/relationships/hyperlink" Target="http://pbs.twimg.com/profile_images/1067798233936728064/QZ5tsBCr_normal.jpg" TargetMode="External" /><Relationship Id="rId40" Type="http://schemas.openxmlformats.org/officeDocument/2006/relationships/hyperlink" Target="http://pbs.twimg.com/profile_images/1067798233936728064/QZ5tsBCr_normal.jpg" TargetMode="External" /><Relationship Id="rId41" Type="http://schemas.openxmlformats.org/officeDocument/2006/relationships/hyperlink" Target="http://pbs.twimg.com/profile_images/1067798233936728064/QZ5tsBCr_normal.jpg" TargetMode="External" /><Relationship Id="rId42" Type="http://schemas.openxmlformats.org/officeDocument/2006/relationships/hyperlink" Target="https://pbs.twimg.com/media/DyK-mmbXQAUS0Yx.jpg" TargetMode="External" /><Relationship Id="rId43" Type="http://schemas.openxmlformats.org/officeDocument/2006/relationships/hyperlink" Target="http://pbs.twimg.com/profile_images/1123529693/photo_square_normal.jpg" TargetMode="External" /><Relationship Id="rId44" Type="http://schemas.openxmlformats.org/officeDocument/2006/relationships/hyperlink" Target="http://pbs.twimg.com/profile_images/1004117359567736832/0OeiUR6b_normal.jpg" TargetMode="External" /><Relationship Id="rId45" Type="http://schemas.openxmlformats.org/officeDocument/2006/relationships/hyperlink" Target="http://pbs.twimg.com/profile_images/1004117359567736832/0OeiUR6b_normal.jpg" TargetMode="External" /><Relationship Id="rId46" Type="http://schemas.openxmlformats.org/officeDocument/2006/relationships/hyperlink" Target="http://pbs.twimg.com/profile_images/1070061742858887169/5j7rrVXb_normal.jpg" TargetMode="External" /><Relationship Id="rId47" Type="http://schemas.openxmlformats.org/officeDocument/2006/relationships/hyperlink" Target="http://pbs.twimg.com/profile_images/1070061742858887169/5j7rrVXb_normal.jpg" TargetMode="External" /><Relationship Id="rId48" Type="http://schemas.openxmlformats.org/officeDocument/2006/relationships/hyperlink" Target="http://pbs.twimg.com/profile_images/745172322743554048/FmguyCzG_normal.jpg" TargetMode="External" /><Relationship Id="rId49" Type="http://schemas.openxmlformats.org/officeDocument/2006/relationships/hyperlink" Target="http://pbs.twimg.com/profile_images/745172322743554048/FmguyCzG_normal.jpg" TargetMode="External" /><Relationship Id="rId50" Type="http://schemas.openxmlformats.org/officeDocument/2006/relationships/hyperlink" Target="http://pbs.twimg.com/profile_images/933098531199397888/9PB9pf3w_normal.jpg" TargetMode="External" /><Relationship Id="rId51" Type="http://schemas.openxmlformats.org/officeDocument/2006/relationships/hyperlink" Target="http://pbs.twimg.com/profile_images/933098531199397888/9PB9pf3w_normal.jpg" TargetMode="External" /><Relationship Id="rId52" Type="http://schemas.openxmlformats.org/officeDocument/2006/relationships/hyperlink" Target="http://pbs.twimg.com/profile_images/906094213040832512/1LSDrYvv_normal.jpg" TargetMode="External" /><Relationship Id="rId53" Type="http://schemas.openxmlformats.org/officeDocument/2006/relationships/hyperlink" Target="https://pbs.twimg.com/media/DyjzxZ8X0AEPicS.jpg" TargetMode="External" /><Relationship Id="rId54" Type="http://schemas.openxmlformats.org/officeDocument/2006/relationships/hyperlink" Target="http://pbs.twimg.com/profile_images/1093783166412713984/Dx1vU81V_normal.jpg" TargetMode="External" /><Relationship Id="rId55" Type="http://schemas.openxmlformats.org/officeDocument/2006/relationships/hyperlink" Target="http://pbs.twimg.com/profile_images/1062613879400816640/YjXFgjMS_normal.jpg" TargetMode="External" /><Relationship Id="rId56" Type="http://schemas.openxmlformats.org/officeDocument/2006/relationships/hyperlink" Target="http://pbs.twimg.com/profile_images/1062613879400816640/YjXFgjMS_normal.jpg" TargetMode="External" /><Relationship Id="rId57" Type="http://schemas.openxmlformats.org/officeDocument/2006/relationships/hyperlink" Target="http://pbs.twimg.com/profile_images/1062613879400816640/YjXFgjMS_normal.jpg" TargetMode="External" /><Relationship Id="rId58" Type="http://schemas.openxmlformats.org/officeDocument/2006/relationships/hyperlink" Target="http://pbs.twimg.com/profile_images/1498074429/Logo_EJD_Quadrat_normal.png" TargetMode="External" /><Relationship Id="rId59" Type="http://schemas.openxmlformats.org/officeDocument/2006/relationships/hyperlink" Target="http://pbs.twimg.com/profile_images/1055842251321040896/YyrIC2jp_normal.jpg" TargetMode="External" /><Relationship Id="rId60" Type="http://schemas.openxmlformats.org/officeDocument/2006/relationships/hyperlink" Target="http://pbs.twimg.com/profile_images/1055842251321040896/YyrIC2jp_normal.jpg" TargetMode="External" /><Relationship Id="rId61" Type="http://schemas.openxmlformats.org/officeDocument/2006/relationships/hyperlink" Target="http://pbs.twimg.com/profile_images/1055842251321040896/YyrIC2jp_normal.jpg" TargetMode="External" /><Relationship Id="rId62" Type="http://schemas.openxmlformats.org/officeDocument/2006/relationships/hyperlink" Target="http://pbs.twimg.com/profile_images/916326769451524096/UiIc1lnf_normal.png" TargetMode="External" /><Relationship Id="rId63" Type="http://schemas.openxmlformats.org/officeDocument/2006/relationships/hyperlink" Target="http://pbs.twimg.com/profile_images/916326769451524096/UiIc1lnf_normal.png" TargetMode="External" /><Relationship Id="rId64" Type="http://schemas.openxmlformats.org/officeDocument/2006/relationships/hyperlink" Target="http://pbs.twimg.com/profile_images/687010866869436416/kRaac7XB_normal.jpg" TargetMode="External" /><Relationship Id="rId65" Type="http://schemas.openxmlformats.org/officeDocument/2006/relationships/hyperlink" Target="http://pbs.twimg.com/profile_images/687010866869436416/kRaac7XB_normal.jpg" TargetMode="External" /><Relationship Id="rId66" Type="http://schemas.openxmlformats.org/officeDocument/2006/relationships/hyperlink" Target="https://pbs.twimg.com/media/DyAYVrWWsAAkxa5.jpg" TargetMode="External" /><Relationship Id="rId67" Type="http://schemas.openxmlformats.org/officeDocument/2006/relationships/hyperlink" Target="http://pbs.twimg.com/profile_images/1012612239696818176/GWMET8w8_normal.jpg" TargetMode="External" /><Relationship Id="rId68" Type="http://schemas.openxmlformats.org/officeDocument/2006/relationships/hyperlink" Target="http://pbs.twimg.com/profile_images/1012612239696818176/GWMET8w8_normal.jpg" TargetMode="External" /><Relationship Id="rId69" Type="http://schemas.openxmlformats.org/officeDocument/2006/relationships/hyperlink" Target="http://pbs.twimg.com/profile_images/378800000300217090/9b25d5f581a95fff46afd4d8d0d0aad0_normal.jpeg" TargetMode="External" /><Relationship Id="rId70" Type="http://schemas.openxmlformats.org/officeDocument/2006/relationships/hyperlink" Target="http://pbs.twimg.com/profile_images/986869666202161152/-naQ2T3D_normal.jpg" TargetMode="External" /><Relationship Id="rId71" Type="http://schemas.openxmlformats.org/officeDocument/2006/relationships/hyperlink" Target="http://pbs.twimg.com/profile_images/986869666202161152/-naQ2T3D_normal.jpg" TargetMode="External" /><Relationship Id="rId72" Type="http://schemas.openxmlformats.org/officeDocument/2006/relationships/hyperlink" Target="https://pbs.twimg.com/media/DytwaQSWwAAVSlO.jpg" TargetMode="External" /><Relationship Id="rId73" Type="http://schemas.openxmlformats.org/officeDocument/2006/relationships/hyperlink" Target="http://pbs.twimg.com/profile_images/1006534264844931072/aZ97OX4q_normal.jpg" TargetMode="External" /><Relationship Id="rId74" Type="http://schemas.openxmlformats.org/officeDocument/2006/relationships/hyperlink" Target="http://pbs.twimg.com/profile_images/1006534264844931072/aZ97OX4q_normal.jpg" TargetMode="External" /><Relationship Id="rId75" Type="http://schemas.openxmlformats.org/officeDocument/2006/relationships/hyperlink" Target="http://pbs.twimg.com/profile_images/1075211131457822720/rOowMzg7_normal.jpg" TargetMode="External" /><Relationship Id="rId76" Type="http://schemas.openxmlformats.org/officeDocument/2006/relationships/hyperlink" Target="http://pbs.twimg.com/profile_images/1075211131457822720/rOowMzg7_normal.jpg" TargetMode="External" /><Relationship Id="rId77" Type="http://schemas.openxmlformats.org/officeDocument/2006/relationships/hyperlink" Target="http://pbs.twimg.com/profile_images/552963711594278912/uNuG52R0_normal.jpeg" TargetMode="External" /><Relationship Id="rId78" Type="http://schemas.openxmlformats.org/officeDocument/2006/relationships/hyperlink" Target="http://pbs.twimg.com/profile_images/552963711594278912/uNuG52R0_normal.jpeg" TargetMode="External" /><Relationship Id="rId79" Type="http://schemas.openxmlformats.org/officeDocument/2006/relationships/hyperlink" Target="http://pbs.twimg.com/profile_images/578846095901634560/n3nmRBjM_normal.jpeg" TargetMode="External" /><Relationship Id="rId80" Type="http://schemas.openxmlformats.org/officeDocument/2006/relationships/hyperlink" Target="http://pbs.twimg.com/profile_images/578846095901634560/n3nmRBjM_normal.jpeg" TargetMode="External" /><Relationship Id="rId81" Type="http://schemas.openxmlformats.org/officeDocument/2006/relationships/hyperlink" Target="https://pbs.twimg.com/media/DyK4XZ8W0AEpr4N.jpg" TargetMode="External" /><Relationship Id="rId82" Type="http://schemas.openxmlformats.org/officeDocument/2006/relationships/hyperlink" Target="http://pbs.twimg.com/profile_images/992160761534349312/cXCcgphU_normal.jpg" TargetMode="External" /><Relationship Id="rId83" Type="http://schemas.openxmlformats.org/officeDocument/2006/relationships/hyperlink" Target="http://pbs.twimg.com/profile_images/992160761534349312/cXCcgphU_normal.jpg" TargetMode="External" /><Relationship Id="rId84" Type="http://schemas.openxmlformats.org/officeDocument/2006/relationships/hyperlink" Target="http://pbs.twimg.com/profile_images/939083750113271808/Sc6rYOMJ_normal.jpg" TargetMode="External" /><Relationship Id="rId85" Type="http://schemas.openxmlformats.org/officeDocument/2006/relationships/hyperlink" Target="http://pbs.twimg.com/profile_images/939083750113271808/Sc6rYOMJ_normal.jpg" TargetMode="External" /><Relationship Id="rId86" Type="http://schemas.openxmlformats.org/officeDocument/2006/relationships/hyperlink" Target="http://pbs.twimg.com/profile_images/1092849905255759872/4ivXn6dO_normal.jpg" TargetMode="External" /><Relationship Id="rId87" Type="http://schemas.openxmlformats.org/officeDocument/2006/relationships/hyperlink" Target="http://pbs.twimg.com/profile_images/1092849905255759872/4ivXn6dO_normal.jpg" TargetMode="External" /><Relationship Id="rId88" Type="http://schemas.openxmlformats.org/officeDocument/2006/relationships/hyperlink" Target="https://pbs.twimg.com/media/DytdverWkAEDVba.jpg" TargetMode="External" /><Relationship Id="rId89" Type="http://schemas.openxmlformats.org/officeDocument/2006/relationships/hyperlink" Target="https://pbs.twimg.com/media/DytfMf-WoAAJg9w.jpg" TargetMode="External" /><Relationship Id="rId90" Type="http://schemas.openxmlformats.org/officeDocument/2006/relationships/hyperlink" Target="http://pbs.twimg.com/profile_images/573251046711156737/mWClrvhe_normal.jpeg" TargetMode="External" /><Relationship Id="rId91" Type="http://schemas.openxmlformats.org/officeDocument/2006/relationships/hyperlink" Target="http://pbs.twimg.com/profile_images/573251046711156737/mWClrvhe_normal.jpeg" TargetMode="External" /><Relationship Id="rId92" Type="http://schemas.openxmlformats.org/officeDocument/2006/relationships/hyperlink" Target="http://pbs.twimg.com/profile_images/809078162260979712/1rDMvMns_normal.jpg" TargetMode="External" /><Relationship Id="rId93" Type="http://schemas.openxmlformats.org/officeDocument/2006/relationships/hyperlink" Target="http://pbs.twimg.com/profile_images/809078162260979712/1rDMvMns_normal.jpg" TargetMode="External" /><Relationship Id="rId94" Type="http://schemas.openxmlformats.org/officeDocument/2006/relationships/hyperlink" Target="http://pbs.twimg.com/profile_images/500431298234548224/vWjjErVz_normal.jpeg" TargetMode="External" /><Relationship Id="rId95" Type="http://schemas.openxmlformats.org/officeDocument/2006/relationships/hyperlink" Target="http://pbs.twimg.com/profile_images/500431298234548224/vWjjErVz_normal.jpeg" TargetMode="External" /><Relationship Id="rId96" Type="http://schemas.openxmlformats.org/officeDocument/2006/relationships/hyperlink" Target="http://pbs.twimg.com/profile_images/995965278214336512/3TUjlmGY_normal.jpg" TargetMode="External" /><Relationship Id="rId97" Type="http://schemas.openxmlformats.org/officeDocument/2006/relationships/hyperlink" Target="http://pbs.twimg.com/profile_images/995965278214336512/3TUjlmGY_normal.jpg" TargetMode="External" /><Relationship Id="rId98" Type="http://schemas.openxmlformats.org/officeDocument/2006/relationships/hyperlink" Target="http://pbs.twimg.com/profile_images/927186340176973824/IZVdhZy-_normal.jpg" TargetMode="External" /><Relationship Id="rId99" Type="http://schemas.openxmlformats.org/officeDocument/2006/relationships/hyperlink" Target="http://pbs.twimg.com/profile_images/1080756204123680768/7QHknRnv_normal.jpg" TargetMode="External" /><Relationship Id="rId100" Type="http://schemas.openxmlformats.org/officeDocument/2006/relationships/hyperlink" Target="http://pbs.twimg.com/profile_images/1080756204123680768/7QHknRnv_normal.jpg" TargetMode="External" /><Relationship Id="rId101" Type="http://schemas.openxmlformats.org/officeDocument/2006/relationships/hyperlink" Target="http://pbs.twimg.com/profile_images/863056674004754458/5AZrCdBu_normal.jpg" TargetMode="External" /><Relationship Id="rId102" Type="http://schemas.openxmlformats.org/officeDocument/2006/relationships/hyperlink" Target="http://pbs.twimg.com/profile_images/863056674004754458/5AZrCdBu_normal.jpg" TargetMode="External" /><Relationship Id="rId103" Type="http://schemas.openxmlformats.org/officeDocument/2006/relationships/hyperlink" Target="http://pbs.twimg.com/profile_images/1013898069073686528/1xYgRHvO_normal.jpg" TargetMode="External" /><Relationship Id="rId104" Type="http://schemas.openxmlformats.org/officeDocument/2006/relationships/hyperlink" Target="http://pbs.twimg.com/profile_images/1013898069073686528/1xYgRHvO_normal.jpg" TargetMode="External" /><Relationship Id="rId105" Type="http://schemas.openxmlformats.org/officeDocument/2006/relationships/hyperlink" Target="http://pbs.twimg.com/profile_images/1013898069073686528/1xYgRHvO_normal.jpg" TargetMode="External" /><Relationship Id="rId106" Type="http://schemas.openxmlformats.org/officeDocument/2006/relationships/hyperlink" Target="http://pbs.twimg.com/profile_images/1054630628229033984/IzHWqF-M_normal.jpg" TargetMode="External" /><Relationship Id="rId107" Type="http://schemas.openxmlformats.org/officeDocument/2006/relationships/hyperlink" Target="http://pbs.twimg.com/profile_images/1054630628229033984/IzHWqF-M_normal.jpg" TargetMode="External" /><Relationship Id="rId108" Type="http://schemas.openxmlformats.org/officeDocument/2006/relationships/hyperlink" Target="http://pbs.twimg.com/profile_images/826448877318438912/nFgRXa6I_normal.jpg" TargetMode="External" /><Relationship Id="rId109" Type="http://schemas.openxmlformats.org/officeDocument/2006/relationships/hyperlink" Target="http://pbs.twimg.com/profile_images/826448877318438912/nFgRXa6I_normal.jpg" TargetMode="External" /><Relationship Id="rId110" Type="http://schemas.openxmlformats.org/officeDocument/2006/relationships/hyperlink" Target="https://pbs.twimg.com/media/DyPUDcaW0AEL98s.jpg" TargetMode="External" /><Relationship Id="rId111" Type="http://schemas.openxmlformats.org/officeDocument/2006/relationships/hyperlink" Target="http://pbs.twimg.com/profile_images/3238648041/4980cb49f67a6be615c6b3049069697b_normal.jpeg" TargetMode="External" /><Relationship Id="rId112" Type="http://schemas.openxmlformats.org/officeDocument/2006/relationships/hyperlink" Target="http://pbs.twimg.com/profile_images/3238648041/4980cb49f67a6be615c6b3049069697b_normal.jpeg" TargetMode="External" /><Relationship Id="rId113" Type="http://schemas.openxmlformats.org/officeDocument/2006/relationships/hyperlink" Target="http://pbs.twimg.com/profile_images/1095257070390124544/FN1rrKFJ_normal.jpg" TargetMode="External" /><Relationship Id="rId114" Type="http://schemas.openxmlformats.org/officeDocument/2006/relationships/hyperlink" Target="http://pbs.twimg.com/profile_images/972089329362358272/lEWnlc4Z_normal.jpg" TargetMode="External" /><Relationship Id="rId115" Type="http://schemas.openxmlformats.org/officeDocument/2006/relationships/hyperlink" Target="http://pbs.twimg.com/profile_images/972089329362358272/lEWnlc4Z_normal.jpg" TargetMode="External" /><Relationship Id="rId116" Type="http://schemas.openxmlformats.org/officeDocument/2006/relationships/hyperlink" Target="http://pbs.twimg.com/profile_images/972089329362358272/lEWnlc4Z_normal.jpg" TargetMode="External" /><Relationship Id="rId117" Type="http://schemas.openxmlformats.org/officeDocument/2006/relationships/hyperlink" Target="http://pbs.twimg.com/profile_images/804166234732433408/nNxM9Ux5_normal.jpg" TargetMode="External" /><Relationship Id="rId118" Type="http://schemas.openxmlformats.org/officeDocument/2006/relationships/hyperlink" Target="http://pbs.twimg.com/profile_images/768089469383741440/xdZK8VVj_normal.jpg" TargetMode="External" /><Relationship Id="rId119" Type="http://schemas.openxmlformats.org/officeDocument/2006/relationships/hyperlink" Target="http://pbs.twimg.com/profile_images/997046282148634624/CrRba8Xs_normal.jpg" TargetMode="External" /><Relationship Id="rId120" Type="http://schemas.openxmlformats.org/officeDocument/2006/relationships/hyperlink" Target="http://pbs.twimg.com/profile_images/997046282148634624/CrRba8Xs_normal.jpg" TargetMode="External" /><Relationship Id="rId121" Type="http://schemas.openxmlformats.org/officeDocument/2006/relationships/hyperlink" Target="http://pbs.twimg.com/profile_images/997046282148634624/CrRba8Xs_normal.jpg" TargetMode="External" /><Relationship Id="rId122" Type="http://schemas.openxmlformats.org/officeDocument/2006/relationships/hyperlink" Target="http://pbs.twimg.com/profile_images/1059894897233313795/JYPFEhiU_normal.jpg" TargetMode="External" /><Relationship Id="rId123" Type="http://schemas.openxmlformats.org/officeDocument/2006/relationships/hyperlink" Target="http://pbs.twimg.com/profile_images/865109826178662401/EXDqBxc3_normal.jpg" TargetMode="External" /><Relationship Id="rId124" Type="http://schemas.openxmlformats.org/officeDocument/2006/relationships/hyperlink" Target="http://pbs.twimg.com/profile_images/942336120247013376/2I0Z4g_D_normal.jpg" TargetMode="External" /><Relationship Id="rId125" Type="http://schemas.openxmlformats.org/officeDocument/2006/relationships/hyperlink" Target="http://pbs.twimg.com/profile_images/755664514755026944/xGps7-uf_normal.jpg" TargetMode="External" /><Relationship Id="rId126" Type="http://schemas.openxmlformats.org/officeDocument/2006/relationships/hyperlink" Target="http://pbs.twimg.com/profile_images/649893889252454400/LB978yHt_normal.jpg" TargetMode="External" /><Relationship Id="rId127" Type="http://schemas.openxmlformats.org/officeDocument/2006/relationships/hyperlink" Target="http://pbs.twimg.com/profile_images/942345202634756097/gXfekkT2_normal.jpg" TargetMode="External" /><Relationship Id="rId128" Type="http://schemas.openxmlformats.org/officeDocument/2006/relationships/hyperlink" Target="http://pbs.twimg.com/profile_images/942335280899612673/dvREEoAH_normal.jpg" TargetMode="External" /><Relationship Id="rId129" Type="http://schemas.openxmlformats.org/officeDocument/2006/relationships/hyperlink" Target="http://pbs.twimg.com/profile_images/1000274530957451264/iE6JIg4F_normal.jpg" TargetMode="External" /><Relationship Id="rId130" Type="http://schemas.openxmlformats.org/officeDocument/2006/relationships/hyperlink" Target="http://pbs.twimg.com/profile_images/907156627391950848/Hy8TrHwG_normal.jpg" TargetMode="External" /><Relationship Id="rId131" Type="http://schemas.openxmlformats.org/officeDocument/2006/relationships/hyperlink" Target="http://pbs.twimg.com/profile_images/936272968677756928/yUIZ1LRO_normal.jpg" TargetMode="External" /><Relationship Id="rId132" Type="http://schemas.openxmlformats.org/officeDocument/2006/relationships/hyperlink" Target="http://pbs.twimg.com/profile_images/898480893974765568/Y88rpdbJ_normal.jpg" TargetMode="External" /><Relationship Id="rId133" Type="http://schemas.openxmlformats.org/officeDocument/2006/relationships/hyperlink" Target="http://pbs.twimg.com/profile_images/755671281392115712/JDLKF-Lc_normal.jpg" TargetMode="External" /><Relationship Id="rId134" Type="http://schemas.openxmlformats.org/officeDocument/2006/relationships/hyperlink" Target="http://pbs.twimg.com/profile_images/942339022432755712/8_OFAEof_normal.jpg" TargetMode="External" /><Relationship Id="rId135" Type="http://schemas.openxmlformats.org/officeDocument/2006/relationships/hyperlink" Target="http://pbs.twimg.com/profile_images/1000293281660579840/6C1zHAjl_normal.jpg" TargetMode="External" /><Relationship Id="rId136" Type="http://schemas.openxmlformats.org/officeDocument/2006/relationships/hyperlink" Target="http://pbs.twimg.com/profile_images/942338020648374273/U5MhpFP__normal.jpg" TargetMode="External" /><Relationship Id="rId137" Type="http://schemas.openxmlformats.org/officeDocument/2006/relationships/hyperlink" Target="http://pbs.twimg.com/profile_images/694434890096472064/YANrWg-4_normal.png" TargetMode="External" /><Relationship Id="rId138" Type="http://schemas.openxmlformats.org/officeDocument/2006/relationships/hyperlink" Target="http://pbs.twimg.com/profile_images/750616340520640512/3QfHQpWF_normal.jpg" TargetMode="External" /><Relationship Id="rId139" Type="http://schemas.openxmlformats.org/officeDocument/2006/relationships/hyperlink" Target="http://pbs.twimg.com/profile_images/976198479046479873/vTbZ8ZlY_normal.jpg" TargetMode="External" /><Relationship Id="rId140" Type="http://schemas.openxmlformats.org/officeDocument/2006/relationships/hyperlink" Target="http://pbs.twimg.com/profile_images/1000273695787581440/aMvT8V72_normal.jpg" TargetMode="External" /><Relationship Id="rId141" Type="http://schemas.openxmlformats.org/officeDocument/2006/relationships/hyperlink" Target="http://pbs.twimg.com/profile_images/987260359642877952/pqF5Mca7_normal.jpg" TargetMode="External" /><Relationship Id="rId142" Type="http://schemas.openxmlformats.org/officeDocument/2006/relationships/hyperlink" Target="http://pbs.twimg.com/profile_images/976199382738579456/PxQhEEYP_normal.jpg" TargetMode="External" /><Relationship Id="rId143" Type="http://schemas.openxmlformats.org/officeDocument/2006/relationships/hyperlink" Target="http://pbs.twimg.com/profile_images/791269606996443136/9oft8kxO_normal.jpg" TargetMode="External" /><Relationship Id="rId144" Type="http://schemas.openxmlformats.org/officeDocument/2006/relationships/hyperlink" Target="https://pbs.twimg.com/media/DzC0UJSWwAAiYQ2.jpg" TargetMode="External" /><Relationship Id="rId145" Type="http://schemas.openxmlformats.org/officeDocument/2006/relationships/hyperlink" Target="https://pbs.twimg.com/media/DzSqSwFWoAACOJa.jpg" TargetMode="External" /><Relationship Id="rId146" Type="http://schemas.openxmlformats.org/officeDocument/2006/relationships/hyperlink" Target="https://pbs.twimg.com/media/DzC0UJSWwAAiYQ2.jpg" TargetMode="External" /><Relationship Id="rId147" Type="http://schemas.openxmlformats.org/officeDocument/2006/relationships/hyperlink" Target="https://pbs.twimg.com/media/DzSqSwFWoAACOJa.jpg" TargetMode="External" /><Relationship Id="rId148" Type="http://schemas.openxmlformats.org/officeDocument/2006/relationships/hyperlink" Target="https://twitter.com/mariajoaocsl/status/1092142334492528642" TargetMode="External" /><Relationship Id="rId149" Type="http://schemas.openxmlformats.org/officeDocument/2006/relationships/hyperlink" Target="https://twitter.com/mariajoaocsl/status/1092142334492528642" TargetMode="External" /><Relationship Id="rId150" Type="http://schemas.openxmlformats.org/officeDocument/2006/relationships/hyperlink" Target="https://twitter.com/abeatriznunes/status/1092186217129627649" TargetMode="External" /><Relationship Id="rId151" Type="http://schemas.openxmlformats.org/officeDocument/2006/relationships/hyperlink" Target="https://twitter.com/abeatriznunes/status/1092186217129627649" TargetMode="External" /><Relationship Id="rId152" Type="http://schemas.openxmlformats.org/officeDocument/2006/relationships/hyperlink" Target="https://twitter.com/abeatriznunes/status/1092186217129627649" TargetMode="External" /><Relationship Id="rId153" Type="http://schemas.openxmlformats.org/officeDocument/2006/relationships/hyperlink" Target="https://twitter.com/drdianeashiru/status/1090643714060505094" TargetMode="External" /><Relationship Id="rId154" Type="http://schemas.openxmlformats.org/officeDocument/2006/relationships/hyperlink" Target="https://twitter.com/elizabethpisani/status/1092201799354904576" TargetMode="External" /><Relationship Id="rId155" Type="http://schemas.openxmlformats.org/officeDocument/2006/relationships/hyperlink" Target="https://twitter.com/xuerebd/status/1092271420367949825" TargetMode="External" /><Relationship Id="rId156" Type="http://schemas.openxmlformats.org/officeDocument/2006/relationships/hyperlink" Target="https://twitter.com/xuerebd/status/1092271420367949825" TargetMode="External" /><Relationship Id="rId157" Type="http://schemas.openxmlformats.org/officeDocument/2006/relationships/hyperlink" Target="https://twitter.com/juderobinson5/status/1092317963972169728" TargetMode="External" /><Relationship Id="rId158" Type="http://schemas.openxmlformats.org/officeDocument/2006/relationships/hyperlink" Target="https://twitter.com/juderobinson5/status/1092317963972169728" TargetMode="External" /><Relationship Id="rId159" Type="http://schemas.openxmlformats.org/officeDocument/2006/relationships/hyperlink" Target="https://twitter.com/traceytraceyrad/status/1092324785734979585" TargetMode="External" /><Relationship Id="rId160" Type="http://schemas.openxmlformats.org/officeDocument/2006/relationships/hyperlink" Target="https://twitter.com/traceytraceyrad/status/1092324785734979585" TargetMode="External" /><Relationship Id="rId161" Type="http://schemas.openxmlformats.org/officeDocument/2006/relationships/hyperlink" Target="https://twitter.com/jonotter/status/1092369675730731008" TargetMode="External" /><Relationship Id="rId162" Type="http://schemas.openxmlformats.org/officeDocument/2006/relationships/hyperlink" Target="https://twitter.com/jonotter/status/1092369675730731008" TargetMode="External" /><Relationship Id="rId163" Type="http://schemas.openxmlformats.org/officeDocument/2006/relationships/hyperlink" Target="https://twitter.com/lancsipc/status/1092424397216980992" TargetMode="External" /><Relationship Id="rId164" Type="http://schemas.openxmlformats.org/officeDocument/2006/relationships/hyperlink" Target="https://twitter.com/nicecomms/status/1092422525424988164" TargetMode="External" /><Relationship Id="rId165" Type="http://schemas.openxmlformats.org/officeDocument/2006/relationships/hyperlink" Target="https://twitter.com/dence10/status/1092426613604667392" TargetMode="External" /><Relationship Id="rId166" Type="http://schemas.openxmlformats.org/officeDocument/2006/relationships/hyperlink" Target="https://twitter.com/drkittymohan/status/1092558837624778755" TargetMode="External" /><Relationship Id="rId167" Type="http://schemas.openxmlformats.org/officeDocument/2006/relationships/hyperlink" Target="https://twitter.com/drkittymohan/status/1092558837624778755" TargetMode="External" /><Relationship Id="rId168" Type="http://schemas.openxmlformats.org/officeDocument/2006/relationships/hyperlink" Target="https://twitter.com/drkittymohan/status/1092558837624778755" TargetMode="External" /><Relationship Id="rId169" Type="http://schemas.openxmlformats.org/officeDocument/2006/relationships/hyperlink" Target="https://twitter.com/ejdpwg/status/1092542099797524482" TargetMode="External" /><Relationship Id="rId170" Type="http://schemas.openxmlformats.org/officeDocument/2006/relationships/hyperlink" Target="https://twitter.com/saralaunio/status/1092654995244232704" TargetMode="External" /><Relationship Id="rId171" Type="http://schemas.openxmlformats.org/officeDocument/2006/relationships/hyperlink" Target="https://twitter.com/saralaunio/status/1092654995244232704" TargetMode="External" /><Relationship Id="rId172" Type="http://schemas.openxmlformats.org/officeDocument/2006/relationships/hyperlink" Target="https://twitter.com/saralaunio/status/1092654995244232704" TargetMode="External" /><Relationship Id="rId173" Type="http://schemas.openxmlformats.org/officeDocument/2006/relationships/hyperlink" Target="https://twitter.com/siseurope/status/1092685140277542912" TargetMode="External" /><Relationship Id="rId174" Type="http://schemas.openxmlformats.org/officeDocument/2006/relationships/hyperlink" Target="https://twitter.com/siseurope/status/1092685140277542912" TargetMode="External" /><Relationship Id="rId175" Type="http://schemas.openxmlformats.org/officeDocument/2006/relationships/hyperlink" Target="https://twitter.com/kemrasa/status/1092692142156402688" TargetMode="External" /><Relationship Id="rId176" Type="http://schemas.openxmlformats.org/officeDocument/2006/relationships/hyperlink" Target="https://twitter.com/kemrasa/status/1092692142156402688" TargetMode="External" /><Relationship Id="rId177" Type="http://schemas.openxmlformats.org/officeDocument/2006/relationships/hyperlink" Target="https://twitter.com/prangob/status/1089899224131690496" TargetMode="External" /><Relationship Id="rId178" Type="http://schemas.openxmlformats.org/officeDocument/2006/relationships/hyperlink" Target="https://twitter.com/ccarmen07/status/1092872329141587968" TargetMode="External" /><Relationship Id="rId179" Type="http://schemas.openxmlformats.org/officeDocument/2006/relationships/hyperlink" Target="https://twitter.com/ccarmen07/status/1092872329141587968" TargetMode="External" /><Relationship Id="rId180" Type="http://schemas.openxmlformats.org/officeDocument/2006/relationships/hyperlink" Target="https://twitter.com/biociencia2013/status/1092886943879311360" TargetMode="External" /><Relationship Id="rId181" Type="http://schemas.openxmlformats.org/officeDocument/2006/relationships/hyperlink" Target="https://twitter.com/lns_lux/status/1093083003545374720" TargetMode="External" /><Relationship Id="rId182" Type="http://schemas.openxmlformats.org/officeDocument/2006/relationships/hyperlink" Target="https://twitter.com/lns_lux/status/1093083003545374720" TargetMode="External" /><Relationship Id="rId183" Type="http://schemas.openxmlformats.org/officeDocument/2006/relationships/hyperlink" Target="https://twitter.com/wgkwvl/status/1093090932831014912" TargetMode="External" /><Relationship Id="rId184" Type="http://schemas.openxmlformats.org/officeDocument/2006/relationships/hyperlink" Target="https://twitter.com/parasitophilia/status/1093164501552238594" TargetMode="External" /><Relationship Id="rId185" Type="http://schemas.openxmlformats.org/officeDocument/2006/relationships/hyperlink" Target="https://twitter.com/parasitophilia/status/1093164501552238594" TargetMode="External" /><Relationship Id="rId186" Type="http://schemas.openxmlformats.org/officeDocument/2006/relationships/hyperlink" Target="https://twitter.com/pedrogarralagaa/status/1093174608369455104" TargetMode="External" /><Relationship Id="rId187" Type="http://schemas.openxmlformats.org/officeDocument/2006/relationships/hyperlink" Target="https://twitter.com/pedrogarralagaa/status/1093174608369455104" TargetMode="External" /><Relationship Id="rId188" Type="http://schemas.openxmlformats.org/officeDocument/2006/relationships/hyperlink" Target="https://twitter.com/cdifffoundation/status/1093175555850158080" TargetMode="External" /><Relationship Id="rId189" Type="http://schemas.openxmlformats.org/officeDocument/2006/relationships/hyperlink" Target="https://twitter.com/cdifffoundation/status/1093175555850158080" TargetMode="External" /><Relationship Id="rId190" Type="http://schemas.openxmlformats.org/officeDocument/2006/relationships/hyperlink" Target="https://twitter.com/fnadepa/status/1093193843766247429" TargetMode="External" /><Relationship Id="rId191" Type="http://schemas.openxmlformats.org/officeDocument/2006/relationships/hyperlink" Target="https://twitter.com/fnadepa/status/1093193843766247429" TargetMode="External" /><Relationship Id="rId192" Type="http://schemas.openxmlformats.org/officeDocument/2006/relationships/hyperlink" Target="https://twitter.com/abxadjuvant/status/1090638463974682625" TargetMode="External" /><Relationship Id="rId193" Type="http://schemas.openxmlformats.org/officeDocument/2006/relationships/hyperlink" Target="https://twitter.com/lianamoraitou/status/1093226488806166528" TargetMode="External" /><Relationship Id="rId194" Type="http://schemas.openxmlformats.org/officeDocument/2006/relationships/hyperlink" Target="https://twitter.com/lianamoraitou/status/1093226488806166528" TargetMode="External" /><Relationship Id="rId195" Type="http://schemas.openxmlformats.org/officeDocument/2006/relationships/hyperlink" Target="https://twitter.com/spmcontroler/status/1093398300932362242" TargetMode="External" /><Relationship Id="rId196" Type="http://schemas.openxmlformats.org/officeDocument/2006/relationships/hyperlink" Target="https://twitter.com/spmcontroler/status/1093398300932362242" TargetMode="External" /><Relationship Id="rId197" Type="http://schemas.openxmlformats.org/officeDocument/2006/relationships/hyperlink" Target="https://twitter.com/medmalinf/status/1092849640364560386" TargetMode="External" /><Relationship Id="rId198" Type="http://schemas.openxmlformats.org/officeDocument/2006/relationships/hyperlink" Target="https://twitter.com/medmalinf/status/1092849640364560386" TargetMode="External" /><Relationship Id="rId199" Type="http://schemas.openxmlformats.org/officeDocument/2006/relationships/hyperlink" Target="https://twitter.com/medmalinf/status/1093070473397784576" TargetMode="External" /><Relationship Id="rId200" Type="http://schemas.openxmlformats.org/officeDocument/2006/relationships/hyperlink" Target="https://twitter.com/medmalinf/status/1093072071641518080" TargetMode="External" /><Relationship Id="rId201" Type="http://schemas.openxmlformats.org/officeDocument/2006/relationships/hyperlink" Target="https://twitter.com/cynodegmi/status/1093421081917079552" TargetMode="External" /><Relationship Id="rId202" Type="http://schemas.openxmlformats.org/officeDocument/2006/relationships/hyperlink" Target="https://twitter.com/cynodegmi/status/1093421081917079552" TargetMode="External" /><Relationship Id="rId203" Type="http://schemas.openxmlformats.org/officeDocument/2006/relationships/hyperlink" Target="https://twitter.com/smhopkins/status/1093566526362472449" TargetMode="External" /><Relationship Id="rId204" Type="http://schemas.openxmlformats.org/officeDocument/2006/relationships/hyperlink" Target="https://twitter.com/smhopkins/status/1093566526362472449" TargetMode="External" /><Relationship Id="rId205" Type="http://schemas.openxmlformats.org/officeDocument/2006/relationships/hyperlink" Target="https://twitter.com/naimiroayusti/status/1093698011824340994" TargetMode="External" /><Relationship Id="rId206" Type="http://schemas.openxmlformats.org/officeDocument/2006/relationships/hyperlink" Target="https://twitter.com/naimiroayusti/status/1093698011824340994" TargetMode="External" /><Relationship Id="rId207" Type="http://schemas.openxmlformats.org/officeDocument/2006/relationships/hyperlink" Target="https://twitter.com/newcastlehosps/status/1093884009334165504" TargetMode="External" /><Relationship Id="rId208" Type="http://schemas.openxmlformats.org/officeDocument/2006/relationships/hyperlink" Target="https://twitter.com/newcastlehosps/status/1093884009334165504" TargetMode="External" /><Relationship Id="rId209" Type="http://schemas.openxmlformats.org/officeDocument/2006/relationships/hyperlink" Target="https://twitter.com/bahvs/status/1093884323969843201" TargetMode="External" /><Relationship Id="rId210" Type="http://schemas.openxmlformats.org/officeDocument/2006/relationships/hyperlink" Target="https://twitter.com/euphaidc/status/1093923350353723394" TargetMode="External" /><Relationship Id="rId211" Type="http://schemas.openxmlformats.org/officeDocument/2006/relationships/hyperlink" Target="https://twitter.com/euphaidc/status/1093923350353723394" TargetMode="External" /><Relationship Id="rId212" Type="http://schemas.openxmlformats.org/officeDocument/2006/relationships/hyperlink" Target="https://twitter.com/kgapo/status/1094529289595338757" TargetMode="External" /><Relationship Id="rId213" Type="http://schemas.openxmlformats.org/officeDocument/2006/relationships/hyperlink" Target="https://twitter.com/kgapo/status/1094529289595338757" TargetMode="External" /><Relationship Id="rId214" Type="http://schemas.openxmlformats.org/officeDocument/2006/relationships/hyperlink" Target="https://twitter.com/marksundlpc/status/1094732940976799746" TargetMode="External" /><Relationship Id="rId215" Type="http://schemas.openxmlformats.org/officeDocument/2006/relationships/hyperlink" Target="https://twitter.com/marksundlpc/status/1094732940976799746" TargetMode="External" /><Relationship Id="rId216" Type="http://schemas.openxmlformats.org/officeDocument/2006/relationships/hyperlink" Target="https://twitter.com/marksundlpc/status/1094732940976799746" TargetMode="External" /><Relationship Id="rId217" Type="http://schemas.openxmlformats.org/officeDocument/2006/relationships/hyperlink" Target="https://twitter.com/targetabx/status/1092350045310107648" TargetMode="External" /><Relationship Id="rId218" Type="http://schemas.openxmlformats.org/officeDocument/2006/relationships/hyperlink" Target="https://twitter.com/targetabx/status/1094887515562172416" TargetMode="External" /><Relationship Id="rId219" Type="http://schemas.openxmlformats.org/officeDocument/2006/relationships/hyperlink" Target="https://twitter.com/ewmawound/status/1094916709885116416" TargetMode="External" /><Relationship Id="rId220" Type="http://schemas.openxmlformats.org/officeDocument/2006/relationships/hyperlink" Target="https://twitter.com/ewmawound/status/1094916709885116416" TargetMode="External" /><Relationship Id="rId221" Type="http://schemas.openxmlformats.org/officeDocument/2006/relationships/hyperlink" Target="https://twitter.com/cnsj_dentistas/status/1090948831792058368" TargetMode="External" /><Relationship Id="rId222" Type="http://schemas.openxmlformats.org/officeDocument/2006/relationships/hyperlink" Target="https://twitter.com/cdental4/status/1094926408705626112" TargetMode="External" /><Relationship Id="rId223" Type="http://schemas.openxmlformats.org/officeDocument/2006/relationships/hyperlink" Target="https://twitter.com/cdental4/status/1094926408705626112" TargetMode="External" /><Relationship Id="rId224" Type="http://schemas.openxmlformats.org/officeDocument/2006/relationships/hyperlink" Target="https://twitter.com/rachelclairemck/status/1094929122583818240" TargetMode="External" /><Relationship Id="rId225" Type="http://schemas.openxmlformats.org/officeDocument/2006/relationships/hyperlink" Target="https://twitter.com/ulpuelonsalo/status/1094984031748476928" TargetMode="External" /><Relationship Id="rId226" Type="http://schemas.openxmlformats.org/officeDocument/2006/relationships/hyperlink" Target="https://twitter.com/ulpuelonsalo/status/1094984031748476928" TargetMode="External" /><Relationship Id="rId227" Type="http://schemas.openxmlformats.org/officeDocument/2006/relationships/hyperlink" Target="https://twitter.com/ulpuelonsalo/status/1094984031748476928" TargetMode="External" /><Relationship Id="rId228" Type="http://schemas.openxmlformats.org/officeDocument/2006/relationships/hyperlink" Target="https://twitter.com/alividzaviv/status/1095245656468398080" TargetMode="External" /><Relationship Id="rId229" Type="http://schemas.openxmlformats.org/officeDocument/2006/relationships/hyperlink" Target="https://twitter.com/drglmarsden/status/1095246099655413760" TargetMode="External" /><Relationship Id="rId230" Type="http://schemas.openxmlformats.org/officeDocument/2006/relationships/hyperlink" Target="https://twitter.com/cppenorthwest/status/1095305047175561216" TargetMode="External" /><Relationship Id="rId231" Type="http://schemas.openxmlformats.org/officeDocument/2006/relationships/hyperlink" Target="https://twitter.com/cppenorthwest/status/1095305047175561216" TargetMode="External" /><Relationship Id="rId232" Type="http://schemas.openxmlformats.org/officeDocument/2006/relationships/hyperlink" Target="https://twitter.com/cppenorthwest/status/1095305047175561216" TargetMode="External" /><Relationship Id="rId233" Type="http://schemas.openxmlformats.org/officeDocument/2006/relationships/hyperlink" Target="https://twitter.com/uiowaipc/status/1095314700676550656" TargetMode="External" /><Relationship Id="rId234" Type="http://schemas.openxmlformats.org/officeDocument/2006/relationships/hyperlink" Target="https://twitter.com/neb_antib_news/status/1095316756204343301" TargetMode="External" /><Relationship Id="rId235" Type="http://schemas.openxmlformats.org/officeDocument/2006/relationships/hyperlink" Target="https://twitter.com/dr_trauma1/status/1095316923938672641" TargetMode="External" /><Relationship Id="rId236" Type="http://schemas.openxmlformats.org/officeDocument/2006/relationships/hyperlink" Target="https://twitter.com/on_neumologia/status/1095318035894808576" TargetMode="External" /><Relationship Id="rId237" Type="http://schemas.openxmlformats.org/officeDocument/2006/relationships/hyperlink" Target="https://twitter.com/carga_viral/status/1095318338098679808" TargetMode="External" /><Relationship Id="rId238" Type="http://schemas.openxmlformats.org/officeDocument/2006/relationships/hyperlink" Target="https://twitter.com/validado/status/1095319475614871553" TargetMode="External" /><Relationship Id="rId239" Type="http://schemas.openxmlformats.org/officeDocument/2006/relationships/hyperlink" Target="https://twitter.com/dr_reuma/status/1095320931323559938" TargetMode="External" /><Relationship Id="rId240" Type="http://schemas.openxmlformats.org/officeDocument/2006/relationships/hyperlink" Target="https://twitter.com/healthdevice/status/1095320968652877825" TargetMode="External" /><Relationship Id="rId241" Type="http://schemas.openxmlformats.org/officeDocument/2006/relationships/hyperlink" Target="https://twitter.com/cardiogalenico/status/1095326931405418496" TargetMode="External" /><Relationship Id="rId242" Type="http://schemas.openxmlformats.org/officeDocument/2006/relationships/hyperlink" Target="https://twitter.com/on_deporte/status/1095337352535236610" TargetMode="External" /><Relationship Id="rId243" Type="http://schemas.openxmlformats.org/officeDocument/2006/relationships/hyperlink" Target="https://twitter.com/e_health_/status/1095338110542536705" TargetMode="External" /><Relationship Id="rId244" Type="http://schemas.openxmlformats.org/officeDocument/2006/relationships/hyperlink" Target="https://twitter.com/on_neurologia/status/1095340488368971780" TargetMode="External" /><Relationship Id="rId245" Type="http://schemas.openxmlformats.org/officeDocument/2006/relationships/hyperlink" Target="https://twitter.com/noticias_reuma/status/1095341336629133312" TargetMode="External" /><Relationship Id="rId246" Type="http://schemas.openxmlformats.org/officeDocument/2006/relationships/hyperlink" Target="https://twitter.com/pharmamarket3/status/1095341642876215299" TargetMode="External" /><Relationship Id="rId247" Type="http://schemas.openxmlformats.org/officeDocument/2006/relationships/hyperlink" Target="https://twitter.com/drreumanews/status/1095342551635296256" TargetMode="External" /><Relationship Id="rId248" Type="http://schemas.openxmlformats.org/officeDocument/2006/relationships/hyperlink" Target="https://twitter.com/estudioclinico/status/1095343225651355650" TargetMode="External" /><Relationship Id="rId249" Type="http://schemas.openxmlformats.org/officeDocument/2006/relationships/hyperlink" Target="https://twitter.com/on_alergias/status/1095344556437053440" TargetMode="External" /><Relationship Id="rId250" Type="http://schemas.openxmlformats.org/officeDocument/2006/relationships/hyperlink" Target="https://twitter.com/biotechit/status/1095346037055582210" TargetMode="External" /><Relationship Id="rId251" Type="http://schemas.openxmlformats.org/officeDocument/2006/relationships/hyperlink" Target="https://twitter.com/farmamarketing1/status/1095351609184477184" TargetMode="External" /><Relationship Id="rId252" Type="http://schemas.openxmlformats.org/officeDocument/2006/relationships/hyperlink" Target="https://twitter.com/his_infection/status/1095243611917164544" TargetMode="External" /><Relationship Id="rId253" Type="http://schemas.openxmlformats.org/officeDocument/2006/relationships/hyperlink" Target="https://twitter.com/eclinicaltrial/status/1095599039540854784" TargetMode="External" /><Relationship Id="rId254" Type="http://schemas.openxmlformats.org/officeDocument/2006/relationships/hyperlink" Target="https://twitter.com/ecdc_eu/status/1090298027712090112" TargetMode="External" /><Relationship Id="rId255" Type="http://schemas.openxmlformats.org/officeDocument/2006/relationships/hyperlink" Target="https://twitter.com/cppeengland/status/1094572970289360897" TargetMode="External" /><Relationship Id="rId256" Type="http://schemas.openxmlformats.org/officeDocument/2006/relationships/hyperlink" Target="https://twitter.com/cppeengland/status/1095687850220236807" TargetMode="External" /><Relationship Id="rId257" Type="http://schemas.openxmlformats.org/officeDocument/2006/relationships/hyperlink" Target="https://twitter.com/cppeengland/status/1094572970289360897" TargetMode="External" /><Relationship Id="rId258" Type="http://schemas.openxmlformats.org/officeDocument/2006/relationships/hyperlink" Target="https://twitter.com/cppeengland/status/1095687850220236807" TargetMode="External" /><Relationship Id="rId259" Type="http://schemas.openxmlformats.org/officeDocument/2006/relationships/comments" Target="../comments1.xml" /><Relationship Id="rId260" Type="http://schemas.openxmlformats.org/officeDocument/2006/relationships/vmlDrawing" Target="../drawings/vmlDrawing1.vml" /><Relationship Id="rId261" Type="http://schemas.openxmlformats.org/officeDocument/2006/relationships/table" Target="../tables/table1.xml" /><Relationship Id="rId2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t.co/EGbWiRctsB" TargetMode="External" /><Relationship Id="rId2" Type="http://schemas.openxmlformats.org/officeDocument/2006/relationships/hyperlink" Target="http://t.co/HzZhkGX9HG" TargetMode="External" /><Relationship Id="rId3" Type="http://schemas.openxmlformats.org/officeDocument/2006/relationships/hyperlink" Target="https://t.co/ximWxifhVs" TargetMode="External" /><Relationship Id="rId4" Type="http://schemas.openxmlformats.org/officeDocument/2006/relationships/hyperlink" Target="http://t.co/eodakDQU6o" TargetMode="External" /><Relationship Id="rId5" Type="http://schemas.openxmlformats.org/officeDocument/2006/relationships/hyperlink" Target="https://t.co/zfiwi6nWno" TargetMode="External" /><Relationship Id="rId6" Type="http://schemas.openxmlformats.org/officeDocument/2006/relationships/hyperlink" Target="https://t.co/qOELn6X4SG" TargetMode="External" /><Relationship Id="rId7" Type="http://schemas.openxmlformats.org/officeDocument/2006/relationships/hyperlink" Target="http://t.co/QIhW6SIslO" TargetMode="External" /><Relationship Id="rId8" Type="http://schemas.openxmlformats.org/officeDocument/2006/relationships/hyperlink" Target="http://t.co/d1viHVWWFt" TargetMode="External" /><Relationship Id="rId9" Type="http://schemas.openxmlformats.org/officeDocument/2006/relationships/hyperlink" Target="http://t.co/LgscWvaOQu" TargetMode="External" /><Relationship Id="rId10" Type="http://schemas.openxmlformats.org/officeDocument/2006/relationships/hyperlink" Target="https://t.co/Ca5GzrPHdp" TargetMode="External" /><Relationship Id="rId11" Type="http://schemas.openxmlformats.org/officeDocument/2006/relationships/hyperlink" Target="https://t.co/u9R8NuZsBV" TargetMode="External" /><Relationship Id="rId12" Type="http://schemas.openxmlformats.org/officeDocument/2006/relationships/hyperlink" Target="https://t.co/5RkELYfxwT" TargetMode="External" /><Relationship Id="rId13" Type="http://schemas.openxmlformats.org/officeDocument/2006/relationships/hyperlink" Target="https://t.co/TzDC8dZfX7" TargetMode="External" /><Relationship Id="rId14" Type="http://schemas.openxmlformats.org/officeDocument/2006/relationships/hyperlink" Target="https://t.co/jRQohnY2ZK" TargetMode="External" /><Relationship Id="rId15" Type="http://schemas.openxmlformats.org/officeDocument/2006/relationships/hyperlink" Target="https://t.co/vwehe93uLc" TargetMode="External" /><Relationship Id="rId16" Type="http://schemas.openxmlformats.org/officeDocument/2006/relationships/hyperlink" Target="https://t.co/MACXFabfpX" TargetMode="External" /><Relationship Id="rId17" Type="http://schemas.openxmlformats.org/officeDocument/2006/relationships/hyperlink" Target="https://t.co/Afd42FQ9Mw" TargetMode="External" /><Relationship Id="rId18" Type="http://schemas.openxmlformats.org/officeDocument/2006/relationships/hyperlink" Target="http://t.co/ypofkj8sMG" TargetMode="External" /><Relationship Id="rId19" Type="http://schemas.openxmlformats.org/officeDocument/2006/relationships/hyperlink" Target="https://t.co/JDrHo76pLl" TargetMode="External" /><Relationship Id="rId20" Type="http://schemas.openxmlformats.org/officeDocument/2006/relationships/hyperlink" Target="https://t.co/vwehe93uLc" TargetMode="External" /><Relationship Id="rId21" Type="http://schemas.openxmlformats.org/officeDocument/2006/relationships/hyperlink" Target="https://t.co/rDd6Sz2kKq" TargetMode="External" /><Relationship Id="rId22" Type="http://schemas.openxmlformats.org/officeDocument/2006/relationships/hyperlink" Target="http://t.co/zbpu6xqAyw" TargetMode="External" /><Relationship Id="rId23" Type="http://schemas.openxmlformats.org/officeDocument/2006/relationships/hyperlink" Target="https://t.co/oXKT249uwU" TargetMode="External" /><Relationship Id="rId24" Type="http://schemas.openxmlformats.org/officeDocument/2006/relationships/hyperlink" Target="http://t.co/wlJXwi3bFA" TargetMode="External" /><Relationship Id="rId25" Type="http://schemas.openxmlformats.org/officeDocument/2006/relationships/hyperlink" Target="https://t.co/KTGRATqLgD" TargetMode="External" /><Relationship Id="rId26" Type="http://schemas.openxmlformats.org/officeDocument/2006/relationships/hyperlink" Target="http://t.co/osQsANVL26" TargetMode="External" /><Relationship Id="rId27" Type="http://schemas.openxmlformats.org/officeDocument/2006/relationships/hyperlink" Target="https://t.co/6NrO1CN0aT" TargetMode="External" /><Relationship Id="rId28" Type="http://schemas.openxmlformats.org/officeDocument/2006/relationships/hyperlink" Target="https://t.co/LJPqwRt55y" TargetMode="External" /><Relationship Id="rId29" Type="http://schemas.openxmlformats.org/officeDocument/2006/relationships/hyperlink" Target="http://t.co/wld9xoWe8y" TargetMode="External" /><Relationship Id="rId30" Type="http://schemas.openxmlformats.org/officeDocument/2006/relationships/hyperlink" Target="https://t.co/k8vfli1Y2b" TargetMode="External" /><Relationship Id="rId31" Type="http://schemas.openxmlformats.org/officeDocument/2006/relationships/hyperlink" Target="http://t.co/770IAxDTNe" TargetMode="External" /><Relationship Id="rId32" Type="http://schemas.openxmlformats.org/officeDocument/2006/relationships/hyperlink" Target="http://t.co/gVveRrhva7" TargetMode="External" /><Relationship Id="rId33" Type="http://schemas.openxmlformats.org/officeDocument/2006/relationships/hyperlink" Target="https://t.co/9UbYwb50Ci" TargetMode="External" /><Relationship Id="rId34" Type="http://schemas.openxmlformats.org/officeDocument/2006/relationships/hyperlink" Target="https://t.co/Zw8CXk2MOu" TargetMode="External" /><Relationship Id="rId35" Type="http://schemas.openxmlformats.org/officeDocument/2006/relationships/hyperlink" Target="http://t.co/VOn6NCmVjZ" TargetMode="External" /><Relationship Id="rId36" Type="http://schemas.openxmlformats.org/officeDocument/2006/relationships/hyperlink" Target="https://t.co/g6fbHehc0W" TargetMode="External" /><Relationship Id="rId37" Type="http://schemas.openxmlformats.org/officeDocument/2006/relationships/hyperlink" Target="https://t.co/uIqDJ85Wy8" TargetMode="External" /><Relationship Id="rId38" Type="http://schemas.openxmlformats.org/officeDocument/2006/relationships/hyperlink" Target="https://t.co/uIqDJ8nxWI" TargetMode="External" /><Relationship Id="rId39" Type="http://schemas.openxmlformats.org/officeDocument/2006/relationships/hyperlink" Target="https://pbs.twimg.com/profile_banners/926109211934822403/1542218025" TargetMode="External" /><Relationship Id="rId40" Type="http://schemas.openxmlformats.org/officeDocument/2006/relationships/hyperlink" Target="https://pbs.twimg.com/profile_banners/41822696/1548930686" TargetMode="External" /><Relationship Id="rId41" Type="http://schemas.openxmlformats.org/officeDocument/2006/relationships/hyperlink" Target="https://pbs.twimg.com/profile_banners/204752573/1408975497" TargetMode="External" /><Relationship Id="rId42" Type="http://schemas.openxmlformats.org/officeDocument/2006/relationships/hyperlink" Target="https://pbs.twimg.com/profile_banners/884488069805744128/1499719307" TargetMode="External" /><Relationship Id="rId43" Type="http://schemas.openxmlformats.org/officeDocument/2006/relationships/hyperlink" Target="https://pbs.twimg.com/profile_banners/1951791067/1508272003" TargetMode="External" /><Relationship Id="rId44" Type="http://schemas.openxmlformats.org/officeDocument/2006/relationships/hyperlink" Target="https://pbs.twimg.com/profile_banners/1257278000/1471443461" TargetMode="External" /><Relationship Id="rId45" Type="http://schemas.openxmlformats.org/officeDocument/2006/relationships/hyperlink" Target="https://pbs.twimg.com/profile_banners/1582804352/1524865747" TargetMode="External" /><Relationship Id="rId46" Type="http://schemas.openxmlformats.org/officeDocument/2006/relationships/hyperlink" Target="https://pbs.twimg.com/profile_banners/215340149/1398336599" TargetMode="External" /><Relationship Id="rId47" Type="http://schemas.openxmlformats.org/officeDocument/2006/relationships/hyperlink" Target="https://pbs.twimg.com/profile_banners/906090096998449152/1504869303" TargetMode="External" /><Relationship Id="rId48" Type="http://schemas.openxmlformats.org/officeDocument/2006/relationships/hyperlink" Target="https://pbs.twimg.com/profile_banners/85555796/1549643494" TargetMode="External" /><Relationship Id="rId49" Type="http://schemas.openxmlformats.org/officeDocument/2006/relationships/hyperlink" Target="https://pbs.twimg.com/profile_banners/30421609/1540367054" TargetMode="External" /><Relationship Id="rId50" Type="http://schemas.openxmlformats.org/officeDocument/2006/relationships/hyperlink" Target="https://pbs.twimg.com/profile_banners/266642715/1513724807" TargetMode="External" /><Relationship Id="rId51" Type="http://schemas.openxmlformats.org/officeDocument/2006/relationships/hyperlink" Target="https://pbs.twimg.com/profile_banners/71391309/1535734015" TargetMode="External" /><Relationship Id="rId52" Type="http://schemas.openxmlformats.org/officeDocument/2006/relationships/hyperlink" Target="https://pbs.twimg.com/profile_banners/820968921377468416/1540567388" TargetMode="External" /><Relationship Id="rId53" Type="http://schemas.openxmlformats.org/officeDocument/2006/relationships/hyperlink" Target="https://pbs.twimg.com/profile_banners/2546759832/1541355450" TargetMode="External" /><Relationship Id="rId54" Type="http://schemas.openxmlformats.org/officeDocument/2006/relationships/hyperlink" Target="https://pbs.twimg.com/profile_banners/450145750/1391815631" TargetMode="External" /><Relationship Id="rId55" Type="http://schemas.openxmlformats.org/officeDocument/2006/relationships/hyperlink" Target="https://pbs.twimg.com/profile_banners/808645358125465601/1511179657" TargetMode="External" /><Relationship Id="rId56" Type="http://schemas.openxmlformats.org/officeDocument/2006/relationships/hyperlink" Target="https://pbs.twimg.com/profile_banners/2295760887/1514425867" TargetMode="External" /><Relationship Id="rId57" Type="http://schemas.openxmlformats.org/officeDocument/2006/relationships/hyperlink" Target="https://pbs.twimg.com/profile_banners/1672141952/1398281478" TargetMode="External" /><Relationship Id="rId58" Type="http://schemas.openxmlformats.org/officeDocument/2006/relationships/hyperlink" Target="https://pbs.twimg.com/profile_banners/986867835677835265/1524133814" TargetMode="External" /><Relationship Id="rId59" Type="http://schemas.openxmlformats.org/officeDocument/2006/relationships/hyperlink" Target="https://pbs.twimg.com/profile_banners/1057908215277588480/1549875559" TargetMode="External" /><Relationship Id="rId60" Type="http://schemas.openxmlformats.org/officeDocument/2006/relationships/hyperlink" Target="https://pbs.twimg.com/profile_banners/1665150858/1444662853" TargetMode="External" /><Relationship Id="rId61" Type="http://schemas.openxmlformats.org/officeDocument/2006/relationships/hyperlink" Target="https://pbs.twimg.com/profile_banners/2483518801/1548751602" TargetMode="External" /><Relationship Id="rId62" Type="http://schemas.openxmlformats.org/officeDocument/2006/relationships/hyperlink" Target="https://pbs.twimg.com/profile_banners/1291936561/1375183019" TargetMode="External" /><Relationship Id="rId63" Type="http://schemas.openxmlformats.org/officeDocument/2006/relationships/hyperlink" Target="https://pbs.twimg.com/profile_banners/811576915/1528019806" TargetMode="External" /><Relationship Id="rId64" Type="http://schemas.openxmlformats.org/officeDocument/2006/relationships/hyperlink" Target="https://pbs.twimg.com/profile_banners/976160091953971200/1523485549" TargetMode="External" /><Relationship Id="rId65" Type="http://schemas.openxmlformats.org/officeDocument/2006/relationships/hyperlink" Target="https://pbs.twimg.com/profile_banners/1725283578/1510664195" TargetMode="External" /><Relationship Id="rId66" Type="http://schemas.openxmlformats.org/officeDocument/2006/relationships/hyperlink" Target="https://pbs.twimg.com/profile_banners/2665629104/1434641257" TargetMode="External" /><Relationship Id="rId67" Type="http://schemas.openxmlformats.org/officeDocument/2006/relationships/hyperlink" Target="https://pbs.twimg.com/profile_banners/966411910580228097/1529253872" TargetMode="External" /><Relationship Id="rId68" Type="http://schemas.openxmlformats.org/officeDocument/2006/relationships/hyperlink" Target="https://pbs.twimg.com/profile_banners/1339334551/1398342477" TargetMode="External" /><Relationship Id="rId69" Type="http://schemas.openxmlformats.org/officeDocument/2006/relationships/hyperlink" Target="https://pbs.twimg.com/profile_banners/3071022531/1436685901" TargetMode="External" /><Relationship Id="rId70" Type="http://schemas.openxmlformats.org/officeDocument/2006/relationships/hyperlink" Target="https://pbs.twimg.com/profile_banners/19585645/1541143729" TargetMode="External" /><Relationship Id="rId71" Type="http://schemas.openxmlformats.org/officeDocument/2006/relationships/hyperlink" Target="https://pbs.twimg.com/profile_banners/2735814732/1408147211" TargetMode="External" /><Relationship Id="rId72" Type="http://schemas.openxmlformats.org/officeDocument/2006/relationships/hyperlink" Target="https://pbs.twimg.com/profile_banners/3607355295/1549032413" TargetMode="External" /><Relationship Id="rId73" Type="http://schemas.openxmlformats.org/officeDocument/2006/relationships/hyperlink" Target="https://pbs.twimg.com/profile_banners/164020801/1509893239" TargetMode="External" /><Relationship Id="rId74" Type="http://schemas.openxmlformats.org/officeDocument/2006/relationships/hyperlink" Target="https://pbs.twimg.com/profile_banners/1080751926415949825/1546507391" TargetMode="External" /><Relationship Id="rId75" Type="http://schemas.openxmlformats.org/officeDocument/2006/relationships/hyperlink" Target="https://pbs.twimg.com/profile_banners/187453356/1517128636" TargetMode="External" /><Relationship Id="rId76" Type="http://schemas.openxmlformats.org/officeDocument/2006/relationships/hyperlink" Target="https://pbs.twimg.com/profile_banners/948241302788956161/1514917007" TargetMode="External" /><Relationship Id="rId77" Type="http://schemas.openxmlformats.org/officeDocument/2006/relationships/hyperlink" Target="https://pbs.twimg.com/profile_banners/166106255/1495192049" TargetMode="External" /><Relationship Id="rId78" Type="http://schemas.openxmlformats.org/officeDocument/2006/relationships/hyperlink" Target="https://pbs.twimg.com/profile_banners/922932923451543553/1541148597" TargetMode="External" /><Relationship Id="rId79" Type="http://schemas.openxmlformats.org/officeDocument/2006/relationships/hyperlink" Target="https://pbs.twimg.com/profile_banners/526323779/1532518779" TargetMode="External" /><Relationship Id="rId80" Type="http://schemas.openxmlformats.org/officeDocument/2006/relationships/hyperlink" Target="https://pbs.twimg.com/profile_banners/116716199/1479923449" TargetMode="External" /><Relationship Id="rId81" Type="http://schemas.openxmlformats.org/officeDocument/2006/relationships/hyperlink" Target="https://pbs.twimg.com/profile_banners/508110202/1547458321" TargetMode="External" /><Relationship Id="rId82" Type="http://schemas.openxmlformats.org/officeDocument/2006/relationships/hyperlink" Target="https://pbs.twimg.com/profile_banners/1168645579/1400664959" TargetMode="External" /><Relationship Id="rId83" Type="http://schemas.openxmlformats.org/officeDocument/2006/relationships/hyperlink" Target="https://pbs.twimg.com/profile_banners/747300991/1549964801" TargetMode="External" /><Relationship Id="rId84" Type="http://schemas.openxmlformats.org/officeDocument/2006/relationships/hyperlink" Target="https://pbs.twimg.com/profile_banners/1608750632/1524216690" TargetMode="External" /><Relationship Id="rId85" Type="http://schemas.openxmlformats.org/officeDocument/2006/relationships/hyperlink" Target="https://pbs.twimg.com/profile_banners/1418774700/1471961800" TargetMode="External" /><Relationship Id="rId86" Type="http://schemas.openxmlformats.org/officeDocument/2006/relationships/hyperlink" Target="https://pbs.twimg.com/profile_banners/1047213148195962881/1541185819" TargetMode="External" /><Relationship Id="rId87" Type="http://schemas.openxmlformats.org/officeDocument/2006/relationships/hyperlink" Target="https://pbs.twimg.com/profile_banners/2829026980/1495093342" TargetMode="External" /><Relationship Id="rId88" Type="http://schemas.openxmlformats.org/officeDocument/2006/relationships/hyperlink" Target="https://pbs.twimg.com/profile_banners/882181285392809986/1513505304" TargetMode="External" /><Relationship Id="rId89" Type="http://schemas.openxmlformats.org/officeDocument/2006/relationships/hyperlink" Target="https://pbs.twimg.com/profile_banners/755663635280695296/1527321889" TargetMode="External" /><Relationship Id="rId90" Type="http://schemas.openxmlformats.org/officeDocument/2006/relationships/hyperlink" Target="https://pbs.twimg.com/profile_banners/3841576157/1443781744" TargetMode="External" /><Relationship Id="rId91" Type="http://schemas.openxmlformats.org/officeDocument/2006/relationships/hyperlink" Target="https://pbs.twimg.com/profile_banners/3822218967/1513507526" TargetMode="External" /><Relationship Id="rId92" Type="http://schemas.openxmlformats.org/officeDocument/2006/relationships/hyperlink" Target="https://pbs.twimg.com/profile_banners/882148882016337920/1513505175" TargetMode="External" /><Relationship Id="rId93" Type="http://schemas.openxmlformats.org/officeDocument/2006/relationships/hyperlink" Target="https://pbs.twimg.com/profile_banners/163471233/1527319042" TargetMode="External" /><Relationship Id="rId94" Type="http://schemas.openxmlformats.org/officeDocument/2006/relationships/hyperlink" Target="https://pbs.twimg.com/profile_banners/2813164578/1443599221" TargetMode="External" /><Relationship Id="rId95" Type="http://schemas.openxmlformats.org/officeDocument/2006/relationships/hyperlink" Target="https://pbs.twimg.com/profile_banners/898503814105509888/1512060074" TargetMode="External" /><Relationship Id="rId96" Type="http://schemas.openxmlformats.org/officeDocument/2006/relationships/hyperlink" Target="https://pbs.twimg.com/profile_banners/865488862750965761/1503049449" TargetMode="External" /><Relationship Id="rId97" Type="http://schemas.openxmlformats.org/officeDocument/2006/relationships/hyperlink" Target="https://pbs.twimg.com/profile_banners/755669547756257280/1527322980" TargetMode="External" /><Relationship Id="rId98" Type="http://schemas.openxmlformats.org/officeDocument/2006/relationships/hyperlink" Target="https://pbs.twimg.com/profile_banners/882174085769433089/1513506077" TargetMode="External" /><Relationship Id="rId99" Type="http://schemas.openxmlformats.org/officeDocument/2006/relationships/hyperlink" Target="https://pbs.twimg.com/profile_banners/874557390036885504/1527323603" TargetMode="External" /><Relationship Id="rId100" Type="http://schemas.openxmlformats.org/officeDocument/2006/relationships/hyperlink" Target="https://pbs.twimg.com/profile_banners/887576638359298049/1513505818" TargetMode="External" /><Relationship Id="rId101" Type="http://schemas.openxmlformats.org/officeDocument/2006/relationships/hyperlink" Target="https://pbs.twimg.com/profile_banners/4715115095/1496225967" TargetMode="External" /><Relationship Id="rId102" Type="http://schemas.openxmlformats.org/officeDocument/2006/relationships/hyperlink" Target="https://pbs.twimg.com/profile_banners/750603188139687936/1527321685" TargetMode="External" /><Relationship Id="rId103" Type="http://schemas.openxmlformats.org/officeDocument/2006/relationships/hyperlink" Target="https://pbs.twimg.com/profile_banners/2828976141/1521578803" TargetMode="External" /><Relationship Id="rId104" Type="http://schemas.openxmlformats.org/officeDocument/2006/relationships/hyperlink" Target="https://pbs.twimg.com/profile_banners/707131283495854080/1527318846" TargetMode="External" /><Relationship Id="rId105" Type="http://schemas.openxmlformats.org/officeDocument/2006/relationships/hyperlink" Target="https://pbs.twimg.com/profile_banners/2370208693/1521578984"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4/bg.gif"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9/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3/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4/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9/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3/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4/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9/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pbs.twimg.com/profile_images/955789856373923840/Q5KYYRXS_normal.jpg" TargetMode="External" /><Relationship Id="rId161" Type="http://schemas.openxmlformats.org/officeDocument/2006/relationships/hyperlink" Target="http://pbs.twimg.com/profile_images/877590578816569349/COYuPM8P_normal.jpg" TargetMode="External" /><Relationship Id="rId162" Type="http://schemas.openxmlformats.org/officeDocument/2006/relationships/hyperlink" Target="http://pbs.twimg.com/profile_images/791269606996443136/9oft8kxO_normal.jpg" TargetMode="External" /><Relationship Id="rId163" Type="http://schemas.openxmlformats.org/officeDocument/2006/relationships/hyperlink" Target="http://pbs.twimg.com/profile_images/1067798233936728064/QZ5tsBCr_normal.jpg" TargetMode="External" /><Relationship Id="rId164" Type="http://schemas.openxmlformats.org/officeDocument/2006/relationships/hyperlink" Target="http://pbs.twimg.com/profile_images/1056496123169464321/m5C9T9W0_normal.jpg" TargetMode="External" /><Relationship Id="rId165" Type="http://schemas.openxmlformats.org/officeDocument/2006/relationships/hyperlink" Target="http://pbs.twimg.com/profile_images/1123529693/photo_square_normal.jpg" TargetMode="External" /><Relationship Id="rId166" Type="http://schemas.openxmlformats.org/officeDocument/2006/relationships/hyperlink" Target="http://pbs.twimg.com/profile_images/1004117359567736832/0OeiUR6b_normal.jpg" TargetMode="External" /><Relationship Id="rId167" Type="http://schemas.openxmlformats.org/officeDocument/2006/relationships/hyperlink" Target="http://pbs.twimg.com/profile_images/1070061742858887169/5j7rrVXb_normal.jpg" TargetMode="External" /><Relationship Id="rId168" Type="http://schemas.openxmlformats.org/officeDocument/2006/relationships/hyperlink" Target="http://pbs.twimg.com/profile_images/745172322743554048/FmguyCzG_normal.jpg" TargetMode="External" /><Relationship Id="rId169" Type="http://schemas.openxmlformats.org/officeDocument/2006/relationships/hyperlink" Target="http://pbs.twimg.com/profile_images/933098531199397888/9PB9pf3w_normal.jpg" TargetMode="External" /><Relationship Id="rId170" Type="http://schemas.openxmlformats.org/officeDocument/2006/relationships/hyperlink" Target="http://pbs.twimg.com/profile_images/906094213040832512/1LSDrYvv_normal.jpg" TargetMode="External" /><Relationship Id="rId171" Type="http://schemas.openxmlformats.org/officeDocument/2006/relationships/hyperlink" Target="http://pbs.twimg.com/profile_images/826386986277732353/1srg9dyN_normal.jpg" TargetMode="External" /><Relationship Id="rId172" Type="http://schemas.openxmlformats.org/officeDocument/2006/relationships/hyperlink" Target="http://pbs.twimg.com/profile_images/1093783166412713984/Dx1vU81V_normal.jpg" TargetMode="External" /><Relationship Id="rId173" Type="http://schemas.openxmlformats.org/officeDocument/2006/relationships/hyperlink" Target="http://pbs.twimg.com/profile_images/1062613879400816640/YjXFgjMS_normal.jpg" TargetMode="External" /><Relationship Id="rId174" Type="http://schemas.openxmlformats.org/officeDocument/2006/relationships/hyperlink" Target="http://pbs.twimg.com/profile_images/1498074429/Logo_EJD_Quadrat_normal.png" TargetMode="External" /><Relationship Id="rId175" Type="http://schemas.openxmlformats.org/officeDocument/2006/relationships/hyperlink" Target="http://pbs.twimg.com/profile_images/1055842251321040896/YyrIC2jp_normal.jpg" TargetMode="External" /><Relationship Id="rId176" Type="http://schemas.openxmlformats.org/officeDocument/2006/relationships/hyperlink" Target="http://pbs.twimg.com/profile_images/916326769451524096/UiIc1lnf_normal.png" TargetMode="External" /><Relationship Id="rId177" Type="http://schemas.openxmlformats.org/officeDocument/2006/relationships/hyperlink" Target="http://pbs.twimg.com/profile_images/687010866869436416/kRaac7XB_normal.jpg" TargetMode="External" /><Relationship Id="rId178" Type="http://schemas.openxmlformats.org/officeDocument/2006/relationships/hyperlink" Target="http://pbs.twimg.com/profile_images/931236232285376514/Wruo89BJ_normal.jpg" TargetMode="External" /><Relationship Id="rId179" Type="http://schemas.openxmlformats.org/officeDocument/2006/relationships/hyperlink" Target="http://pbs.twimg.com/profile_images/1012612239696818176/GWMET8w8_normal.jpg" TargetMode="External" /><Relationship Id="rId180" Type="http://schemas.openxmlformats.org/officeDocument/2006/relationships/hyperlink" Target="http://pbs.twimg.com/profile_images/378800000300217090/9b25d5f581a95fff46afd4d8d0d0aad0_normal.jpeg" TargetMode="External" /><Relationship Id="rId181" Type="http://schemas.openxmlformats.org/officeDocument/2006/relationships/hyperlink" Target="http://pbs.twimg.com/profile_images/986869666202161152/-naQ2T3D_normal.jpg" TargetMode="External" /><Relationship Id="rId182" Type="http://schemas.openxmlformats.org/officeDocument/2006/relationships/hyperlink" Target="http://pbs.twimg.com/profile_images/1092849905255759872/4ivXn6dO_normal.jpg" TargetMode="External" /><Relationship Id="rId183" Type="http://schemas.openxmlformats.org/officeDocument/2006/relationships/hyperlink" Target="http://pbs.twimg.com/profile_images/653589571083464704/8ErhmbRZ_normal.png" TargetMode="External" /><Relationship Id="rId184" Type="http://schemas.openxmlformats.org/officeDocument/2006/relationships/hyperlink" Target="http://pbs.twimg.com/profile_images/1006534264844931072/aZ97OX4q_normal.jpg" TargetMode="External" /><Relationship Id="rId185" Type="http://schemas.openxmlformats.org/officeDocument/2006/relationships/hyperlink" Target="http://pbs.twimg.com/profile_images/1075211131457822720/rOowMzg7_normal.jpg" TargetMode="External" /><Relationship Id="rId186" Type="http://schemas.openxmlformats.org/officeDocument/2006/relationships/hyperlink" Target="http://pbs.twimg.com/profile_images/552963711594278912/uNuG52R0_normal.jpeg" TargetMode="External" /><Relationship Id="rId187" Type="http://schemas.openxmlformats.org/officeDocument/2006/relationships/hyperlink" Target="http://pbs.twimg.com/profile_images/976160554791223297/ZcmWWVpu_normal.jpg" TargetMode="External" /><Relationship Id="rId188" Type="http://schemas.openxmlformats.org/officeDocument/2006/relationships/hyperlink" Target="http://pbs.twimg.com/profile_images/1062264156328325121/5ql-vtG5_normal.jpg" TargetMode="External" /><Relationship Id="rId189" Type="http://schemas.openxmlformats.org/officeDocument/2006/relationships/hyperlink" Target="http://pbs.twimg.com/profile_images/578846095901634560/n3nmRBjM_normal.jpeg" TargetMode="External" /><Relationship Id="rId190" Type="http://schemas.openxmlformats.org/officeDocument/2006/relationships/hyperlink" Target="http://pbs.twimg.com/profile_images/992160761534349312/cXCcgphU_normal.jpg" TargetMode="External" /><Relationship Id="rId191" Type="http://schemas.openxmlformats.org/officeDocument/2006/relationships/hyperlink" Target="http://pbs.twimg.com/profile_images/939083750113271808/Sc6rYOMJ_normal.jpg" TargetMode="External" /><Relationship Id="rId192" Type="http://schemas.openxmlformats.org/officeDocument/2006/relationships/hyperlink" Target="http://pbs.twimg.com/profile_images/573251046711156737/mWClrvhe_normal.jpeg" TargetMode="External" /><Relationship Id="rId193" Type="http://schemas.openxmlformats.org/officeDocument/2006/relationships/hyperlink" Target="http://pbs.twimg.com/profile_images/809078162260979712/1rDMvMns_normal.jpg" TargetMode="External" /><Relationship Id="rId194" Type="http://schemas.openxmlformats.org/officeDocument/2006/relationships/hyperlink" Target="http://pbs.twimg.com/profile_images/500431298234548224/vWjjErVz_normal.jpeg" TargetMode="External" /><Relationship Id="rId195" Type="http://schemas.openxmlformats.org/officeDocument/2006/relationships/hyperlink" Target="http://pbs.twimg.com/profile_images/995965278214336512/3TUjlmGY_normal.jpg" TargetMode="External" /><Relationship Id="rId196" Type="http://schemas.openxmlformats.org/officeDocument/2006/relationships/hyperlink" Target="http://pbs.twimg.com/profile_images/927186340176973824/IZVdhZy-_normal.jpg" TargetMode="External" /><Relationship Id="rId197" Type="http://schemas.openxmlformats.org/officeDocument/2006/relationships/hyperlink" Target="http://pbs.twimg.com/profile_images/1080756204123680768/7QHknRnv_normal.jpg" TargetMode="External" /><Relationship Id="rId198" Type="http://schemas.openxmlformats.org/officeDocument/2006/relationships/hyperlink" Target="http://pbs.twimg.com/profile_images/863056674004754458/5AZrCdBu_normal.jpg" TargetMode="External" /><Relationship Id="rId199" Type="http://schemas.openxmlformats.org/officeDocument/2006/relationships/hyperlink" Target="http://pbs.twimg.com/profile_images/1013898069073686528/1xYgRHvO_normal.jpg" TargetMode="External" /><Relationship Id="rId200" Type="http://schemas.openxmlformats.org/officeDocument/2006/relationships/hyperlink" Target="http://pbs.twimg.com/profile_images/738324354694586372/eKUbXGu5_normal.jpg" TargetMode="External" /><Relationship Id="rId201" Type="http://schemas.openxmlformats.org/officeDocument/2006/relationships/hyperlink" Target="http://pbs.twimg.com/profile_images/1054630628229033984/IzHWqF-M_normal.jpg" TargetMode="External" /><Relationship Id="rId202" Type="http://schemas.openxmlformats.org/officeDocument/2006/relationships/hyperlink" Target="http://pbs.twimg.com/profile_images/826448877318438912/nFgRXa6I_normal.jpg" TargetMode="External" /><Relationship Id="rId203" Type="http://schemas.openxmlformats.org/officeDocument/2006/relationships/hyperlink" Target="http://pbs.twimg.com/profile_images/855440526195261440/DLfsCtAz_normal.jpg" TargetMode="External" /><Relationship Id="rId204" Type="http://schemas.openxmlformats.org/officeDocument/2006/relationships/hyperlink" Target="http://pbs.twimg.com/profile_images/734746206690238467/Z--OjiVl_normal.jpg" TargetMode="External" /><Relationship Id="rId205" Type="http://schemas.openxmlformats.org/officeDocument/2006/relationships/hyperlink" Target="http://pbs.twimg.com/profile_images/3238648041/4980cb49f67a6be615c6b3049069697b_normal.jpeg" TargetMode="External" /><Relationship Id="rId206" Type="http://schemas.openxmlformats.org/officeDocument/2006/relationships/hyperlink" Target="http://pbs.twimg.com/profile_images/1095257070390124544/FN1rrKFJ_normal.jpg" TargetMode="External" /><Relationship Id="rId207" Type="http://schemas.openxmlformats.org/officeDocument/2006/relationships/hyperlink" Target="http://pbs.twimg.com/profile_images/972089329362358272/lEWnlc4Z_normal.jpg" TargetMode="External" /><Relationship Id="rId208" Type="http://schemas.openxmlformats.org/officeDocument/2006/relationships/hyperlink" Target="http://pbs.twimg.com/profile_images/804166234732433408/nNxM9Ux5_normal.jpg" TargetMode="External" /><Relationship Id="rId209" Type="http://schemas.openxmlformats.org/officeDocument/2006/relationships/hyperlink" Target="http://pbs.twimg.com/profile_images/987260359642877952/pqF5Mca7_normal.jpg" TargetMode="External" /><Relationship Id="rId210" Type="http://schemas.openxmlformats.org/officeDocument/2006/relationships/hyperlink" Target="http://pbs.twimg.com/profile_images/768089469383741440/xdZK8VVj_normal.jpg" TargetMode="External" /><Relationship Id="rId211" Type="http://schemas.openxmlformats.org/officeDocument/2006/relationships/hyperlink" Target="http://pbs.twimg.com/profile_images/997046282148634624/CrRba8Xs_normal.jpg" TargetMode="External" /><Relationship Id="rId212" Type="http://schemas.openxmlformats.org/officeDocument/2006/relationships/hyperlink" Target="http://pbs.twimg.com/profile_images/1059894897233313795/JYPFEhiU_normal.jpg" TargetMode="External" /><Relationship Id="rId213" Type="http://schemas.openxmlformats.org/officeDocument/2006/relationships/hyperlink" Target="http://pbs.twimg.com/profile_images/865109826178662401/EXDqBxc3_normal.jpg" TargetMode="External" /><Relationship Id="rId214" Type="http://schemas.openxmlformats.org/officeDocument/2006/relationships/hyperlink" Target="http://pbs.twimg.com/profile_images/942336120247013376/2I0Z4g_D_normal.jpg" TargetMode="External" /><Relationship Id="rId215" Type="http://schemas.openxmlformats.org/officeDocument/2006/relationships/hyperlink" Target="http://pbs.twimg.com/profile_images/755664514755026944/xGps7-uf_normal.jpg" TargetMode="External" /><Relationship Id="rId216" Type="http://schemas.openxmlformats.org/officeDocument/2006/relationships/hyperlink" Target="http://pbs.twimg.com/profile_images/649893889252454400/LB978yHt_normal.jpg" TargetMode="External" /><Relationship Id="rId217" Type="http://schemas.openxmlformats.org/officeDocument/2006/relationships/hyperlink" Target="http://pbs.twimg.com/profile_images/942345202634756097/gXfekkT2_normal.jpg" TargetMode="External" /><Relationship Id="rId218" Type="http://schemas.openxmlformats.org/officeDocument/2006/relationships/hyperlink" Target="http://pbs.twimg.com/profile_images/942335280899612673/dvREEoAH_normal.jpg" TargetMode="External" /><Relationship Id="rId219" Type="http://schemas.openxmlformats.org/officeDocument/2006/relationships/hyperlink" Target="http://pbs.twimg.com/profile_images/1000274530957451264/iE6JIg4F_normal.jpg" TargetMode="External" /><Relationship Id="rId220" Type="http://schemas.openxmlformats.org/officeDocument/2006/relationships/hyperlink" Target="http://pbs.twimg.com/profile_images/907156627391950848/Hy8TrHwG_normal.jpg" TargetMode="External" /><Relationship Id="rId221" Type="http://schemas.openxmlformats.org/officeDocument/2006/relationships/hyperlink" Target="http://pbs.twimg.com/profile_images/936272968677756928/yUIZ1LRO_normal.jpg" TargetMode="External" /><Relationship Id="rId222" Type="http://schemas.openxmlformats.org/officeDocument/2006/relationships/hyperlink" Target="http://pbs.twimg.com/profile_images/898480893974765568/Y88rpdbJ_normal.jpg" TargetMode="External" /><Relationship Id="rId223" Type="http://schemas.openxmlformats.org/officeDocument/2006/relationships/hyperlink" Target="http://pbs.twimg.com/profile_images/755671281392115712/JDLKF-Lc_normal.jpg" TargetMode="External" /><Relationship Id="rId224" Type="http://schemas.openxmlformats.org/officeDocument/2006/relationships/hyperlink" Target="http://pbs.twimg.com/profile_images/942339022432755712/8_OFAEof_normal.jpg" TargetMode="External" /><Relationship Id="rId225" Type="http://schemas.openxmlformats.org/officeDocument/2006/relationships/hyperlink" Target="http://pbs.twimg.com/profile_images/1000293281660579840/6C1zHAjl_normal.jpg" TargetMode="External" /><Relationship Id="rId226" Type="http://schemas.openxmlformats.org/officeDocument/2006/relationships/hyperlink" Target="http://pbs.twimg.com/profile_images/942338020648374273/U5MhpFP__normal.jpg" TargetMode="External" /><Relationship Id="rId227" Type="http://schemas.openxmlformats.org/officeDocument/2006/relationships/hyperlink" Target="http://pbs.twimg.com/profile_images/694434890096472064/YANrWg-4_normal.png" TargetMode="External" /><Relationship Id="rId228" Type="http://schemas.openxmlformats.org/officeDocument/2006/relationships/hyperlink" Target="http://pbs.twimg.com/profile_images/750616340520640512/3QfHQpWF_normal.jpg" TargetMode="External" /><Relationship Id="rId229" Type="http://schemas.openxmlformats.org/officeDocument/2006/relationships/hyperlink" Target="http://pbs.twimg.com/profile_images/976198479046479873/vTbZ8ZlY_normal.jpg" TargetMode="External" /><Relationship Id="rId230" Type="http://schemas.openxmlformats.org/officeDocument/2006/relationships/hyperlink" Target="http://pbs.twimg.com/profile_images/1000273695787581440/aMvT8V72_normal.jpg" TargetMode="External" /><Relationship Id="rId231" Type="http://schemas.openxmlformats.org/officeDocument/2006/relationships/hyperlink" Target="http://pbs.twimg.com/profile_images/976199382738579456/PxQhEEYP_normal.jpg" TargetMode="External" /><Relationship Id="rId232" Type="http://schemas.openxmlformats.org/officeDocument/2006/relationships/hyperlink" Target="https://twitter.com/mariajoaocsl" TargetMode="External" /><Relationship Id="rId233" Type="http://schemas.openxmlformats.org/officeDocument/2006/relationships/hyperlink" Target="https://twitter.com/phe_uk" TargetMode="External" /><Relationship Id="rId234" Type="http://schemas.openxmlformats.org/officeDocument/2006/relationships/hyperlink" Target="https://twitter.com/ecdc_eu" TargetMode="External" /><Relationship Id="rId235" Type="http://schemas.openxmlformats.org/officeDocument/2006/relationships/hyperlink" Target="https://twitter.com/abeatriznunes" TargetMode="External" /><Relationship Id="rId236" Type="http://schemas.openxmlformats.org/officeDocument/2006/relationships/hyperlink" Target="https://twitter.com/drdianeashiru" TargetMode="External" /><Relationship Id="rId237" Type="http://schemas.openxmlformats.org/officeDocument/2006/relationships/hyperlink" Target="https://twitter.com/elizabethpisani" TargetMode="External" /><Relationship Id="rId238" Type="http://schemas.openxmlformats.org/officeDocument/2006/relationships/hyperlink" Target="https://twitter.com/xuerebd" TargetMode="External" /><Relationship Id="rId239" Type="http://schemas.openxmlformats.org/officeDocument/2006/relationships/hyperlink" Target="https://twitter.com/juderobinson5" TargetMode="External" /><Relationship Id="rId240" Type="http://schemas.openxmlformats.org/officeDocument/2006/relationships/hyperlink" Target="https://twitter.com/traceytraceyrad" TargetMode="External" /><Relationship Id="rId241" Type="http://schemas.openxmlformats.org/officeDocument/2006/relationships/hyperlink" Target="https://twitter.com/jonotter" TargetMode="External" /><Relationship Id="rId242" Type="http://schemas.openxmlformats.org/officeDocument/2006/relationships/hyperlink" Target="https://twitter.com/lancsipc" TargetMode="External" /><Relationship Id="rId243" Type="http://schemas.openxmlformats.org/officeDocument/2006/relationships/hyperlink" Target="https://twitter.com/nicecomms" TargetMode="External" /><Relationship Id="rId244" Type="http://schemas.openxmlformats.org/officeDocument/2006/relationships/hyperlink" Target="https://twitter.com/dence10" TargetMode="External" /><Relationship Id="rId245" Type="http://schemas.openxmlformats.org/officeDocument/2006/relationships/hyperlink" Target="https://twitter.com/drkittymohan" TargetMode="External" /><Relationship Id="rId246" Type="http://schemas.openxmlformats.org/officeDocument/2006/relationships/hyperlink" Target="https://twitter.com/ejdpwg" TargetMode="External" /><Relationship Id="rId247" Type="http://schemas.openxmlformats.org/officeDocument/2006/relationships/hyperlink" Target="https://twitter.com/saralaunio" TargetMode="External" /><Relationship Id="rId248" Type="http://schemas.openxmlformats.org/officeDocument/2006/relationships/hyperlink" Target="https://twitter.com/siseurope" TargetMode="External" /><Relationship Id="rId249" Type="http://schemas.openxmlformats.org/officeDocument/2006/relationships/hyperlink" Target="https://twitter.com/kemrasa" TargetMode="External" /><Relationship Id="rId250" Type="http://schemas.openxmlformats.org/officeDocument/2006/relationships/hyperlink" Target="https://twitter.com/prangob" TargetMode="External" /><Relationship Id="rId251" Type="http://schemas.openxmlformats.org/officeDocument/2006/relationships/hyperlink" Target="https://twitter.com/ccarmen07" TargetMode="External" /><Relationship Id="rId252" Type="http://schemas.openxmlformats.org/officeDocument/2006/relationships/hyperlink" Target="https://twitter.com/biociencia2013" TargetMode="External" /><Relationship Id="rId253" Type="http://schemas.openxmlformats.org/officeDocument/2006/relationships/hyperlink" Target="https://twitter.com/lns_lux" TargetMode="External" /><Relationship Id="rId254" Type="http://schemas.openxmlformats.org/officeDocument/2006/relationships/hyperlink" Target="https://twitter.com/medmalinf" TargetMode="External" /><Relationship Id="rId255" Type="http://schemas.openxmlformats.org/officeDocument/2006/relationships/hyperlink" Target="https://twitter.com/wgkwvl" TargetMode="External" /><Relationship Id="rId256" Type="http://schemas.openxmlformats.org/officeDocument/2006/relationships/hyperlink" Target="https://twitter.com/parasitophilia" TargetMode="External" /><Relationship Id="rId257" Type="http://schemas.openxmlformats.org/officeDocument/2006/relationships/hyperlink" Target="https://twitter.com/pedrogarralagaa" TargetMode="External" /><Relationship Id="rId258" Type="http://schemas.openxmlformats.org/officeDocument/2006/relationships/hyperlink" Target="https://twitter.com/cdifffoundation" TargetMode="External" /><Relationship Id="rId259" Type="http://schemas.openxmlformats.org/officeDocument/2006/relationships/hyperlink" Target="https://twitter.com/abxadjuvant" TargetMode="External" /><Relationship Id="rId260" Type="http://schemas.openxmlformats.org/officeDocument/2006/relationships/hyperlink" Target="https://twitter.com/eaad_eu" TargetMode="External" /><Relationship Id="rId261" Type="http://schemas.openxmlformats.org/officeDocument/2006/relationships/hyperlink" Target="https://twitter.com/fnadepa" TargetMode="External" /><Relationship Id="rId262" Type="http://schemas.openxmlformats.org/officeDocument/2006/relationships/hyperlink" Target="https://twitter.com/lianamoraitou" TargetMode="External" /><Relationship Id="rId263" Type="http://schemas.openxmlformats.org/officeDocument/2006/relationships/hyperlink" Target="https://twitter.com/spmcontroler" TargetMode="External" /><Relationship Id="rId264" Type="http://schemas.openxmlformats.org/officeDocument/2006/relationships/hyperlink" Target="https://twitter.com/cynodegmi" TargetMode="External" /><Relationship Id="rId265" Type="http://schemas.openxmlformats.org/officeDocument/2006/relationships/hyperlink" Target="https://twitter.com/smhopkins" TargetMode="External" /><Relationship Id="rId266" Type="http://schemas.openxmlformats.org/officeDocument/2006/relationships/hyperlink" Target="https://twitter.com/naimiroayusti" TargetMode="External" /><Relationship Id="rId267" Type="http://schemas.openxmlformats.org/officeDocument/2006/relationships/hyperlink" Target="https://twitter.com/newcastlehosps" TargetMode="External" /><Relationship Id="rId268" Type="http://schemas.openxmlformats.org/officeDocument/2006/relationships/hyperlink" Target="https://twitter.com/bahvs" TargetMode="External" /><Relationship Id="rId269" Type="http://schemas.openxmlformats.org/officeDocument/2006/relationships/hyperlink" Target="https://twitter.com/euphaidc" TargetMode="External" /><Relationship Id="rId270" Type="http://schemas.openxmlformats.org/officeDocument/2006/relationships/hyperlink" Target="https://twitter.com/kgapo" TargetMode="External" /><Relationship Id="rId271" Type="http://schemas.openxmlformats.org/officeDocument/2006/relationships/hyperlink" Target="https://twitter.com/marksundlpc" TargetMode="External" /><Relationship Id="rId272" Type="http://schemas.openxmlformats.org/officeDocument/2006/relationships/hyperlink" Target="https://twitter.com/cppeengland" TargetMode="External" /><Relationship Id="rId273" Type="http://schemas.openxmlformats.org/officeDocument/2006/relationships/hyperlink" Target="https://twitter.com/targetabx" TargetMode="External" /><Relationship Id="rId274" Type="http://schemas.openxmlformats.org/officeDocument/2006/relationships/hyperlink" Target="https://twitter.com/ewmawound" TargetMode="External" /><Relationship Id="rId275" Type="http://schemas.openxmlformats.org/officeDocument/2006/relationships/hyperlink" Target="https://twitter.com/ema_news" TargetMode="External" /><Relationship Id="rId276" Type="http://schemas.openxmlformats.org/officeDocument/2006/relationships/hyperlink" Target="https://twitter.com/cnsj_dentistas" TargetMode="External" /><Relationship Id="rId277" Type="http://schemas.openxmlformats.org/officeDocument/2006/relationships/hyperlink" Target="https://twitter.com/cdental4" TargetMode="External" /><Relationship Id="rId278" Type="http://schemas.openxmlformats.org/officeDocument/2006/relationships/hyperlink" Target="https://twitter.com/rachelclairemck" TargetMode="External" /><Relationship Id="rId279" Type="http://schemas.openxmlformats.org/officeDocument/2006/relationships/hyperlink" Target="https://twitter.com/ulpuelonsalo" TargetMode="External" /><Relationship Id="rId280" Type="http://schemas.openxmlformats.org/officeDocument/2006/relationships/hyperlink" Target="https://twitter.com/alividzaviv" TargetMode="External" /><Relationship Id="rId281" Type="http://schemas.openxmlformats.org/officeDocument/2006/relationships/hyperlink" Target="https://twitter.com/his_infection" TargetMode="External" /><Relationship Id="rId282" Type="http://schemas.openxmlformats.org/officeDocument/2006/relationships/hyperlink" Target="https://twitter.com/drglmarsden" TargetMode="External" /><Relationship Id="rId283" Type="http://schemas.openxmlformats.org/officeDocument/2006/relationships/hyperlink" Target="https://twitter.com/cppenorthwest" TargetMode="External" /><Relationship Id="rId284" Type="http://schemas.openxmlformats.org/officeDocument/2006/relationships/hyperlink" Target="https://twitter.com/uiowaipc" TargetMode="External" /><Relationship Id="rId285" Type="http://schemas.openxmlformats.org/officeDocument/2006/relationships/hyperlink" Target="https://twitter.com/neb_antib_news" TargetMode="External" /><Relationship Id="rId286" Type="http://schemas.openxmlformats.org/officeDocument/2006/relationships/hyperlink" Target="https://twitter.com/dr_trauma1" TargetMode="External" /><Relationship Id="rId287" Type="http://schemas.openxmlformats.org/officeDocument/2006/relationships/hyperlink" Target="https://twitter.com/on_neumologia" TargetMode="External" /><Relationship Id="rId288" Type="http://schemas.openxmlformats.org/officeDocument/2006/relationships/hyperlink" Target="https://twitter.com/carga_viral" TargetMode="External" /><Relationship Id="rId289" Type="http://schemas.openxmlformats.org/officeDocument/2006/relationships/hyperlink" Target="https://twitter.com/validado" TargetMode="External" /><Relationship Id="rId290" Type="http://schemas.openxmlformats.org/officeDocument/2006/relationships/hyperlink" Target="https://twitter.com/dr_reuma" TargetMode="External" /><Relationship Id="rId291" Type="http://schemas.openxmlformats.org/officeDocument/2006/relationships/hyperlink" Target="https://twitter.com/healthdevice" TargetMode="External" /><Relationship Id="rId292" Type="http://schemas.openxmlformats.org/officeDocument/2006/relationships/hyperlink" Target="https://twitter.com/cardiogalenico" TargetMode="External" /><Relationship Id="rId293" Type="http://schemas.openxmlformats.org/officeDocument/2006/relationships/hyperlink" Target="https://twitter.com/on_deporte" TargetMode="External" /><Relationship Id="rId294" Type="http://schemas.openxmlformats.org/officeDocument/2006/relationships/hyperlink" Target="https://twitter.com/e_health_" TargetMode="External" /><Relationship Id="rId295" Type="http://schemas.openxmlformats.org/officeDocument/2006/relationships/hyperlink" Target="https://twitter.com/on_neurologia" TargetMode="External" /><Relationship Id="rId296" Type="http://schemas.openxmlformats.org/officeDocument/2006/relationships/hyperlink" Target="https://twitter.com/noticias_reuma" TargetMode="External" /><Relationship Id="rId297" Type="http://schemas.openxmlformats.org/officeDocument/2006/relationships/hyperlink" Target="https://twitter.com/pharmamarket3" TargetMode="External" /><Relationship Id="rId298" Type="http://schemas.openxmlformats.org/officeDocument/2006/relationships/hyperlink" Target="https://twitter.com/drreumanews" TargetMode="External" /><Relationship Id="rId299" Type="http://schemas.openxmlformats.org/officeDocument/2006/relationships/hyperlink" Target="https://twitter.com/estudioclinico" TargetMode="External" /><Relationship Id="rId300" Type="http://schemas.openxmlformats.org/officeDocument/2006/relationships/hyperlink" Target="https://twitter.com/on_alergias" TargetMode="External" /><Relationship Id="rId301" Type="http://schemas.openxmlformats.org/officeDocument/2006/relationships/hyperlink" Target="https://twitter.com/biotechit" TargetMode="External" /><Relationship Id="rId302" Type="http://schemas.openxmlformats.org/officeDocument/2006/relationships/hyperlink" Target="https://twitter.com/farmamarketing1" TargetMode="External" /><Relationship Id="rId303" Type="http://schemas.openxmlformats.org/officeDocument/2006/relationships/hyperlink" Target="https://twitter.com/eclinicaltrial" TargetMode="External" /><Relationship Id="rId304" Type="http://schemas.openxmlformats.org/officeDocument/2006/relationships/comments" Target="../comments2.xml" /><Relationship Id="rId305" Type="http://schemas.openxmlformats.org/officeDocument/2006/relationships/vmlDrawing" Target="../drawings/vmlDrawing2.vml" /><Relationship Id="rId306" Type="http://schemas.openxmlformats.org/officeDocument/2006/relationships/table" Target="../tables/table2.xml" /><Relationship Id="rId307" Type="http://schemas.openxmlformats.org/officeDocument/2006/relationships/drawing" Target="../drawings/drawing1.xml" /><Relationship Id="rId30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surveys.phe.org.uk/TakeSurvey.aspx?SurveyID=9lKJ5585H" TargetMode="External" /><Relationship Id="rId2" Type="http://schemas.openxmlformats.org/officeDocument/2006/relationships/hyperlink" Target="https://surveys.phe.org.uk/TakeSurvey.aspx?SurveyID=9lKJ5585H" TargetMode="External" /><Relationship Id="rId3" Type="http://schemas.openxmlformats.org/officeDocument/2006/relationships/hyperlink" Target="https://ecdc.europa.eu/en/news-events/new-europe-wide-survey-healthcare-workers-perceptions-about-antibiotic-use-and" TargetMode="External" /><Relationship Id="rId4" Type="http://schemas.openxmlformats.org/officeDocument/2006/relationships/hyperlink" Target="https://surveys.phe.org.uk/TakeSurvey.aspx?SurveyID=98KJ4nl3H" TargetMode="External" /><Relationship Id="rId5" Type="http://schemas.openxmlformats.org/officeDocument/2006/relationships/hyperlink" Target="https://www.linkedin.com/slink?code=eN5QN9V" TargetMode="External" /><Relationship Id="rId6" Type="http://schemas.openxmlformats.org/officeDocument/2006/relationships/hyperlink" Target="https://www.linkedin.com/slink?code=edS-pQu" TargetMode="External" /><Relationship Id="rId7" Type="http://schemas.openxmlformats.org/officeDocument/2006/relationships/hyperlink" Target="http://ecdc.europa.eu/en/news-events/survey-healthcare-workers-knowledge-and-attitudes-about-antibiotics-and-antibiotic?fbclid=IwAR1Iym_uZM1nBPGrL5hK8jTtnhDO1EgukaizihoHmJ8eALwWCiPXkbQwynQ" TargetMode="External" /><Relationship Id="rId8" Type="http://schemas.openxmlformats.org/officeDocument/2006/relationships/hyperlink" Target="https://antibiotic.ecdc.europa.eu/en/news-events/new-europe-wide-survey-healthcare-workers-perceptions-about-antibiotic-use-and" TargetMode="External" /><Relationship Id="rId9" Type="http://schemas.openxmlformats.org/officeDocument/2006/relationships/hyperlink" Target="https://goo.gl/tzKE9G" TargetMode="External" /><Relationship Id="rId10" Type="http://schemas.openxmlformats.org/officeDocument/2006/relationships/hyperlink" Target="https://surveys.phe.org.uk/TakeSurvey.aspx?SurveyID=92KJ496KH" TargetMode="External" /><Relationship Id="rId11" Type="http://schemas.openxmlformats.org/officeDocument/2006/relationships/hyperlink" Target="https://surveys.phe.org.uk/TakeSurvey.aspx?SurveyID=9lKJ5585H" TargetMode="External" /><Relationship Id="rId12" Type="http://schemas.openxmlformats.org/officeDocument/2006/relationships/hyperlink" Target="https://surveys.phe.org.uk/TakeSurvey.aspx?SurveyID=9lKJ5585H" TargetMode="External" /><Relationship Id="rId13" Type="http://schemas.openxmlformats.org/officeDocument/2006/relationships/hyperlink" Target="https://surveys.phe.org.uk/TakeSurvey.aspx?SurveyID=9lKJ5585H" TargetMode="External" /><Relationship Id="rId14" Type="http://schemas.openxmlformats.org/officeDocument/2006/relationships/hyperlink" Target="https://surveys.phe.org.uk/TakeSurvey.aspx?SurveyID=9lKJ5585H" TargetMode="External" /><Relationship Id="rId15" Type="http://schemas.openxmlformats.org/officeDocument/2006/relationships/hyperlink" Target="https://ecdc.europa.eu/en/news-events/new-europe-wide-survey-healthcare-workers-perceptions-about-antibiotic-use-and" TargetMode="External" /><Relationship Id="rId16" Type="http://schemas.openxmlformats.org/officeDocument/2006/relationships/hyperlink" Target="https://surveys.phe.org.uk/TakeSurvey.aspx?SurveyID=98KJ4nl3H" TargetMode="External" /><Relationship Id="rId17" Type="http://schemas.openxmlformats.org/officeDocument/2006/relationships/hyperlink" Target="https://surveys.phe.org.uk/TakeSurvey.aspx?SurveyID=92KJ496KH" TargetMode="External" /><Relationship Id="rId18" Type="http://schemas.openxmlformats.org/officeDocument/2006/relationships/hyperlink" Target="http://resistenciaantibioticos.es/es/noticias/el-ecdc-lanza-una-encuesta-para-evaluar-el-conocimiento-de-los-profesionales-sanitarios" TargetMode="External" /><Relationship Id="rId19" Type="http://schemas.openxmlformats.org/officeDocument/2006/relationships/hyperlink" Target="https://antibiotic.ecdc.europa.eu/en/news-events/new-europe-wide-survey-healthcare-workers-perceptions-about-antibiotic-use-and" TargetMode="External" /><Relationship Id="rId20" Type="http://schemas.openxmlformats.org/officeDocument/2006/relationships/hyperlink" Target="https://ecdc.europa.eu/en/news-events/new-europe-wide-survey-healthcare-workers-perceptions-about-antibiotic-use-and" TargetMode="External" /><Relationship Id="rId21" Type="http://schemas.openxmlformats.org/officeDocument/2006/relationships/hyperlink" Target="https://goo.gl/tzKE9G" TargetMode="External" /><Relationship Id="rId22" Type="http://schemas.openxmlformats.org/officeDocument/2006/relationships/hyperlink" Target="http://ecdc.europa.eu/en/news-events/survey-healthcare-workers-knowledge-and-attitudes-about-antibiotics-and-antibiotic?fbclid=IwAR1Iym_uZM1nBPGrL5hK8jTtnhDO1EgukaizihoHmJ8eALwWCiPXkbQwynQ" TargetMode="External" /><Relationship Id="rId23" Type="http://schemas.openxmlformats.org/officeDocument/2006/relationships/hyperlink" Target="https://surveys.phe.org.uk/TakeSurvey.aspx?SurveyID=9lKJ5585H" TargetMode="External" /><Relationship Id="rId24" Type="http://schemas.openxmlformats.org/officeDocument/2006/relationships/hyperlink" Target="https://surveys.phe.org.uk/TakeSurvey.aspx?SurveyID=9lKJ5585H" TargetMode="External" /><Relationship Id="rId25" Type="http://schemas.openxmlformats.org/officeDocument/2006/relationships/hyperlink" Target="https://www.linkedin.com/slink?code=eN5QN9V" TargetMode="External" /><Relationship Id="rId26" Type="http://schemas.openxmlformats.org/officeDocument/2006/relationships/hyperlink" Target="https://www.linkedin.com/slink?code=edS-pQu" TargetMode="External" /><Relationship Id="rId27" Type="http://schemas.openxmlformats.org/officeDocument/2006/relationships/hyperlink" Target="https://surveys.phe.org.uk/TakeSurvey.aspx?SurveyID=mlKJ5l35H" TargetMode="Externa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 Id="rId3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6" width="12.140625" style="0" bestFit="1" customWidth="1"/>
    <col min="17" max="17" width="7.421875" style="0" bestFit="1" customWidth="1"/>
    <col min="18" max="18" width="8.421875" style="0" bestFit="1" customWidth="1"/>
    <col min="19" max="19" width="11.28125" style="0" bestFit="1" customWidth="1"/>
    <col min="20" max="20" width="11.421875" style="0" bestFit="1" customWidth="1"/>
    <col min="21" max="21" width="9.421875" style="0" bestFit="1" customWidth="1"/>
    <col min="22" max="22" width="10.421875" style="0" bestFit="1" customWidth="1"/>
    <col min="23" max="23" width="11.421875" style="0" bestFit="1" customWidth="1"/>
    <col min="24" max="24" width="12.28125" style="0" bestFit="1" customWidth="1"/>
    <col min="26" max="26" width="10.421875" style="0" bestFit="1" customWidth="1"/>
    <col min="27" max="27" width="12.00390625" style="0" bestFit="1" customWidth="1"/>
    <col min="28" max="28" width="11.57421875" style="0" bestFit="1" customWidth="1"/>
    <col min="29" max="29" width="10.00390625" style="0" bestFit="1" customWidth="1"/>
    <col min="31" max="31" width="11.57421875" style="0" bestFit="1" customWidth="1"/>
    <col min="32" max="32" width="9.28125" style="0" bestFit="1" customWidth="1"/>
    <col min="33" max="33" width="10.00390625" style="0" bestFit="1" customWidth="1"/>
    <col min="34" max="34" width="9.421875" style="0" bestFit="1" customWidth="1"/>
    <col min="35" max="35" width="9.57421875" style="0" bestFit="1" customWidth="1"/>
    <col min="36" max="36" width="11.00390625" style="0" bestFit="1" customWidth="1"/>
    <col min="37" max="37" width="9.140625" style="0" bestFit="1" customWidth="1"/>
    <col min="38" max="38" width="11.140625" style="0" bestFit="1" customWidth="1"/>
    <col min="39" max="39" width="8.00390625" style="0" bestFit="1" customWidth="1"/>
    <col min="40" max="40" width="10.421875" style="0" bestFit="1" customWidth="1"/>
    <col min="41" max="41" width="10.28125" style="0" bestFit="1" customWidth="1"/>
    <col min="42" max="42" width="11.421875" style="0" bestFit="1" customWidth="1"/>
    <col min="43" max="43" width="17.57421875" style="0" bestFit="1" customWidth="1"/>
    <col min="44" max="44" width="16.421875" style="0" bestFit="1" customWidth="1"/>
    <col min="45" max="45" width="14.421875" style="0" bestFit="1" customWidth="1"/>
    <col min="47" max="47" width="13.28125" style="0" bestFit="1" customWidth="1"/>
    <col min="48" max="48" width="9.7109375" style="0" bestFit="1" customWidth="1"/>
    <col min="49" max="49" width="8.7109375" style="0" bestFit="1" customWidth="1"/>
    <col min="50" max="50" width="7.421875" style="0" bestFit="1" customWidth="1"/>
    <col min="51" max="51" width="10.7109375" style="0" bestFit="1" customWidth="1"/>
    <col min="52" max="52" width="10.140625" style="0" bestFit="1" customWidth="1"/>
    <col min="53" max="53" width="14.421875" style="0" customWidth="1"/>
    <col min="54" max="55" width="9.421875" style="0" bestFit="1" customWidth="1"/>
    <col min="56" max="56" width="18.421875" style="0" bestFit="1" customWidth="1"/>
    <col min="57" max="57" width="23.28125" style="0" bestFit="1" customWidth="1"/>
    <col min="58" max="58" width="19.421875" style="0" bestFit="1" customWidth="1"/>
    <col min="59" max="59" width="24.00390625" style="0" bestFit="1" customWidth="1"/>
    <col min="60" max="60" width="23.421875" style="0" bestFit="1" customWidth="1"/>
    <col min="61" max="61" width="28.140625" style="0" bestFit="1" customWidth="1"/>
    <col min="62" max="62" width="15.8515625" style="0" bestFit="1" customWidth="1"/>
    <col min="63" max="63" width="19.140625" style="0" bestFit="1" customWidth="1"/>
    <col min="64" max="64" width="13.4218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t="s">
        <v>1112</v>
      </c>
      <c r="BB2" s="13" t="s">
        <v>1130</v>
      </c>
      <c r="BC2" s="13" t="s">
        <v>1131</v>
      </c>
      <c r="BD2" s="52" t="s">
        <v>1539</v>
      </c>
      <c r="BE2" s="52" t="s">
        <v>1540</v>
      </c>
      <c r="BF2" s="52" t="s">
        <v>1541</v>
      </c>
      <c r="BG2" s="52" t="s">
        <v>1542</v>
      </c>
      <c r="BH2" s="52" t="s">
        <v>1543</v>
      </c>
      <c r="BI2" s="52" t="s">
        <v>1544</v>
      </c>
      <c r="BJ2" s="52" t="s">
        <v>1545</v>
      </c>
      <c r="BK2" s="52" t="s">
        <v>1546</v>
      </c>
      <c r="BL2" s="52" t="s">
        <v>1547</v>
      </c>
    </row>
    <row r="3" spans="1:64" ht="15" customHeight="1">
      <c r="A3" s="66" t="s">
        <v>249</v>
      </c>
      <c r="B3" s="66" t="s">
        <v>318</v>
      </c>
      <c r="C3" s="67" t="s">
        <v>1552</v>
      </c>
      <c r="D3" s="68">
        <v>3</v>
      </c>
      <c r="E3" s="69" t="s">
        <v>132</v>
      </c>
      <c r="F3" s="70">
        <v>32</v>
      </c>
      <c r="G3" s="67"/>
      <c r="H3" s="71"/>
      <c r="I3" s="72"/>
      <c r="J3" s="72"/>
      <c r="K3" s="34" t="s">
        <v>65</v>
      </c>
      <c r="L3" s="73">
        <v>3</v>
      </c>
      <c r="M3" s="73"/>
      <c r="N3" s="74"/>
      <c r="O3" s="80" t="s">
        <v>321</v>
      </c>
      <c r="P3" s="82">
        <v>43499.810162037036</v>
      </c>
      <c r="Q3" s="80" t="s">
        <v>324</v>
      </c>
      <c r="R3" s="84" t="s">
        <v>345</v>
      </c>
      <c r="S3" s="80" t="s">
        <v>356</v>
      </c>
      <c r="T3" s="80" t="s">
        <v>361</v>
      </c>
      <c r="U3" s="80"/>
      <c r="V3" s="84" t="s">
        <v>386</v>
      </c>
      <c r="W3" s="82">
        <v>43499.810162037036</v>
      </c>
      <c r="X3" s="84" t="s">
        <v>448</v>
      </c>
      <c r="Y3" s="80"/>
      <c r="Z3" s="80"/>
      <c r="AA3" s="86" t="s">
        <v>521</v>
      </c>
      <c r="AB3" s="80"/>
      <c r="AC3" s="80" t="b">
        <v>0</v>
      </c>
      <c r="AD3" s="80">
        <v>4</v>
      </c>
      <c r="AE3" s="86" t="s">
        <v>594</v>
      </c>
      <c r="AF3" s="80" t="b">
        <v>0</v>
      </c>
      <c r="AG3" s="80" t="s">
        <v>598</v>
      </c>
      <c r="AH3" s="80"/>
      <c r="AI3" s="86" t="s">
        <v>594</v>
      </c>
      <c r="AJ3" s="80" t="b">
        <v>0</v>
      </c>
      <c r="AK3" s="80">
        <v>1</v>
      </c>
      <c r="AL3" s="86" t="s">
        <v>594</v>
      </c>
      <c r="AM3" s="80" t="s">
        <v>602</v>
      </c>
      <c r="AN3" s="80" t="b">
        <v>0</v>
      </c>
      <c r="AO3" s="86" t="s">
        <v>521</v>
      </c>
      <c r="AP3" s="80" t="s">
        <v>322</v>
      </c>
      <c r="AQ3" s="80">
        <v>0</v>
      </c>
      <c r="AR3" s="80">
        <v>0</v>
      </c>
      <c r="AS3" s="80"/>
      <c r="AT3" s="80"/>
      <c r="AU3" s="80"/>
      <c r="AV3" s="80"/>
      <c r="AW3" s="80"/>
      <c r="AX3" s="80"/>
      <c r="AY3" s="80"/>
      <c r="AZ3" s="80"/>
      <c r="BA3">
        <v>1</v>
      </c>
      <c r="BB3" s="80" t="str">
        <f>REPLACE(INDEX(GroupVertices[Group],MATCH(Edges[[#This Row],[Vertex 1]],GroupVertices[Vertex],0)),1,1,"")</f>
        <v>2</v>
      </c>
      <c r="BC3" s="80" t="str">
        <f>REPLACE(INDEX(GroupVertices[Group],MATCH(Edges[[#This Row],[Vertex 2]],GroupVertices[Vertex],0)),1,1,"")</f>
        <v>2</v>
      </c>
      <c r="BD3" s="48"/>
      <c r="BE3" s="49"/>
      <c r="BF3" s="48"/>
      <c r="BG3" s="49"/>
      <c r="BH3" s="48"/>
      <c r="BI3" s="49"/>
      <c r="BJ3" s="48"/>
      <c r="BK3" s="49"/>
      <c r="BL3" s="48"/>
    </row>
    <row r="4" spans="1:64" ht="15" customHeight="1">
      <c r="A4" s="66" t="s">
        <v>249</v>
      </c>
      <c r="B4" s="66" t="s">
        <v>316</v>
      </c>
      <c r="C4" s="67" t="s">
        <v>1552</v>
      </c>
      <c r="D4" s="68">
        <v>3</v>
      </c>
      <c r="E4" s="69" t="s">
        <v>132</v>
      </c>
      <c r="F4" s="70">
        <v>32</v>
      </c>
      <c r="G4" s="67"/>
      <c r="H4" s="71"/>
      <c r="I4" s="72"/>
      <c r="J4" s="72"/>
      <c r="K4" s="34" t="s">
        <v>65</v>
      </c>
      <c r="L4" s="79">
        <v>4</v>
      </c>
      <c r="M4" s="79"/>
      <c r="N4" s="74"/>
      <c r="O4" s="81" t="s">
        <v>321</v>
      </c>
      <c r="P4" s="83">
        <v>43499.810162037036</v>
      </c>
      <c r="Q4" s="81" t="s">
        <v>324</v>
      </c>
      <c r="R4" s="85" t="s">
        <v>345</v>
      </c>
      <c r="S4" s="81" t="s">
        <v>356</v>
      </c>
      <c r="T4" s="81" t="s">
        <v>361</v>
      </c>
      <c r="U4" s="81"/>
      <c r="V4" s="85" t="s">
        <v>386</v>
      </c>
      <c r="W4" s="83">
        <v>43499.810162037036</v>
      </c>
      <c r="X4" s="85" t="s">
        <v>448</v>
      </c>
      <c r="Y4" s="81"/>
      <c r="Z4" s="81"/>
      <c r="AA4" s="87" t="s">
        <v>521</v>
      </c>
      <c r="AB4" s="81"/>
      <c r="AC4" s="81" t="b">
        <v>0</v>
      </c>
      <c r="AD4" s="81">
        <v>4</v>
      </c>
      <c r="AE4" s="87" t="s">
        <v>594</v>
      </c>
      <c r="AF4" s="81" t="b">
        <v>0</v>
      </c>
      <c r="AG4" s="81" t="s">
        <v>598</v>
      </c>
      <c r="AH4" s="81"/>
      <c r="AI4" s="87" t="s">
        <v>594</v>
      </c>
      <c r="AJ4" s="81" t="b">
        <v>0</v>
      </c>
      <c r="AK4" s="81">
        <v>1</v>
      </c>
      <c r="AL4" s="87" t="s">
        <v>594</v>
      </c>
      <c r="AM4" s="81" t="s">
        <v>602</v>
      </c>
      <c r="AN4" s="81" t="b">
        <v>0</v>
      </c>
      <c r="AO4" s="87" t="s">
        <v>521</v>
      </c>
      <c r="AP4" s="81" t="s">
        <v>322</v>
      </c>
      <c r="AQ4" s="81">
        <v>0</v>
      </c>
      <c r="AR4" s="81">
        <v>0</v>
      </c>
      <c r="AS4" s="81"/>
      <c r="AT4" s="81"/>
      <c r="AU4" s="81"/>
      <c r="AV4" s="81"/>
      <c r="AW4" s="81"/>
      <c r="AX4" s="81"/>
      <c r="AY4" s="81"/>
      <c r="AZ4" s="81"/>
      <c r="BA4">
        <v>1</v>
      </c>
      <c r="BB4" s="80" t="str">
        <f>REPLACE(INDEX(GroupVertices[Group],MATCH(Edges[[#This Row],[Vertex 1]],GroupVertices[Vertex],0)),1,1,"")</f>
        <v>2</v>
      </c>
      <c r="BC4" s="80" t="str">
        <f>REPLACE(INDEX(GroupVertices[Group],MATCH(Edges[[#This Row],[Vertex 2]],GroupVertices[Vertex],0)),1,1,"")</f>
        <v>3</v>
      </c>
      <c r="BD4" s="48">
        <v>0</v>
      </c>
      <c r="BE4" s="49">
        <v>0</v>
      </c>
      <c r="BF4" s="48">
        <v>0</v>
      </c>
      <c r="BG4" s="49">
        <v>0</v>
      </c>
      <c r="BH4" s="48">
        <v>0</v>
      </c>
      <c r="BI4" s="49">
        <v>0</v>
      </c>
      <c r="BJ4" s="48">
        <v>31</v>
      </c>
      <c r="BK4" s="49">
        <v>100</v>
      </c>
      <c r="BL4" s="48">
        <v>31</v>
      </c>
    </row>
    <row r="5" spans="1:64" ht="15">
      <c r="A5" s="66" t="s">
        <v>250</v>
      </c>
      <c r="B5" s="66" t="s">
        <v>249</v>
      </c>
      <c r="C5" s="67" t="s">
        <v>1552</v>
      </c>
      <c r="D5" s="68">
        <v>3</v>
      </c>
      <c r="E5" s="69" t="s">
        <v>132</v>
      </c>
      <c r="F5" s="70">
        <v>32</v>
      </c>
      <c r="G5" s="67"/>
      <c r="H5" s="71"/>
      <c r="I5" s="72"/>
      <c r="J5" s="72"/>
      <c r="K5" s="34" t="s">
        <v>65</v>
      </c>
      <c r="L5" s="79">
        <v>5</v>
      </c>
      <c r="M5" s="79"/>
      <c r="N5" s="74"/>
      <c r="O5" s="81" t="s">
        <v>322</v>
      </c>
      <c r="P5" s="83">
        <v>43499.93125</v>
      </c>
      <c r="Q5" s="81" t="s">
        <v>324</v>
      </c>
      <c r="R5" s="81"/>
      <c r="S5" s="81"/>
      <c r="T5" s="81" t="s">
        <v>362</v>
      </c>
      <c r="U5" s="81"/>
      <c r="V5" s="85" t="s">
        <v>387</v>
      </c>
      <c r="W5" s="83">
        <v>43499.93125</v>
      </c>
      <c r="X5" s="85" t="s">
        <v>449</v>
      </c>
      <c r="Y5" s="81"/>
      <c r="Z5" s="81"/>
      <c r="AA5" s="87" t="s">
        <v>522</v>
      </c>
      <c r="AB5" s="81"/>
      <c r="AC5" s="81" t="b">
        <v>0</v>
      </c>
      <c r="AD5" s="81">
        <v>0</v>
      </c>
      <c r="AE5" s="87" t="s">
        <v>594</v>
      </c>
      <c r="AF5" s="81" t="b">
        <v>0</v>
      </c>
      <c r="AG5" s="81" t="s">
        <v>598</v>
      </c>
      <c r="AH5" s="81"/>
      <c r="AI5" s="87" t="s">
        <v>594</v>
      </c>
      <c r="AJ5" s="81" t="b">
        <v>0</v>
      </c>
      <c r="AK5" s="81">
        <v>1</v>
      </c>
      <c r="AL5" s="87" t="s">
        <v>521</v>
      </c>
      <c r="AM5" s="81" t="s">
        <v>603</v>
      </c>
      <c r="AN5" s="81" t="b">
        <v>0</v>
      </c>
      <c r="AO5" s="87" t="s">
        <v>521</v>
      </c>
      <c r="AP5" s="81" t="s">
        <v>213</v>
      </c>
      <c r="AQ5" s="81">
        <v>0</v>
      </c>
      <c r="AR5" s="81">
        <v>0</v>
      </c>
      <c r="AS5" s="81"/>
      <c r="AT5" s="81"/>
      <c r="AU5" s="81"/>
      <c r="AV5" s="81"/>
      <c r="AW5" s="81"/>
      <c r="AX5" s="81"/>
      <c r="AY5" s="81"/>
      <c r="AZ5" s="81"/>
      <c r="BA5">
        <v>1</v>
      </c>
      <c r="BB5" s="80" t="str">
        <f>REPLACE(INDEX(GroupVertices[Group],MATCH(Edges[[#This Row],[Vertex 1]],GroupVertices[Vertex],0)),1,1,"")</f>
        <v>2</v>
      </c>
      <c r="BC5" s="80" t="str">
        <f>REPLACE(INDEX(GroupVertices[Group],MATCH(Edges[[#This Row],[Vertex 2]],GroupVertices[Vertex],0)),1,1,"")</f>
        <v>2</v>
      </c>
      <c r="BD5" s="48"/>
      <c r="BE5" s="49"/>
      <c r="BF5" s="48"/>
      <c r="BG5" s="49"/>
      <c r="BH5" s="48"/>
      <c r="BI5" s="49"/>
      <c r="BJ5" s="48"/>
      <c r="BK5" s="49"/>
      <c r="BL5" s="48"/>
    </row>
    <row r="6" spans="1:64" ht="15">
      <c r="A6" s="66" t="s">
        <v>250</v>
      </c>
      <c r="B6" s="66" t="s">
        <v>318</v>
      </c>
      <c r="C6" s="67" t="s">
        <v>1552</v>
      </c>
      <c r="D6" s="68">
        <v>3</v>
      </c>
      <c r="E6" s="69" t="s">
        <v>132</v>
      </c>
      <c r="F6" s="70">
        <v>32</v>
      </c>
      <c r="G6" s="67"/>
      <c r="H6" s="71"/>
      <c r="I6" s="72"/>
      <c r="J6" s="72"/>
      <c r="K6" s="34" t="s">
        <v>65</v>
      </c>
      <c r="L6" s="79">
        <v>6</v>
      </c>
      <c r="M6" s="79"/>
      <c r="N6" s="74"/>
      <c r="O6" s="81" t="s">
        <v>321</v>
      </c>
      <c r="P6" s="83">
        <v>43499.93125</v>
      </c>
      <c r="Q6" s="81" t="s">
        <v>324</v>
      </c>
      <c r="R6" s="81"/>
      <c r="S6" s="81"/>
      <c r="T6" s="81" t="s">
        <v>362</v>
      </c>
      <c r="U6" s="81"/>
      <c r="V6" s="85" t="s">
        <v>387</v>
      </c>
      <c r="W6" s="83">
        <v>43499.93125</v>
      </c>
      <c r="X6" s="85" t="s">
        <v>449</v>
      </c>
      <c r="Y6" s="81"/>
      <c r="Z6" s="81"/>
      <c r="AA6" s="87" t="s">
        <v>522</v>
      </c>
      <c r="AB6" s="81"/>
      <c r="AC6" s="81" t="b">
        <v>0</v>
      </c>
      <c r="AD6" s="81">
        <v>0</v>
      </c>
      <c r="AE6" s="87" t="s">
        <v>594</v>
      </c>
      <c r="AF6" s="81" t="b">
        <v>0</v>
      </c>
      <c r="AG6" s="81" t="s">
        <v>598</v>
      </c>
      <c r="AH6" s="81"/>
      <c r="AI6" s="87" t="s">
        <v>594</v>
      </c>
      <c r="AJ6" s="81" t="b">
        <v>0</v>
      </c>
      <c r="AK6" s="81">
        <v>1</v>
      </c>
      <c r="AL6" s="87" t="s">
        <v>521</v>
      </c>
      <c r="AM6" s="81" t="s">
        <v>603</v>
      </c>
      <c r="AN6" s="81" t="b">
        <v>0</v>
      </c>
      <c r="AO6" s="87" t="s">
        <v>521</v>
      </c>
      <c r="AP6" s="81" t="s">
        <v>213</v>
      </c>
      <c r="AQ6" s="81">
        <v>0</v>
      </c>
      <c r="AR6" s="81">
        <v>0</v>
      </c>
      <c r="AS6" s="81"/>
      <c r="AT6" s="81"/>
      <c r="AU6" s="81"/>
      <c r="AV6" s="81"/>
      <c r="AW6" s="81"/>
      <c r="AX6" s="81"/>
      <c r="AY6" s="81"/>
      <c r="AZ6" s="81"/>
      <c r="BA6">
        <v>1</v>
      </c>
      <c r="BB6" s="80" t="str">
        <f>REPLACE(INDEX(GroupVertices[Group],MATCH(Edges[[#This Row],[Vertex 1]],GroupVertices[Vertex],0)),1,1,"")</f>
        <v>2</v>
      </c>
      <c r="BC6" s="80" t="str">
        <f>REPLACE(INDEX(GroupVertices[Group],MATCH(Edges[[#This Row],[Vertex 2]],GroupVertices[Vertex],0)),1,1,"")</f>
        <v>2</v>
      </c>
      <c r="BD6" s="48"/>
      <c r="BE6" s="49"/>
      <c r="BF6" s="48"/>
      <c r="BG6" s="49"/>
      <c r="BH6" s="48"/>
      <c r="BI6" s="49"/>
      <c r="BJ6" s="48"/>
      <c r="BK6" s="49"/>
      <c r="BL6" s="48"/>
    </row>
    <row r="7" spans="1:64" ht="15">
      <c r="A7" s="66" t="s">
        <v>250</v>
      </c>
      <c r="B7" s="66" t="s">
        <v>316</v>
      </c>
      <c r="C7" s="67" t="s">
        <v>1552</v>
      </c>
      <c r="D7" s="68">
        <v>3</v>
      </c>
      <c r="E7" s="69" t="s">
        <v>132</v>
      </c>
      <c r="F7" s="70">
        <v>32</v>
      </c>
      <c r="G7" s="67"/>
      <c r="H7" s="71"/>
      <c r="I7" s="72"/>
      <c r="J7" s="72"/>
      <c r="K7" s="34" t="s">
        <v>65</v>
      </c>
      <c r="L7" s="79">
        <v>7</v>
      </c>
      <c r="M7" s="79"/>
      <c r="N7" s="74"/>
      <c r="O7" s="81" t="s">
        <v>321</v>
      </c>
      <c r="P7" s="83">
        <v>43499.93125</v>
      </c>
      <c r="Q7" s="81" t="s">
        <v>324</v>
      </c>
      <c r="R7" s="81"/>
      <c r="S7" s="81"/>
      <c r="T7" s="81" t="s">
        <v>362</v>
      </c>
      <c r="U7" s="81"/>
      <c r="V7" s="85" t="s">
        <v>387</v>
      </c>
      <c r="W7" s="83">
        <v>43499.93125</v>
      </c>
      <c r="X7" s="85" t="s">
        <v>449</v>
      </c>
      <c r="Y7" s="81"/>
      <c r="Z7" s="81"/>
      <c r="AA7" s="87" t="s">
        <v>522</v>
      </c>
      <c r="AB7" s="81"/>
      <c r="AC7" s="81" t="b">
        <v>0</v>
      </c>
      <c r="AD7" s="81">
        <v>0</v>
      </c>
      <c r="AE7" s="87" t="s">
        <v>594</v>
      </c>
      <c r="AF7" s="81" t="b">
        <v>0</v>
      </c>
      <c r="AG7" s="81" t="s">
        <v>598</v>
      </c>
      <c r="AH7" s="81"/>
      <c r="AI7" s="87" t="s">
        <v>594</v>
      </c>
      <c r="AJ7" s="81" t="b">
        <v>0</v>
      </c>
      <c r="AK7" s="81">
        <v>1</v>
      </c>
      <c r="AL7" s="87" t="s">
        <v>521</v>
      </c>
      <c r="AM7" s="81" t="s">
        <v>603</v>
      </c>
      <c r="AN7" s="81" t="b">
        <v>0</v>
      </c>
      <c r="AO7" s="87" t="s">
        <v>521</v>
      </c>
      <c r="AP7" s="81" t="s">
        <v>213</v>
      </c>
      <c r="AQ7" s="81">
        <v>0</v>
      </c>
      <c r="AR7" s="81">
        <v>0</v>
      </c>
      <c r="AS7" s="81"/>
      <c r="AT7" s="81"/>
      <c r="AU7" s="81"/>
      <c r="AV7" s="81"/>
      <c r="AW7" s="81"/>
      <c r="AX7" s="81"/>
      <c r="AY7" s="81"/>
      <c r="AZ7" s="81"/>
      <c r="BA7">
        <v>1</v>
      </c>
      <c r="BB7" s="80" t="str">
        <f>REPLACE(INDEX(GroupVertices[Group],MATCH(Edges[[#This Row],[Vertex 1]],GroupVertices[Vertex],0)),1,1,"")</f>
        <v>2</v>
      </c>
      <c r="BC7" s="80" t="str">
        <f>REPLACE(INDEX(GroupVertices[Group],MATCH(Edges[[#This Row],[Vertex 2]],GroupVertices[Vertex],0)),1,1,"")</f>
        <v>3</v>
      </c>
      <c r="BD7" s="48">
        <v>0</v>
      </c>
      <c r="BE7" s="49">
        <v>0</v>
      </c>
      <c r="BF7" s="48">
        <v>0</v>
      </c>
      <c r="BG7" s="49">
        <v>0</v>
      </c>
      <c r="BH7" s="48">
        <v>0</v>
      </c>
      <c r="BI7" s="49">
        <v>0</v>
      </c>
      <c r="BJ7" s="48">
        <v>31</v>
      </c>
      <c r="BK7" s="49">
        <v>100</v>
      </c>
      <c r="BL7" s="48">
        <v>31</v>
      </c>
    </row>
    <row r="8" spans="1:64" ht="15">
      <c r="A8" s="66" t="s">
        <v>251</v>
      </c>
      <c r="B8" s="66" t="s">
        <v>251</v>
      </c>
      <c r="C8" s="67" t="s">
        <v>1552</v>
      </c>
      <c r="D8" s="68">
        <v>3</v>
      </c>
      <c r="E8" s="69" t="s">
        <v>132</v>
      </c>
      <c r="F8" s="70">
        <v>32</v>
      </c>
      <c r="G8" s="67"/>
      <c r="H8" s="71"/>
      <c r="I8" s="72"/>
      <c r="J8" s="72"/>
      <c r="K8" s="34" t="s">
        <v>65</v>
      </c>
      <c r="L8" s="79">
        <v>8</v>
      </c>
      <c r="M8" s="79"/>
      <c r="N8" s="74"/>
      <c r="O8" s="81" t="s">
        <v>213</v>
      </c>
      <c r="P8" s="83">
        <v>43495.67475694444</v>
      </c>
      <c r="Q8" s="81" t="s">
        <v>325</v>
      </c>
      <c r="R8" s="85" t="s">
        <v>346</v>
      </c>
      <c r="S8" s="81" t="s">
        <v>356</v>
      </c>
      <c r="T8" s="81" t="s">
        <v>363</v>
      </c>
      <c r="U8" s="85" t="s">
        <v>376</v>
      </c>
      <c r="V8" s="85" t="s">
        <v>376</v>
      </c>
      <c r="W8" s="83">
        <v>43495.67475694444</v>
      </c>
      <c r="X8" s="85" t="s">
        <v>450</v>
      </c>
      <c r="Y8" s="81"/>
      <c r="Z8" s="81"/>
      <c r="AA8" s="87" t="s">
        <v>523</v>
      </c>
      <c r="AB8" s="81"/>
      <c r="AC8" s="81" t="b">
        <v>0</v>
      </c>
      <c r="AD8" s="81">
        <v>24</v>
      </c>
      <c r="AE8" s="87" t="s">
        <v>594</v>
      </c>
      <c r="AF8" s="81" t="b">
        <v>0</v>
      </c>
      <c r="AG8" s="81" t="s">
        <v>598</v>
      </c>
      <c r="AH8" s="81"/>
      <c r="AI8" s="87" t="s">
        <v>594</v>
      </c>
      <c r="AJ8" s="81" t="b">
        <v>0</v>
      </c>
      <c r="AK8" s="81">
        <v>18</v>
      </c>
      <c r="AL8" s="87" t="s">
        <v>594</v>
      </c>
      <c r="AM8" s="81" t="s">
        <v>604</v>
      </c>
      <c r="AN8" s="81" t="b">
        <v>0</v>
      </c>
      <c r="AO8" s="87" t="s">
        <v>523</v>
      </c>
      <c r="AP8" s="81" t="s">
        <v>322</v>
      </c>
      <c r="AQ8" s="81">
        <v>0</v>
      </c>
      <c r="AR8" s="81">
        <v>0</v>
      </c>
      <c r="AS8" s="81"/>
      <c r="AT8" s="81"/>
      <c r="AU8" s="81"/>
      <c r="AV8" s="81"/>
      <c r="AW8" s="81"/>
      <c r="AX8" s="81"/>
      <c r="AY8" s="81"/>
      <c r="AZ8" s="81"/>
      <c r="BA8">
        <v>1</v>
      </c>
      <c r="BB8" s="80" t="str">
        <f>REPLACE(INDEX(GroupVertices[Group],MATCH(Edges[[#This Row],[Vertex 1]],GroupVertices[Vertex],0)),1,1,"")</f>
        <v>8</v>
      </c>
      <c r="BC8" s="80" t="str">
        <f>REPLACE(INDEX(GroupVertices[Group],MATCH(Edges[[#This Row],[Vertex 2]],GroupVertices[Vertex],0)),1,1,"")</f>
        <v>8</v>
      </c>
      <c r="BD8" s="48">
        <v>2</v>
      </c>
      <c r="BE8" s="49">
        <v>5.128205128205129</v>
      </c>
      <c r="BF8" s="48">
        <v>0</v>
      </c>
      <c r="BG8" s="49">
        <v>0</v>
      </c>
      <c r="BH8" s="48">
        <v>0</v>
      </c>
      <c r="BI8" s="49">
        <v>0</v>
      </c>
      <c r="BJ8" s="48">
        <v>37</v>
      </c>
      <c r="BK8" s="49">
        <v>94.87179487179488</v>
      </c>
      <c r="BL8" s="48">
        <v>39</v>
      </c>
    </row>
    <row r="9" spans="1:64" ht="15">
      <c r="A9" s="66" t="s">
        <v>252</v>
      </c>
      <c r="B9" s="66" t="s">
        <v>251</v>
      </c>
      <c r="C9" s="67" t="s">
        <v>1552</v>
      </c>
      <c r="D9" s="68">
        <v>3</v>
      </c>
      <c r="E9" s="69" t="s">
        <v>132</v>
      </c>
      <c r="F9" s="70">
        <v>32</v>
      </c>
      <c r="G9" s="67"/>
      <c r="H9" s="71"/>
      <c r="I9" s="72"/>
      <c r="J9" s="72"/>
      <c r="K9" s="34" t="s">
        <v>65</v>
      </c>
      <c r="L9" s="79">
        <v>9</v>
      </c>
      <c r="M9" s="79"/>
      <c r="N9" s="74"/>
      <c r="O9" s="81" t="s">
        <v>322</v>
      </c>
      <c r="P9" s="83">
        <v>43499.97424768518</v>
      </c>
      <c r="Q9" s="81" t="s">
        <v>325</v>
      </c>
      <c r="R9" s="81"/>
      <c r="S9" s="81"/>
      <c r="T9" s="81" t="s">
        <v>363</v>
      </c>
      <c r="U9" s="81"/>
      <c r="V9" s="85" t="s">
        <v>388</v>
      </c>
      <c r="W9" s="83">
        <v>43499.97424768518</v>
      </c>
      <c r="X9" s="85" t="s">
        <v>451</v>
      </c>
      <c r="Y9" s="81"/>
      <c r="Z9" s="81"/>
      <c r="AA9" s="87" t="s">
        <v>524</v>
      </c>
      <c r="AB9" s="81"/>
      <c r="AC9" s="81" t="b">
        <v>0</v>
      </c>
      <c r="AD9" s="81">
        <v>0</v>
      </c>
      <c r="AE9" s="87" t="s">
        <v>594</v>
      </c>
      <c r="AF9" s="81" t="b">
        <v>0</v>
      </c>
      <c r="AG9" s="81" t="s">
        <v>598</v>
      </c>
      <c r="AH9" s="81"/>
      <c r="AI9" s="87" t="s">
        <v>594</v>
      </c>
      <c r="AJ9" s="81" t="b">
        <v>0</v>
      </c>
      <c r="AK9" s="81">
        <v>18</v>
      </c>
      <c r="AL9" s="87" t="s">
        <v>523</v>
      </c>
      <c r="AM9" s="81" t="s">
        <v>603</v>
      </c>
      <c r="AN9" s="81" t="b">
        <v>0</v>
      </c>
      <c r="AO9" s="87" t="s">
        <v>523</v>
      </c>
      <c r="AP9" s="81" t="s">
        <v>213</v>
      </c>
      <c r="AQ9" s="81">
        <v>0</v>
      </c>
      <c r="AR9" s="81">
        <v>0</v>
      </c>
      <c r="AS9" s="81"/>
      <c r="AT9" s="81"/>
      <c r="AU9" s="81"/>
      <c r="AV9" s="81"/>
      <c r="AW9" s="81"/>
      <c r="AX9" s="81"/>
      <c r="AY9" s="81"/>
      <c r="AZ9" s="81"/>
      <c r="BA9">
        <v>1</v>
      </c>
      <c r="BB9" s="80" t="str">
        <f>REPLACE(INDEX(GroupVertices[Group],MATCH(Edges[[#This Row],[Vertex 1]],GroupVertices[Vertex],0)),1,1,"")</f>
        <v>8</v>
      </c>
      <c r="BC9" s="80" t="str">
        <f>REPLACE(INDEX(GroupVertices[Group],MATCH(Edges[[#This Row],[Vertex 2]],GroupVertices[Vertex],0)),1,1,"")</f>
        <v>8</v>
      </c>
      <c r="BD9" s="48">
        <v>2</v>
      </c>
      <c r="BE9" s="49">
        <v>5.128205128205129</v>
      </c>
      <c r="BF9" s="48">
        <v>0</v>
      </c>
      <c r="BG9" s="49">
        <v>0</v>
      </c>
      <c r="BH9" s="48">
        <v>0</v>
      </c>
      <c r="BI9" s="49">
        <v>0</v>
      </c>
      <c r="BJ9" s="48">
        <v>37</v>
      </c>
      <c r="BK9" s="49">
        <v>94.87179487179488</v>
      </c>
      <c r="BL9" s="48">
        <v>39</v>
      </c>
    </row>
    <row r="10" spans="1:64" ht="15">
      <c r="A10" s="66" t="s">
        <v>253</v>
      </c>
      <c r="B10" s="66" t="s">
        <v>316</v>
      </c>
      <c r="C10" s="67" t="s">
        <v>1552</v>
      </c>
      <c r="D10" s="68">
        <v>3</v>
      </c>
      <c r="E10" s="69" t="s">
        <v>132</v>
      </c>
      <c r="F10" s="70">
        <v>32</v>
      </c>
      <c r="G10" s="67"/>
      <c r="H10" s="71"/>
      <c r="I10" s="72"/>
      <c r="J10" s="72"/>
      <c r="K10" s="34" t="s">
        <v>65</v>
      </c>
      <c r="L10" s="79">
        <v>10</v>
      </c>
      <c r="M10" s="79"/>
      <c r="N10" s="74"/>
      <c r="O10" s="81" t="s">
        <v>322</v>
      </c>
      <c r="P10" s="83">
        <v>43500.16636574074</v>
      </c>
      <c r="Q10" s="81" t="s">
        <v>326</v>
      </c>
      <c r="R10" s="81"/>
      <c r="S10" s="81"/>
      <c r="T10" s="81" t="s">
        <v>364</v>
      </c>
      <c r="U10" s="81"/>
      <c r="V10" s="85" t="s">
        <v>389</v>
      </c>
      <c r="W10" s="83">
        <v>43500.16636574074</v>
      </c>
      <c r="X10" s="85" t="s">
        <v>452</v>
      </c>
      <c r="Y10" s="81"/>
      <c r="Z10" s="81"/>
      <c r="AA10" s="87" t="s">
        <v>525</v>
      </c>
      <c r="AB10" s="81"/>
      <c r="AC10" s="81" t="b">
        <v>0</v>
      </c>
      <c r="AD10" s="81">
        <v>0</v>
      </c>
      <c r="AE10" s="87" t="s">
        <v>594</v>
      </c>
      <c r="AF10" s="81" t="b">
        <v>0</v>
      </c>
      <c r="AG10" s="81" t="s">
        <v>598</v>
      </c>
      <c r="AH10" s="81"/>
      <c r="AI10" s="87" t="s">
        <v>594</v>
      </c>
      <c r="AJ10" s="81" t="b">
        <v>0</v>
      </c>
      <c r="AK10" s="81">
        <v>55</v>
      </c>
      <c r="AL10" s="87" t="s">
        <v>591</v>
      </c>
      <c r="AM10" s="81" t="s">
        <v>604</v>
      </c>
      <c r="AN10" s="81" t="b">
        <v>0</v>
      </c>
      <c r="AO10" s="87" t="s">
        <v>591</v>
      </c>
      <c r="AP10" s="81" t="s">
        <v>213</v>
      </c>
      <c r="AQ10" s="81">
        <v>0</v>
      </c>
      <c r="AR10" s="81">
        <v>0</v>
      </c>
      <c r="AS10" s="81"/>
      <c r="AT10" s="81"/>
      <c r="AU10" s="81"/>
      <c r="AV10" s="81"/>
      <c r="AW10" s="81"/>
      <c r="AX10" s="81"/>
      <c r="AY10" s="81"/>
      <c r="AZ10" s="81"/>
      <c r="BA10">
        <v>1</v>
      </c>
      <c r="BB10" s="80" t="str">
        <f>REPLACE(INDEX(GroupVertices[Group],MATCH(Edges[[#This Row],[Vertex 1]],GroupVertices[Vertex],0)),1,1,"")</f>
        <v>2</v>
      </c>
      <c r="BC10" s="80" t="str">
        <f>REPLACE(INDEX(GroupVertices[Group],MATCH(Edges[[#This Row],[Vertex 2]],GroupVertices[Vertex],0)),1,1,"")</f>
        <v>3</v>
      </c>
      <c r="BD10" s="48"/>
      <c r="BE10" s="49"/>
      <c r="BF10" s="48"/>
      <c r="BG10" s="49"/>
      <c r="BH10" s="48"/>
      <c r="BI10" s="49"/>
      <c r="BJ10" s="48"/>
      <c r="BK10" s="49"/>
      <c r="BL10" s="48"/>
    </row>
    <row r="11" spans="1:64" ht="15">
      <c r="A11" s="66" t="s">
        <v>253</v>
      </c>
      <c r="B11" s="66" t="s">
        <v>318</v>
      </c>
      <c r="C11" s="67" t="s">
        <v>1552</v>
      </c>
      <c r="D11" s="68">
        <v>3</v>
      </c>
      <c r="E11" s="69" t="s">
        <v>132</v>
      </c>
      <c r="F11" s="70">
        <v>32</v>
      </c>
      <c r="G11" s="67"/>
      <c r="H11" s="71"/>
      <c r="I11" s="72"/>
      <c r="J11" s="72"/>
      <c r="K11" s="34" t="s">
        <v>65</v>
      </c>
      <c r="L11" s="79">
        <v>11</v>
      </c>
      <c r="M11" s="79"/>
      <c r="N11" s="74"/>
      <c r="O11" s="81" t="s">
        <v>321</v>
      </c>
      <c r="P11" s="83">
        <v>43500.16636574074</v>
      </c>
      <c r="Q11" s="81" t="s">
        <v>326</v>
      </c>
      <c r="R11" s="81"/>
      <c r="S11" s="81"/>
      <c r="T11" s="81" t="s">
        <v>364</v>
      </c>
      <c r="U11" s="81"/>
      <c r="V11" s="85" t="s">
        <v>389</v>
      </c>
      <c r="W11" s="83">
        <v>43500.16636574074</v>
      </c>
      <c r="X11" s="85" t="s">
        <v>452</v>
      </c>
      <c r="Y11" s="81"/>
      <c r="Z11" s="81"/>
      <c r="AA11" s="87" t="s">
        <v>525</v>
      </c>
      <c r="AB11" s="81"/>
      <c r="AC11" s="81" t="b">
        <v>0</v>
      </c>
      <c r="AD11" s="81">
        <v>0</v>
      </c>
      <c r="AE11" s="87" t="s">
        <v>594</v>
      </c>
      <c r="AF11" s="81" t="b">
        <v>0</v>
      </c>
      <c r="AG11" s="81" t="s">
        <v>598</v>
      </c>
      <c r="AH11" s="81"/>
      <c r="AI11" s="87" t="s">
        <v>594</v>
      </c>
      <c r="AJ11" s="81" t="b">
        <v>0</v>
      </c>
      <c r="AK11" s="81">
        <v>55</v>
      </c>
      <c r="AL11" s="87" t="s">
        <v>591</v>
      </c>
      <c r="AM11" s="81" t="s">
        <v>604</v>
      </c>
      <c r="AN11" s="81" t="b">
        <v>0</v>
      </c>
      <c r="AO11" s="87" t="s">
        <v>591</v>
      </c>
      <c r="AP11" s="81" t="s">
        <v>213</v>
      </c>
      <c r="AQ11" s="81">
        <v>0</v>
      </c>
      <c r="AR11" s="81">
        <v>0</v>
      </c>
      <c r="AS11" s="81"/>
      <c r="AT11" s="81"/>
      <c r="AU11" s="81"/>
      <c r="AV11" s="81"/>
      <c r="AW11" s="81"/>
      <c r="AX11" s="81"/>
      <c r="AY11" s="81"/>
      <c r="AZ11" s="81"/>
      <c r="BA11">
        <v>1</v>
      </c>
      <c r="BB11" s="80" t="str">
        <f>REPLACE(INDEX(GroupVertices[Group],MATCH(Edges[[#This Row],[Vertex 1]],GroupVertices[Vertex],0)),1,1,"")</f>
        <v>2</v>
      </c>
      <c r="BC11" s="80" t="str">
        <f>REPLACE(INDEX(GroupVertices[Group],MATCH(Edges[[#This Row],[Vertex 2]],GroupVertices[Vertex],0)),1,1,"")</f>
        <v>2</v>
      </c>
      <c r="BD11" s="48">
        <v>1</v>
      </c>
      <c r="BE11" s="49">
        <v>3.0303030303030303</v>
      </c>
      <c r="BF11" s="48">
        <v>0</v>
      </c>
      <c r="BG11" s="49">
        <v>0</v>
      </c>
      <c r="BH11" s="48">
        <v>0</v>
      </c>
      <c r="BI11" s="49">
        <v>0</v>
      </c>
      <c r="BJ11" s="48">
        <v>32</v>
      </c>
      <c r="BK11" s="49">
        <v>96.96969696969697</v>
      </c>
      <c r="BL11" s="48">
        <v>33</v>
      </c>
    </row>
    <row r="12" spans="1:64" ht="15">
      <c r="A12" s="66" t="s">
        <v>254</v>
      </c>
      <c r="B12" s="66" t="s">
        <v>316</v>
      </c>
      <c r="C12" s="67" t="s">
        <v>1552</v>
      </c>
      <c r="D12" s="68">
        <v>3</v>
      </c>
      <c r="E12" s="69" t="s">
        <v>132</v>
      </c>
      <c r="F12" s="70">
        <v>32</v>
      </c>
      <c r="G12" s="67"/>
      <c r="H12" s="71"/>
      <c r="I12" s="72"/>
      <c r="J12" s="72"/>
      <c r="K12" s="34" t="s">
        <v>65</v>
      </c>
      <c r="L12" s="79">
        <v>12</v>
      </c>
      <c r="M12" s="79"/>
      <c r="N12" s="74"/>
      <c r="O12" s="81" t="s">
        <v>322</v>
      </c>
      <c r="P12" s="83">
        <v>43500.294803240744</v>
      </c>
      <c r="Q12" s="81" t="s">
        <v>326</v>
      </c>
      <c r="R12" s="81"/>
      <c r="S12" s="81"/>
      <c r="T12" s="81" t="s">
        <v>364</v>
      </c>
      <c r="U12" s="81"/>
      <c r="V12" s="85" t="s">
        <v>390</v>
      </c>
      <c r="W12" s="83">
        <v>43500.294803240744</v>
      </c>
      <c r="X12" s="85" t="s">
        <v>453</v>
      </c>
      <c r="Y12" s="81"/>
      <c r="Z12" s="81"/>
      <c r="AA12" s="87" t="s">
        <v>526</v>
      </c>
      <c r="AB12" s="81"/>
      <c r="AC12" s="81" t="b">
        <v>0</v>
      </c>
      <c r="AD12" s="81">
        <v>0</v>
      </c>
      <c r="AE12" s="87" t="s">
        <v>594</v>
      </c>
      <c r="AF12" s="81" t="b">
        <v>0</v>
      </c>
      <c r="AG12" s="81" t="s">
        <v>598</v>
      </c>
      <c r="AH12" s="81"/>
      <c r="AI12" s="87" t="s">
        <v>594</v>
      </c>
      <c r="AJ12" s="81" t="b">
        <v>0</v>
      </c>
      <c r="AK12" s="81">
        <v>55</v>
      </c>
      <c r="AL12" s="87" t="s">
        <v>591</v>
      </c>
      <c r="AM12" s="81" t="s">
        <v>605</v>
      </c>
      <c r="AN12" s="81" t="b">
        <v>0</v>
      </c>
      <c r="AO12" s="87" t="s">
        <v>591</v>
      </c>
      <c r="AP12" s="81" t="s">
        <v>213</v>
      </c>
      <c r="AQ12" s="81">
        <v>0</v>
      </c>
      <c r="AR12" s="81">
        <v>0</v>
      </c>
      <c r="AS12" s="81"/>
      <c r="AT12" s="81"/>
      <c r="AU12" s="81"/>
      <c r="AV12" s="81"/>
      <c r="AW12" s="81"/>
      <c r="AX12" s="81"/>
      <c r="AY12" s="81"/>
      <c r="AZ12" s="81"/>
      <c r="BA12">
        <v>1</v>
      </c>
      <c r="BB12" s="80" t="str">
        <f>REPLACE(INDEX(GroupVertices[Group],MATCH(Edges[[#This Row],[Vertex 1]],GroupVertices[Vertex],0)),1,1,"")</f>
        <v>2</v>
      </c>
      <c r="BC12" s="80" t="str">
        <f>REPLACE(INDEX(GroupVertices[Group],MATCH(Edges[[#This Row],[Vertex 2]],GroupVertices[Vertex],0)),1,1,"")</f>
        <v>3</v>
      </c>
      <c r="BD12" s="48"/>
      <c r="BE12" s="49"/>
      <c r="BF12" s="48"/>
      <c r="BG12" s="49"/>
      <c r="BH12" s="48"/>
      <c r="BI12" s="49"/>
      <c r="BJ12" s="48"/>
      <c r="BK12" s="49"/>
      <c r="BL12" s="48"/>
    </row>
    <row r="13" spans="1:64" ht="15">
      <c r="A13" s="66" t="s">
        <v>254</v>
      </c>
      <c r="B13" s="66" t="s">
        <v>318</v>
      </c>
      <c r="C13" s="67" t="s">
        <v>1552</v>
      </c>
      <c r="D13" s="68">
        <v>3</v>
      </c>
      <c r="E13" s="69" t="s">
        <v>132</v>
      </c>
      <c r="F13" s="70">
        <v>32</v>
      </c>
      <c r="G13" s="67"/>
      <c r="H13" s="71"/>
      <c r="I13" s="72"/>
      <c r="J13" s="72"/>
      <c r="K13" s="34" t="s">
        <v>65</v>
      </c>
      <c r="L13" s="79">
        <v>13</v>
      </c>
      <c r="M13" s="79"/>
      <c r="N13" s="74"/>
      <c r="O13" s="81" t="s">
        <v>321</v>
      </c>
      <c r="P13" s="83">
        <v>43500.294803240744</v>
      </c>
      <c r="Q13" s="81" t="s">
        <v>326</v>
      </c>
      <c r="R13" s="81"/>
      <c r="S13" s="81"/>
      <c r="T13" s="81" t="s">
        <v>364</v>
      </c>
      <c r="U13" s="81"/>
      <c r="V13" s="85" t="s">
        <v>390</v>
      </c>
      <c r="W13" s="83">
        <v>43500.294803240744</v>
      </c>
      <c r="X13" s="85" t="s">
        <v>453</v>
      </c>
      <c r="Y13" s="81"/>
      <c r="Z13" s="81"/>
      <c r="AA13" s="87" t="s">
        <v>526</v>
      </c>
      <c r="AB13" s="81"/>
      <c r="AC13" s="81" t="b">
        <v>0</v>
      </c>
      <c r="AD13" s="81">
        <v>0</v>
      </c>
      <c r="AE13" s="87" t="s">
        <v>594</v>
      </c>
      <c r="AF13" s="81" t="b">
        <v>0</v>
      </c>
      <c r="AG13" s="81" t="s">
        <v>598</v>
      </c>
      <c r="AH13" s="81"/>
      <c r="AI13" s="87" t="s">
        <v>594</v>
      </c>
      <c r="AJ13" s="81" t="b">
        <v>0</v>
      </c>
      <c r="AK13" s="81">
        <v>55</v>
      </c>
      <c r="AL13" s="87" t="s">
        <v>591</v>
      </c>
      <c r="AM13" s="81" t="s">
        <v>605</v>
      </c>
      <c r="AN13" s="81" t="b">
        <v>0</v>
      </c>
      <c r="AO13" s="87" t="s">
        <v>591</v>
      </c>
      <c r="AP13" s="81" t="s">
        <v>213</v>
      </c>
      <c r="AQ13" s="81">
        <v>0</v>
      </c>
      <c r="AR13" s="81">
        <v>0</v>
      </c>
      <c r="AS13" s="81"/>
      <c r="AT13" s="81"/>
      <c r="AU13" s="81"/>
      <c r="AV13" s="81"/>
      <c r="AW13" s="81"/>
      <c r="AX13" s="81"/>
      <c r="AY13" s="81"/>
      <c r="AZ13" s="81"/>
      <c r="BA13">
        <v>1</v>
      </c>
      <c r="BB13" s="80" t="str">
        <f>REPLACE(INDEX(GroupVertices[Group],MATCH(Edges[[#This Row],[Vertex 1]],GroupVertices[Vertex],0)),1,1,"")</f>
        <v>2</v>
      </c>
      <c r="BC13" s="80" t="str">
        <f>REPLACE(INDEX(GroupVertices[Group],MATCH(Edges[[#This Row],[Vertex 2]],GroupVertices[Vertex],0)),1,1,"")</f>
        <v>2</v>
      </c>
      <c r="BD13" s="48">
        <v>1</v>
      </c>
      <c r="BE13" s="49">
        <v>3.0303030303030303</v>
      </c>
      <c r="BF13" s="48">
        <v>0</v>
      </c>
      <c r="BG13" s="49">
        <v>0</v>
      </c>
      <c r="BH13" s="48">
        <v>0</v>
      </c>
      <c r="BI13" s="49">
        <v>0</v>
      </c>
      <c r="BJ13" s="48">
        <v>32</v>
      </c>
      <c r="BK13" s="49">
        <v>96.96969696969697</v>
      </c>
      <c r="BL13" s="48">
        <v>33</v>
      </c>
    </row>
    <row r="14" spans="1:64" ht="15">
      <c r="A14" s="66" t="s">
        <v>255</v>
      </c>
      <c r="B14" s="66" t="s">
        <v>316</v>
      </c>
      <c r="C14" s="67" t="s">
        <v>1552</v>
      </c>
      <c r="D14" s="68">
        <v>3</v>
      </c>
      <c r="E14" s="69" t="s">
        <v>132</v>
      </c>
      <c r="F14" s="70">
        <v>32</v>
      </c>
      <c r="G14" s="67"/>
      <c r="H14" s="71"/>
      <c r="I14" s="72"/>
      <c r="J14" s="72"/>
      <c r="K14" s="34" t="s">
        <v>65</v>
      </c>
      <c r="L14" s="79">
        <v>14</v>
      </c>
      <c r="M14" s="79"/>
      <c r="N14" s="74"/>
      <c r="O14" s="81" t="s">
        <v>322</v>
      </c>
      <c r="P14" s="83">
        <v>43500.313622685186</v>
      </c>
      <c r="Q14" s="81" t="s">
        <v>326</v>
      </c>
      <c r="R14" s="81"/>
      <c r="S14" s="81"/>
      <c r="T14" s="81" t="s">
        <v>364</v>
      </c>
      <c r="U14" s="81"/>
      <c r="V14" s="85" t="s">
        <v>391</v>
      </c>
      <c r="W14" s="83">
        <v>43500.313622685186</v>
      </c>
      <c r="X14" s="85" t="s">
        <v>454</v>
      </c>
      <c r="Y14" s="81"/>
      <c r="Z14" s="81"/>
      <c r="AA14" s="87" t="s">
        <v>527</v>
      </c>
      <c r="AB14" s="81"/>
      <c r="AC14" s="81" t="b">
        <v>0</v>
      </c>
      <c r="AD14" s="81">
        <v>0</v>
      </c>
      <c r="AE14" s="87" t="s">
        <v>594</v>
      </c>
      <c r="AF14" s="81" t="b">
        <v>0</v>
      </c>
      <c r="AG14" s="81" t="s">
        <v>598</v>
      </c>
      <c r="AH14" s="81"/>
      <c r="AI14" s="87" t="s">
        <v>594</v>
      </c>
      <c r="AJ14" s="81" t="b">
        <v>0</v>
      </c>
      <c r="AK14" s="81">
        <v>55</v>
      </c>
      <c r="AL14" s="87" t="s">
        <v>591</v>
      </c>
      <c r="AM14" s="81" t="s">
        <v>603</v>
      </c>
      <c r="AN14" s="81" t="b">
        <v>0</v>
      </c>
      <c r="AO14" s="87" t="s">
        <v>591</v>
      </c>
      <c r="AP14" s="81" t="s">
        <v>213</v>
      </c>
      <c r="AQ14" s="81">
        <v>0</v>
      </c>
      <c r="AR14" s="81">
        <v>0</v>
      </c>
      <c r="AS14" s="81"/>
      <c r="AT14" s="81"/>
      <c r="AU14" s="81"/>
      <c r="AV14" s="81"/>
      <c r="AW14" s="81"/>
      <c r="AX14" s="81"/>
      <c r="AY14" s="81"/>
      <c r="AZ14" s="81"/>
      <c r="BA14">
        <v>1</v>
      </c>
      <c r="BB14" s="80" t="str">
        <f>REPLACE(INDEX(GroupVertices[Group],MATCH(Edges[[#This Row],[Vertex 1]],GroupVertices[Vertex],0)),1,1,"")</f>
        <v>2</v>
      </c>
      <c r="BC14" s="80" t="str">
        <f>REPLACE(INDEX(GroupVertices[Group],MATCH(Edges[[#This Row],[Vertex 2]],GroupVertices[Vertex],0)),1,1,"")</f>
        <v>3</v>
      </c>
      <c r="BD14" s="48"/>
      <c r="BE14" s="49"/>
      <c r="BF14" s="48"/>
      <c r="BG14" s="49"/>
      <c r="BH14" s="48"/>
      <c r="BI14" s="49"/>
      <c r="BJ14" s="48"/>
      <c r="BK14" s="49"/>
      <c r="BL14" s="48"/>
    </row>
    <row r="15" spans="1:64" ht="15">
      <c r="A15" s="66" t="s">
        <v>255</v>
      </c>
      <c r="B15" s="66" t="s">
        <v>318</v>
      </c>
      <c r="C15" s="67" t="s">
        <v>1552</v>
      </c>
      <c r="D15" s="68">
        <v>3</v>
      </c>
      <c r="E15" s="69" t="s">
        <v>132</v>
      </c>
      <c r="F15" s="70">
        <v>32</v>
      </c>
      <c r="G15" s="67"/>
      <c r="H15" s="71"/>
      <c r="I15" s="72"/>
      <c r="J15" s="72"/>
      <c r="K15" s="34" t="s">
        <v>65</v>
      </c>
      <c r="L15" s="79">
        <v>15</v>
      </c>
      <c r="M15" s="79"/>
      <c r="N15" s="74"/>
      <c r="O15" s="81" t="s">
        <v>321</v>
      </c>
      <c r="P15" s="83">
        <v>43500.313622685186</v>
      </c>
      <c r="Q15" s="81" t="s">
        <v>326</v>
      </c>
      <c r="R15" s="81"/>
      <c r="S15" s="81"/>
      <c r="T15" s="81" t="s">
        <v>364</v>
      </c>
      <c r="U15" s="81"/>
      <c r="V15" s="85" t="s">
        <v>391</v>
      </c>
      <c r="W15" s="83">
        <v>43500.313622685186</v>
      </c>
      <c r="X15" s="85" t="s">
        <v>454</v>
      </c>
      <c r="Y15" s="81"/>
      <c r="Z15" s="81"/>
      <c r="AA15" s="87" t="s">
        <v>527</v>
      </c>
      <c r="AB15" s="81"/>
      <c r="AC15" s="81" t="b">
        <v>0</v>
      </c>
      <c r="AD15" s="81">
        <v>0</v>
      </c>
      <c r="AE15" s="87" t="s">
        <v>594</v>
      </c>
      <c r="AF15" s="81" t="b">
        <v>0</v>
      </c>
      <c r="AG15" s="81" t="s">
        <v>598</v>
      </c>
      <c r="AH15" s="81"/>
      <c r="AI15" s="87" t="s">
        <v>594</v>
      </c>
      <c r="AJ15" s="81" t="b">
        <v>0</v>
      </c>
      <c r="AK15" s="81">
        <v>55</v>
      </c>
      <c r="AL15" s="87" t="s">
        <v>591</v>
      </c>
      <c r="AM15" s="81" t="s">
        <v>603</v>
      </c>
      <c r="AN15" s="81" t="b">
        <v>0</v>
      </c>
      <c r="AO15" s="87" t="s">
        <v>591</v>
      </c>
      <c r="AP15" s="81" t="s">
        <v>213</v>
      </c>
      <c r="AQ15" s="81">
        <v>0</v>
      </c>
      <c r="AR15" s="81">
        <v>0</v>
      </c>
      <c r="AS15" s="81"/>
      <c r="AT15" s="81"/>
      <c r="AU15" s="81"/>
      <c r="AV15" s="81"/>
      <c r="AW15" s="81"/>
      <c r="AX15" s="81"/>
      <c r="AY15" s="81"/>
      <c r="AZ15" s="81"/>
      <c r="BA15">
        <v>1</v>
      </c>
      <c r="BB15" s="80" t="str">
        <f>REPLACE(INDEX(GroupVertices[Group],MATCH(Edges[[#This Row],[Vertex 1]],GroupVertices[Vertex],0)),1,1,"")</f>
        <v>2</v>
      </c>
      <c r="BC15" s="80" t="str">
        <f>REPLACE(INDEX(GroupVertices[Group],MATCH(Edges[[#This Row],[Vertex 2]],GroupVertices[Vertex],0)),1,1,"")</f>
        <v>2</v>
      </c>
      <c r="BD15" s="48">
        <v>1</v>
      </c>
      <c r="BE15" s="49">
        <v>3.0303030303030303</v>
      </c>
      <c r="BF15" s="48">
        <v>0</v>
      </c>
      <c r="BG15" s="49">
        <v>0</v>
      </c>
      <c r="BH15" s="48">
        <v>0</v>
      </c>
      <c r="BI15" s="49">
        <v>0</v>
      </c>
      <c r="BJ15" s="48">
        <v>32</v>
      </c>
      <c r="BK15" s="49">
        <v>96.96969696969697</v>
      </c>
      <c r="BL15" s="48">
        <v>33</v>
      </c>
    </row>
    <row r="16" spans="1:64" ht="15">
      <c r="A16" s="66" t="s">
        <v>256</v>
      </c>
      <c r="B16" s="66" t="s">
        <v>316</v>
      </c>
      <c r="C16" s="67" t="s">
        <v>1552</v>
      </c>
      <c r="D16" s="68">
        <v>3</v>
      </c>
      <c r="E16" s="69" t="s">
        <v>132</v>
      </c>
      <c r="F16" s="70">
        <v>32</v>
      </c>
      <c r="G16" s="67"/>
      <c r="H16" s="71"/>
      <c r="I16" s="72"/>
      <c r="J16" s="72"/>
      <c r="K16" s="34" t="s">
        <v>65</v>
      </c>
      <c r="L16" s="79">
        <v>16</v>
      </c>
      <c r="M16" s="79"/>
      <c r="N16" s="74"/>
      <c r="O16" s="81" t="s">
        <v>322</v>
      </c>
      <c r="P16" s="83">
        <v>43500.4375</v>
      </c>
      <c r="Q16" s="81" t="s">
        <v>326</v>
      </c>
      <c r="R16" s="81"/>
      <c r="S16" s="81"/>
      <c r="T16" s="81" t="s">
        <v>364</v>
      </c>
      <c r="U16" s="81"/>
      <c r="V16" s="85" t="s">
        <v>392</v>
      </c>
      <c r="W16" s="83">
        <v>43500.4375</v>
      </c>
      <c r="X16" s="85" t="s">
        <v>455</v>
      </c>
      <c r="Y16" s="81"/>
      <c r="Z16" s="81"/>
      <c r="AA16" s="87" t="s">
        <v>528</v>
      </c>
      <c r="AB16" s="81"/>
      <c r="AC16" s="81" t="b">
        <v>0</v>
      </c>
      <c r="AD16" s="81">
        <v>0</v>
      </c>
      <c r="AE16" s="87" t="s">
        <v>594</v>
      </c>
      <c r="AF16" s="81" t="b">
        <v>0</v>
      </c>
      <c r="AG16" s="81" t="s">
        <v>598</v>
      </c>
      <c r="AH16" s="81"/>
      <c r="AI16" s="87" t="s">
        <v>594</v>
      </c>
      <c r="AJ16" s="81" t="b">
        <v>0</v>
      </c>
      <c r="AK16" s="81">
        <v>55</v>
      </c>
      <c r="AL16" s="87" t="s">
        <v>591</v>
      </c>
      <c r="AM16" s="81" t="s">
        <v>604</v>
      </c>
      <c r="AN16" s="81" t="b">
        <v>0</v>
      </c>
      <c r="AO16" s="87" t="s">
        <v>591</v>
      </c>
      <c r="AP16" s="81" t="s">
        <v>213</v>
      </c>
      <c r="AQ16" s="81">
        <v>0</v>
      </c>
      <c r="AR16" s="81">
        <v>0</v>
      </c>
      <c r="AS16" s="81"/>
      <c r="AT16" s="81"/>
      <c r="AU16" s="81"/>
      <c r="AV16" s="81"/>
      <c r="AW16" s="81"/>
      <c r="AX16" s="81"/>
      <c r="AY16" s="81"/>
      <c r="AZ16" s="81"/>
      <c r="BA16">
        <v>1</v>
      </c>
      <c r="BB16" s="80" t="str">
        <f>REPLACE(INDEX(GroupVertices[Group],MATCH(Edges[[#This Row],[Vertex 1]],GroupVertices[Vertex],0)),1,1,"")</f>
        <v>2</v>
      </c>
      <c r="BC16" s="80" t="str">
        <f>REPLACE(INDEX(GroupVertices[Group],MATCH(Edges[[#This Row],[Vertex 2]],GroupVertices[Vertex],0)),1,1,"")</f>
        <v>3</v>
      </c>
      <c r="BD16" s="48"/>
      <c r="BE16" s="49"/>
      <c r="BF16" s="48"/>
      <c r="BG16" s="49"/>
      <c r="BH16" s="48"/>
      <c r="BI16" s="49"/>
      <c r="BJ16" s="48"/>
      <c r="BK16" s="49"/>
      <c r="BL16" s="48"/>
    </row>
    <row r="17" spans="1:64" ht="15">
      <c r="A17" s="66" t="s">
        <v>256</v>
      </c>
      <c r="B17" s="66" t="s">
        <v>318</v>
      </c>
      <c r="C17" s="67" t="s">
        <v>1552</v>
      </c>
      <c r="D17" s="68">
        <v>3</v>
      </c>
      <c r="E17" s="69" t="s">
        <v>132</v>
      </c>
      <c r="F17" s="70">
        <v>32</v>
      </c>
      <c r="G17" s="67"/>
      <c r="H17" s="71"/>
      <c r="I17" s="72"/>
      <c r="J17" s="72"/>
      <c r="K17" s="34" t="s">
        <v>65</v>
      </c>
      <c r="L17" s="79">
        <v>17</v>
      </c>
      <c r="M17" s="79"/>
      <c r="N17" s="74"/>
      <c r="O17" s="81" t="s">
        <v>321</v>
      </c>
      <c r="P17" s="83">
        <v>43500.4375</v>
      </c>
      <c r="Q17" s="81" t="s">
        <v>326</v>
      </c>
      <c r="R17" s="81"/>
      <c r="S17" s="81"/>
      <c r="T17" s="81" t="s">
        <v>364</v>
      </c>
      <c r="U17" s="81"/>
      <c r="V17" s="85" t="s">
        <v>392</v>
      </c>
      <c r="W17" s="83">
        <v>43500.4375</v>
      </c>
      <c r="X17" s="85" t="s">
        <v>455</v>
      </c>
      <c r="Y17" s="81"/>
      <c r="Z17" s="81"/>
      <c r="AA17" s="87" t="s">
        <v>528</v>
      </c>
      <c r="AB17" s="81"/>
      <c r="AC17" s="81" t="b">
        <v>0</v>
      </c>
      <c r="AD17" s="81">
        <v>0</v>
      </c>
      <c r="AE17" s="87" t="s">
        <v>594</v>
      </c>
      <c r="AF17" s="81" t="b">
        <v>0</v>
      </c>
      <c r="AG17" s="81" t="s">
        <v>598</v>
      </c>
      <c r="AH17" s="81"/>
      <c r="AI17" s="87" t="s">
        <v>594</v>
      </c>
      <c r="AJ17" s="81" t="b">
        <v>0</v>
      </c>
      <c r="AK17" s="81">
        <v>55</v>
      </c>
      <c r="AL17" s="87" t="s">
        <v>591</v>
      </c>
      <c r="AM17" s="81" t="s">
        <v>604</v>
      </c>
      <c r="AN17" s="81" t="b">
        <v>0</v>
      </c>
      <c r="AO17" s="87" t="s">
        <v>591</v>
      </c>
      <c r="AP17" s="81" t="s">
        <v>213</v>
      </c>
      <c r="AQ17" s="81">
        <v>0</v>
      </c>
      <c r="AR17" s="81">
        <v>0</v>
      </c>
      <c r="AS17" s="81"/>
      <c r="AT17" s="81"/>
      <c r="AU17" s="81"/>
      <c r="AV17" s="81"/>
      <c r="AW17" s="81"/>
      <c r="AX17" s="81"/>
      <c r="AY17" s="81"/>
      <c r="AZ17" s="81"/>
      <c r="BA17">
        <v>1</v>
      </c>
      <c r="BB17" s="80" t="str">
        <f>REPLACE(INDEX(GroupVertices[Group],MATCH(Edges[[#This Row],[Vertex 1]],GroupVertices[Vertex],0)),1,1,"")</f>
        <v>2</v>
      </c>
      <c r="BC17" s="80" t="str">
        <f>REPLACE(INDEX(GroupVertices[Group],MATCH(Edges[[#This Row],[Vertex 2]],GroupVertices[Vertex],0)),1,1,"")</f>
        <v>2</v>
      </c>
      <c r="BD17" s="48">
        <v>1</v>
      </c>
      <c r="BE17" s="49">
        <v>3.0303030303030303</v>
      </c>
      <c r="BF17" s="48">
        <v>0</v>
      </c>
      <c r="BG17" s="49">
        <v>0</v>
      </c>
      <c r="BH17" s="48">
        <v>0</v>
      </c>
      <c r="BI17" s="49">
        <v>0</v>
      </c>
      <c r="BJ17" s="48">
        <v>32</v>
      </c>
      <c r="BK17" s="49">
        <v>96.96969696969697</v>
      </c>
      <c r="BL17" s="48">
        <v>33</v>
      </c>
    </row>
    <row r="18" spans="1:64" ht="15">
      <c r="A18" s="66" t="s">
        <v>257</v>
      </c>
      <c r="B18" s="66" t="s">
        <v>258</v>
      </c>
      <c r="C18" s="67" t="s">
        <v>1552</v>
      </c>
      <c r="D18" s="68">
        <v>3</v>
      </c>
      <c r="E18" s="69" t="s">
        <v>132</v>
      </c>
      <c r="F18" s="70">
        <v>32</v>
      </c>
      <c r="G18" s="67"/>
      <c r="H18" s="71"/>
      <c r="I18" s="72"/>
      <c r="J18" s="72"/>
      <c r="K18" s="34" t="s">
        <v>65</v>
      </c>
      <c r="L18" s="79">
        <v>18</v>
      </c>
      <c r="M18" s="79"/>
      <c r="N18" s="74"/>
      <c r="O18" s="81" t="s">
        <v>322</v>
      </c>
      <c r="P18" s="83">
        <v>43500.58850694444</v>
      </c>
      <c r="Q18" s="81" t="s">
        <v>327</v>
      </c>
      <c r="R18" s="81"/>
      <c r="S18" s="81"/>
      <c r="T18" s="81"/>
      <c r="U18" s="81"/>
      <c r="V18" s="85" t="s">
        <v>393</v>
      </c>
      <c r="W18" s="83">
        <v>43500.58850694444</v>
      </c>
      <c r="X18" s="85" t="s">
        <v>456</v>
      </c>
      <c r="Y18" s="81"/>
      <c r="Z18" s="81"/>
      <c r="AA18" s="87" t="s">
        <v>529</v>
      </c>
      <c r="AB18" s="81"/>
      <c r="AC18" s="81" t="b">
        <v>0</v>
      </c>
      <c r="AD18" s="81">
        <v>0</v>
      </c>
      <c r="AE18" s="87" t="s">
        <v>594</v>
      </c>
      <c r="AF18" s="81" t="b">
        <v>0</v>
      </c>
      <c r="AG18" s="81" t="s">
        <v>598</v>
      </c>
      <c r="AH18" s="81"/>
      <c r="AI18" s="87" t="s">
        <v>594</v>
      </c>
      <c r="AJ18" s="81" t="b">
        <v>0</v>
      </c>
      <c r="AK18" s="81">
        <v>2</v>
      </c>
      <c r="AL18" s="87" t="s">
        <v>530</v>
      </c>
      <c r="AM18" s="81" t="s">
        <v>606</v>
      </c>
      <c r="AN18" s="81" t="b">
        <v>0</v>
      </c>
      <c r="AO18" s="87" t="s">
        <v>530</v>
      </c>
      <c r="AP18" s="81" t="s">
        <v>213</v>
      </c>
      <c r="AQ18" s="81">
        <v>0</v>
      </c>
      <c r="AR18" s="81">
        <v>0</v>
      </c>
      <c r="AS18" s="81"/>
      <c r="AT18" s="81"/>
      <c r="AU18" s="81"/>
      <c r="AV18" s="81"/>
      <c r="AW18" s="81"/>
      <c r="AX18" s="81"/>
      <c r="AY18" s="81"/>
      <c r="AZ18" s="81"/>
      <c r="BA18">
        <v>1</v>
      </c>
      <c r="BB18" s="80" t="str">
        <f>REPLACE(INDEX(GroupVertices[Group],MATCH(Edges[[#This Row],[Vertex 1]],GroupVertices[Vertex],0)),1,1,"")</f>
        <v>6</v>
      </c>
      <c r="BC18" s="80" t="str">
        <f>REPLACE(INDEX(GroupVertices[Group],MATCH(Edges[[#This Row],[Vertex 2]],GroupVertices[Vertex],0)),1,1,"")</f>
        <v>6</v>
      </c>
      <c r="BD18" s="48">
        <v>0</v>
      </c>
      <c r="BE18" s="49">
        <v>0</v>
      </c>
      <c r="BF18" s="48">
        <v>1</v>
      </c>
      <c r="BG18" s="49">
        <v>3.225806451612903</v>
      </c>
      <c r="BH18" s="48">
        <v>0</v>
      </c>
      <c r="BI18" s="49">
        <v>0</v>
      </c>
      <c r="BJ18" s="48">
        <v>30</v>
      </c>
      <c r="BK18" s="49">
        <v>96.7741935483871</v>
      </c>
      <c r="BL18" s="48">
        <v>31</v>
      </c>
    </row>
    <row r="19" spans="1:64" ht="15">
      <c r="A19" s="66" t="s">
        <v>258</v>
      </c>
      <c r="B19" s="66" t="s">
        <v>258</v>
      </c>
      <c r="C19" s="67" t="s">
        <v>1552</v>
      </c>
      <c r="D19" s="68">
        <v>3</v>
      </c>
      <c r="E19" s="69" t="s">
        <v>132</v>
      </c>
      <c r="F19" s="70">
        <v>32</v>
      </c>
      <c r="G19" s="67"/>
      <c r="H19" s="71"/>
      <c r="I19" s="72"/>
      <c r="J19" s="72"/>
      <c r="K19" s="34" t="s">
        <v>65</v>
      </c>
      <c r="L19" s="79">
        <v>19</v>
      </c>
      <c r="M19" s="79"/>
      <c r="N19" s="74"/>
      <c r="O19" s="81" t="s">
        <v>213</v>
      </c>
      <c r="P19" s="83">
        <v>43500.583333333336</v>
      </c>
      <c r="Q19" s="81" t="s">
        <v>327</v>
      </c>
      <c r="R19" s="85" t="s">
        <v>347</v>
      </c>
      <c r="S19" s="81" t="s">
        <v>356</v>
      </c>
      <c r="T19" s="81" t="s">
        <v>363</v>
      </c>
      <c r="U19" s="85" t="s">
        <v>377</v>
      </c>
      <c r="V19" s="85" t="s">
        <v>377</v>
      </c>
      <c r="W19" s="83">
        <v>43500.583333333336</v>
      </c>
      <c r="X19" s="85" t="s">
        <v>457</v>
      </c>
      <c r="Y19" s="81"/>
      <c r="Z19" s="81"/>
      <c r="AA19" s="87" t="s">
        <v>530</v>
      </c>
      <c r="AB19" s="81"/>
      <c r="AC19" s="81" t="b">
        <v>0</v>
      </c>
      <c r="AD19" s="81">
        <v>3</v>
      </c>
      <c r="AE19" s="87" t="s">
        <v>594</v>
      </c>
      <c r="AF19" s="81" t="b">
        <v>0</v>
      </c>
      <c r="AG19" s="81" t="s">
        <v>598</v>
      </c>
      <c r="AH19" s="81"/>
      <c r="AI19" s="87" t="s">
        <v>594</v>
      </c>
      <c r="AJ19" s="81" t="b">
        <v>0</v>
      </c>
      <c r="AK19" s="81">
        <v>2</v>
      </c>
      <c r="AL19" s="87" t="s">
        <v>594</v>
      </c>
      <c r="AM19" s="81" t="s">
        <v>606</v>
      </c>
      <c r="AN19" s="81" t="b">
        <v>0</v>
      </c>
      <c r="AO19" s="87" t="s">
        <v>530</v>
      </c>
      <c r="AP19" s="81" t="s">
        <v>213</v>
      </c>
      <c r="AQ19" s="81">
        <v>0</v>
      </c>
      <c r="AR19" s="81">
        <v>0</v>
      </c>
      <c r="AS19" s="81"/>
      <c r="AT19" s="81"/>
      <c r="AU19" s="81"/>
      <c r="AV19" s="81"/>
      <c r="AW19" s="81"/>
      <c r="AX19" s="81"/>
      <c r="AY19" s="81"/>
      <c r="AZ19" s="81"/>
      <c r="BA19">
        <v>1</v>
      </c>
      <c r="BB19" s="80" t="str">
        <f>REPLACE(INDEX(GroupVertices[Group],MATCH(Edges[[#This Row],[Vertex 1]],GroupVertices[Vertex],0)),1,1,"")</f>
        <v>6</v>
      </c>
      <c r="BC19" s="80" t="str">
        <f>REPLACE(INDEX(GroupVertices[Group],MATCH(Edges[[#This Row],[Vertex 2]],GroupVertices[Vertex],0)),1,1,"")</f>
        <v>6</v>
      </c>
      <c r="BD19" s="48">
        <v>0</v>
      </c>
      <c r="BE19" s="49">
        <v>0</v>
      </c>
      <c r="BF19" s="48">
        <v>1</v>
      </c>
      <c r="BG19" s="49">
        <v>3.225806451612903</v>
      </c>
      <c r="BH19" s="48">
        <v>0</v>
      </c>
      <c r="BI19" s="49">
        <v>0</v>
      </c>
      <c r="BJ19" s="48">
        <v>30</v>
      </c>
      <c r="BK19" s="49">
        <v>96.7741935483871</v>
      </c>
      <c r="BL19" s="48">
        <v>31</v>
      </c>
    </row>
    <row r="20" spans="1:64" ht="15">
      <c r="A20" s="66" t="s">
        <v>259</v>
      </c>
      <c r="B20" s="66" t="s">
        <v>258</v>
      </c>
      <c r="C20" s="67" t="s">
        <v>1552</v>
      </c>
      <c r="D20" s="68">
        <v>3</v>
      </c>
      <c r="E20" s="69" t="s">
        <v>132</v>
      </c>
      <c r="F20" s="70">
        <v>32</v>
      </c>
      <c r="G20" s="67"/>
      <c r="H20" s="71"/>
      <c r="I20" s="72"/>
      <c r="J20" s="72"/>
      <c r="K20" s="34" t="s">
        <v>65</v>
      </c>
      <c r="L20" s="79">
        <v>20</v>
      </c>
      <c r="M20" s="79"/>
      <c r="N20" s="74"/>
      <c r="O20" s="81" t="s">
        <v>322</v>
      </c>
      <c r="P20" s="83">
        <v>43500.594618055555</v>
      </c>
      <c r="Q20" s="81" t="s">
        <v>327</v>
      </c>
      <c r="R20" s="81"/>
      <c r="S20" s="81"/>
      <c r="T20" s="81"/>
      <c r="U20" s="81"/>
      <c r="V20" s="85" t="s">
        <v>394</v>
      </c>
      <c r="W20" s="83">
        <v>43500.594618055555</v>
      </c>
      <c r="X20" s="85" t="s">
        <v>458</v>
      </c>
      <c r="Y20" s="81"/>
      <c r="Z20" s="81"/>
      <c r="AA20" s="87" t="s">
        <v>531</v>
      </c>
      <c r="AB20" s="81"/>
      <c r="AC20" s="81" t="b">
        <v>0</v>
      </c>
      <c r="AD20" s="81">
        <v>0</v>
      </c>
      <c r="AE20" s="87" t="s">
        <v>594</v>
      </c>
      <c r="AF20" s="81" t="b">
        <v>0</v>
      </c>
      <c r="AG20" s="81" t="s">
        <v>598</v>
      </c>
      <c r="AH20" s="81"/>
      <c r="AI20" s="87" t="s">
        <v>594</v>
      </c>
      <c r="AJ20" s="81" t="b">
        <v>0</v>
      </c>
      <c r="AK20" s="81">
        <v>2</v>
      </c>
      <c r="AL20" s="87" t="s">
        <v>530</v>
      </c>
      <c r="AM20" s="81" t="s">
        <v>604</v>
      </c>
      <c r="AN20" s="81" t="b">
        <v>0</v>
      </c>
      <c r="AO20" s="87" t="s">
        <v>530</v>
      </c>
      <c r="AP20" s="81" t="s">
        <v>213</v>
      </c>
      <c r="AQ20" s="81">
        <v>0</v>
      </c>
      <c r="AR20" s="81">
        <v>0</v>
      </c>
      <c r="AS20" s="81"/>
      <c r="AT20" s="81"/>
      <c r="AU20" s="81"/>
      <c r="AV20" s="81"/>
      <c r="AW20" s="81"/>
      <c r="AX20" s="81"/>
      <c r="AY20" s="81"/>
      <c r="AZ20" s="81"/>
      <c r="BA20">
        <v>1</v>
      </c>
      <c r="BB20" s="80" t="str">
        <f>REPLACE(INDEX(GroupVertices[Group],MATCH(Edges[[#This Row],[Vertex 1]],GroupVertices[Vertex],0)),1,1,"")</f>
        <v>6</v>
      </c>
      <c r="BC20" s="80" t="str">
        <f>REPLACE(INDEX(GroupVertices[Group],MATCH(Edges[[#This Row],[Vertex 2]],GroupVertices[Vertex],0)),1,1,"")</f>
        <v>6</v>
      </c>
      <c r="BD20" s="48">
        <v>0</v>
      </c>
      <c r="BE20" s="49">
        <v>0</v>
      </c>
      <c r="BF20" s="48">
        <v>1</v>
      </c>
      <c r="BG20" s="49">
        <v>3.225806451612903</v>
      </c>
      <c r="BH20" s="48">
        <v>0</v>
      </c>
      <c r="BI20" s="49">
        <v>0</v>
      </c>
      <c r="BJ20" s="48">
        <v>30</v>
      </c>
      <c r="BK20" s="49">
        <v>96.7741935483871</v>
      </c>
      <c r="BL20" s="48">
        <v>31</v>
      </c>
    </row>
    <row r="21" spans="1:64" ht="15">
      <c r="A21" s="66" t="s">
        <v>260</v>
      </c>
      <c r="B21" s="66" t="s">
        <v>261</v>
      </c>
      <c r="C21" s="67" t="s">
        <v>1552</v>
      </c>
      <c r="D21" s="68">
        <v>3</v>
      </c>
      <c r="E21" s="69" t="s">
        <v>132</v>
      </c>
      <c r="F21" s="70">
        <v>32</v>
      </c>
      <c r="G21" s="67"/>
      <c r="H21" s="71"/>
      <c r="I21" s="72"/>
      <c r="J21" s="72"/>
      <c r="K21" s="34" t="s">
        <v>65</v>
      </c>
      <c r="L21" s="79">
        <v>21</v>
      </c>
      <c r="M21" s="79"/>
      <c r="N21" s="74"/>
      <c r="O21" s="81" t="s">
        <v>322</v>
      </c>
      <c r="P21" s="83">
        <v>43500.95949074074</v>
      </c>
      <c r="Q21" s="81" t="s">
        <v>328</v>
      </c>
      <c r="R21" s="81"/>
      <c r="S21" s="81"/>
      <c r="T21" s="81" t="s">
        <v>363</v>
      </c>
      <c r="U21" s="81"/>
      <c r="V21" s="85" t="s">
        <v>395</v>
      </c>
      <c r="W21" s="83">
        <v>43500.95949074074</v>
      </c>
      <c r="X21" s="85" t="s">
        <v>459</v>
      </c>
      <c r="Y21" s="81"/>
      <c r="Z21" s="81"/>
      <c r="AA21" s="87" t="s">
        <v>532</v>
      </c>
      <c r="AB21" s="81"/>
      <c r="AC21" s="81" t="b">
        <v>0</v>
      </c>
      <c r="AD21" s="81">
        <v>0</v>
      </c>
      <c r="AE21" s="87" t="s">
        <v>594</v>
      </c>
      <c r="AF21" s="81" t="b">
        <v>0</v>
      </c>
      <c r="AG21" s="81" t="s">
        <v>598</v>
      </c>
      <c r="AH21" s="81"/>
      <c r="AI21" s="87" t="s">
        <v>594</v>
      </c>
      <c r="AJ21" s="81" t="b">
        <v>0</v>
      </c>
      <c r="AK21" s="81">
        <v>2</v>
      </c>
      <c r="AL21" s="87" t="s">
        <v>533</v>
      </c>
      <c r="AM21" s="81" t="s">
        <v>604</v>
      </c>
      <c r="AN21" s="81" t="b">
        <v>0</v>
      </c>
      <c r="AO21" s="87" t="s">
        <v>533</v>
      </c>
      <c r="AP21" s="81" t="s">
        <v>213</v>
      </c>
      <c r="AQ21" s="81">
        <v>0</v>
      </c>
      <c r="AR21" s="81">
        <v>0</v>
      </c>
      <c r="AS21" s="81"/>
      <c r="AT21" s="81"/>
      <c r="AU21" s="81"/>
      <c r="AV21" s="81"/>
      <c r="AW21" s="81"/>
      <c r="AX21" s="81"/>
      <c r="AY21" s="81"/>
      <c r="AZ21" s="81"/>
      <c r="BA21">
        <v>1</v>
      </c>
      <c r="BB21" s="80" t="str">
        <f>REPLACE(INDEX(GroupVertices[Group],MATCH(Edges[[#This Row],[Vertex 1]],GroupVertices[Vertex],0)),1,1,"")</f>
        <v>3</v>
      </c>
      <c r="BC21" s="80" t="str">
        <f>REPLACE(INDEX(GroupVertices[Group],MATCH(Edges[[#This Row],[Vertex 2]],GroupVertices[Vertex],0)),1,1,"")</f>
        <v>3</v>
      </c>
      <c r="BD21" s="48"/>
      <c r="BE21" s="49"/>
      <c r="BF21" s="48"/>
      <c r="BG21" s="49"/>
      <c r="BH21" s="48"/>
      <c r="BI21" s="49"/>
      <c r="BJ21" s="48"/>
      <c r="BK21" s="49"/>
      <c r="BL21" s="48"/>
    </row>
    <row r="22" spans="1:64" ht="15">
      <c r="A22" s="66" t="s">
        <v>260</v>
      </c>
      <c r="B22" s="66" t="s">
        <v>316</v>
      </c>
      <c r="C22" s="67" t="s">
        <v>1552</v>
      </c>
      <c r="D22" s="68">
        <v>3</v>
      </c>
      <c r="E22" s="69" t="s">
        <v>132</v>
      </c>
      <c r="F22" s="70">
        <v>32</v>
      </c>
      <c r="G22" s="67"/>
      <c r="H22" s="71"/>
      <c r="I22" s="72"/>
      <c r="J22" s="72"/>
      <c r="K22" s="34" t="s">
        <v>65</v>
      </c>
      <c r="L22" s="79">
        <v>22</v>
      </c>
      <c r="M22" s="79"/>
      <c r="N22" s="74"/>
      <c r="O22" s="81" t="s">
        <v>321</v>
      </c>
      <c r="P22" s="83">
        <v>43500.95949074074</v>
      </c>
      <c r="Q22" s="81" t="s">
        <v>328</v>
      </c>
      <c r="R22" s="81"/>
      <c r="S22" s="81"/>
      <c r="T22" s="81" t="s">
        <v>363</v>
      </c>
      <c r="U22" s="81"/>
      <c r="V22" s="85" t="s">
        <v>395</v>
      </c>
      <c r="W22" s="83">
        <v>43500.95949074074</v>
      </c>
      <c r="X22" s="85" t="s">
        <v>459</v>
      </c>
      <c r="Y22" s="81"/>
      <c r="Z22" s="81"/>
      <c r="AA22" s="87" t="s">
        <v>532</v>
      </c>
      <c r="AB22" s="81"/>
      <c r="AC22" s="81" t="b">
        <v>0</v>
      </c>
      <c r="AD22" s="81">
        <v>0</v>
      </c>
      <c r="AE22" s="87" t="s">
        <v>594</v>
      </c>
      <c r="AF22" s="81" t="b">
        <v>0</v>
      </c>
      <c r="AG22" s="81" t="s">
        <v>598</v>
      </c>
      <c r="AH22" s="81"/>
      <c r="AI22" s="87" t="s">
        <v>594</v>
      </c>
      <c r="AJ22" s="81" t="b">
        <v>0</v>
      </c>
      <c r="AK22" s="81">
        <v>2</v>
      </c>
      <c r="AL22" s="87" t="s">
        <v>533</v>
      </c>
      <c r="AM22" s="81" t="s">
        <v>604</v>
      </c>
      <c r="AN22" s="81" t="b">
        <v>0</v>
      </c>
      <c r="AO22" s="87" t="s">
        <v>533</v>
      </c>
      <c r="AP22" s="81" t="s">
        <v>213</v>
      </c>
      <c r="AQ22" s="81">
        <v>0</v>
      </c>
      <c r="AR22" s="81">
        <v>0</v>
      </c>
      <c r="AS22" s="81"/>
      <c r="AT22" s="81"/>
      <c r="AU22" s="81"/>
      <c r="AV22" s="81"/>
      <c r="AW22" s="81"/>
      <c r="AX22" s="81"/>
      <c r="AY22" s="81"/>
      <c r="AZ22" s="81"/>
      <c r="BA22">
        <v>1</v>
      </c>
      <c r="BB22" s="80" t="str">
        <f>REPLACE(INDEX(GroupVertices[Group],MATCH(Edges[[#This Row],[Vertex 1]],GroupVertices[Vertex],0)),1,1,"")</f>
        <v>3</v>
      </c>
      <c r="BC22" s="80" t="str">
        <f>REPLACE(INDEX(GroupVertices[Group],MATCH(Edges[[#This Row],[Vertex 2]],GroupVertices[Vertex],0)),1,1,"")</f>
        <v>3</v>
      </c>
      <c r="BD22" s="48"/>
      <c r="BE22" s="49"/>
      <c r="BF22" s="48"/>
      <c r="BG22" s="49"/>
      <c r="BH22" s="48"/>
      <c r="BI22" s="49"/>
      <c r="BJ22" s="48"/>
      <c r="BK22" s="49"/>
      <c r="BL22" s="48"/>
    </row>
    <row r="23" spans="1:64" ht="15">
      <c r="A23" s="66" t="s">
        <v>260</v>
      </c>
      <c r="B23" s="66" t="s">
        <v>261</v>
      </c>
      <c r="C23" s="67" t="s">
        <v>1552</v>
      </c>
      <c r="D23" s="68">
        <v>3</v>
      </c>
      <c r="E23" s="69" t="s">
        <v>132</v>
      </c>
      <c r="F23" s="70">
        <v>32</v>
      </c>
      <c r="G23" s="67"/>
      <c r="H23" s="71"/>
      <c r="I23" s="72"/>
      <c r="J23" s="72"/>
      <c r="K23" s="34" t="s">
        <v>65</v>
      </c>
      <c r="L23" s="79">
        <v>23</v>
      </c>
      <c r="M23" s="79"/>
      <c r="N23" s="74"/>
      <c r="O23" s="81" t="s">
        <v>323</v>
      </c>
      <c r="P23" s="83">
        <v>43500.95949074074</v>
      </c>
      <c r="Q23" s="81" t="s">
        <v>328</v>
      </c>
      <c r="R23" s="81"/>
      <c r="S23" s="81"/>
      <c r="T23" s="81" t="s">
        <v>363</v>
      </c>
      <c r="U23" s="81"/>
      <c r="V23" s="85" t="s">
        <v>395</v>
      </c>
      <c r="W23" s="83">
        <v>43500.95949074074</v>
      </c>
      <c r="X23" s="85" t="s">
        <v>459</v>
      </c>
      <c r="Y23" s="81"/>
      <c r="Z23" s="81"/>
      <c r="AA23" s="87" t="s">
        <v>532</v>
      </c>
      <c r="AB23" s="81"/>
      <c r="AC23" s="81" t="b">
        <v>0</v>
      </c>
      <c r="AD23" s="81">
        <v>0</v>
      </c>
      <c r="AE23" s="87" t="s">
        <v>594</v>
      </c>
      <c r="AF23" s="81" t="b">
        <v>0</v>
      </c>
      <c r="AG23" s="81" t="s">
        <v>598</v>
      </c>
      <c r="AH23" s="81"/>
      <c r="AI23" s="87" t="s">
        <v>594</v>
      </c>
      <c r="AJ23" s="81" t="b">
        <v>0</v>
      </c>
      <c r="AK23" s="81">
        <v>2</v>
      </c>
      <c r="AL23" s="87" t="s">
        <v>533</v>
      </c>
      <c r="AM23" s="81" t="s">
        <v>604</v>
      </c>
      <c r="AN23" s="81" t="b">
        <v>0</v>
      </c>
      <c r="AO23" s="87" t="s">
        <v>533</v>
      </c>
      <c r="AP23" s="81" t="s">
        <v>213</v>
      </c>
      <c r="AQ23" s="81">
        <v>0</v>
      </c>
      <c r="AR23" s="81">
        <v>0</v>
      </c>
      <c r="AS23" s="81"/>
      <c r="AT23" s="81"/>
      <c r="AU23" s="81"/>
      <c r="AV23" s="81"/>
      <c r="AW23" s="81"/>
      <c r="AX23" s="81"/>
      <c r="AY23" s="81"/>
      <c r="AZ23" s="81"/>
      <c r="BA23">
        <v>1</v>
      </c>
      <c r="BB23" s="80" t="str">
        <f>REPLACE(INDEX(GroupVertices[Group],MATCH(Edges[[#This Row],[Vertex 1]],GroupVertices[Vertex],0)),1,1,"")</f>
        <v>3</v>
      </c>
      <c r="BC23" s="80" t="str">
        <f>REPLACE(INDEX(GroupVertices[Group],MATCH(Edges[[#This Row],[Vertex 2]],GroupVertices[Vertex],0)),1,1,"")</f>
        <v>3</v>
      </c>
      <c r="BD23" s="48">
        <v>3</v>
      </c>
      <c r="BE23" s="49">
        <v>8.823529411764707</v>
      </c>
      <c r="BF23" s="48">
        <v>1</v>
      </c>
      <c r="BG23" s="49">
        <v>2.9411764705882355</v>
      </c>
      <c r="BH23" s="48">
        <v>0</v>
      </c>
      <c r="BI23" s="49">
        <v>0</v>
      </c>
      <c r="BJ23" s="48">
        <v>30</v>
      </c>
      <c r="BK23" s="49">
        <v>88.23529411764706</v>
      </c>
      <c r="BL23" s="48">
        <v>34</v>
      </c>
    </row>
    <row r="24" spans="1:64" ht="15">
      <c r="A24" s="66" t="s">
        <v>261</v>
      </c>
      <c r="B24" s="66" t="s">
        <v>316</v>
      </c>
      <c r="C24" s="67" t="s">
        <v>1552</v>
      </c>
      <c r="D24" s="68">
        <v>3</v>
      </c>
      <c r="E24" s="69" t="s">
        <v>132</v>
      </c>
      <c r="F24" s="70">
        <v>32</v>
      </c>
      <c r="G24" s="67"/>
      <c r="H24" s="71"/>
      <c r="I24" s="72"/>
      <c r="J24" s="72"/>
      <c r="K24" s="34" t="s">
        <v>65</v>
      </c>
      <c r="L24" s="79">
        <v>24</v>
      </c>
      <c r="M24" s="79"/>
      <c r="N24" s="74"/>
      <c r="O24" s="81" t="s">
        <v>321</v>
      </c>
      <c r="P24" s="83">
        <v>43500.913298611114</v>
      </c>
      <c r="Q24" s="81" t="s">
        <v>328</v>
      </c>
      <c r="R24" s="85" t="s">
        <v>347</v>
      </c>
      <c r="S24" s="81" t="s">
        <v>356</v>
      </c>
      <c r="T24" s="81" t="s">
        <v>363</v>
      </c>
      <c r="U24" s="81"/>
      <c r="V24" s="85" t="s">
        <v>396</v>
      </c>
      <c r="W24" s="83">
        <v>43500.913298611114</v>
      </c>
      <c r="X24" s="85" t="s">
        <v>460</v>
      </c>
      <c r="Y24" s="81"/>
      <c r="Z24" s="81"/>
      <c r="AA24" s="87" t="s">
        <v>533</v>
      </c>
      <c r="AB24" s="81"/>
      <c r="AC24" s="81" t="b">
        <v>0</v>
      </c>
      <c r="AD24" s="81">
        <v>2</v>
      </c>
      <c r="AE24" s="87" t="s">
        <v>595</v>
      </c>
      <c r="AF24" s="81" t="b">
        <v>0</v>
      </c>
      <c r="AG24" s="81" t="s">
        <v>598</v>
      </c>
      <c r="AH24" s="81"/>
      <c r="AI24" s="87" t="s">
        <v>594</v>
      </c>
      <c r="AJ24" s="81" t="b">
        <v>0</v>
      </c>
      <c r="AK24" s="81">
        <v>2</v>
      </c>
      <c r="AL24" s="87" t="s">
        <v>594</v>
      </c>
      <c r="AM24" s="81" t="s">
        <v>607</v>
      </c>
      <c r="AN24" s="81" t="b">
        <v>0</v>
      </c>
      <c r="AO24" s="87" t="s">
        <v>533</v>
      </c>
      <c r="AP24" s="81" t="s">
        <v>213</v>
      </c>
      <c r="AQ24" s="81">
        <v>0</v>
      </c>
      <c r="AR24" s="81">
        <v>0</v>
      </c>
      <c r="AS24" s="81"/>
      <c r="AT24" s="81"/>
      <c r="AU24" s="81"/>
      <c r="AV24" s="81"/>
      <c r="AW24" s="81"/>
      <c r="AX24" s="81"/>
      <c r="AY24" s="81"/>
      <c r="AZ24" s="81"/>
      <c r="BA24">
        <v>1</v>
      </c>
      <c r="BB24" s="80" t="str">
        <f>REPLACE(INDEX(GroupVertices[Group],MATCH(Edges[[#This Row],[Vertex 1]],GroupVertices[Vertex],0)),1,1,"")</f>
        <v>3</v>
      </c>
      <c r="BC24" s="80" t="str">
        <f>REPLACE(INDEX(GroupVertices[Group],MATCH(Edges[[#This Row],[Vertex 2]],GroupVertices[Vertex],0)),1,1,"")</f>
        <v>3</v>
      </c>
      <c r="BD24" s="48">
        <v>3</v>
      </c>
      <c r="BE24" s="49">
        <v>8.823529411764707</v>
      </c>
      <c r="BF24" s="48">
        <v>1</v>
      </c>
      <c r="BG24" s="49">
        <v>2.9411764705882355</v>
      </c>
      <c r="BH24" s="48">
        <v>0</v>
      </c>
      <c r="BI24" s="49">
        <v>0</v>
      </c>
      <c r="BJ24" s="48">
        <v>30</v>
      </c>
      <c r="BK24" s="49">
        <v>88.23529411764706</v>
      </c>
      <c r="BL24" s="48">
        <v>34</v>
      </c>
    </row>
    <row r="25" spans="1:64" ht="15">
      <c r="A25" s="66" t="s">
        <v>262</v>
      </c>
      <c r="B25" s="66" t="s">
        <v>261</v>
      </c>
      <c r="C25" s="67" t="s">
        <v>1552</v>
      </c>
      <c r="D25" s="68">
        <v>3</v>
      </c>
      <c r="E25" s="69" t="s">
        <v>132</v>
      </c>
      <c r="F25" s="70">
        <v>32</v>
      </c>
      <c r="G25" s="67"/>
      <c r="H25" s="71"/>
      <c r="I25" s="72"/>
      <c r="J25" s="72"/>
      <c r="K25" s="34" t="s">
        <v>65</v>
      </c>
      <c r="L25" s="79">
        <v>25</v>
      </c>
      <c r="M25" s="79"/>
      <c r="N25" s="74"/>
      <c r="O25" s="81" t="s">
        <v>322</v>
      </c>
      <c r="P25" s="83">
        <v>43501.22483796296</v>
      </c>
      <c r="Q25" s="81" t="s">
        <v>328</v>
      </c>
      <c r="R25" s="81"/>
      <c r="S25" s="81"/>
      <c r="T25" s="81" t="s">
        <v>363</v>
      </c>
      <c r="U25" s="81"/>
      <c r="V25" s="85" t="s">
        <v>397</v>
      </c>
      <c r="W25" s="83">
        <v>43501.22483796296</v>
      </c>
      <c r="X25" s="85" t="s">
        <v>461</v>
      </c>
      <c r="Y25" s="81"/>
      <c r="Z25" s="81"/>
      <c r="AA25" s="87" t="s">
        <v>534</v>
      </c>
      <c r="AB25" s="81"/>
      <c r="AC25" s="81" t="b">
        <v>0</v>
      </c>
      <c r="AD25" s="81">
        <v>0</v>
      </c>
      <c r="AE25" s="87" t="s">
        <v>594</v>
      </c>
      <c r="AF25" s="81" t="b">
        <v>0</v>
      </c>
      <c r="AG25" s="81" t="s">
        <v>598</v>
      </c>
      <c r="AH25" s="81"/>
      <c r="AI25" s="87" t="s">
        <v>594</v>
      </c>
      <c r="AJ25" s="81" t="b">
        <v>0</v>
      </c>
      <c r="AK25" s="81">
        <v>2</v>
      </c>
      <c r="AL25" s="87" t="s">
        <v>533</v>
      </c>
      <c r="AM25" s="81" t="s">
        <v>604</v>
      </c>
      <c r="AN25" s="81" t="b">
        <v>0</v>
      </c>
      <c r="AO25" s="87" t="s">
        <v>533</v>
      </c>
      <c r="AP25" s="81" t="s">
        <v>213</v>
      </c>
      <c r="AQ25" s="81">
        <v>0</v>
      </c>
      <c r="AR25" s="81">
        <v>0</v>
      </c>
      <c r="AS25" s="81"/>
      <c r="AT25" s="81"/>
      <c r="AU25" s="81"/>
      <c r="AV25" s="81"/>
      <c r="AW25" s="81"/>
      <c r="AX25" s="81"/>
      <c r="AY25" s="81"/>
      <c r="AZ25" s="81"/>
      <c r="BA25">
        <v>1</v>
      </c>
      <c r="BB25" s="80" t="str">
        <f>REPLACE(INDEX(GroupVertices[Group],MATCH(Edges[[#This Row],[Vertex 1]],GroupVertices[Vertex],0)),1,1,"")</f>
        <v>3</v>
      </c>
      <c r="BC25" s="80" t="str">
        <f>REPLACE(INDEX(GroupVertices[Group],MATCH(Edges[[#This Row],[Vertex 2]],GroupVertices[Vertex],0)),1,1,"")</f>
        <v>3</v>
      </c>
      <c r="BD25" s="48"/>
      <c r="BE25" s="49"/>
      <c r="BF25" s="48"/>
      <c r="BG25" s="49"/>
      <c r="BH25" s="48"/>
      <c r="BI25" s="49"/>
      <c r="BJ25" s="48"/>
      <c r="BK25" s="49"/>
      <c r="BL25" s="48"/>
    </row>
    <row r="26" spans="1:64" ht="15">
      <c r="A26" s="66" t="s">
        <v>262</v>
      </c>
      <c r="B26" s="66" t="s">
        <v>261</v>
      </c>
      <c r="C26" s="67" t="s">
        <v>1552</v>
      </c>
      <c r="D26" s="68">
        <v>3</v>
      </c>
      <c r="E26" s="69" t="s">
        <v>132</v>
      </c>
      <c r="F26" s="70">
        <v>32</v>
      </c>
      <c r="G26" s="67"/>
      <c r="H26" s="71"/>
      <c r="I26" s="72"/>
      <c r="J26" s="72"/>
      <c r="K26" s="34" t="s">
        <v>65</v>
      </c>
      <c r="L26" s="79">
        <v>26</v>
      </c>
      <c r="M26" s="79"/>
      <c r="N26" s="74"/>
      <c r="O26" s="81" t="s">
        <v>323</v>
      </c>
      <c r="P26" s="83">
        <v>43501.22483796296</v>
      </c>
      <c r="Q26" s="81" t="s">
        <v>328</v>
      </c>
      <c r="R26" s="81"/>
      <c r="S26" s="81"/>
      <c r="T26" s="81" t="s">
        <v>363</v>
      </c>
      <c r="U26" s="81"/>
      <c r="V26" s="85" t="s">
        <v>397</v>
      </c>
      <c r="W26" s="83">
        <v>43501.22483796296</v>
      </c>
      <c r="X26" s="85" t="s">
        <v>461</v>
      </c>
      <c r="Y26" s="81"/>
      <c r="Z26" s="81"/>
      <c r="AA26" s="87" t="s">
        <v>534</v>
      </c>
      <c r="AB26" s="81"/>
      <c r="AC26" s="81" t="b">
        <v>0</v>
      </c>
      <c r="AD26" s="81">
        <v>0</v>
      </c>
      <c r="AE26" s="87" t="s">
        <v>594</v>
      </c>
      <c r="AF26" s="81" t="b">
        <v>0</v>
      </c>
      <c r="AG26" s="81" t="s">
        <v>598</v>
      </c>
      <c r="AH26" s="81"/>
      <c r="AI26" s="87" t="s">
        <v>594</v>
      </c>
      <c r="AJ26" s="81" t="b">
        <v>0</v>
      </c>
      <c r="AK26" s="81">
        <v>2</v>
      </c>
      <c r="AL26" s="87" t="s">
        <v>533</v>
      </c>
      <c r="AM26" s="81" t="s">
        <v>604</v>
      </c>
      <c r="AN26" s="81" t="b">
        <v>0</v>
      </c>
      <c r="AO26" s="87" t="s">
        <v>533</v>
      </c>
      <c r="AP26" s="81" t="s">
        <v>213</v>
      </c>
      <c r="AQ26" s="81">
        <v>0</v>
      </c>
      <c r="AR26" s="81">
        <v>0</v>
      </c>
      <c r="AS26" s="81"/>
      <c r="AT26" s="81"/>
      <c r="AU26" s="81"/>
      <c r="AV26" s="81"/>
      <c r="AW26" s="81"/>
      <c r="AX26" s="81"/>
      <c r="AY26" s="81"/>
      <c r="AZ26" s="81"/>
      <c r="BA26">
        <v>1</v>
      </c>
      <c r="BB26" s="80" t="str">
        <f>REPLACE(INDEX(GroupVertices[Group],MATCH(Edges[[#This Row],[Vertex 1]],GroupVertices[Vertex],0)),1,1,"")</f>
        <v>3</v>
      </c>
      <c r="BC26" s="80" t="str">
        <f>REPLACE(INDEX(GroupVertices[Group],MATCH(Edges[[#This Row],[Vertex 2]],GroupVertices[Vertex],0)),1,1,"")</f>
        <v>3</v>
      </c>
      <c r="BD26" s="48"/>
      <c r="BE26" s="49"/>
      <c r="BF26" s="48"/>
      <c r="BG26" s="49"/>
      <c r="BH26" s="48"/>
      <c r="BI26" s="49"/>
      <c r="BJ26" s="48"/>
      <c r="BK26" s="49"/>
      <c r="BL26" s="48"/>
    </row>
    <row r="27" spans="1:64" ht="15">
      <c r="A27" s="66" t="s">
        <v>262</v>
      </c>
      <c r="B27" s="66" t="s">
        <v>316</v>
      </c>
      <c r="C27" s="67" t="s">
        <v>1552</v>
      </c>
      <c r="D27" s="68">
        <v>3</v>
      </c>
      <c r="E27" s="69" t="s">
        <v>132</v>
      </c>
      <c r="F27" s="70">
        <v>32</v>
      </c>
      <c r="G27" s="67"/>
      <c r="H27" s="71"/>
      <c r="I27" s="72"/>
      <c r="J27" s="72"/>
      <c r="K27" s="34" t="s">
        <v>65</v>
      </c>
      <c r="L27" s="79">
        <v>27</v>
      </c>
      <c r="M27" s="79"/>
      <c r="N27" s="74"/>
      <c r="O27" s="81" t="s">
        <v>321</v>
      </c>
      <c r="P27" s="83">
        <v>43501.22483796296</v>
      </c>
      <c r="Q27" s="81" t="s">
        <v>328</v>
      </c>
      <c r="R27" s="81"/>
      <c r="S27" s="81"/>
      <c r="T27" s="81" t="s">
        <v>363</v>
      </c>
      <c r="U27" s="81"/>
      <c r="V27" s="85" t="s">
        <v>397</v>
      </c>
      <c r="W27" s="83">
        <v>43501.22483796296</v>
      </c>
      <c r="X27" s="85" t="s">
        <v>461</v>
      </c>
      <c r="Y27" s="81"/>
      <c r="Z27" s="81"/>
      <c r="AA27" s="87" t="s">
        <v>534</v>
      </c>
      <c r="AB27" s="81"/>
      <c r="AC27" s="81" t="b">
        <v>0</v>
      </c>
      <c r="AD27" s="81">
        <v>0</v>
      </c>
      <c r="AE27" s="87" t="s">
        <v>594</v>
      </c>
      <c r="AF27" s="81" t="b">
        <v>0</v>
      </c>
      <c r="AG27" s="81" t="s">
        <v>598</v>
      </c>
      <c r="AH27" s="81"/>
      <c r="AI27" s="87" t="s">
        <v>594</v>
      </c>
      <c r="AJ27" s="81" t="b">
        <v>0</v>
      </c>
      <c r="AK27" s="81">
        <v>2</v>
      </c>
      <c r="AL27" s="87" t="s">
        <v>533</v>
      </c>
      <c r="AM27" s="81" t="s">
        <v>604</v>
      </c>
      <c r="AN27" s="81" t="b">
        <v>0</v>
      </c>
      <c r="AO27" s="87" t="s">
        <v>533</v>
      </c>
      <c r="AP27" s="81" t="s">
        <v>213</v>
      </c>
      <c r="AQ27" s="81">
        <v>0</v>
      </c>
      <c r="AR27" s="81">
        <v>0</v>
      </c>
      <c r="AS27" s="81"/>
      <c r="AT27" s="81"/>
      <c r="AU27" s="81"/>
      <c r="AV27" s="81"/>
      <c r="AW27" s="81"/>
      <c r="AX27" s="81"/>
      <c r="AY27" s="81"/>
      <c r="AZ27" s="81"/>
      <c r="BA27">
        <v>1</v>
      </c>
      <c r="BB27" s="80" t="str">
        <f>REPLACE(INDEX(GroupVertices[Group],MATCH(Edges[[#This Row],[Vertex 1]],GroupVertices[Vertex],0)),1,1,"")</f>
        <v>3</v>
      </c>
      <c r="BC27" s="80" t="str">
        <f>REPLACE(INDEX(GroupVertices[Group],MATCH(Edges[[#This Row],[Vertex 2]],GroupVertices[Vertex],0)),1,1,"")</f>
        <v>3</v>
      </c>
      <c r="BD27" s="48">
        <v>3</v>
      </c>
      <c r="BE27" s="49">
        <v>8.823529411764707</v>
      </c>
      <c r="BF27" s="48">
        <v>1</v>
      </c>
      <c r="BG27" s="49">
        <v>2.9411764705882355</v>
      </c>
      <c r="BH27" s="48">
        <v>0</v>
      </c>
      <c r="BI27" s="49">
        <v>0</v>
      </c>
      <c r="BJ27" s="48">
        <v>30</v>
      </c>
      <c r="BK27" s="49">
        <v>88.23529411764706</v>
      </c>
      <c r="BL27" s="48">
        <v>34</v>
      </c>
    </row>
    <row r="28" spans="1:64" ht="15">
      <c r="A28" s="66" t="s">
        <v>263</v>
      </c>
      <c r="B28" s="66" t="s">
        <v>316</v>
      </c>
      <c r="C28" s="67" t="s">
        <v>1552</v>
      </c>
      <c r="D28" s="68">
        <v>3</v>
      </c>
      <c r="E28" s="69" t="s">
        <v>132</v>
      </c>
      <c r="F28" s="70">
        <v>32</v>
      </c>
      <c r="G28" s="67"/>
      <c r="H28" s="71"/>
      <c r="I28" s="72"/>
      <c r="J28" s="72"/>
      <c r="K28" s="34" t="s">
        <v>65</v>
      </c>
      <c r="L28" s="79">
        <v>28</v>
      </c>
      <c r="M28" s="79"/>
      <c r="N28" s="74"/>
      <c r="O28" s="81" t="s">
        <v>322</v>
      </c>
      <c r="P28" s="83">
        <v>43501.308020833334</v>
      </c>
      <c r="Q28" s="81" t="s">
        <v>326</v>
      </c>
      <c r="R28" s="81"/>
      <c r="S28" s="81"/>
      <c r="T28" s="81" t="s">
        <v>364</v>
      </c>
      <c r="U28" s="81"/>
      <c r="V28" s="85" t="s">
        <v>398</v>
      </c>
      <c r="W28" s="83">
        <v>43501.308020833334</v>
      </c>
      <c r="X28" s="85" t="s">
        <v>462</v>
      </c>
      <c r="Y28" s="81"/>
      <c r="Z28" s="81"/>
      <c r="AA28" s="87" t="s">
        <v>535</v>
      </c>
      <c r="AB28" s="81"/>
      <c r="AC28" s="81" t="b">
        <v>0</v>
      </c>
      <c r="AD28" s="81">
        <v>0</v>
      </c>
      <c r="AE28" s="87" t="s">
        <v>594</v>
      </c>
      <c r="AF28" s="81" t="b">
        <v>0</v>
      </c>
      <c r="AG28" s="81" t="s">
        <v>598</v>
      </c>
      <c r="AH28" s="81"/>
      <c r="AI28" s="87" t="s">
        <v>594</v>
      </c>
      <c r="AJ28" s="81" t="b">
        <v>0</v>
      </c>
      <c r="AK28" s="81">
        <v>55</v>
      </c>
      <c r="AL28" s="87" t="s">
        <v>591</v>
      </c>
      <c r="AM28" s="81" t="s">
        <v>603</v>
      </c>
      <c r="AN28" s="81" t="b">
        <v>0</v>
      </c>
      <c r="AO28" s="87" t="s">
        <v>591</v>
      </c>
      <c r="AP28" s="81" t="s">
        <v>213</v>
      </c>
      <c r="AQ28" s="81">
        <v>0</v>
      </c>
      <c r="AR28" s="81">
        <v>0</v>
      </c>
      <c r="AS28" s="81"/>
      <c r="AT28" s="81"/>
      <c r="AU28" s="81"/>
      <c r="AV28" s="81"/>
      <c r="AW28" s="81"/>
      <c r="AX28" s="81"/>
      <c r="AY28" s="81"/>
      <c r="AZ28" s="81"/>
      <c r="BA28">
        <v>1</v>
      </c>
      <c r="BB28" s="80" t="str">
        <f>REPLACE(INDEX(GroupVertices[Group],MATCH(Edges[[#This Row],[Vertex 1]],GroupVertices[Vertex],0)),1,1,"")</f>
        <v>2</v>
      </c>
      <c r="BC28" s="80" t="str">
        <f>REPLACE(INDEX(GroupVertices[Group],MATCH(Edges[[#This Row],[Vertex 2]],GroupVertices[Vertex],0)),1,1,"")</f>
        <v>3</v>
      </c>
      <c r="BD28" s="48"/>
      <c r="BE28" s="49"/>
      <c r="BF28" s="48"/>
      <c r="BG28" s="49"/>
      <c r="BH28" s="48"/>
      <c r="BI28" s="49"/>
      <c r="BJ28" s="48"/>
      <c r="BK28" s="49"/>
      <c r="BL28" s="48"/>
    </row>
    <row r="29" spans="1:64" ht="15">
      <c r="A29" s="66" t="s">
        <v>263</v>
      </c>
      <c r="B29" s="66" t="s">
        <v>318</v>
      </c>
      <c r="C29" s="67" t="s">
        <v>1552</v>
      </c>
      <c r="D29" s="68">
        <v>3</v>
      </c>
      <c r="E29" s="69" t="s">
        <v>132</v>
      </c>
      <c r="F29" s="70">
        <v>32</v>
      </c>
      <c r="G29" s="67"/>
      <c r="H29" s="71"/>
      <c r="I29" s="72"/>
      <c r="J29" s="72"/>
      <c r="K29" s="34" t="s">
        <v>65</v>
      </c>
      <c r="L29" s="79">
        <v>29</v>
      </c>
      <c r="M29" s="79"/>
      <c r="N29" s="74"/>
      <c r="O29" s="81" t="s">
        <v>321</v>
      </c>
      <c r="P29" s="83">
        <v>43501.308020833334</v>
      </c>
      <c r="Q29" s="81" t="s">
        <v>326</v>
      </c>
      <c r="R29" s="81"/>
      <c r="S29" s="81"/>
      <c r="T29" s="81" t="s">
        <v>364</v>
      </c>
      <c r="U29" s="81"/>
      <c r="V29" s="85" t="s">
        <v>398</v>
      </c>
      <c r="W29" s="83">
        <v>43501.308020833334</v>
      </c>
      <c r="X29" s="85" t="s">
        <v>462</v>
      </c>
      <c r="Y29" s="81"/>
      <c r="Z29" s="81"/>
      <c r="AA29" s="87" t="s">
        <v>535</v>
      </c>
      <c r="AB29" s="81"/>
      <c r="AC29" s="81" t="b">
        <v>0</v>
      </c>
      <c r="AD29" s="81">
        <v>0</v>
      </c>
      <c r="AE29" s="87" t="s">
        <v>594</v>
      </c>
      <c r="AF29" s="81" t="b">
        <v>0</v>
      </c>
      <c r="AG29" s="81" t="s">
        <v>598</v>
      </c>
      <c r="AH29" s="81"/>
      <c r="AI29" s="87" t="s">
        <v>594</v>
      </c>
      <c r="AJ29" s="81" t="b">
        <v>0</v>
      </c>
      <c r="AK29" s="81">
        <v>55</v>
      </c>
      <c r="AL29" s="87" t="s">
        <v>591</v>
      </c>
      <c r="AM29" s="81" t="s">
        <v>603</v>
      </c>
      <c r="AN29" s="81" t="b">
        <v>0</v>
      </c>
      <c r="AO29" s="87" t="s">
        <v>591</v>
      </c>
      <c r="AP29" s="81" t="s">
        <v>213</v>
      </c>
      <c r="AQ29" s="81">
        <v>0</v>
      </c>
      <c r="AR29" s="81">
        <v>0</v>
      </c>
      <c r="AS29" s="81"/>
      <c r="AT29" s="81"/>
      <c r="AU29" s="81"/>
      <c r="AV29" s="81"/>
      <c r="AW29" s="81"/>
      <c r="AX29" s="81"/>
      <c r="AY29" s="81"/>
      <c r="AZ29" s="81"/>
      <c r="BA29">
        <v>1</v>
      </c>
      <c r="BB29" s="80" t="str">
        <f>REPLACE(INDEX(GroupVertices[Group],MATCH(Edges[[#This Row],[Vertex 1]],GroupVertices[Vertex],0)),1,1,"")</f>
        <v>2</v>
      </c>
      <c r="BC29" s="80" t="str">
        <f>REPLACE(INDEX(GroupVertices[Group],MATCH(Edges[[#This Row],[Vertex 2]],GroupVertices[Vertex],0)),1,1,"")</f>
        <v>2</v>
      </c>
      <c r="BD29" s="48">
        <v>1</v>
      </c>
      <c r="BE29" s="49">
        <v>3.0303030303030303</v>
      </c>
      <c r="BF29" s="48">
        <v>0</v>
      </c>
      <c r="BG29" s="49">
        <v>0</v>
      </c>
      <c r="BH29" s="48">
        <v>0</v>
      </c>
      <c r="BI29" s="49">
        <v>0</v>
      </c>
      <c r="BJ29" s="48">
        <v>32</v>
      </c>
      <c r="BK29" s="49">
        <v>96.96969696969697</v>
      </c>
      <c r="BL29" s="48">
        <v>33</v>
      </c>
    </row>
    <row r="30" spans="1:64" ht="15">
      <c r="A30" s="66" t="s">
        <v>264</v>
      </c>
      <c r="B30" s="66" t="s">
        <v>316</v>
      </c>
      <c r="C30" s="67" t="s">
        <v>1552</v>
      </c>
      <c r="D30" s="68">
        <v>3</v>
      </c>
      <c r="E30" s="69" t="s">
        <v>132</v>
      </c>
      <c r="F30" s="70">
        <v>32</v>
      </c>
      <c r="G30" s="67"/>
      <c r="H30" s="71"/>
      <c r="I30" s="72"/>
      <c r="J30" s="72"/>
      <c r="K30" s="34" t="s">
        <v>65</v>
      </c>
      <c r="L30" s="79">
        <v>30</v>
      </c>
      <c r="M30" s="79"/>
      <c r="N30" s="74"/>
      <c r="O30" s="81" t="s">
        <v>322</v>
      </c>
      <c r="P30" s="83">
        <v>43501.32733796296</v>
      </c>
      <c r="Q30" s="81" t="s">
        <v>326</v>
      </c>
      <c r="R30" s="81"/>
      <c r="S30" s="81"/>
      <c r="T30" s="81" t="s">
        <v>364</v>
      </c>
      <c r="U30" s="81"/>
      <c r="V30" s="85" t="s">
        <v>399</v>
      </c>
      <c r="W30" s="83">
        <v>43501.32733796296</v>
      </c>
      <c r="X30" s="85" t="s">
        <v>463</v>
      </c>
      <c r="Y30" s="81"/>
      <c r="Z30" s="81"/>
      <c r="AA30" s="87" t="s">
        <v>536</v>
      </c>
      <c r="AB30" s="81"/>
      <c r="AC30" s="81" t="b">
        <v>0</v>
      </c>
      <c r="AD30" s="81">
        <v>0</v>
      </c>
      <c r="AE30" s="87" t="s">
        <v>594</v>
      </c>
      <c r="AF30" s="81" t="b">
        <v>0</v>
      </c>
      <c r="AG30" s="81" t="s">
        <v>598</v>
      </c>
      <c r="AH30" s="81"/>
      <c r="AI30" s="87" t="s">
        <v>594</v>
      </c>
      <c r="AJ30" s="81" t="b">
        <v>0</v>
      </c>
      <c r="AK30" s="81">
        <v>55</v>
      </c>
      <c r="AL30" s="87" t="s">
        <v>591</v>
      </c>
      <c r="AM30" s="81" t="s">
        <v>602</v>
      </c>
      <c r="AN30" s="81" t="b">
        <v>0</v>
      </c>
      <c r="AO30" s="87" t="s">
        <v>591</v>
      </c>
      <c r="AP30" s="81" t="s">
        <v>213</v>
      </c>
      <c r="AQ30" s="81">
        <v>0</v>
      </c>
      <c r="AR30" s="81">
        <v>0</v>
      </c>
      <c r="AS30" s="81"/>
      <c r="AT30" s="81"/>
      <c r="AU30" s="81"/>
      <c r="AV30" s="81"/>
      <c r="AW30" s="81"/>
      <c r="AX30" s="81"/>
      <c r="AY30" s="81"/>
      <c r="AZ30" s="81"/>
      <c r="BA30">
        <v>1</v>
      </c>
      <c r="BB30" s="80" t="str">
        <f>REPLACE(INDEX(GroupVertices[Group],MATCH(Edges[[#This Row],[Vertex 1]],GroupVertices[Vertex],0)),1,1,"")</f>
        <v>2</v>
      </c>
      <c r="BC30" s="80" t="str">
        <f>REPLACE(INDEX(GroupVertices[Group],MATCH(Edges[[#This Row],[Vertex 2]],GroupVertices[Vertex],0)),1,1,"")</f>
        <v>3</v>
      </c>
      <c r="BD30" s="48"/>
      <c r="BE30" s="49"/>
      <c r="BF30" s="48"/>
      <c r="BG30" s="49"/>
      <c r="BH30" s="48"/>
      <c r="BI30" s="49"/>
      <c r="BJ30" s="48"/>
      <c r="BK30" s="49"/>
      <c r="BL30" s="48"/>
    </row>
    <row r="31" spans="1:64" ht="15">
      <c r="A31" s="66" t="s">
        <v>264</v>
      </c>
      <c r="B31" s="66" t="s">
        <v>318</v>
      </c>
      <c r="C31" s="67" t="s">
        <v>1552</v>
      </c>
      <c r="D31" s="68">
        <v>3</v>
      </c>
      <c r="E31" s="69" t="s">
        <v>132</v>
      </c>
      <c r="F31" s="70">
        <v>32</v>
      </c>
      <c r="G31" s="67"/>
      <c r="H31" s="71"/>
      <c r="I31" s="72"/>
      <c r="J31" s="72"/>
      <c r="K31" s="34" t="s">
        <v>65</v>
      </c>
      <c r="L31" s="79">
        <v>31</v>
      </c>
      <c r="M31" s="79"/>
      <c r="N31" s="74"/>
      <c r="O31" s="81" t="s">
        <v>321</v>
      </c>
      <c r="P31" s="83">
        <v>43501.32733796296</v>
      </c>
      <c r="Q31" s="81" t="s">
        <v>326</v>
      </c>
      <c r="R31" s="81"/>
      <c r="S31" s="81"/>
      <c r="T31" s="81" t="s">
        <v>364</v>
      </c>
      <c r="U31" s="81"/>
      <c r="V31" s="85" t="s">
        <v>399</v>
      </c>
      <c r="W31" s="83">
        <v>43501.32733796296</v>
      </c>
      <c r="X31" s="85" t="s">
        <v>463</v>
      </c>
      <c r="Y31" s="81"/>
      <c r="Z31" s="81"/>
      <c r="AA31" s="87" t="s">
        <v>536</v>
      </c>
      <c r="AB31" s="81"/>
      <c r="AC31" s="81" t="b">
        <v>0</v>
      </c>
      <c r="AD31" s="81">
        <v>0</v>
      </c>
      <c r="AE31" s="87" t="s">
        <v>594</v>
      </c>
      <c r="AF31" s="81" t="b">
        <v>0</v>
      </c>
      <c r="AG31" s="81" t="s">
        <v>598</v>
      </c>
      <c r="AH31" s="81"/>
      <c r="AI31" s="87" t="s">
        <v>594</v>
      </c>
      <c r="AJ31" s="81" t="b">
        <v>0</v>
      </c>
      <c r="AK31" s="81">
        <v>55</v>
      </c>
      <c r="AL31" s="87" t="s">
        <v>591</v>
      </c>
      <c r="AM31" s="81" t="s">
        <v>602</v>
      </c>
      <c r="AN31" s="81" t="b">
        <v>0</v>
      </c>
      <c r="AO31" s="87" t="s">
        <v>591</v>
      </c>
      <c r="AP31" s="81" t="s">
        <v>213</v>
      </c>
      <c r="AQ31" s="81">
        <v>0</v>
      </c>
      <c r="AR31" s="81">
        <v>0</v>
      </c>
      <c r="AS31" s="81"/>
      <c r="AT31" s="81"/>
      <c r="AU31" s="81"/>
      <c r="AV31" s="81"/>
      <c r="AW31" s="81"/>
      <c r="AX31" s="81"/>
      <c r="AY31" s="81"/>
      <c r="AZ31" s="81"/>
      <c r="BA31">
        <v>1</v>
      </c>
      <c r="BB31" s="80" t="str">
        <f>REPLACE(INDEX(GroupVertices[Group],MATCH(Edges[[#This Row],[Vertex 1]],GroupVertices[Vertex],0)),1,1,"")</f>
        <v>2</v>
      </c>
      <c r="BC31" s="80" t="str">
        <f>REPLACE(INDEX(GroupVertices[Group],MATCH(Edges[[#This Row],[Vertex 2]],GroupVertices[Vertex],0)),1,1,"")</f>
        <v>2</v>
      </c>
      <c r="BD31" s="48">
        <v>1</v>
      </c>
      <c r="BE31" s="49">
        <v>3.0303030303030303</v>
      </c>
      <c r="BF31" s="48">
        <v>0</v>
      </c>
      <c r="BG31" s="49">
        <v>0</v>
      </c>
      <c r="BH31" s="48">
        <v>0</v>
      </c>
      <c r="BI31" s="49">
        <v>0</v>
      </c>
      <c r="BJ31" s="48">
        <v>32</v>
      </c>
      <c r="BK31" s="49">
        <v>96.96969696969697</v>
      </c>
      <c r="BL31" s="48">
        <v>33</v>
      </c>
    </row>
    <row r="32" spans="1:64" ht="15">
      <c r="A32" s="66" t="s">
        <v>265</v>
      </c>
      <c r="B32" s="66" t="s">
        <v>316</v>
      </c>
      <c r="C32" s="67" t="s">
        <v>1552</v>
      </c>
      <c r="D32" s="68">
        <v>3</v>
      </c>
      <c r="E32" s="69" t="s">
        <v>132</v>
      </c>
      <c r="F32" s="70">
        <v>32</v>
      </c>
      <c r="G32" s="67"/>
      <c r="H32" s="71"/>
      <c r="I32" s="72"/>
      <c r="J32" s="72"/>
      <c r="K32" s="34" t="s">
        <v>65</v>
      </c>
      <c r="L32" s="79">
        <v>32</v>
      </c>
      <c r="M32" s="79"/>
      <c r="N32" s="74"/>
      <c r="O32" s="81" t="s">
        <v>321</v>
      </c>
      <c r="P32" s="83">
        <v>43493.620358796295</v>
      </c>
      <c r="Q32" s="81" t="s">
        <v>329</v>
      </c>
      <c r="R32" s="85" t="s">
        <v>348</v>
      </c>
      <c r="S32" s="81" t="s">
        <v>357</v>
      </c>
      <c r="T32" s="81" t="s">
        <v>365</v>
      </c>
      <c r="U32" s="85" t="s">
        <v>378</v>
      </c>
      <c r="V32" s="85" t="s">
        <v>378</v>
      </c>
      <c r="W32" s="83">
        <v>43493.620358796295</v>
      </c>
      <c r="X32" s="85" t="s">
        <v>464</v>
      </c>
      <c r="Y32" s="81"/>
      <c r="Z32" s="81"/>
      <c r="AA32" s="87" t="s">
        <v>537</v>
      </c>
      <c r="AB32" s="81"/>
      <c r="AC32" s="81" t="b">
        <v>0</v>
      </c>
      <c r="AD32" s="81">
        <v>39</v>
      </c>
      <c r="AE32" s="87" t="s">
        <v>594</v>
      </c>
      <c r="AF32" s="81" t="b">
        <v>0</v>
      </c>
      <c r="AG32" s="81" t="s">
        <v>599</v>
      </c>
      <c r="AH32" s="81"/>
      <c r="AI32" s="87" t="s">
        <v>594</v>
      </c>
      <c r="AJ32" s="81" t="b">
        <v>0</v>
      </c>
      <c r="AK32" s="81">
        <v>56</v>
      </c>
      <c r="AL32" s="87" t="s">
        <v>594</v>
      </c>
      <c r="AM32" s="81" t="s">
        <v>602</v>
      </c>
      <c r="AN32" s="81" t="b">
        <v>0</v>
      </c>
      <c r="AO32" s="87" t="s">
        <v>537</v>
      </c>
      <c r="AP32" s="81" t="s">
        <v>322</v>
      </c>
      <c r="AQ32" s="81">
        <v>0</v>
      </c>
      <c r="AR32" s="81">
        <v>0</v>
      </c>
      <c r="AS32" s="81"/>
      <c r="AT32" s="81"/>
      <c r="AU32" s="81"/>
      <c r="AV32" s="81"/>
      <c r="AW32" s="81"/>
      <c r="AX32" s="81"/>
      <c r="AY32" s="81"/>
      <c r="AZ32" s="81"/>
      <c r="BA32">
        <v>1</v>
      </c>
      <c r="BB32" s="80" t="str">
        <f>REPLACE(INDEX(GroupVertices[Group],MATCH(Edges[[#This Row],[Vertex 1]],GroupVertices[Vertex],0)),1,1,"")</f>
        <v>3</v>
      </c>
      <c r="BC32" s="80" t="str">
        <f>REPLACE(INDEX(GroupVertices[Group],MATCH(Edges[[#This Row],[Vertex 2]],GroupVertices[Vertex],0)),1,1,"")</f>
        <v>3</v>
      </c>
      <c r="BD32" s="48">
        <v>0</v>
      </c>
      <c r="BE32" s="49">
        <v>0</v>
      </c>
      <c r="BF32" s="48">
        <v>0</v>
      </c>
      <c r="BG32" s="49">
        <v>0</v>
      </c>
      <c r="BH32" s="48">
        <v>0</v>
      </c>
      <c r="BI32" s="49">
        <v>0</v>
      </c>
      <c r="BJ32" s="48">
        <v>31</v>
      </c>
      <c r="BK32" s="49">
        <v>100</v>
      </c>
      <c r="BL32" s="48">
        <v>31</v>
      </c>
    </row>
    <row r="33" spans="1:64" ht="15">
      <c r="A33" s="66" t="s">
        <v>266</v>
      </c>
      <c r="B33" s="66" t="s">
        <v>265</v>
      </c>
      <c r="C33" s="67" t="s">
        <v>1552</v>
      </c>
      <c r="D33" s="68">
        <v>3</v>
      </c>
      <c r="E33" s="69" t="s">
        <v>132</v>
      </c>
      <c r="F33" s="70">
        <v>32</v>
      </c>
      <c r="G33" s="67"/>
      <c r="H33" s="71"/>
      <c r="I33" s="72"/>
      <c r="J33" s="72"/>
      <c r="K33" s="34" t="s">
        <v>65</v>
      </c>
      <c r="L33" s="79">
        <v>33</v>
      </c>
      <c r="M33" s="79"/>
      <c r="N33" s="74"/>
      <c r="O33" s="81" t="s">
        <v>322</v>
      </c>
      <c r="P33" s="83">
        <v>43501.82456018519</v>
      </c>
      <c r="Q33" s="81" t="s">
        <v>329</v>
      </c>
      <c r="R33" s="81"/>
      <c r="S33" s="81"/>
      <c r="T33" s="81" t="s">
        <v>366</v>
      </c>
      <c r="U33" s="81"/>
      <c r="V33" s="85" t="s">
        <v>400</v>
      </c>
      <c r="W33" s="83">
        <v>43501.82456018519</v>
      </c>
      <c r="X33" s="85" t="s">
        <v>465</v>
      </c>
      <c r="Y33" s="81"/>
      <c r="Z33" s="81"/>
      <c r="AA33" s="87" t="s">
        <v>538</v>
      </c>
      <c r="AB33" s="81"/>
      <c r="AC33" s="81" t="b">
        <v>0</v>
      </c>
      <c r="AD33" s="81">
        <v>0</v>
      </c>
      <c r="AE33" s="87" t="s">
        <v>594</v>
      </c>
      <c r="AF33" s="81" t="b">
        <v>0</v>
      </c>
      <c r="AG33" s="81" t="s">
        <v>599</v>
      </c>
      <c r="AH33" s="81"/>
      <c r="AI33" s="87" t="s">
        <v>594</v>
      </c>
      <c r="AJ33" s="81" t="b">
        <v>0</v>
      </c>
      <c r="AK33" s="81">
        <v>56</v>
      </c>
      <c r="AL33" s="87" t="s">
        <v>537</v>
      </c>
      <c r="AM33" s="81" t="s">
        <v>603</v>
      </c>
      <c r="AN33" s="81" t="b">
        <v>0</v>
      </c>
      <c r="AO33" s="87" t="s">
        <v>537</v>
      </c>
      <c r="AP33" s="81" t="s">
        <v>213</v>
      </c>
      <c r="AQ33" s="81">
        <v>0</v>
      </c>
      <c r="AR33" s="81">
        <v>0</v>
      </c>
      <c r="AS33" s="81"/>
      <c r="AT33" s="81"/>
      <c r="AU33" s="81"/>
      <c r="AV33" s="81"/>
      <c r="AW33" s="81"/>
      <c r="AX33" s="81"/>
      <c r="AY33" s="81"/>
      <c r="AZ33" s="81"/>
      <c r="BA33">
        <v>1</v>
      </c>
      <c r="BB33" s="80" t="str">
        <f>REPLACE(INDEX(GroupVertices[Group],MATCH(Edges[[#This Row],[Vertex 1]],GroupVertices[Vertex],0)),1,1,"")</f>
        <v>3</v>
      </c>
      <c r="BC33" s="80" t="str">
        <f>REPLACE(INDEX(GroupVertices[Group],MATCH(Edges[[#This Row],[Vertex 2]],GroupVertices[Vertex],0)),1,1,"")</f>
        <v>3</v>
      </c>
      <c r="BD33" s="48"/>
      <c r="BE33" s="49"/>
      <c r="BF33" s="48"/>
      <c r="BG33" s="49"/>
      <c r="BH33" s="48"/>
      <c r="BI33" s="49"/>
      <c r="BJ33" s="48"/>
      <c r="BK33" s="49"/>
      <c r="BL33" s="48"/>
    </row>
    <row r="34" spans="1:64" ht="15">
      <c r="A34" s="66" t="s">
        <v>266</v>
      </c>
      <c r="B34" s="66" t="s">
        <v>316</v>
      </c>
      <c r="C34" s="67" t="s">
        <v>1552</v>
      </c>
      <c r="D34" s="68">
        <v>3</v>
      </c>
      <c r="E34" s="69" t="s">
        <v>132</v>
      </c>
      <c r="F34" s="70">
        <v>32</v>
      </c>
      <c r="G34" s="67"/>
      <c r="H34" s="71"/>
      <c r="I34" s="72"/>
      <c r="J34" s="72"/>
      <c r="K34" s="34" t="s">
        <v>65</v>
      </c>
      <c r="L34" s="79">
        <v>34</v>
      </c>
      <c r="M34" s="79"/>
      <c r="N34" s="74"/>
      <c r="O34" s="81" t="s">
        <v>321</v>
      </c>
      <c r="P34" s="83">
        <v>43501.82456018519</v>
      </c>
      <c r="Q34" s="81" t="s">
        <v>329</v>
      </c>
      <c r="R34" s="81"/>
      <c r="S34" s="81"/>
      <c r="T34" s="81" t="s">
        <v>366</v>
      </c>
      <c r="U34" s="81"/>
      <c r="V34" s="85" t="s">
        <v>400</v>
      </c>
      <c r="W34" s="83">
        <v>43501.82456018519</v>
      </c>
      <c r="X34" s="85" t="s">
        <v>465</v>
      </c>
      <c r="Y34" s="81"/>
      <c r="Z34" s="81"/>
      <c r="AA34" s="87" t="s">
        <v>538</v>
      </c>
      <c r="AB34" s="81"/>
      <c r="AC34" s="81" t="b">
        <v>0</v>
      </c>
      <c r="AD34" s="81">
        <v>0</v>
      </c>
      <c r="AE34" s="87" t="s">
        <v>594</v>
      </c>
      <c r="AF34" s="81" t="b">
        <v>0</v>
      </c>
      <c r="AG34" s="81" t="s">
        <v>599</v>
      </c>
      <c r="AH34" s="81"/>
      <c r="AI34" s="87" t="s">
        <v>594</v>
      </c>
      <c r="AJ34" s="81" t="b">
        <v>0</v>
      </c>
      <c r="AK34" s="81">
        <v>56</v>
      </c>
      <c r="AL34" s="87" t="s">
        <v>537</v>
      </c>
      <c r="AM34" s="81" t="s">
        <v>603</v>
      </c>
      <c r="AN34" s="81" t="b">
        <v>0</v>
      </c>
      <c r="AO34" s="87" t="s">
        <v>537</v>
      </c>
      <c r="AP34" s="81" t="s">
        <v>213</v>
      </c>
      <c r="AQ34" s="81">
        <v>0</v>
      </c>
      <c r="AR34" s="81">
        <v>0</v>
      </c>
      <c r="AS34" s="81"/>
      <c r="AT34" s="81"/>
      <c r="AU34" s="81"/>
      <c r="AV34" s="81"/>
      <c r="AW34" s="81"/>
      <c r="AX34" s="81"/>
      <c r="AY34" s="81"/>
      <c r="AZ34" s="81"/>
      <c r="BA34">
        <v>1</v>
      </c>
      <c r="BB34" s="80" t="str">
        <f>REPLACE(INDEX(GroupVertices[Group],MATCH(Edges[[#This Row],[Vertex 1]],GroupVertices[Vertex],0)),1,1,"")</f>
        <v>3</v>
      </c>
      <c r="BC34" s="80" t="str">
        <f>REPLACE(INDEX(GroupVertices[Group],MATCH(Edges[[#This Row],[Vertex 2]],GroupVertices[Vertex],0)),1,1,"")</f>
        <v>3</v>
      </c>
      <c r="BD34" s="48">
        <v>0</v>
      </c>
      <c r="BE34" s="49">
        <v>0</v>
      </c>
      <c r="BF34" s="48">
        <v>0</v>
      </c>
      <c r="BG34" s="49">
        <v>0</v>
      </c>
      <c r="BH34" s="48">
        <v>0</v>
      </c>
      <c r="BI34" s="49">
        <v>0</v>
      </c>
      <c r="BJ34" s="48">
        <v>31</v>
      </c>
      <c r="BK34" s="49">
        <v>100</v>
      </c>
      <c r="BL34" s="48">
        <v>31</v>
      </c>
    </row>
    <row r="35" spans="1:64" ht="15">
      <c r="A35" s="66" t="s">
        <v>267</v>
      </c>
      <c r="B35" s="66" t="s">
        <v>267</v>
      </c>
      <c r="C35" s="67" t="s">
        <v>1552</v>
      </c>
      <c r="D35" s="68">
        <v>3</v>
      </c>
      <c r="E35" s="69" t="s">
        <v>132</v>
      </c>
      <c r="F35" s="70">
        <v>32</v>
      </c>
      <c r="G35" s="67"/>
      <c r="H35" s="71"/>
      <c r="I35" s="72"/>
      <c r="J35" s="72"/>
      <c r="K35" s="34" t="s">
        <v>65</v>
      </c>
      <c r="L35" s="79">
        <v>35</v>
      </c>
      <c r="M35" s="79"/>
      <c r="N35" s="74"/>
      <c r="O35" s="81" t="s">
        <v>213</v>
      </c>
      <c r="P35" s="83">
        <v>43501.86488425926</v>
      </c>
      <c r="Q35" s="81" t="s">
        <v>330</v>
      </c>
      <c r="R35" s="85" t="s">
        <v>349</v>
      </c>
      <c r="S35" s="81" t="s">
        <v>358</v>
      </c>
      <c r="T35" s="81"/>
      <c r="U35" s="81"/>
      <c r="V35" s="85" t="s">
        <v>401</v>
      </c>
      <c r="W35" s="83">
        <v>43501.86488425926</v>
      </c>
      <c r="X35" s="85" t="s">
        <v>466</v>
      </c>
      <c r="Y35" s="81"/>
      <c r="Z35" s="81"/>
      <c r="AA35" s="87" t="s">
        <v>539</v>
      </c>
      <c r="AB35" s="81"/>
      <c r="AC35" s="81" t="b">
        <v>0</v>
      </c>
      <c r="AD35" s="81">
        <v>0</v>
      </c>
      <c r="AE35" s="87" t="s">
        <v>594</v>
      </c>
      <c r="AF35" s="81" t="b">
        <v>0</v>
      </c>
      <c r="AG35" s="81" t="s">
        <v>598</v>
      </c>
      <c r="AH35" s="81"/>
      <c r="AI35" s="87" t="s">
        <v>594</v>
      </c>
      <c r="AJ35" s="81" t="b">
        <v>0</v>
      </c>
      <c r="AK35" s="81">
        <v>0</v>
      </c>
      <c r="AL35" s="87" t="s">
        <v>594</v>
      </c>
      <c r="AM35" s="81" t="s">
        <v>602</v>
      </c>
      <c r="AN35" s="81" t="b">
        <v>0</v>
      </c>
      <c r="AO35" s="87" t="s">
        <v>539</v>
      </c>
      <c r="AP35" s="81" t="s">
        <v>213</v>
      </c>
      <c r="AQ35" s="81">
        <v>0</v>
      </c>
      <c r="AR35" s="81">
        <v>0</v>
      </c>
      <c r="AS35" s="81"/>
      <c r="AT35" s="81"/>
      <c r="AU35" s="81"/>
      <c r="AV35" s="81"/>
      <c r="AW35" s="81"/>
      <c r="AX35" s="81"/>
      <c r="AY35" s="81"/>
      <c r="AZ35" s="81"/>
      <c r="BA35">
        <v>1</v>
      </c>
      <c r="BB35" s="80" t="str">
        <f>REPLACE(INDEX(GroupVertices[Group],MATCH(Edges[[#This Row],[Vertex 1]],GroupVertices[Vertex],0)),1,1,"")</f>
        <v>5</v>
      </c>
      <c r="BC35" s="80" t="str">
        <f>REPLACE(INDEX(GroupVertices[Group],MATCH(Edges[[#This Row],[Vertex 2]],GroupVertices[Vertex],0)),1,1,"")</f>
        <v>5</v>
      </c>
      <c r="BD35" s="48">
        <v>0</v>
      </c>
      <c r="BE35" s="49">
        <v>0</v>
      </c>
      <c r="BF35" s="48">
        <v>1</v>
      </c>
      <c r="BG35" s="49">
        <v>7.6923076923076925</v>
      </c>
      <c r="BH35" s="48">
        <v>0</v>
      </c>
      <c r="BI35" s="49">
        <v>0</v>
      </c>
      <c r="BJ35" s="48">
        <v>12</v>
      </c>
      <c r="BK35" s="49">
        <v>92.3076923076923</v>
      </c>
      <c r="BL35" s="48">
        <v>13</v>
      </c>
    </row>
    <row r="36" spans="1:64" ht="15">
      <c r="A36" s="66" t="s">
        <v>268</v>
      </c>
      <c r="B36" s="66" t="s">
        <v>277</v>
      </c>
      <c r="C36" s="67" t="s">
        <v>1552</v>
      </c>
      <c r="D36" s="68">
        <v>3</v>
      </c>
      <c r="E36" s="69" t="s">
        <v>132</v>
      </c>
      <c r="F36" s="70">
        <v>32</v>
      </c>
      <c r="G36" s="67"/>
      <c r="H36" s="71"/>
      <c r="I36" s="72"/>
      <c r="J36" s="72"/>
      <c r="K36" s="34" t="s">
        <v>65</v>
      </c>
      <c r="L36" s="79">
        <v>36</v>
      </c>
      <c r="M36" s="79"/>
      <c r="N36" s="74"/>
      <c r="O36" s="81" t="s">
        <v>322</v>
      </c>
      <c r="P36" s="83">
        <v>43502.40591435185</v>
      </c>
      <c r="Q36" s="81" t="s">
        <v>331</v>
      </c>
      <c r="R36" s="81"/>
      <c r="S36" s="81"/>
      <c r="T36" s="81" t="s">
        <v>367</v>
      </c>
      <c r="U36" s="81"/>
      <c r="V36" s="85" t="s">
        <v>402</v>
      </c>
      <c r="W36" s="83">
        <v>43502.40591435185</v>
      </c>
      <c r="X36" s="85" t="s">
        <v>467</v>
      </c>
      <c r="Y36" s="81"/>
      <c r="Z36" s="81"/>
      <c r="AA36" s="87" t="s">
        <v>540</v>
      </c>
      <c r="AB36" s="81"/>
      <c r="AC36" s="81" t="b">
        <v>0</v>
      </c>
      <c r="AD36" s="81">
        <v>0</v>
      </c>
      <c r="AE36" s="87" t="s">
        <v>594</v>
      </c>
      <c r="AF36" s="81" t="b">
        <v>0</v>
      </c>
      <c r="AG36" s="81" t="s">
        <v>598</v>
      </c>
      <c r="AH36" s="81"/>
      <c r="AI36" s="87" t="s">
        <v>594</v>
      </c>
      <c r="AJ36" s="81" t="b">
        <v>0</v>
      </c>
      <c r="AK36" s="81">
        <v>3</v>
      </c>
      <c r="AL36" s="87" t="s">
        <v>550</v>
      </c>
      <c r="AM36" s="81" t="s">
        <v>602</v>
      </c>
      <c r="AN36" s="81" t="b">
        <v>0</v>
      </c>
      <c r="AO36" s="87" t="s">
        <v>550</v>
      </c>
      <c r="AP36" s="81" t="s">
        <v>213</v>
      </c>
      <c r="AQ36" s="81">
        <v>0</v>
      </c>
      <c r="AR36" s="81">
        <v>0</v>
      </c>
      <c r="AS36" s="81"/>
      <c r="AT36" s="81"/>
      <c r="AU36" s="81"/>
      <c r="AV36" s="81"/>
      <c r="AW36" s="81"/>
      <c r="AX36" s="81"/>
      <c r="AY36" s="81"/>
      <c r="AZ36" s="81"/>
      <c r="BA36">
        <v>1</v>
      </c>
      <c r="BB36" s="80" t="str">
        <f>REPLACE(INDEX(GroupVertices[Group],MATCH(Edges[[#This Row],[Vertex 1]],GroupVertices[Vertex],0)),1,1,"")</f>
        <v>3</v>
      </c>
      <c r="BC36" s="80" t="str">
        <f>REPLACE(INDEX(GroupVertices[Group],MATCH(Edges[[#This Row],[Vertex 2]],GroupVertices[Vertex],0)),1,1,"")</f>
        <v>3</v>
      </c>
      <c r="BD36" s="48">
        <v>0</v>
      </c>
      <c r="BE36" s="49">
        <v>0</v>
      </c>
      <c r="BF36" s="48">
        <v>1</v>
      </c>
      <c r="BG36" s="49">
        <v>3.0303030303030303</v>
      </c>
      <c r="BH36" s="48">
        <v>0</v>
      </c>
      <c r="BI36" s="49">
        <v>0</v>
      </c>
      <c r="BJ36" s="48">
        <v>32</v>
      </c>
      <c r="BK36" s="49">
        <v>96.96969696969697</v>
      </c>
      <c r="BL36" s="48">
        <v>33</v>
      </c>
    </row>
    <row r="37" spans="1:64" ht="15">
      <c r="A37" s="66" t="s">
        <v>268</v>
      </c>
      <c r="B37" s="66" t="s">
        <v>316</v>
      </c>
      <c r="C37" s="67" t="s">
        <v>1552</v>
      </c>
      <c r="D37" s="68">
        <v>3</v>
      </c>
      <c r="E37" s="69" t="s">
        <v>132</v>
      </c>
      <c r="F37" s="70">
        <v>32</v>
      </c>
      <c r="G37" s="67"/>
      <c r="H37" s="71"/>
      <c r="I37" s="72"/>
      <c r="J37" s="72"/>
      <c r="K37" s="34" t="s">
        <v>65</v>
      </c>
      <c r="L37" s="79">
        <v>37</v>
      </c>
      <c r="M37" s="79"/>
      <c r="N37" s="74"/>
      <c r="O37" s="81" t="s">
        <v>321</v>
      </c>
      <c r="P37" s="83">
        <v>43502.40591435185</v>
      </c>
      <c r="Q37" s="81" t="s">
        <v>331</v>
      </c>
      <c r="R37" s="81"/>
      <c r="S37" s="81"/>
      <c r="T37" s="81" t="s">
        <v>367</v>
      </c>
      <c r="U37" s="81"/>
      <c r="V37" s="85" t="s">
        <v>402</v>
      </c>
      <c r="W37" s="83">
        <v>43502.40591435185</v>
      </c>
      <c r="X37" s="85" t="s">
        <v>467</v>
      </c>
      <c r="Y37" s="81"/>
      <c r="Z37" s="81"/>
      <c r="AA37" s="87" t="s">
        <v>540</v>
      </c>
      <c r="AB37" s="81"/>
      <c r="AC37" s="81" t="b">
        <v>0</v>
      </c>
      <c r="AD37" s="81">
        <v>0</v>
      </c>
      <c r="AE37" s="87" t="s">
        <v>594</v>
      </c>
      <c r="AF37" s="81" t="b">
        <v>0</v>
      </c>
      <c r="AG37" s="81" t="s">
        <v>598</v>
      </c>
      <c r="AH37" s="81"/>
      <c r="AI37" s="87" t="s">
        <v>594</v>
      </c>
      <c r="AJ37" s="81" t="b">
        <v>0</v>
      </c>
      <c r="AK37" s="81">
        <v>3</v>
      </c>
      <c r="AL37" s="87" t="s">
        <v>550</v>
      </c>
      <c r="AM37" s="81" t="s">
        <v>602</v>
      </c>
      <c r="AN37" s="81" t="b">
        <v>0</v>
      </c>
      <c r="AO37" s="87" t="s">
        <v>550</v>
      </c>
      <c r="AP37" s="81" t="s">
        <v>213</v>
      </c>
      <c r="AQ37" s="81">
        <v>0</v>
      </c>
      <c r="AR37" s="81">
        <v>0</v>
      </c>
      <c r="AS37" s="81"/>
      <c r="AT37" s="81"/>
      <c r="AU37" s="81"/>
      <c r="AV37" s="81"/>
      <c r="AW37" s="81"/>
      <c r="AX37" s="81"/>
      <c r="AY37" s="81"/>
      <c r="AZ37" s="81"/>
      <c r="BA37">
        <v>1</v>
      </c>
      <c r="BB37" s="80" t="str">
        <f>REPLACE(INDEX(GroupVertices[Group],MATCH(Edges[[#This Row],[Vertex 1]],GroupVertices[Vertex],0)),1,1,"")</f>
        <v>3</v>
      </c>
      <c r="BC37" s="80" t="str">
        <f>REPLACE(INDEX(GroupVertices[Group],MATCH(Edges[[#This Row],[Vertex 2]],GroupVertices[Vertex],0)),1,1,"")</f>
        <v>3</v>
      </c>
      <c r="BD37" s="48"/>
      <c r="BE37" s="49"/>
      <c r="BF37" s="48"/>
      <c r="BG37" s="49"/>
      <c r="BH37" s="48"/>
      <c r="BI37" s="49"/>
      <c r="BJ37" s="48"/>
      <c r="BK37" s="49"/>
      <c r="BL37" s="48"/>
    </row>
    <row r="38" spans="1:64" ht="15">
      <c r="A38" s="66" t="s">
        <v>269</v>
      </c>
      <c r="B38" s="66" t="s">
        <v>269</v>
      </c>
      <c r="C38" s="67" t="s">
        <v>1552</v>
      </c>
      <c r="D38" s="68">
        <v>3</v>
      </c>
      <c r="E38" s="69" t="s">
        <v>132</v>
      </c>
      <c r="F38" s="70">
        <v>32</v>
      </c>
      <c r="G38" s="67"/>
      <c r="H38" s="71"/>
      <c r="I38" s="72"/>
      <c r="J38" s="72"/>
      <c r="K38" s="34" t="s">
        <v>65</v>
      </c>
      <c r="L38" s="79">
        <v>38</v>
      </c>
      <c r="M38" s="79"/>
      <c r="N38" s="74"/>
      <c r="O38" s="81" t="s">
        <v>213</v>
      </c>
      <c r="P38" s="83">
        <v>43502.42778935185</v>
      </c>
      <c r="Q38" s="81" t="s">
        <v>332</v>
      </c>
      <c r="R38" s="85" t="s">
        <v>350</v>
      </c>
      <c r="S38" s="81" t="s">
        <v>359</v>
      </c>
      <c r="T38" s="81" t="s">
        <v>368</v>
      </c>
      <c r="U38" s="85" t="s">
        <v>379</v>
      </c>
      <c r="V38" s="85" t="s">
        <v>379</v>
      </c>
      <c r="W38" s="83">
        <v>43502.42778935185</v>
      </c>
      <c r="X38" s="85" t="s">
        <v>468</v>
      </c>
      <c r="Y38" s="81"/>
      <c r="Z38" s="81"/>
      <c r="AA38" s="87" t="s">
        <v>541</v>
      </c>
      <c r="AB38" s="81"/>
      <c r="AC38" s="81" t="b">
        <v>0</v>
      </c>
      <c r="AD38" s="81">
        <v>0</v>
      </c>
      <c r="AE38" s="87" t="s">
        <v>594</v>
      </c>
      <c r="AF38" s="81" t="b">
        <v>0</v>
      </c>
      <c r="AG38" s="81" t="s">
        <v>600</v>
      </c>
      <c r="AH38" s="81"/>
      <c r="AI38" s="87" t="s">
        <v>594</v>
      </c>
      <c r="AJ38" s="81" t="b">
        <v>0</v>
      </c>
      <c r="AK38" s="81">
        <v>0</v>
      </c>
      <c r="AL38" s="87" t="s">
        <v>594</v>
      </c>
      <c r="AM38" s="81" t="s">
        <v>608</v>
      </c>
      <c r="AN38" s="81" t="b">
        <v>0</v>
      </c>
      <c r="AO38" s="87" t="s">
        <v>541</v>
      </c>
      <c r="AP38" s="81" t="s">
        <v>213</v>
      </c>
      <c r="AQ38" s="81">
        <v>0</v>
      </c>
      <c r="AR38" s="81">
        <v>0</v>
      </c>
      <c r="AS38" s="81"/>
      <c r="AT38" s="81"/>
      <c r="AU38" s="81"/>
      <c r="AV38" s="81"/>
      <c r="AW38" s="81"/>
      <c r="AX38" s="81"/>
      <c r="AY38" s="81"/>
      <c r="AZ38" s="81"/>
      <c r="BA38">
        <v>1</v>
      </c>
      <c r="BB38" s="80" t="str">
        <f>REPLACE(INDEX(GroupVertices[Group],MATCH(Edges[[#This Row],[Vertex 1]],GroupVertices[Vertex],0)),1,1,"")</f>
        <v>5</v>
      </c>
      <c r="BC38" s="80" t="str">
        <f>REPLACE(INDEX(GroupVertices[Group],MATCH(Edges[[#This Row],[Vertex 2]],GroupVertices[Vertex],0)),1,1,"")</f>
        <v>5</v>
      </c>
      <c r="BD38" s="48">
        <v>0</v>
      </c>
      <c r="BE38" s="49">
        <v>0</v>
      </c>
      <c r="BF38" s="48">
        <v>1</v>
      </c>
      <c r="BG38" s="49">
        <v>4</v>
      </c>
      <c r="BH38" s="48">
        <v>0</v>
      </c>
      <c r="BI38" s="49">
        <v>0</v>
      </c>
      <c r="BJ38" s="48">
        <v>24</v>
      </c>
      <c r="BK38" s="49">
        <v>96</v>
      </c>
      <c r="BL38" s="48">
        <v>25</v>
      </c>
    </row>
    <row r="39" spans="1:64" ht="15">
      <c r="A39" s="66" t="s">
        <v>270</v>
      </c>
      <c r="B39" s="66" t="s">
        <v>277</v>
      </c>
      <c r="C39" s="67" t="s">
        <v>1552</v>
      </c>
      <c r="D39" s="68">
        <v>3</v>
      </c>
      <c r="E39" s="69" t="s">
        <v>132</v>
      </c>
      <c r="F39" s="70">
        <v>32</v>
      </c>
      <c r="G39" s="67"/>
      <c r="H39" s="71"/>
      <c r="I39" s="72"/>
      <c r="J39" s="72"/>
      <c r="K39" s="34" t="s">
        <v>65</v>
      </c>
      <c r="L39" s="79">
        <v>39</v>
      </c>
      <c r="M39" s="79"/>
      <c r="N39" s="74"/>
      <c r="O39" s="81" t="s">
        <v>322</v>
      </c>
      <c r="P39" s="83">
        <v>43502.63079861111</v>
      </c>
      <c r="Q39" s="81" t="s">
        <v>333</v>
      </c>
      <c r="R39" s="81"/>
      <c r="S39" s="81"/>
      <c r="T39" s="81" t="s">
        <v>369</v>
      </c>
      <c r="U39" s="81"/>
      <c r="V39" s="85" t="s">
        <v>403</v>
      </c>
      <c r="W39" s="83">
        <v>43502.63079861111</v>
      </c>
      <c r="X39" s="85" t="s">
        <v>469</v>
      </c>
      <c r="Y39" s="81"/>
      <c r="Z39" s="81"/>
      <c r="AA39" s="87" t="s">
        <v>542</v>
      </c>
      <c r="AB39" s="81"/>
      <c r="AC39" s="81" t="b">
        <v>0</v>
      </c>
      <c r="AD39" s="81">
        <v>0</v>
      </c>
      <c r="AE39" s="87" t="s">
        <v>594</v>
      </c>
      <c r="AF39" s="81" t="b">
        <v>0</v>
      </c>
      <c r="AG39" s="81" t="s">
        <v>601</v>
      </c>
      <c r="AH39" s="81"/>
      <c r="AI39" s="87" t="s">
        <v>594</v>
      </c>
      <c r="AJ39" s="81" t="b">
        <v>0</v>
      </c>
      <c r="AK39" s="81">
        <v>3</v>
      </c>
      <c r="AL39" s="87" t="s">
        <v>551</v>
      </c>
      <c r="AM39" s="81" t="s">
        <v>602</v>
      </c>
      <c r="AN39" s="81" t="b">
        <v>0</v>
      </c>
      <c r="AO39" s="87" t="s">
        <v>551</v>
      </c>
      <c r="AP39" s="81" t="s">
        <v>213</v>
      </c>
      <c r="AQ39" s="81">
        <v>0</v>
      </c>
      <c r="AR39" s="81">
        <v>0</v>
      </c>
      <c r="AS39" s="81"/>
      <c r="AT39" s="81"/>
      <c r="AU39" s="81"/>
      <c r="AV39" s="81"/>
      <c r="AW39" s="81"/>
      <c r="AX39" s="81"/>
      <c r="AY39" s="81"/>
      <c r="AZ39" s="81"/>
      <c r="BA39">
        <v>1</v>
      </c>
      <c r="BB39" s="80" t="str">
        <f>REPLACE(INDEX(GroupVertices[Group],MATCH(Edges[[#This Row],[Vertex 1]],GroupVertices[Vertex],0)),1,1,"")</f>
        <v>3</v>
      </c>
      <c r="BC39" s="80" t="str">
        <f>REPLACE(INDEX(GroupVertices[Group],MATCH(Edges[[#This Row],[Vertex 2]],GroupVertices[Vertex],0)),1,1,"")</f>
        <v>3</v>
      </c>
      <c r="BD39" s="48"/>
      <c r="BE39" s="49"/>
      <c r="BF39" s="48"/>
      <c r="BG39" s="49"/>
      <c r="BH39" s="48"/>
      <c r="BI39" s="49"/>
      <c r="BJ39" s="48"/>
      <c r="BK39" s="49"/>
      <c r="BL39" s="48"/>
    </row>
    <row r="40" spans="1:64" ht="15">
      <c r="A40" s="66" t="s">
        <v>270</v>
      </c>
      <c r="B40" s="66" t="s">
        <v>316</v>
      </c>
      <c r="C40" s="67" t="s">
        <v>1552</v>
      </c>
      <c r="D40" s="68">
        <v>3</v>
      </c>
      <c r="E40" s="69" t="s">
        <v>132</v>
      </c>
      <c r="F40" s="70">
        <v>32</v>
      </c>
      <c r="G40" s="67"/>
      <c r="H40" s="71"/>
      <c r="I40" s="72"/>
      <c r="J40" s="72"/>
      <c r="K40" s="34" t="s">
        <v>65</v>
      </c>
      <c r="L40" s="79">
        <v>40</v>
      </c>
      <c r="M40" s="79"/>
      <c r="N40" s="74"/>
      <c r="O40" s="81" t="s">
        <v>321</v>
      </c>
      <c r="P40" s="83">
        <v>43502.63079861111</v>
      </c>
      <c r="Q40" s="81" t="s">
        <v>333</v>
      </c>
      <c r="R40" s="81"/>
      <c r="S40" s="81"/>
      <c r="T40" s="81" t="s">
        <v>369</v>
      </c>
      <c r="U40" s="81"/>
      <c r="V40" s="85" t="s">
        <v>403</v>
      </c>
      <c r="W40" s="83">
        <v>43502.63079861111</v>
      </c>
      <c r="X40" s="85" t="s">
        <v>469</v>
      </c>
      <c r="Y40" s="81"/>
      <c r="Z40" s="81"/>
      <c r="AA40" s="87" t="s">
        <v>542</v>
      </c>
      <c r="AB40" s="81"/>
      <c r="AC40" s="81" t="b">
        <v>0</v>
      </c>
      <c r="AD40" s="81">
        <v>0</v>
      </c>
      <c r="AE40" s="87" t="s">
        <v>594</v>
      </c>
      <c r="AF40" s="81" t="b">
        <v>0</v>
      </c>
      <c r="AG40" s="81" t="s">
        <v>601</v>
      </c>
      <c r="AH40" s="81"/>
      <c r="AI40" s="87" t="s">
        <v>594</v>
      </c>
      <c r="AJ40" s="81" t="b">
        <v>0</v>
      </c>
      <c r="AK40" s="81">
        <v>3</v>
      </c>
      <c r="AL40" s="87" t="s">
        <v>551</v>
      </c>
      <c r="AM40" s="81" t="s">
        <v>602</v>
      </c>
      <c r="AN40" s="81" t="b">
        <v>0</v>
      </c>
      <c r="AO40" s="87" t="s">
        <v>551</v>
      </c>
      <c r="AP40" s="81" t="s">
        <v>213</v>
      </c>
      <c r="AQ40" s="81">
        <v>0</v>
      </c>
      <c r="AR40" s="81">
        <v>0</v>
      </c>
      <c r="AS40" s="81"/>
      <c r="AT40" s="81"/>
      <c r="AU40" s="81"/>
      <c r="AV40" s="81"/>
      <c r="AW40" s="81"/>
      <c r="AX40" s="81"/>
      <c r="AY40" s="81"/>
      <c r="AZ40" s="81"/>
      <c r="BA40">
        <v>1</v>
      </c>
      <c r="BB40" s="80" t="str">
        <f>REPLACE(INDEX(GroupVertices[Group],MATCH(Edges[[#This Row],[Vertex 1]],GroupVertices[Vertex],0)),1,1,"")</f>
        <v>3</v>
      </c>
      <c r="BC40" s="80" t="str">
        <f>REPLACE(INDEX(GroupVertices[Group],MATCH(Edges[[#This Row],[Vertex 2]],GroupVertices[Vertex],0)),1,1,"")</f>
        <v>3</v>
      </c>
      <c r="BD40" s="48">
        <v>0</v>
      </c>
      <c r="BE40" s="49">
        <v>0</v>
      </c>
      <c r="BF40" s="48">
        <v>0</v>
      </c>
      <c r="BG40" s="49">
        <v>0</v>
      </c>
      <c r="BH40" s="48">
        <v>0</v>
      </c>
      <c r="BI40" s="49">
        <v>0</v>
      </c>
      <c r="BJ40" s="48">
        <v>37</v>
      </c>
      <c r="BK40" s="49">
        <v>100</v>
      </c>
      <c r="BL40" s="48">
        <v>37</v>
      </c>
    </row>
    <row r="41" spans="1:64" ht="15">
      <c r="A41" s="66" t="s">
        <v>271</v>
      </c>
      <c r="B41" s="66" t="s">
        <v>277</v>
      </c>
      <c r="C41" s="67" t="s">
        <v>1552</v>
      </c>
      <c r="D41" s="68">
        <v>3</v>
      </c>
      <c r="E41" s="69" t="s">
        <v>132</v>
      </c>
      <c r="F41" s="70">
        <v>32</v>
      </c>
      <c r="G41" s="67"/>
      <c r="H41" s="71"/>
      <c r="I41" s="72"/>
      <c r="J41" s="72"/>
      <c r="K41" s="34" t="s">
        <v>65</v>
      </c>
      <c r="L41" s="79">
        <v>41</v>
      </c>
      <c r="M41" s="79"/>
      <c r="N41" s="74"/>
      <c r="O41" s="81" t="s">
        <v>322</v>
      </c>
      <c r="P41" s="83">
        <v>43502.65869212963</v>
      </c>
      <c r="Q41" s="81" t="s">
        <v>331</v>
      </c>
      <c r="R41" s="81"/>
      <c r="S41" s="81"/>
      <c r="T41" s="81" t="s">
        <v>367</v>
      </c>
      <c r="U41" s="81"/>
      <c r="V41" s="85" t="s">
        <v>404</v>
      </c>
      <c r="W41" s="83">
        <v>43502.65869212963</v>
      </c>
      <c r="X41" s="85" t="s">
        <v>470</v>
      </c>
      <c r="Y41" s="81"/>
      <c r="Z41" s="81"/>
      <c r="AA41" s="87" t="s">
        <v>543</v>
      </c>
      <c r="AB41" s="81"/>
      <c r="AC41" s="81" t="b">
        <v>0</v>
      </c>
      <c r="AD41" s="81">
        <v>0</v>
      </c>
      <c r="AE41" s="87" t="s">
        <v>594</v>
      </c>
      <c r="AF41" s="81" t="b">
        <v>0</v>
      </c>
      <c r="AG41" s="81" t="s">
        <v>598</v>
      </c>
      <c r="AH41" s="81"/>
      <c r="AI41" s="87" t="s">
        <v>594</v>
      </c>
      <c r="AJ41" s="81" t="b">
        <v>0</v>
      </c>
      <c r="AK41" s="81">
        <v>3</v>
      </c>
      <c r="AL41" s="87" t="s">
        <v>550</v>
      </c>
      <c r="AM41" s="81" t="s">
        <v>609</v>
      </c>
      <c r="AN41" s="81" t="b">
        <v>0</v>
      </c>
      <c r="AO41" s="87" t="s">
        <v>550</v>
      </c>
      <c r="AP41" s="81" t="s">
        <v>213</v>
      </c>
      <c r="AQ41" s="81">
        <v>0</v>
      </c>
      <c r="AR41" s="81">
        <v>0</v>
      </c>
      <c r="AS41" s="81"/>
      <c r="AT41" s="81"/>
      <c r="AU41" s="81"/>
      <c r="AV41" s="81"/>
      <c r="AW41" s="81"/>
      <c r="AX41" s="81"/>
      <c r="AY41" s="81"/>
      <c r="AZ41" s="81"/>
      <c r="BA41">
        <v>1</v>
      </c>
      <c r="BB41" s="80" t="str">
        <f>REPLACE(INDEX(GroupVertices[Group],MATCH(Edges[[#This Row],[Vertex 1]],GroupVertices[Vertex],0)),1,1,"")</f>
        <v>3</v>
      </c>
      <c r="BC41" s="80" t="str">
        <f>REPLACE(INDEX(GroupVertices[Group],MATCH(Edges[[#This Row],[Vertex 2]],GroupVertices[Vertex],0)),1,1,"")</f>
        <v>3</v>
      </c>
      <c r="BD41" s="48"/>
      <c r="BE41" s="49"/>
      <c r="BF41" s="48"/>
      <c r="BG41" s="49"/>
      <c r="BH41" s="48"/>
      <c r="BI41" s="49"/>
      <c r="BJ41" s="48"/>
      <c r="BK41" s="49"/>
      <c r="BL41" s="48"/>
    </row>
    <row r="42" spans="1:64" ht="15">
      <c r="A42" s="66" t="s">
        <v>271</v>
      </c>
      <c r="B42" s="66" t="s">
        <v>316</v>
      </c>
      <c r="C42" s="67" t="s">
        <v>1552</v>
      </c>
      <c r="D42" s="68">
        <v>3</v>
      </c>
      <c r="E42" s="69" t="s">
        <v>132</v>
      </c>
      <c r="F42" s="70">
        <v>32</v>
      </c>
      <c r="G42" s="67"/>
      <c r="H42" s="71"/>
      <c r="I42" s="72"/>
      <c r="J42" s="72"/>
      <c r="K42" s="34" t="s">
        <v>65</v>
      </c>
      <c r="L42" s="79">
        <v>42</v>
      </c>
      <c r="M42" s="79"/>
      <c r="N42" s="74"/>
      <c r="O42" s="81" t="s">
        <v>321</v>
      </c>
      <c r="P42" s="83">
        <v>43502.65869212963</v>
      </c>
      <c r="Q42" s="81" t="s">
        <v>331</v>
      </c>
      <c r="R42" s="81"/>
      <c r="S42" s="81"/>
      <c r="T42" s="81" t="s">
        <v>367</v>
      </c>
      <c r="U42" s="81"/>
      <c r="V42" s="85" t="s">
        <v>404</v>
      </c>
      <c r="W42" s="83">
        <v>43502.65869212963</v>
      </c>
      <c r="X42" s="85" t="s">
        <v>470</v>
      </c>
      <c r="Y42" s="81"/>
      <c r="Z42" s="81"/>
      <c r="AA42" s="87" t="s">
        <v>543</v>
      </c>
      <c r="AB42" s="81"/>
      <c r="AC42" s="81" t="b">
        <v>0</v>
      </c>
      <c r="AD42" s="81">
        <v>0</v>
      </c>
      <c r="AE42" s="87" t="s">
        <v>594</v>
      </c>
      <c r="AF42" s="81" t="b">
        <v>0</v>
      </c>
      <c r="AG42" s="81" t="s">
        <v>598</v>
      </c>
      <c r="AH42" s="81"/>
      <c r="AI42" s="87" t="s">
        <v>594</v>
      </c>
      <c r="AJ42" s="81" t="b">
        <v>0</v>
      </c>
      <c r="AK42" s="81">
        <v>3</v>
      </c>
      <c r="AL42" s="87" t="s">
        <v>550</v>
      </c>
      <c r="AM42" s="81" t="s">
        <v>609</v>
      </c>
      <c r="AN42" s="81" t="b">
        <v>0</v>
      </c>
      <c r="AO42" s="87" t="s">
        <v>550</v>
      </c>
      <c r="AP42" s="81" t="s">
        <v>213</v>
      </c>
      <c r="AQ42" s="81">
        <v>0</v>
      </c>
      <c r="AR42" s="81">
        <v>0</v>
      </c>
      <c r="AS42" s="81"/>
      <c r="AT42" s="81"/>
      <c r="AU42" s="81"/>
      <c r="AV42" s="81"/>
      <c r="AW42" s="81"/>
      <c r="AX42" s="81"/>
      <c r="AY42" s="81"/>
      <c r="AZ42" s="81"/>
      <c r="BA42">
        <v>1</v>
      </c>
      <c r="BB42" s="80" t="str">
        <f>REPLACE(INDEX(GroupVertices[Group],MATCH(Edges[[#This Row],[Vertex 1]],GroupVertices[Vertex],0)),1,1,"")</f>
        <v>3</v>
      </c>
      <c r="BC42" s="80" t="str">
        <f>REPLACE(INDEX(GroupVertices[Group],MATCH(Edges[[#This Row],[Vertex 2]],GroupVertices[Vertex],0)),1,1,"")</f>
        <v>3</v>
      </c>
      <c r="BD42" s="48">
        <v>0</v>
      </c>
      <c r="BE42" s="49">
        <v>0</v>
      </c>
      <c r="BF42" s="48">
        <v>1</v>
      </c>
      <c r="BG42" s="49">
        <v>3.0303030303030303</v>
      </c>
      <c r="BH42" s="48">
        <v>0</v>
      </c>
      <c r="BI42" s="49">
        <v>0</v>
      </c>
      <c r="BJ42" s="48">
        <v>32</v>
      </c>
      <c r="BK42" s="49">
        <v>96.96969696969697</v>
      </c>
      <c r="BL42" s="48">
        <v>33</v>
      </c>
    </row>
    <row r="43" spans="1:64" ht="15">
      <c r="A43" s="66" t="s">
        <v>272</v>
      </c>
      <c r="B43" s="66" t="s">
        <v>274</v>
      </c>
      <c r="C43" s="67" t="s">
        <v>1552</v>
      </c>
      <c r="D43" s="68">
        <v>3</v>
      </c>
      <c r="E43" s="69" t="s">
        <v>132</v>
      </c>
      <c r="F43" s="70">
        <v>32</v>
      </c>
      <c r="G43" s="67"/>
      <c r="H43" s="71"/>
      <c r="I43" s="72"/>
      <c r="J43" s="72"/>
      <c r="K43" s="34" t="s">
        <v>65</v>
      </c>
      <c r="L43" s="79">
        <v>43</v>
      </c>
      <c r="M43" s="79"/>
      <c r="N43" s="74"/>
      <c r="O43" s="81" t="s">
        <v>322</v>
      </c>
      <c r="P43" s="83">
        <v>43502.661307870374</v>
      </c>
      <c r="Q43" s="81" t="s">
        <v>334</v>
      </c>
      <c r="R43" s="81"/>
      <c r="S43" s="81"/>
      <c r="T43" s="81"/>
      <c r="U43" s="81"/>
      <c r="V43" s="85" t="s">
        <v>405</v>
      </c>
      <c r="W43" s="83">
        <v>43502.661307870374</v>
      </c>
      <c r="X43" s="85" t="s">
        <v>471</v>
      </c>
      <c r="Y43" s="81"/>
      <c r="Z43" s="81"/>
      <c r="AA43" s="87" t="s">
        <v>544</v>
      </c>
      <c r="AB43" s="81"/>
      <c r="AC43" s="81" t="b">
        <v>0</v>
      </c>
      <c r="AD43" s="81">
        <v>0</v>
      </c>
      <c r="AE43" s="87" t="s">
        <v>594</v>
      </c>
      <c r="AF43" s="81" t="b">
        <v>0</v>
      </c>
      <c r="AG43" s="81" t="s">
        <v>598</v>
      </c>
      <c r="AH43" s="81"/>
      <c r="AI43" s="87" t="s">
        <v>594</v>
      </c>
      <c r="AJ43" s="81" t="b">
        <v>0</v>
      </c>
      <c r="AK43" s="81">
        <v>2</v>
      </c>
      <c r="AL43" s="87" t="s">
        <v>546</v>
      </c>
      <c r="AM43" s="81" t="s">
        <v>603</v>
      </c>
      <c r="AN43" s="81" t="b">
        <v>0</v>
      </c>
      <c r="AO43" s="87" t="s">
        <v>546</v>
      </c>
      <c r="AP43" s="81" t="s">
        <v>213</v>
      </c>
      <c r="AQ43" s="81">
        <v>0</v>
      </c>
      <c r="AR43" s="81">
        <v>0</v>
      </c>
      <c r="AS43" s="81"/>
      <c r="AT43" s="81"/>
      <c r="AU43" s="81"/>
      <c r="AV43" s="81"/>
      <c r="AW43" s="81"/>
      <c r="AX43" s="81"/>
      <c r="AY43" s="81"/>
      <c r="AZ43" s="81"/>
      <c r="BA43">
        <v>1</v>
      </c>
      <c r="BB43" s="80" t="str">
        <f>REPLACE(INDEX(GroupVertices[Group],MATCH(Edges[[#This Row],[Vertex 1]],GroupVertices[Vertex],0)),1,1,"")</f>
        <v>4</v>
      </c>
      <c r="BC43" s="80" t="str">
        <f>REPLACE(INDEX(GroupVertices[Group],MATCH(Edges[[#This Row],[Vertex 2]],GroupVertices[Vertex],0)),1,1,"")</f>
        <v>4</v>
      </c>
      <c r="BD43" s="48"/>
      <c r="BE43" s="49"/>
      <c r="BF43" s="48"/>
      <c r="BG43" s="49"/>
      <c r="BH43" s="48"/>
      <c r="BI43" s="49"/>
      <c r="BJ43" s="48"/>
      <c r="BK43" s="49"/>
      <c r="BL43" s="48"/>
    </row>
    <row r="44" spans="1:64" ht="15">
      <c r="A44" s="66" t="s">
        <v>272</v>
      </c>
      <c r="B44" s="66" t="s">
        <v>319</v>
      </c>
      <c r="C44" s="67" t="s">
        <v>1552</v>
      </c>
      <c r="D44" s="68">
        <v>3</v>
      </c>
      <c r="E44" s="69" t="s">
        <v>132</v>
      </c>
      <c r="F44" s="70">
        <v>32</v>
      </c>
      <c r="G44" s="67"/>
      <c r="H44" s="71"/>
      <c r="I44" s="72"/>
      <c r="J44" s="72"/>
      <c r="K44" s="34" t="s">
        <v>65</v>
      </c>
      <c r="L44" s="79">
        <v>44</v>
      </c>
      <c r="M44" s="79"/>
      <c r="N44" s="74"/>
      <c r="O44" s="81" t="s">
        <v>321</v>
      </c>
      <c r="P44" s="83">
        <v>43502.661307870374</v>
      </c>
      <c r="Q44" s="81" t="s">
        <v>334</v>
      </c>
      <c r="R44" s="81"/>
      <c r="S44" s="81"/>
      <c r="T44" s="81"/>
      <c r="U44" s="81"/>
      <c r="V44" s="85" t="s">
        <v>405</v>
      </c>
      <c r="W44" s="83">
        <v>43502.661307870374</v>
      </c>
      <c r="X44" s="85" t="s">
        <v>471</v>
      </c>
      <c r="Y44" s="81"/>
      <c r="Z44" s="81"/>
      <c r="AA44" s="87" t="s">
        <v>544</v>
      </c>
      <c r="AB44" s="81"/>
      <c r="AC44" s="81" t="b">
        <v>0</v>
      </c>
      <c r="AD44" s="81">
        <v>0</v>
      </c>
      <c r="AE44" s="87" t="s">
        <v>594</v>
      </c>
      <c r="AF44" s="81" t="b">
        <v>0</v>
      </c>
      <c r="AG44" s="81" t="s">
        <v>598</v>
      </c>
      <c r="AH44" s="81"/>
      <c r="AI44" s="87" t="s">
        <v>594</v>
      </c>
      <c r="AJ44" s="81" t="b">
        <v>0</v>
      </c>
      <c r="AK44" s="81">
        <v>2</v>
      </c>
      <c r="AL44" s="87" t="s">
        <v>546</v>
      </c>
      <c r="AM44" s="81" t="s">
        <v>603</v>
      </c>
      <c r="AN44" s="81" t="b">
        <v>0</v>
      </c>
      <c r="AO44" s="87" t="s">
        <v>546</v>
      </c>
      <c r="AP44" s="81" t="s">
        <v>213</v>
      </c>
      <c r="AQ44" s="81">
        <v>0</v>
      </c>
      <c r="AR44" s="81">
        <v>0</v>
      </c>
      <c r="AS44" s="81"/>
      <c r="AT44" s="81"/>
      <c r="AU44" s="81"/>
      <c r="AV44" s="81"/>
      <c r="AW44" s="81"/>
      <c r="AX44" s="81"/>
      <c r="AY44" s="81"/>
      <c r="AZ44" s="81"/>
      <c r="BA44">
        <v>1</v>
      </c>
      <c r="BB44" s="80" t="str">
        <f>REPLACE(INDEX(GroupVertices[Group],MATCH(Edges[[#This Row],[Vertex 1]],GroupVertices[Vertex],0)),1,1,"")</f>
        <v>4</v>
      </c>
      <c r="BC44" s="80" t="str">
        <f>REPLACE(INDEX(GroupVertices[Group],MATCH(Edges[[#This Row],[Vertex 2]],GroupVertices[Vertex],0)),1,1,"")</f>
        <v>4</v>
      </c>
      <c r="BD44" s="48">
        <v>1</v>
      </c>
      <c r="BE44" s="49">
        <v>2.9411764705882355</v>
      </c>
      <c r="BF44" s="48">
        <v>2</v>
      </c>
      <c r="BG44" s="49">
        <v>5.882352941176471</v>
      </c>
      <c r="BH44" s="48">
        <v>0</v>
      </c>
      <c r="BI44" s="49">
        <v>0</v>
      </c>
      <c r="BJ44" s="48">
        <v>31</v>
      </c>
      <c r="BK44" s="49">
        <v>91.17647058823529</v>
      </c>
      <c r="BL44" s="48">
        <v>34</v>
      </c>
    </row>
    <row r="45" spans="1:64" ht="15">
      <c r="A45" s="66" t="s">
        <v>273</v>
      </c>
      <c r="B45" s="66" t="s">
        <v>277</v>
      </c>
      <c r="C45" s="67" t="s">
        <v>1552</v>
      </c>
      <c r="D45" s="68">
        <v>3</v>
      </c>
      <c r="E45" s="69" t="s">
        <v>132</v>
      </c>
      <c r="F45" s="70">
        <v>32</v>
      </c>
      <c r="G45" s="67"/>
      <c r="H45" s="71"/>
      <c r="I45" s="72"/>
      <c r="J45" s="72"/>
      <c r="K45" s="34" t="s">
        <v>65</v>
      </c>
      <c r="L45" s="79">
        <v>45</v>
      </c>
      <c r="M45" s="79"/>
      <c r="N45" s="74"/>
      <c r="O45" s="81" t="s">
        <v>322</v>
      </c>
      <c r="P45" s="83">
        <v>43502.71177083333</v>
      </c>
      <c r="Q45" s="81" t="s">
        <v>333</v>
      </c>
      <c r="R45" s="81"/>
      <c r="S45" s="81"/>
      <c r="T45" s="81" t="s">
        <v>369</v>
      </c>
      <c r="U45" s="81"/>
      <c r="V45" s="85" t="s">
        <v>406</v>
      </c>
      <c r="W45" s="83">
        <v>43502.71177083333</v>
      </c>
      <c r="X45" s="85" t="s">
        <v>472</v>
      </c>
      <c r="Y45" s="81"/>
      <c r="Z45" s="81"/>
      <c r="AA45" s="87" t="s">
        <v>545</v>
      </c>
      <c r="AB45" s="81"/>
      <c r="AC45" s="81" t="b">
        <v>0</v>
      </c>
      <c r="AD45" s="81">
        <v>0</v>
      </c>
      <c r="AE45" s="87" t="s">
        <v>594</v>
      </c>
      <c r="AF45" s="81" t="b">
        <v>0</v>
      </c>
      <c r="AG45" s="81" t="s">
        <v>601</v>
      </c>
      <c r="AH45" s="81"/>
      <c r="AI45" s="87" t="s">
        <v>594</v>
      </c>
      <c r="AJ45" s="81" t="b">
        <v>0</v>
      </c>
      <c r="AK45" s="81">
        <v>3</v>
      </c>
      <c r="AL45" s="87" t="s">
        <v>551</v>
      </c>
      <c r="AM45" s="81" t="s">
        <v>604</v>
      </c>
      <c r="AN45" s="81" t="b">
        <v>0</v>
      </c>
      <c r="AO45" s="87" t="s">
        <v>551</v>
      </c>
      <c r="AP45" s="81" t="s">
        <v>213</v>
      </c>
      <c r="AQ45" s="81">
        <v>0</v>
      </c>
      <c r="AR45" s="81">
        <v>0</v>
      </c>
      <c r="AS45" s="81"/>
      <c r="AT45" s="81"/>
      <c r="AU45" s="81"/>
      <c r="AV45" s="81"/>
      <c r="AW45" s="81"/>
      <c r="AX45" s="81"/>
      <c r="AY45" s="81"/>
      <c r="AZ45" s="81"/>
      <c r="BA45">
        <v>1</v>
      </c>
      <c r="BB45" s="80" t="str">
        <f>REPLACE(INDEX(GroupVertices[Group],MATCH(Edges[[#This Row],[Vertex 1]],GroupVertices[Vertex],0)),1,1,"")</f>
        <v>3</v>
      </c>
      <c r="BC45" s="80" t="str">
        <f>REPLACE(INDEX(GroupVertices[Group],MATCH(Edges[[#This Row],[Vertex 2]],GroupVertices[Vertex],0)),1,1,"")</f>
        <v>3</v>
      </c>
      <c r="BD45" s="48"/>
      <c r="BE45" s="49"/>
      <c r="BF45" s="48"/>
      <c r="BG45" s="49"/>
      <c r="BH45" s="48"/>
      <c r="BI45" s="49"/>
      <c r="BJ45" s="48"/>
      <c r="BK45" s="49"/>
      <c r="BL45" s="48"/>
    </row>
    <row r="46" spans="1:64" ht="15">
      <c r="A46" s="66" t="s">
        <v>273</v>
      </c>
      <c r="B46" s="66" t="s">
        <v>316</v>
      </c>
      <c r="C46" s="67" t="s">
        <v>1552</v>
      </c>
      <c r="D46" s="68">
        <v>3</v>
      </c>
      <c r="E46" s="69" t="s">
        <v>132</v>
      </c>
      <c r="F46" s="70">
        <v>32</v>
      </c>
      <c r="G46" s="67"/>
      <c r="H46" s="71"/>
      <c r="I46" s="72"/>
      <c r="J46" s="72"/>
      <c r="K46" s="34" t="s">
        <v>65</v>
      </c>
      <c r="L46" s="79">
        <v>46</v>
      </c>
      <c r="M46" s="79"/>
      <c r="N46" s="74"/>
      <c r="O46" s="81" t="s">
        <v>321</v>
      </c>
      <c r="P46" s="83">
        <v>43502.71177083333</v>
      </c>
      <c r="Q46" s="81" t="s">
        <v>333</v>
      </c>
      <c r="R46" s="81"/>
      <c r="S46" s="81"/>
      <c r="T46" s="81" t="s">
        <v>369</v>
      </c>
      <c r="U46" s="81"/>
      <c r="V46" s="85" t="s">
        <v>406</v>
      </c>
      <c r="W46" s="83">
        <v>43502.71177083333</v>
      </c>
      <c r="X46" s="85" t="s">
        <v>472</v>
      </c>
      <c r="Y46" s="81"/>
      <c r="Z46" s="81"/>
      <c r="AA46" s="87" t="s">
        <v>545</v>
      </c>
      <c r="AB46" s="81"/>
      <c r="AC46" s="81" t="b">
        <v>0</v>
      </c>
      <c r="AD46" s="81">
        <v>0</v>
      </c>
      <c r="AE46" s="87" t="s">
        <v>594</v>
      </c>
      <c r="AF46" s="81" t="b">
        <v>0</v>
      </c>
      <c r="AG46" s="81" t="s">
        <v>601</v>
      </c>
      <c r="AH46" s="81"/>
      <c r="AI46" s="87" t="s">
        <v>594</v>
      </c>
      <c r="AJ46" s="81" t="b">
        <v>0</v>
      </c>
      <c r="AK46" s="81">
        <v>3</v>
      </c>
      <c r="AL46" s="87" t="s">
        <v>551</v>
      </c>
      <c r="AM46" s="81" t="s">
        <v>604</v>
      </c>
      <c r="AN46" s="81" t="b">
        <v>0</v>
      </c>
      <c r="AO46" s="87" t="s">
        <v>551</v>
      </c>
      <c r="AP46" s="81" t="s">
        <v>213</v>
      </c>
      <c r="AQ46" s="81">
        <v>0</v>
      </c>
      <c r="AR46" s="81">
        <v>0</v>
      </c>
      <c r="AS46" s="81"/>
      <c r="AT46" s="81"/>
      <c r="AU46" s="81"/>
      <c r="AV46" s="81"/>
      <c r="AW46" s="81"/>
      <c r="AX46" s="81"/>
      <c r="AY46" s="81"/>
      <c r="AZ46" s="81"/>
      <c r="BA46">
        <v>1</v>
      </c>
      <c r="BB46" s="80" t="str">
        <f>REPLACE(INDEX(GroupVertices[Group],MATCH(Edges[[#This Row],[Vertex 1]],GroupVertices[Vertex],0)),1,1,"")</f>
        <v>3</v>
      </c>
      <c r="BC46" s="80" t="str">
        <f>REPLACE(INDEX(GroupVertices[Group],MATCH(Edges[[#This Row],[Vertex 2]],GroupVertices[Vertex],0)),1,1,"")</f>
        <v>3</v>
      </c>
      <c r="BD46" s="48">
        <v>0</v>
      </c>
      <c r="BE46" s="49">
        <v>0</v>
      </c>
      <c r="BF46" s="48">
        <v>0</v>
      </c>
      <c r="BG46" s="49">
        <v>0</v>
      </c>
      <c r="BH46" s="48">
        <v>0</v>
      </c>
      <c r="BI46" s="49">
        <v>0</v>
      </c>
      <c r="BJ46" s="48">
        <v>37</v>
      </c>
      <c r="BK46" s="49">
        <v>100</v>
      </c>
      <c r="BL46" s="48">
        <v>37</v>
      </c>
    </row>
    <row r="47" spans="1:64" ht="15">
      <c r="A47" s="66" t="s">
        <v>274</v>
      </c>
      <c r="B47" s="66" t="s">
        <v>319</v>
      </c>
      <c r="C47" s="67" t="s">
        <v>1552</v>
      </c>
      <c r="D47" s="68">
        <v>3</v>
      </c>
      <c r="E47" s="69" t="s">
        <v>132</v>
      </c>
      <c r="F47" s="70">
        <v>32</v>
      </c>
      <c r="G47" s="67"/>
      <c r="H47" s="71"/>
      <c r="I47" s="72"/>
      <c r="J47" s="72"/>
      <c r="K47" s="34" t="s">
        <v>65</v>
      </c>
      <c r="L47" s="79">
        <v>47</v>
      </c>
      <c r="M47" s="79"/>
      <c r="N47" s="74"/>
      <c r="O47" s="81" t="s">
        <v>321</v>
      </c>
      <c r="P47" s="83">
        <v>43495.660266203704</v>
      </c>
      <c r="Q47" s="81" t="s">
        <v>334</v>
      </c>
      <c r="R47" s="85" t="s">
        <v>351</v>
      </c>
      <c r="S47" s="81" t="s">
        <v>358</v>
      </c>
      <c r="T47" s="81" t="s">
        <v>370</v>
      </c>
      <c r="U47" s="85" t="s">
        <v>380</v>
      </c>
      <c r="V47" s="85" t="s">
        <v>380</v>
      </c>
      <c r="W47" s="83">
        <v>43495.660266203704</v>
      </c>
      <c r="X47" s="85" t="s">
        <v>473</v>
      </c>
      <c r="Y47" s="81"/>
      <c r="Z47" s="81"/>
      <c r="AA47" s="87" t="s">
        <v>546</v>
      </c>
      <c r="AB47" s="81"/>
      <c r="AC47" s="81" t="b">
        <v>0</v>
      </c>
      <c r="AD47" s="81">
        <v>0</v>
      </c>
      <c r="AE47" s="87" t="s">
        <v>594</v>
      </c>
      <c r="AF47" s="81" t="b">
        <v>0</v>
      </c>
      <c r="AG47" s="81" t="s">
        <v>598</v>
      </c>
      <c r="AH47" s="81"/>
      <c r="AI47" s="87" t="s">
        <v>594</v>
      </c>
      <c r="AJ47" s="81" t="b">
        <v>0</v>
      </c>
      <c r="AK47" s="81">
        <v>2</v>
      </c>
      <c r="AL47" s="87" t="s">
        <v>594</v>
      </c>
      <c r="AM47" s="81" t="s">
        <v>602</v>
      </c>
      <c r="AN47" s="81" t="b">
        <v>0</v>
      </c>
      <c r="AO47" s="87" t="s">
        <v>546</v>
      </c>
      <c r="AP47" s="81" t="s">
        <v>322</v>
      </c>
      <c r="AQ47" s="81">
        <v>0</v>
      </c>
      <c r="AR47" s="81">
        <v>0</v>
      </c>
      <c r="AS47" s="81"/>
      <c r="AT47" s="81"/>
      <c r="AU47" s="81"/>
      <c r="AV47" s="81"/>
      <c r="AW47" s="81"/>
      <c r="AX47" s="81"/>
      <c r="AY47" s="81"/>
      <c r="AZ47" s="81"/>
      <c r="BA47">
        <v>1</v>
      </c>
      <c r="BB47" s="80" t="str">
        <f>REPLACE(INDEX(GroupVertices[Group],MATCH(Edges[[#This Row],[Vertex 1]],GroupVertices[Vertex],0)),1,1,"")</f>
        <v>4</v>
      </c>
      <c r="BC47" s="80" t="str">
        <f>REPLACE(INDEX(GroupVertices[Group],MATCH(Edges[[#This Row],[Vertex 2]],GroupVertices[Vertex],0)),1,1,"")</f>
        <v>4</v>
      </c>
      <c r="BD47" s="48">
        <v>1</v>
      </c>
      <c r="BE47" s="49">
        <v>2.9411764705882355</v>
      </c>
      <c r="BF47" s="48">
        <v>2</v>
      </c>
      <c r="BG47" s="49">
        <v>5.882352941176471</v>
      </c>
      <c r="BH47" s="48">
        <v>0</v>
      </c>
      <c r="BI47" s="49">
        <v>0</v>
      </c>
      <c r="BJ47" s="48">
        <v>31</v>
      </c>
      <c r="BK47" s="49">
        <v>91.17647058823529</v>
      </c>
      <c r="BL47" s="48">
        <v>34</v>
      </c>
    </row>
    <row r="48" spans="1:64" ht="15">
      <c r="A48" s="66" t="s">
        <v>275</v>
      </c>
      <c r="B48" s="66" t="s">
        <v>274</v>
      </c>
      <c r="C48" s="67" t="s">
        <v>1552</v>
      </c>
      <c r="D48" s="68">
        <v>3</v>
      </c>
      <c r="E48" s="69" t="s">
        <v>132</v>
      </c>
      <c r="F48" s="70">
        <v>32</v>
      </c>
      <c r="G48" s="67"/>
      <c r="H48" s="71"/>
      <c r="I48" s="72"/>
      <c r="J48" s="72"/>
      <c r="K48" s="34" t="s">
        <v>65</v>
      </c>
      <c r="L48" s="79">
        <v>48</v>
      </c>
      <c r="M48" s="79"/>
      <c r="N48" s="74"/>
      <c r="O48" s="81" t="s">
        <v>322</v>
      </c>
      <c r="P48" s="83">
        <v>43502.80185185185</v>
      </c>
      <c r="Q48" s="81" t="s">
        <v>334</v>
      </c>
      <c r="R48" s="81"/>
      <c r="S48" s="81"/>
      <c r="T48" s="81"/>
      <c r="U48" s="81"/>
      <c r="V48" s="85" t="s">
        <v>407</v>
      </c>
      <c r="W48" s="83">
        <v>43502.80185185185</v>
      </c>
      <c r="X48" s="85" t="s">
        <v>474</v>
      </c>
      <c r="Y48" s="81"/>
      <c r="Z48" s="81"/>
      <c r="AA48" s="87" t="s">
        <v>547</v>
      </c>
      <c r="AB48" s="81"/>
      <c r="AC48" s="81" t="b">
        <v>0</v>
      </c>
      <c r="AD48" s="81">
        <v>0</v>
      </c>
      <c r="AE48" s="87" t="s">
        <v>594</v>
      </c>
      <c r="AF48" s="81" t="b">
        <v>0</v>
      </c>
      <c r="AG48" s="81" t="s">
        <v>598</v>
      </c>
      <c r="AH48" s="81"/>
      <c r="AI48" s="87" t="s">
        <v>594</v>
      </c>
      <c r="AJ48" s="81" t="b">
        <v>0</v>
      </c>
      <c r="AK48" s="81">
        <v>2</v>
      </c>
      <c r="AL48" s="87" t="s">
        <v>546</v>
      </c>
      <c r="AM48" s="81" t="s">
        <v>603</v>
      </c>
      <c r="AN48" s="81" t="b">
        <v>0</v>
      </c>
      <c r="AO48" s="87" t="s">
        <v>546</v>
      </c>
      <c r="AP48" s="81" t="s">
        <v>213</v>
      </c>
      <c r="AQ48" s="81">
        <v>0</v>
      </c>
      <c r="AR48" s="81">
        <v>0</v>
      </c>
      <c r="AS48" s="81"/>
      <c r="AT48" s="81"/>
      <c r="AU48" s="81"/>
      <c r="AV48" s="81"/>
      <c r="AW48" s="81"/>
      <c r="AX48" s="81"/>
      <c r="AY48" s="81"/>
      <c r="AZ48" s="81"/>
      <c r="BA48">
        <v>1</v>
      </c>
      <c r="BB48" s="80" t="str">
        <f>REPLACE(INDEX(GroupVertices[Group],MATCH(Edges[[#This Row],[Vertex 1]],GroupVertices[Vertex],0)),1,1,"")</f>
        <v>4</v>
      </c>
      <c r="BC48" s="80" t="str">
        <f>REPLACE(INDEX(GroupVertices[Group],MATCH(Edges[[#This Row],[Vertex 2]],GroupVertices[Vertex],0)),1,1,"")</f>
        <v>4</v>
      </c>
      <c r="BD48" s="48"/>
      <c r="BE48" s="49"/>
      <c r="BF48" s="48"/>
      <c r="BG48" s="49"/>
      <c r="BH48" s="48"/>
      <c r="BI48" s="49"/>
      <c r="BJ48" s="48"/>
      <c r="BK48" s="49"/>
      <c r="BL48" s="48"/>
    </row>
    <row r="49" spans="1:64" ht="15">
      <c r="A49" s="66" t="s">
        <v>275</v>
      </c>
      <c r="B49" s="66" t="s">
        <v>319</v>
      </c>
      <c r="C49" s="67" t="s">
        <v>1552</v>
      </c>
      <c r="D49" s="68">
        <v>3</v>
      </c>
      <c r="E49" s="69" t="s">
        <v>132</v>
      </c>
      <c r="F49" s="70">
        <v>32</v>
      </c>
      <c r="G49" s="67"/>
      <c r="H49" s="71"/>
      <c r="I49" s="72"/>
      <c r="J49" s="72"/>
      <c r="K49" s="34" t="s">
        <v>65</v>
      </c>
      <c r="L49" s="79">
        <v>49</v>
      </c>
      <c r="M49" s="79"/>
      <c r="N49" s="74"/>
      <c r="O49" s="81" t="s">
        <v>321</v>
      </c>
      <c r="P49" s="83">
        <v>43502.80185185185</v>
      </c>
      <c r="Q49" s="81" t="s">
        <v>334</v>
      </c>
      <c r="R49" s="81"/>
      <c r="S49" s="81"/>
      <c r="T49" s="81"/>
      <c r="U49" s="81"/>
      <c r="V49" s="85" t="s">
        <v>407</v>
      </c>
      <c r="W49" s="83">
        <v>43502.80185185185</v>
      </c>
      <c r="X49" s="85" t="s">
        <v>474</v>
      </c>
      <c r="Y49" s="81"/>
      <c r="Z49" s="81"/>
      <c r="AA49" s="87" t="s">
        <v>547</v>
      </c>
      <c r="AB49" s="81"/>
      <c r="AC49" s="81" t="b">
        <v>0</v>
      </c>
      <c r="AD49" s="81">
        <v>0</v>
      </c>
      <c r="AE49" s="87" t="s">
        <v>594</v>
      </c>
      <c r="AF49" s="81" t="b">
        <v>0</v>
      </c>
      <c r="AG49" s="81" t="s">
        <v>598</v>
      </c>
      <c r="AH49" s="81"/>
      <c r="AI49" s="87" t="s">
        <v>594</v>
      </c>
      <c r="AJ49" s="81" t="b">
        <v>0</v>
      </c>
      <c r="AK49" s="81">
        <v>2</v>
      </c>
      <c r="AL49" s="87" t="s">
        <v>546</v>
      </c>
      <c r="AM49" s="81" t="s">
        <v>603</v>
      </c>
      <c r="AN49" s="81" t="b">
        <v>0</v>
      </c>
      <c r="AO49" s="87" t="s">
        <v>546</v>
      </c>
      <c r="AP49" s="81" t="s">
        <v>213</v>
      </c>
      <c r="AQ49" s="81">
        <v>0</v>
      </c>
      <c r="AR49" s="81">
        <v>0</v>
      </c>
      <c r="AS49" s="81"/>
      <c r="AT49" s="81"/>
      <c r="AU49" s="81"/>
      <c r="AV49" s="81"/>
      <c r="AW49" s="81"/>
      <c r="AX49" s="81"/>
      <c r="AY49" s="81"/>
      <c r="AZ49" s="81"/>
      <c r="BA49">
        <v>1</v>
      </c>
      <c r="BB49" s="80" t="str">
        <f>REPLACE(INDEX(GroupVertices[Group],MATCH(Edges[[#This Row],[Vertex 1]],GroupVertices[Vertex],0)),1,1,"")</f>
        <v>4</v>
      </c>
      <c r="BC49" s="80" t="str">
        <f>REPLACE(INDEX(GroupVertices[Group],MATCH(Edges[[#This Row],[Vertex 2]],GroupVertices[Vertex],0)),1,1,"")</f>
        <v>4</v>
      </c>
      <c r="BD49" s="48">
        <v>1</v>
      </c>
      <c r="BE49" s="49">
        <v>2.9411764705882355</v>
      </c>
      <c r="BF49" s="48">
        <v>2</v>
      </c>
      <c r="BG49" s="49">
        <v>5.882352941176471</v>
      </c>
      <c r="BH49" s="48">
        <v>0</v>
      </c>
      <c r="BI49" s="49">
        <v>0</v>
      </c>
      <c r="BJ49" s="48">
        <v>31</v>
      </c>
      <c r="BK49" s="49">
        <v>91.17647058823529</v>
      </c>
      <c r="BL49" s="48">
        <v>34</v>
      </c>
    </row>
    <row r="50" spans="1:64" ht="15">
      <c r="A50" s="66" t="s">
        <v>276</v>
      </c>
      <c r="B50" s="66" t="s">
        <v>277</v>
      </c>
      <c r="C50" s="67" t="s">
        <v>1552</v>
      </c>
      <c r="D50" s="68">
        <v>3</v>
      </c>
      <c r="E50" s="69" t="s">
        <v>132</v>
      </c>
      <c r="F50" s="70">
        <v>32</v>
      </c>
      <c r="G50" s="67"/>
      <c r="H50" s="71"/>
      <c r="I50" s="72"/>
      <c r="J50" s="72"/>
      <c r="K50" s="34" t="s">
        <v>65</v>
      </c>
      <c r="L50" s="79">
        <v>50</v>
      </c>
      <c r="M50" s="79"/>
      <c r="N50" s="74"/>
      <c r="O50" s="81" t="s">
        <v>322</v>
      </c>
      <c r="P50" s="83">
        <v>43503.27596064815</v>
      </c>
      <c r="Q50" s="81" t="s">
        <v>331</v>
      </c>
      <c r="R50" s="81"/>
      <c r="S50" s="81"/>
      <c r="T50" s="81" t="s">
        <v>367</v>
      </c>
      <c r="U50" s="81"/>
      <c r="V50" s="85" t="s">
        <v>408</v>
      </c>
      <c r="W50" s="83">
        <v>43503.27596064815</v>
      </c>
      <c r="X50" s="85" t="s">
        <v>475</v>
      </c>
      <c r="Y50" s="81"/>
      <c r="Z50" s="81"/>
      <c r="AA50" s="87" t="s">
        <v>548</v>
      </c>
      <c r="AB50" s="81"/>
      <c r="AC50" s="81" t="b">
        <v>0</v>
      </c>
      <c r="AD50" s="81">
        <v>0</v>
      </c>
      <c r="AE50" s="87" t="s">
        <v>594</v>
      </c>
      <c r="AF50" s="81" t="b">
        <v>0</v>
      </c>
      <c r="AG50" s="81" t="s">
        <v>598</v>
      </c>
      <c r="AH50" s="81"/>
      <c r="AI50" s="87" t="s">
        <v>594</v>
      </c>
      <c r="AJ50" s="81" t="b">
        <v>0</v>
      </c>
      <c r="AK50" s="81">
        <v>3</v>
      </c>
      <c r="AL50" s="87" t="s">
        <v>550</v>
      </c>
      <c r="AM50" s="81" t="s">
        <v>609</v>
      </c>
      <c r="AN50" s="81" t="b">
        <v>0</v>
      </c>
      <c r="AO50" s="87" t="s">
        <v>550</v>
      </c>
      <c r="AP50" s="81" t="s">
        <v>213</v>
      </c>
      <c r="AQ50" s="81">
        <v>0</v>
      </c>
      <c r="AR50" s="81">
        <v>0</v>
      </c>
      <c r="AS50" s="81"/>
      <c r="AT50" s="81"/>
      <c r="AU50" s="81"/>
      <c r="AV50" s="81"/>
      <c r="AW50" s="81"/>
      <c r="AX50" s="81"/>
      <c r="AY50" s="81"/>
      <c r="AZ50" s="81"/>
      <c r="BA50">
        <v>1</v>
      </c>
      <c r="BB50" s="80" t="str">
        <f>REPLACE(INDEX(GroupVertices[Group],MATCH(Edges[[#This Row],[Vertex 1]],GroupVertices[Vertex],0)),1,1,"")</f>
        <v>3</v>
      </c>
      <c r="BC50" s="80" t="str">
        <f>REPLACE(INDEX(GroupVertices[Group],MATCH(Edges[[#This Row],[Vertex 2]],GroupVertices[Vertex],0)),1,1,"")</f>
        <v>3</v>
      </c>
      <c r="BD50" s="48"/>
      <c r="BE50" s="49"/>
      <c r="BF50" s="48"/>
      <c r="BG50" s="49"/>
      <c r="BH50" s="48"/>
      <c r="BI50" s="49"/>
      <c r="BJ50" s="48"/>
      <c r="BK50" s="49"/>
      <c r="BL50" s="48"/>
    </row>
    <row r="51" spans="1:64" ht="15">
      <c r="A51" s="66" t="s">
        <v>276</v>
      </c>
      <c r="B51" s="66" t="s">
        <v>316</v>
      </c>
      <c r="C51" s="67" t="s">
        <v>1552</v>
      </c>
      <c r="D51" s="68">
        <v>3</v>
      </c>
      <c r="E51" s="69" t="s">
        <v>132</v>
      </c>
      <c r="F51" s="70">
        <v>32</v>
      </c>
      <c r="G51" s="67"/>
      <c r="H51" s="71"/>
      <c r="I51" s="72"/>
      <c r="J51" s="72"/>
      <c r="K51" s="34" t="s">
        <v>65</v>
      </c>
      <c r="L51" s="79">
        <v>51</v>
      </c>
      <c r="M51" s="79"/>
      <c r="N51" s="74"/>
      <c r="O51" s="81" t="s">
        <v>321</v>
      </c>
      <c r="P51" s="83">
        <v>43503.27596064815</v>
      </c>
      <c r="Q51" s="81" t="s">
        <v>331</v>
      </c>
      <c r="R51" s="81"/>
      <c r="S51" s="81"/>
      <c r="T51" s="81" t="s">
        <v>367</v>
      </c>
      <c r="U51" s="81"/>
      <c r="V51" s="85" t="s">
        <v>408</v>
      </c>
      <c r="W51" s="83">
        <v>43503.27596064815</v>
      </c>
      <c r="X51" s="85" t="s">
        <v>475</v>
      </c>
      <c r="Y51" s="81"/>
      <c r="Z51" s="81"/>
      <c r="AA51" s="87" t="s">
        <v>548</v>
      </c>
      <c r="AB51" s="81"/>
      <c r="AC51" s="81" t="b">
        <v>0</v>
      </c>
      <c r="AD51" s="81">
        <v>0</v>
      </c>
      <c r="AE51" s="87" t="s">
        <v>594</v>
      </c>
      <c r="AF51" s="81" t="b">
        <v>0</v>
      </c>
      <c r="AG51" s="81" t="s">
        <v>598</v>
      </c>
      <c r="AH51" s="81"/>
      <c r="AI51" s="87" t="s">
        <v>594</v>
      </c>
      <c r="AJ51" s="81" t="b">
        <v>0</v>
      </c>
      <c r="AK51" s="81">
        <v>3</v>
      </c>
      <c r="AL51" s="87" t="s">
        <v>550</v>
      </c>
      <c r="AM51" s="81" t="s">
        <v>609</v>
      </c>
      <c r="AN51" s="81" t="b">
        <v>0</v>
      </c>
      <c r="AO51" s="87" t="s">
        <v>550</v>
      </c>
      <c r="AP51" s="81" t="s">
        <v>213</v>
      </c>
      <c r="AQ51" s="81">
        <v>0</v>
      </c>
      <c r="AR51" s="81">
        <v>0</v>
      </c>
      <c r="AS51" s="81"/>
      <c r="AT51" s="81"/>
      <c r="AU51" s="81"/>
      <c r="AV51" s="81"/>
      <c r="AW51" s="81"/>
      <c r="AX51" s="81"/>
      <c r="AY51" s="81"/>
      <c r="AZ51" s="81"/>
      <c r="BA51">
        <v>1</v>
      </c>
      <c r="BB51" s="80" t="str">
        <f>REPLACE(INDEX(GroupVertices[Group],MATCH(Edges[[#This Row],[Vertex 1]],GroupVertices[Vertex],0)),1,1,"")</f>
        <v>3</v>
      </c>
      <c r="BC51" s="80" t="str">
        <f>REPLACE(INDEX(GroupVertices[Group],MATCH(Edges[[#This Row],[Vertex 2]],GroupVertices[Vertex],0)),1,1,"")</f>
        <v>3</v>
      </c>
      <c r="BD51" s="48">
        <v>0</v>
      </c>
      <c r="BE51" s="49">
        <v>0</v>
      </c>
      <c r="BF51" s="48">
        <v>1</v>
      </c>
      <c r="BG51" s="49">
        <v>3.0303030303030303</v>
      </c>
      <c r="BH51" s="48">
        <v>0</v>
      </c>
      <c r="BI51" s="49">
        <v>0</v>
      </c>
      <c r="BJ51" s="48">
        <v>32</v>
      </c>
      <c r="BK51" s="49">
        <v>96.96969696969697</v>
      </c>
      <c r="BL51" s="48">
        <v>33</v>
      </c>
    </row>
    <row r="52" spans="1:64" ht="15">
      <c r="A52" s="66" t="s">
        <v>277</v>
      </c>
      <c r="B52" s="66" t="s">
        <v>316</v>
      </c>
      <c r="C52" s="67" t="s">
        <v>1552</v>
      </c>
      <c r="D52" s="68">
        <v>3</v>
      </c>
      <c r="E52" s="69" t="s">
        <v>132</v>
      </c>
      <c r="F52" s="70">
        <v>32</v>
      </c>
      <c r="G52" s="67"/>
      <c r="H52" s="71"/>
      <c r="I52" s="72"/>
      <c r="J52" s="72"/>
      <c r="K52" s="34" t="s">
        <v>65</v>
      </c>
      <c r="L52" s="79">
        <v>52</v>
      </c>
      <c r="M52" s="79"/>
      <c r="N52" s="74"/>
      <c r="O52" s="81" t="s">
        <v>322</v>
      </c>
      <c r="P52" s="83">
        <v>43501.76195601852</v>
      </c>
      <c r="Q52" s="81" t="s">
        <v>326</v>
      </c>
      <c r="R52" s="81"/>
      <c r="S52" s="81"/>
      <c r="T52" s="81" t="s">
        <v>364</v>
      </c>
      <c r="U52" s="81"/>
      <c r="V52" s="85" t="s">
        <v>409</v>
      </c>
      <c r="W52" s="83">
        <v>43501.76195601852</v>
      </c>
      <c r="X52" s="85" t="s">
        <v>476</v>
      </c>
      <c r="Y52" s="81"/>
      <c r="Z52" s="81"/>
      <c r="AA52" s="87" t="s">
        <v>549</v>
      </c>
      <c r="AB52" s="81"/>
      <c r="AC52" s="81" t="b">
        <v>0</v>
      </c>
      <c r="AD52" s="81">
        <v>0</v>
      </c>
      <c r="AE52" s="87" t="s">
        <v>594</v>
      </c>
      <c r="AF52" s="81" t="b">
        <v>0</v>
      </c>
      <c r="AG52" s="81" t="s">
        <v>598</v>
      </c>
      <c r="AH52" s="81"/>
      <c r="AI52" s="87" t="s">
        <v>594</v>
      </c>
      <c r="AJ52" s="81" t="b">
        <v>0</v>
      </c>
      <c r="AK52" s="81">
        <v>55</v>
      </c>
      <c r="AL52" s="87" t="s">
        <v>591</v>
      </c>
      <c r="AM52" s="81" t="s">
        <v>602</v>
      </c>
      <c r="AN52" s="81" t="b">
        <v>0</v>
      </c>
      <c r="AO52" s="87" t="s">
        <v>591</v>
      </c>
      <c r="AP52" s="81" t="s">
        <v>213</v>
      </c>
      <c r="AQ52" s="81">
        <v>0</v>
      </c>
      <c r="AR52" s="81">
        <v>0</v>
      </c>
      <c r="AS52" s="81"/>
      <c r="AT52" s="81"/>
      <c r="AU52" s="81"/>
      <c r="AV52" s="81"/>
      <c r="AW52" s="81"/>
      <c r="AX52" s="81"/>
      <c r="AY52" s="81"/>
      <c r="AZ52" s="81"/>
      <c r="BA52">
        <v>1</v>
      </c>
      <c r="BB52" s="80" t="str">
        <f>REPLACE(INDEX(GroupVertices[Group],MATCH(Edges[[#This Row],[Vertex 1]],GroupVertices[Vertex],0)),1,1,"")</f>
        <v>3</v>
      </c>
      <c r="BC52" s="80" t="str">
        <f>REPLACE(INDEX(GroupVertices[Group],MATCH(Edges[[#This Row],[Vertex 2]],GroupVertices[Vertex],0)),1,1,"")</f>
        <v>3</v>
      </c>
      <c r="BD52" s="48"/>
      <c r="BE52" s="49"/>
      <c r="BF52" s="48"/>
      <c r="BG52" s="49"/>
      <c r="BH52" s="48"/>
      <c r="BI52" s="49"/>
      <c r="BJ52" s="48"/>
      <c r="BK52" s="49"/>
      <c r="BL52" s="48"/>
    </row>
    <row r="53" spans="1:64" ht="15">
      <c r="A53" s="66" t="s">
        <v>277</v>
      </c>
      <c r="B53" s="66" t="s">
        <v>318</v>
      </c>
      <c r="C53" s="67" t="s">
        <v>1552</v>
      </c>
      <c r="D53" s="68">
        <v>3</v>
      </c>
      <c r="E53" s="69" t="s">
        <v>132</v>
      </c>
      <c r="F53" s="70">
        <v>32</v>
      </c>
      <c r="G53" s="67"/>
      <c r="H53" s="71"/>
      <c r="I53" s="72"/>
      <c r="J53" s="72"/>
      <c r="K53" s="34" t="s">
        <v>65</v>
      </c>
      <c r="L53" s="79">
        <v>53</v>
      </c>
      <c r="M53" s="79"/>
      <c r="N53" s="74"/>
      <c r="O53" s="81" t="s">
        <v>321</v>
      </c>
      <c r="P53" s="83">
        <v>43501.76195601852</v>
      </c>
      <c r="Q53" s="81" t="s">
        <v>326</v>
      </c>
      <c r="R53" s="81"/>
      <c r="S53" s="81"/>
      <c r="T53" s="81" t="s">
        <v>364</v>
      </c>
      <c r="U53" s="81"/>
      <c r="V53" s="85" t="s">
        <v>409</v>
      </c>
      <c r="W53" s="83">
        <v>43501.76195601852</v>
      </c>
      <c r="X53" s="85" t="s">
        <v>476</v>
      </c>
      <c r="Y53" s="81"/>
      <c r="Z53" s="81"/>
      <c r="AA53" s="87" t="s">
        <v>549</v>
      </c>
      <c r="AB53" s="81"/>
      <c r="AC53" s="81" t="b">
        <v>0</v>
      </c>
      <c r="AD53" s="81">
        <v>0</v>
      </c>
      <c r="AE53" s="87" t="s">
        <v>594</v>
      </c>
      <c r="AF53" s="81" t="b">
        <v>0</v>
      </c>
      <c r="AG53" s="81" t="s">
        <v>598</v>
      </c>
      <c r="AH53" s="81"/>
      <c r="AI53" s="87" t="s">
        <v>594</v>
      </c>
      <c r="AJ53" s="81" t="b">
        <v>0</v>
      </c>
      <c r="AK53" s="81">
        <v>55</v>
      </c>
      <c r="AL53" s="87" t="s">
        <v>591</v>
      </c>
      <c r="AM53" s="81" t="s">
        <v>602</v>
      </c>
      <c r="AN53" s="81" t="b">
        <v>0</v>
      </c>
      <c r="AO53" s="87" t="s">
        <v>591</v>
      </c>
      <c r="AP53" s="81" t="s">
        <v>213</v>
      </c>
      <c r="AQ53" s="81">
        <v>0</v>
      </c>
      <c r="AR53" s="81">
        <v>0</v>
      </c>
      <c r="AS53" s="81"/>
      <c r="AT53" s="81"/>
      <c r="AU53" s="81"/>
      <c r="AV53" s="81"/>
      <c r="AW53" s="81"/>
      <c r="AX53" s="81"/>
      <c r="AY53" s="81"/>
      <c r="AZ53" s="81"/>
      <c r="BA53">
        <v>1</v>
      </c>
      <c r="BB53" s="80" t="str">
        <f>REPLACE(INDEX(GroupVertices[Group],MATCH(Edges[[#This Row],[Vertex 1]],GroupVertices[Vertex],0)),1,1,"")</f>
        <v>3</v>
      </c>
      <c r="BC53" s="80" t="str">
        <f>REPLACE(INDEX(GroupVertices[Group],MATCH(Edges[[#This Row],[Vertex 2]],GroupVertices[Vertex],0)),1,1,"")</f>
        <v>2</v>
      </c>
      <c r="BD53" s="48">
        <v>1</v>
      </c>
      <c r="BE53" s="49">
        <v>3.0303030303030303</v>
      </c>
      <c r="BF53" s="48">
        <v>0</v>
      </c>
      <c r="BG53" s="49">
        <v>0</v>
      </c>
      <c r="BH53" s="48">
        <v>0</v>
      </c>
      <c r="BI53" s="49">
        <v>0</v>
      </c>
      <c r="BJ53" s="48">
        <v>32</v>
      </c>
      <c r="BK53" s="49">
        <v>96.96969696969697</v>
      </c>
      <c r="BL53" s="48">
        <v>33</v>
      </c>
    </row>
    <row r="54" spans="1:64" ht="15">
      <c r="A54" s="66" t="s">
        <v>277</v>
      </c>
      <c r="B54" s="66" t="s">
        <v>316</v>
      </c>
      <c r="C54" s="67" t="s">
        <v>1553</v>
      </c>
      <c r="D54" s="68">
        <v>3</v>
      </c>
      <c r="E54" s="69" t="s">
        <v>136</v>
      </c>
      <c r="F54" s="70">
        <v>6</v>
      </c>
      <c r="G54" s="67"/>
      <c r="H54" s="71"/>
      <c r="I54" s="72"/>
      <c r="J54" s="72"/>
      <c r="K54" s="34" t="s">
        <v>65</v>
      </c>
      <c r="L54" s="79">
        <v>54</v>
      </c>
      <c r="M54" s="79"/>
      <c r="N54" s="74"/>
      <c r="O54" s="81" t="s">
        <v>321</v>
      </c>
      <c r="P54" s="83">
        <v>43502.37133101852</v>
      </c>
      <c r="Q54" s="81" t="s">
        <v>331</v>
      </c>
      <c r="R54" s="85" t="s">
        <v>347</v>
      </c>
      <c r="S54" s="81" t="s">
        <v>356</v>
      </c>
      <c r="T54" s="81" t="s">
        <v>371</v>
      </c>
      <c r="U54" s="85" t="s">
        <v>381</v>
      </c>
      <c r="V54" s="85" t="s">
        <v>381</v>
      </c>
      <c r="W54" s="83">
        <v>43502.37133101852</v>
      </c>
      <c r="X54" s="85" t="s">
        <v>477</v>
      </c>
      <c r="Y54" s="81"/>
      <c r="Z54" s="81"/>
      <c r="AA54" s="87" t="s">
        <v>550</v>
      </c>
      <c r="AB54" s="81"/>
      <c r="AC54" s="81" t="b">
        <v>0</v>
      </c>
      <c r="AD54" s="81">
        <v>2</v>
      </c>
      <c r="AE54" s="87" t="s">
        <v>594</v>
      </c>
      <c r="AF54" s="81" t="b">
        <v>0</v>
      </c>
      <c r="AG54" s="81" t="s">
        <v>598</v>
      </c>
      <c r="AH54" s="81"/>
      <c r="AI54" s="87" t="s">
        <v>594</v>
      </c>
      <c r="AJ54" s="81" t="b">
        <v>0</v>
      </c>
      <c r="AK54" s="81">
        <v>3</v>
      </c>
      <c r="AL54" s="87" t="s">
        <v>594</v>
      </c>
      <c r="AM54" s="81" t="s">
        <v>602</v>
      </c>
      <c r="AN54" s="81" t="b">
        <v>0</v>
      </c>
      <c r="AO54" s="87" t="s">
        <v>550</v>
      </c>
      <c r="AP54" s="81" t="s">
        <v>213</v>
      </c>
      <c r="AQ54" s="81">
        <v>0</v>
      </c>
      <c r="AR54" s="81">
        <v>0</v>
      </c>
      <c r="AS54" s="81"/>
      <c r="AT54" s="81"/>
      <c r="AU54" s="81"/>
      <c r="AV54" s="81"/>
      <c r="AW54" s="81"/>
      <c r="AX54" s="81"/>
      <c r="AY54" s="81"/>
      <c r="AZ54" s="81"/>
      <c r="BA54">
        <v>2</v>
      </c>
      <c r="BB54" s="80" t="str">
        <f>REPLACE(INDEX(GroupVertices[Group],MATCH(Edges[[#This Row],[Vertex 1]],GroupVertices[Vertex],0)),1,1,"")</f>
        <v>3</v>
      </c>
      <c r="BC54" s="80" t="str">
        <f>REPLACE(INDEX(GroupVertices[Group],MATCH(Edges[[#This Row],[Vertex 2]],GroupVertices[Vertex],0)),1,1,"")</f>
        <v>3</v>
      </c>
      <c r="BD54" s="48">
        <v>0</v>
      </c>
      <c r="BE54" s="49">
        <v>0</v>
      </c>
      <c r="BF54" s="48">
        <v>1</v>
      </c>
      <c r="BG54" s="49">
        <v>3.0303030303030303</v>
      </c>
      <c r="BH54" s="48">
        <v>0</v>
      </c>
      <c r="BI54" s="49">
        <v>0</v>
      </c>
      <c r="BJ54" s="48">
        <v>32</v>
      </c>
      <c r="BK54" s="49">
        <v>96.96969696969697</v>
      </c>
      <c r="BL54" s="48">
        <v>33</v>
      </c>
    </row>
    <row r="55" spans="1:64" ht="15">
      <c r="A55" s="66" t="s">
        <v>277</v>
      </c>
      <c r="B55" s="66" t="s">
        <v>316</v>
      </c>
      <c r="C55" s="67" t="s">
        <v>1553</v>
      </c>
      <c r="D55" s="68">
        <v>3</v>
      </c>
      <c r="E55" s="69" t="s">
        <v>136</v>
      </c>
      <c r="F55" s="70">
        <v>6</v>
      </c>
      <c r="G55" s="67"/>
      <c r="H55" s="71"/>
      <c r="I55" s="72"/>
      <c r="J55" s="72"/>
      <c r="K55" s="34" t="s">
        <v>65</v>
      </c>
      <c r="L55" s="79">
        <v>55</v>
      </c>
      <c r="M55" s="79"/>
      <c r="N55" s="74"/>
      <c r="O55" s="81" t="s">
        <v>321</v>
      </c>
      <c r="P55" s="83">
        <v>43502.37574074074</v>
      </c>
      <c r="Q55" s="81" t="s">
        <v>333</v>
      </c>
      <c r="R55" s="85" t="s">
        <v>352</v>
      </c>
      <c r="S55" s="81" t="s">
        <v>356</v>
      </c>
      <c r="T55" s="81" t="s">
        <v>372</v>
      </c>
      <c r="U55" s="85" t="s">
        <v>382</v>
      </c>
      <c r="V55" s="85" t="s">
        <v>382</v>
      </c>
      <c r="W55" s="83">
        <v>43502.37574074074</v>
      </c>
      <c r="X55" s="85" t="s">
        <v>478</v>
      </c>
      <c r="Y55" s="81"/>
      <c r="Z55" s="81"/>
      <c r="AA55" s="87" t="s">
        <v>551</v>
      </c>
      <c r="AB55" s="87" t="s">
        <v>550</v>
      </c>
      <c r="AC55" s="81" t="b">
        <v>0</v>
      </c>
      <c r="AD55" s="81">
        <v>1</v>
      </c>
      <c r="AE55" s="87" t="s">
        <v>596</v>
      </c>
      <c r="AF55" s="81" t="b">
        <v>0</v>
      </c>
      <c r="AG55" s="81" t="s">
        <v>601</v>
      </c>
      <c r="AH55" s="81"/>
      <c r="AI55" s="87" t="s">
        <v>594</v>
      </c>
      <c r="AJ55" s="81" t="b">
        <v>0</v>
      </c>
      <c r="AK55" s="81">
        <v>3</v>
      </c>
      <c r="AL55" s="87" t="s">
        <v>594</v>
      </c>
      <c r="AM55" s="81" t="s">
        <v>602</v>
      </c>
      <c r="AN55" s="81" t="b">
        <v>0</v>
      </c>
      <c r="AO55" s="87" t="s">
        <v>550</v>
      </c>
      <c r="AP55" s="81" t="s">
        <v>213</v>
      </c>
      <c r="AQ55" s="81">
        <v>0</v>
      </c>
      <c r="AR55" s="81">
        <v>0</v>
      </c>
      <c r="AS55" s="81"/>
      <c r="AT55" s="81"/>
      <c r="AU55" s="81"/>
      <c r="AV55" s="81"/>
      <c r="AW55" s="81"/>
      <c r="AX55" s="81"/>
      <c r="AY55" s="81"/>
      <c r="AZ55" s="81"/>
      <c r="BA55">
        <v>2</v>
      </c>
      <c r="BB55" s="80" t="str">
        <f>REPLACE(INDEX(GroupVertices[Group],MATCH(Edges[[#This Row],[Vertex 1]],GroupVertices[Vertex],0)),1,1,"")</f>
        <v>3</v>
      </c>
      <c r="BC55" s="80" t="str">
        <f>REPLACE(INDEX(GroupVertices[Group],MATCH(Edges[[#This Row],[Vertex 2]],GroupVertices[Vertex],0)),1,1,"")</f>
        <v>3</v>
      </c>
      <c r="BD55" s="48">
        <v>0</v>
      </c>
      <c r="BE55" s="49">
        <v>0</v>
      </c>
      <c r="BF55" s="48">
        <v>0</v>
      </c>
      <c r="BG55" s="49">
        <v>0</v>
      </c>
      <c r="BH55" s="48">
        <v>0</v>
      </c>
      <c r="BI55" s="49">
        <v>0</v>
      </c>
      <c r="BJ55" s="48">
        <v>37</v>
      </c>
      <c r="BK55" s="49">
        <v>100</v>
      </c>
      <c r="BL55" s="48">
        <v>37</v>
      </c>
    </row>
    <row r="56" spans="1:64" ht="15">
      <c r="A56" s="66" t="s">
        <v>278</v>
      </c>
      <c r="B56" s="66" t="s">
        <v>277</v>
      </c>
      <c r="C56" s="67" t="s">
        <v>1552</v>
      </c>
      <c r="D56" s="68">
        <v>3</v>
      </c>
      <c r="E56" s="69" t="s">
        <v>132</v>
      </c>
      <c r="F56" s="70">
        <v>32</v>
      </c>
      <c r="G56" s="67"/>
      <c r="H56" s="71"/>
      <c r="I56" s="72"/>
      <c r="J56" s="72"/>
      <c r="K56" s="34" t="s">
        <v>65</v>
      </c>
      <c r="L56" s="79">
        <v>56</v>
      </c>
      <c r="M56" s="79"/>
      <c r="N56" s="74"/>
      <c r="O56" s="81" t="s">
        <v>322</v>
      </c>
      <c r="P56" s="83">
        <v>43503.33883101852</v>
      </c>
      <c r="Q56" s="81" t="s">
        <v>333</v>
      </c>
      <c r="R56" s="81"/>
      <c r="S56" s="81"/>
      <c r="T56" s="81" t="s">
        <v>369</v>
      </c>
      <c r="U56" s="81"/>
      <c r="V56" s="85" t="s">
        <v>410</v>
      </c>
      <c r="W56" s="83">
        <v>43503.33883101852</v>
      </c>
      <c r="X56" s="85" t="s">
        <v>479</v>
      </c>
      <c r="Y56" s="81"/>
      <c r="Z56" s="81"/>
      <c r="AA56" s="87" t="s">
        <v>552</v>
      </c>
      <c r="AB56" s="81"/>
      <c r="AC56" s="81" t="b">
        <v>0</v>
      </c>
      <c r="AD56" s="81">
        <v>0</v>
      </c>
      <c r="AE56" s="87" t="s">
        <v>594</v>
      </c>
      <c r="AF56" s="81" t="b">
        <v>0</v>
      </c>
      <c r="AG56" s="81" t="s">
        <v>601</v>
      </c>
      <c r="AH56" s="81"/>
      <c r="AI56" s="87" t="s">
        <v>594</v>
      </c>
      <c r="AJ56" s="81" t="b">
        <v>0</v>
      </c>
      <c r="AK56" s="81">
        <v>3</v>
      </c>
      <c r="AL56" s="87" t="s">
        <v>551</v>
      </c>
      <c r="AM56" s="81" t="s">
        <v>603</v>
      </c>
      <c r="AN56" s="81" t="b">
        <v>0</v>
      </c>
      <c r="AO56" s="87" t="s">
        <v>551</v>
      </c>
      <c r="AP56" s="81" t="s">
        <v>213</v>
      </c>
      <c r="AQ56" s="81">
        <v>0</v>
      </c>
      <c r="AR56" s="81">
        <v>0</v>
      </c>
      <c r="AS56" s="81"/>
      <c r="AT56" s="81"/>
      <c r="AU56" s="81"/>
      <c r="AV56" s="81"/>
      <c r="AW56" s="81"/>
      <c r="AX56" s="81"/>
      <c r="AY56" s="81"/>
      <c r="AZ56" s="81"/>
      <c r="BA56">
        <v>1</v>
      </c>
      <c r="BB56" s="80" t="str">
        <f>REPLACE(INDEX(GroupVertices[Group],MATCH(Edges[[#This Row],[Vertex 1]],GroupVertices[Vertex],0)),1,1,"")</f>
        <v>3</v>
      </c>
      <c r="BC56" s="80" t="str">
        <f>REPLACE(INDEX(GroupVertices[Group],MATCH(Edges[[#This Row],[Vertex 2]],GroupVertices[Vertex],0)),1,1,"")</f>
        <v>3</v>
      </c>
      <c r="BD56" s="48"/>
      <c r="BE56" s="49"/>
      <c r="BF56" s="48"/>
      <c r="BG56" s="49"/>
      <c r="BH56" s="48"/>
      <c r="BI56" s="49"/>
      <c r="BJ56" s="48"/>
      <c r="BK56" s="49"/>
      <c r="BL56" s="48"/>
    </row>
    <row r="57" spans="1:64" ht="15">
      <c r="A57" s="66" t="s">
        <v>278</v>
      </c>
      <c r="B57" s="66" t="s">
        <v>316</v>
      </c>
      <c r="C57" s="67" t="s">
        <v>1552</v>
      </c>
      <c r="D57" s="68">
        <v>3</v>
      </c>
      <c r="E57" s="69" t="s">
        <v>132</v>
      </c>
      <c r="F57" s="70">
        <v>32</v>
      </c>
      <c r="G57" s="67"/>
      <c r="H57" s="71"/>
      <c r="I57" s="72"/>
      <c r="J57" s="72"/>
      <c r="K57" s="34" t="s">
        <v>65</v>
      </c>
      <c r="L57" s="79">
        <v>57</v>
      </c>
      <c r="M57" s="79"/>
      <c r="N57" s="74"/>
      <c r="O57" s="81" t="s">
        <v>321</v>
      </c>
      <c r="P57" s="83">
        <v>43503.33883101852</v>
      </c>
      <c r="Q57" s="81" t="s">
        <v>333</v>
      </c>
      <c r="R57" s="81"/>
      <c r="S57" s="81"/>
      <c r="T57" s="81" t="s">
        <v>369</v>
      </c>
      <c r="U57" s="81"/>
      <c r="V57" s="85" t="s">
        <v>410</v>
      </c>
      <c r="W57" s="83">
        <v>43503.33883101852</v>
      </c>
      <c r="X57" s="85" t="s">
        <v>479</v>
      </c>
      <c r="Y57" s="81"/>
      <c r="Z57" s="81"/>
      <c r="AA57" s="87" t="s">
        <v>552</v>
      </c>
      <c r="AB57" s="81"/>
      <c r="AC57" s="81" t="b">
        <v>0</v>
      </c>
      <c r="AD57" s="81">
        <v>0</v>
      </c>
      <c r="AE57" s="87" t="s">
        <v>594</v>
      </c>
      <c r="AF57" s="81" t="b">
        <v>0</v>
      </c>
      <c r="AG57" s="81" t="s">
        <v>601</v>
      </c>
      <c r="AH57" s="81"/>
      <c r="AI57" s="87" t="s">
        <v>594</v>
      </c>
      <c r="AJ57" s="81" t="b">
        <v>0</v>
      </c>
      <c r="AK57" s="81">
        <v>3</v>
      </c>
      <c r="AL57" s="87" t="s">
        <v>551</v>
      </c>
      <c r="AM57" s="81" t="s">
        <v>603</v>
      </c>
      <c r="AN57" s="81" t="b">
        <v>0</v>
      </c>
      <c r="AO57" s="87" t="s">
        <v>551</v>
      </c>
      <c r="AP57" s="81" t="s">
        <v>213</v>
      </c>
      <c r="AQ57" s="81">
        <v>0</v>
      </c>
      <c r="AR57" s="81">
        <v>0</v>
      </c>
      <c r="AS57" s="81"/>
      <c r="AT57" s="81"/>
      <c r="AU57" s="81"/>
      <c r="AV57" s="81"/>
      <c r="AW57" s="81"/>
      <c r="AX57" s="81"/>
      <c r="AY57" s="81"/>
      <c r="AZ57" s="81"/>
      <c r="BA57">
        <v>1</v>
      </c>
      <c r="BB57" s="80" t="str">
        <f>REPLACE(INDEX(GroupVertices[Group],MATCH(Edges[[#This Row],[Vertex 1]],GroupVertices[Vertex],0)),1,1,"")</f>
        <v>3</v>
      </c>
      <c r="BC57" s="80" t="str">
        <f>REPLACE(INDEX(GroupVertices[Group],MATCH(Edges[[#This Row],[Vertex 2]],GroupVertices[Vertex],0)),1,1,"")</f>
        <v>3</v>
      </c>
      <c r="BD57" s="48">
        <v>0</v>
      </c>
      <c r="BE57" s="49">
        <v>0</v>
      </c>
      <c r="BF57" s="48">
        <v>0</v>
      </c>
      <c r="BG57" s="49">
        <v>0</v>
      </c>
      <c r="BH57" s="48">
        <v>0</v>
      </c>
      <c r="BI57" s="49">
        <v>0</v>
      </c>
      <c r="BJ57" s="48">
        <v>37</v>
      </c>
      <c r="BK57" s="49">
        <v>100</v>
      </c>
      <c r="BL57" s="48">
        <v>37</v>
      </c>
    </row>
    <row r="58" spans="1:64" ht="15">
      <c r="A58" s="66" t="s">
        <v>279</v>
      </c>
      <c r="B58" s="66" t="s">
        <v>316</v>
      </c>
      <c r="C58" s="67" t="s">
        <v>1552</v>
      </c>
      <c r="D58" s="68">
        <v>3</v>
      </c>
      <c r="E58" s="69" t="s">
        <v>132</v>
      </c>
      <c r="F58" s="70">
        <v>32</v>
      </c>
      <c r="G58" s="67"/>
      <c r="H58" s="71"/>
      <c r="I58" s="72"/>
      <c r="J58" s="72"/>
      <c r="K58" s="34" t="s">
        <v>65</v>
      </c>
      <c r="L58" s="79">
        <v>58</v>
      </c>
      <c r="M58" s="79"/>
      <c r="N58" s="74"/>
      <c r="O58" s="81" t="s">
        <v>322</v>
      </c>
      <c r="P58" s="83">
        <v>43503.74018518518</v>
      </c>
      <c r="Q58" s="81" t="s">
        <v>326</v>
      </c>
      <c r="R58" s="81"/>
      <c r="S58" s="81"/>
      <c r="T58" s="81" t="s">
        <v>364</v>
      </c>
      <c r="U58" s="81"/>
      <c r="V58" s="85" t="s">
        <v>411</v>
      </c>
      <c r="W58" s="83">
        <v>43503.74018518518</v>
      </c>
      <c r="X58" s="85" t="s">
        <v>480</v>
      </c>
      <c r="Y58" s="81"/>
      <c r="Z58" s="81"/>
      <c r="AA58" s="87" t="s">
        <v>553</v>
      </c>
      <c r="AB58" s="81"/>
      <c r="AC58" s="81" t="b">
        <v>0</v>
      </c>
      <c r="AD58" s="81">
        <v>0</v>
      </c>
      <c r="AE58" s="87" t="s">
        <v>594</v>
      </c>
      <c r="AF58" s="81" t="b">
        <v>0</v>
      </c>
      <c r="AG58" s="81" t="s">
        <v>598</v>
      </c>
      <c r="AH58" s="81"/>
      <c r="AI58" s="87" t="s">
        <v>594</v>
      </c>
      <c r="AJ58" s="81" t="b">
        <v>0</v>
      </c>
      <c r="AK58" s="81">
        <v>55</v>
      </c>
      <c r="AL58" s="87" t="s">
        <v>591</v>
      </c>
      <c r="AM58" s="81" t="s">
        <v>604</v>
      </c>
      <c r="AN58" s="81" t="b">
        <v>0</v>
      </c>
      <c r="AO58" s="87" t="s">
        <v>591</v>
      </c>
      <c r="AP58" s="81" t="s">
        <v>213</v>
      </c>
      <c r="AQ58" s="81">
        <v>0</v>
      </c>
      <c r="AR58" s="81">
        <v>0</v>
      </c>
      <c r="AS58" s="81"/>
      <c r="AT58" s="81"/>
      <c r="AU58" s="81"/>
      <c r="AV58" s="81"/>
      <c r="AW58" s="81"/>
      <c r="AX58" s="81"/>
      <c r="AY58" s="81"/>
      <c r="AZ58" s="81"/>
      <c r="BA58">
        <v>1</v>
      </c>
      <c r="BB58" s="80" t="str">
        <f>REPLACE(INDEX(GroupVertices[Group],MATCH(Edges[[#This Row],[Vertex 1]],GroupVertices[Vertex],0)),1,1,"")</f>
        <v>2</v>
      </c>
      <c r="BC58" s="80" t="str">
        <f>REPLACE(INDEX(GroupVertices[Group],MATCH(Edges[[#This Row],[Vertex 2]],GroupVertices[Vertex],0)),1,1,"")</f>
        <v>3</v>
      </c>
      <c r="BD58" s="48"/>
      <c r="BE58" s="49"/>
      <c r="BF58" s="48"/>
      <c r="BG58" s="49"/>
      <c r="BH58" s="48"/>
      <c r="BI58" s="49"/>
      <c r="BJ58" s="48"/>
      <c r="BK58" s="49"/>
      <c r="BL58" s="48"/>
    </row>
    <row r="59" spans="1:64" ht="15">
      <c r="A59" s="66" t="s">
        <v>279</v>
      </c>
      <c r="B59" s="66" t="s">
        <v>318</v>
      </c>
      <c r="C59" s="67" t="s">
        <v>1552</v>
      </c>
      <c r="D59" s="68">
        <v>3</v>
      </c>
      <c r="E59" s="69" t="s">
        <v>132</v>
      </c>
      <c r="F59" s="70">
        <v>32</v>
      </c>
      <c r="G59" s="67"/>
      <c r="H59" s="71"/>
      <c r="I59" s="72"/>
      <c r="J59" s="72"/>
      <c r="K59" s="34" t="s">
        <v>65</v>
      </c>
      <c r="L59" s="79">
        <v>59</v>
      </c>
      <c r="M59" s="79"/>
      <c r="N59" s="74"/>
      <c r="O59" s="81" t="s">
        <v>321</v>
      </c>
      <c r="P59" s="83">
        <v>43503.74018518518</v>
      </c>
      <c r="Q59" s="81" t="s">
        <v>326</v>
      </c>
      <c r="R59" s="81"/>
      <c r="S59" s="81"/>
      <c r="T59" s="81" t="s">
        <v>364</v>
      </c>
      <c r="U59" s="81"/>
      <c r="V59" s="85" t="s">
        <v>411</v>
      </c>
      <c r="W59" s="83">
        <v>43503.74018518518</v>
      </c>
      <c r="X59" s="85" t="s">
        <v>480</v>
      </c>
      <c r="Y59" s="81"/>
      <c r="Z59" s="81"/>
      <c r="AA59" s="87" t="s">
        <v>553</v>
      </c>
      <c r="AB59" s="81"/>
      <c r="AC59" s="81" t="b">
        <v>0</v>
      </c>
      <c r="AD59" s="81">
        <v>0</v>
      </c>
      <c r="AE59" s="87" t="s">
        <v>594</v>
      </c>
      <c r="AF59" s="81" t="b">
        <v>0</v>
      </c>
      <c r="AG59" s="81" t="s">
        <v>598</v>
      </c>
      <c r="AH59" s="81"/>
      <c r="AI59" s="87" t="s">
        <v>594</v>
      </c>
      <c r="AJ59" s="81" t="b">
        <v>0</v>
      </c>
      <c r="AK59" s="81">
        <v>55</v>
      </c>
      <c r="AL59" s="87" t="s">
        <v>591</v>
      </c>
      <c r="AM59" s="81" t="s">
        <v>604</v>
      </c>
      <c r="AN59" s="81" t="b">
        <v>0</v>
      </c>
      <c r="AO59" s="87" t="s">
        <v>591</v>
      </c>
      <c r="AP59" s="81" t="s">
        <v>213</v>
      </c>
      <c r="AQ59" s="81">
        <v>0</v>
      </c>
      <c r="AR59" s="81">
        <v>0</v>
      </c>
      <c r="AS59" s="81"/>
      <c r="AT59" s="81"/>
      <c r="AU59" s="81"/>
      <c r="AV59" s="81"/>
      <c r="AW59" s="81"/>
      <c r="AX59" s="81"/>
      <c r="AY59" s="81"/>
      <c r="AZ59" s="81"/>
      <c r="BA59">
        <v>1</v>
      </c>
      <c r="BB59" s="80" t="str">
        <f>REPLACE(INDEX(GroupVertices[Group],MATCH(Edges[[#This Row],[Vertex 1]],GroupVertices[Vertex],0)),1,1,"")</f>
        <v>2</v>
      </c>
      <c r="BC59" s="80" t="str">
        <f>REPLACE(INDEX(GroupVertices[Group],MATCH(Edges[[#This Row],[Vertex 2]],GroupVertices[Vertex],0)),1,1,"")</f>
        <v>2</v>
      </c>
      <c r="BD59" s="48">
        <v>1</v>
      </c>
      <c r="BE59" s="49">
        <v>3.0303030303030303</v>
      </c>
      <c r="BF59" s="48">
        <v>0</v>
      </c>
      <c r="BG59" s="49">
        <v>0</v>
      </c>
      <c r="BH59" s="48">
        <v>0</v>
      </c>
      <c r="BI59" s="49">
        <v>0</v>
      </c>
      <c r="BJ59" s="48">
        <v>32</v>
      </c>
      <c r="BK59" s="49">
        <v>96.96969696969697</v>
      </c>
      <c r="BL59" s="48">
        <v>33</v>
      </c>
    </row>
    <row r="60" spans="1:64" ht="15">
      <c r="A60" s="66" t="s">
        <v>280</v>
      </c>
      <c r="B60" s="66" t="s">
        <v>316</v>
      </c>
      <c r="C60" s="67" t="s">
        <v>1552</v>
      </c>
      <c r="D60" s="68">
        <v>3</v>
      </c>
      <c r="E60" s="69" t="s">
        <v>132</v>
      </c>
      <c r="F60" s="70">
        <v>32</v>
      </c>
      <c r="G60" s="67"/>
      <c r="H60" s="71"/>
      <c r="I60" s="72"/>
      <c r="J60" s="72"/>
      <c r="K60" s="34" t="s">
        <v>65</v>
      </c>
      <c r="L60" s="79">
        <v>60</v>
      </c>
      <c r="M60" s="79"/>
      <c r="N60" s="74"/>
      <c r="O60" s="81" t="s">
        <v>322</v>
      </c>
      <c r="P60" s="83">
        <v>43504.10300925926</v>
      </c>
      <c r="Q60" s="81" t="s">
        <v>326</v>
      </c>
      <c r="R60" s="81"/>
      <c r="S60" s="81"/>
      <c r="T60" s="81" t="s">
        <v>364</v>
      </c>
      <c r="U60" s="81"/>
      <c r="V60" s="85" t="s">
        <v>412</v>
      </c>
      <c r="W60" s="83">
        <v>43504.10300925926</v>
      </c>
      <c r="X60" s="85" t="s">
        <v>481</v>
      </c>
      <c r="Y60" s="81"/>
      <c r="Z60" s="81"/>
      <c r="AA60" s="87" t="s">
        <v>554</v>
      </c>
      <c r="AB60" s="81"/>
      <c r="AC60" s="81" t="b">
        <v>0</v>
      </c>
      <c r="AD60" s="81">
        <v>0</v>
      </c>
      <c r="AE60" s="87" t="s">
        <v>594</v>
      </c>
      <c r="AF60" s="81" t="b">
        <v>0</v>
      </c>
      <c r="AG60" s="81" t="s">
        <v>598</v>
      </c>
      <c r="AH60" s="81"/>
      <c r="AI60" s="87" t="s">
        <v>594</v>
      </c>
      <c r="AJ60" s="81" t="b">
        <v>0</v>
      </c>
      <c r="AK60" s="81">
        <v>55</v>
      </c>
      <c r="AL60" s="87" t="s">
        <v>591</v>
      </c>
      <c r="AM60" s="81" t="s">
        <v>603</v>
      </c>
      <c r="AN60" s="81" t="b">
        <v>0</v>
      </c>
      <c r="AO60" s="87" t="s">
        <v>591</v>
      </c>
      <c r="AP60" s="81" t="s">
        <v>213</v>
      </c>
      <c r="AQ60" s="81">
        <v>0</v>
      </c>
      <c r="AR60" s="81">
        <v>0</v>
      </c>
      <c r="AS60" s="81"/>
      <c r="AT60" s="81"/>
      <c r="AU60" s="81"/>
      <c r="AV60" s="81"/>
      <c r="AW60" s="81"/>
      <c r="AX60" s="81"/>
      <c r="AY60" s="81"/>
      <c r="AZ60" s="81"/>
      <c r="BA60">
        <v>1</v>
      </c>
      <c r="BB60" s="80" t="str">
        <f>REPLACE(INDEX(GroupVertices[Group],MATCH(Edges[[#This Row],[Vertex 1]],GroupVertices[Vertex],0)),1,1,"")</f>
        <v>2</v>
      </c>
      <c r="BC60" s="80" t="str">
        <f>REPLACE(INDEX(GroupVertices[Group],MATCH(Edges[[#This Row],[Vertex 2]],GroupVertices[Vertex],0)),1,1,"")</f>
        <v>3</v>
      </c>
      <c r="BD60" s="48"/>
      <c r="BE60" s="49"/>
      <c r="BF60" s="48"/>
      <c r="BG60" s="49"/>
      <c r="BH60" s="48"/>
      <c r="BI60" s="49"/>
      <c r="BJ60" s="48"/>
      <c r="BK60" s="49"/>
      <c r="BL60" s="48"/>
    </row>
    <row r="61" spans="1:64" ht="15">
      <c r="A61" s="66" t="s">
        <v>280</v>
      </c>
      <c r="B61" s="66" t="s">
        <v>318</v>
      </c>
      <c r="C61" s="67" t="s">
        <v>1552</v>
      </c>
      <c r="D61" s="68">
        <v>3</v>
      </c>
      <c r="E61" s="69" t="s">
        <v>132</v>
      </c>
      <c r="F61" s="70">
        <v>32</v>
      </c>
      <c r="G61" s="67"/>
      <c r="H61" s="71"/>
      <c r="I61" s="72"/>
      <c r="J61" s="72"/>
      <c r="K61" s="34" t="s">
        <v>65</v>
      </c>
      <c r="L61" s="79">
        <v>61</v>
      </c>
      <c r="M61" s="79"/>
      <c r="N61" s="74"/>
      <c r="O61" s="81" t="s">
        <v>321</v>
      </c>
      <c r="P61" s="83">
        <v>43504.10300925926</v>
      </c>
      <c r="Q61" s="81" t="s">
        <v>326</v>
      </c>
      <c r="R61" s="81"/>
      <c r="S61" s="81"/>
      <c r="T61" s="81" t="s">
        <v>364</v>
      </c>
      <c r="U61" s="81"/>
      <c r="V61" s="85" t="s">
        <v>412</v>
      </c>
      <c r="W61" s="83">
        <v>43504.10300925926</v>
      </c>
      <c r="X61" s="85" t="s">
        <v>481</v>
      </c>
      <c r="Y61" s="81"/>
      <c r="Z61" s="81"/>
      <c r="AA61" s="87" t="s">
        <v>554</v>
      </c>
      <c r="AB61" s="81"/>
      <c r="AC61" s="81" t="b">
        <v>0</v>
      </c>
      <c r="AD61" s="81">
        <v>0</v>
      </c>
      <c r="AE61" s="87" t="s">
        <v>594</v>
      </c>
      <c r="AF61" s="81" t="b">
        <v>0</v>
      </c>
      <c r="AG61" s="81" t="s">
        <v>598</v>
      </c>
      <c r="AH61" s="81"/>
      <c r="AI61" s="87" t="s">
        <v>594</v>
      </c>
      <c r="AJ61" s="81" t="b">
        <v>0</v>
      </c>
      <c r="AK61" s="81">
        <v>55</v>
      </c>
      <c r="AL61" s="87" t="s">
        <v>591</v>
      </c>
      <c r="AM61" s="81" t="s">
        <v>603</v>
      </c>
      <c r="AN61" s="81" t="b">
        <v>0</v>
      </c>
      <c r="AO61" s="87" t="s">
        <v>591</v>
      </c>
      <c r="AP61" s="81" t="s">
        <v>213</v>
      </c>
      <c r="AQ61" s="81">
        <v>0</v>
      </c>
      <c r="AR61" s="81">
        <v>0</v>
      </c>
      <c r="AS61" s="81"/>
      <c r="AT61" s="81"/>
      <c r="AU61" s="81"/>
      <c r="AV61" s="81"/>
      <c r="AW61" s="81"/>
      <c r="AX61" s="81"/>
      <c r="AY61" s="81"/>
      <c r="AZ61" s="81"/>
      <c r="BA61">
        <v>1</v>
      </c>
      <c r="BB61" s="80" t="str">
        <f>REPLACE(INDEX(GroupVertices[Group],MATCH(Edges[[#This Row],[Vertex 1]],GroupVertices[Vertex],0)),1,1,"")</f>
        <v>2</v>
      </c>
      <c r="BC61" s="80" t="str">
        <f>REPLACE(INDEX(GroupVertices[Group],MATCH(Edges[[#This Row],[Vertex 2]],GroupVertices[Vertex],0)),1,1,"")</f>
        <v>2</v>
      </c>
      <c r="BD61" s="48">
        <v>1</v>
      </c>
      <c r="BE61" s="49">
        <v>3.0303030303030303</v>
      </c>
      <c r="BF61" s="48">
        <v>0</v>
      </c>
      <c r="BG61" s="49">
        <v>0</v>
      </c>
      <c r="BH61" s="48">
        <v>0</v>
      </c>
      <c r="BI61" s="49">
        <v>0</v>
      </c>
      <c r="BJ61" s="48">
        <v>32</v>
      </c>
      <c r="BK61" s="49">
        <v>96.96969696969697</v>
      </c>
      <c r="BL61" s="48">
        <v>33</v>
      </c>
    </row>
    <row r="62" spans="1:64" ht="15">
      <c r="A62" s="66" t="s">
        <v>281</v>
      </c>
      <c r="B62" s="66" t="s">
        <v>316</v>
      </c>
      <c r="C62" s="67" t="s">
        <v>1552</v>
      </c>
      <c r="D62" s="68">
        <v>3</v>
      </c>
      <c r="E62" s="69" t="s">
        <v>132</v>
      </c>
      <c r="F62" s="70">
        <v>32</v>
      </c>
      <c r="G62" s="67"/>
      <c r="H62" s="71"/>
      <c r="I62" s="72"/>
      <c r="J62" s="72"/>
      <c r="K62" s="34" t="s">
        <v>65</v>
      </c>
      <c r="L62" s="79">
        <v>62</v>
      </c>
      <c r="M62" s="79"/>
      <c r="N62" s="74"/>
      <c r="O62" s="81" t="s">
        <v>321</v>
      </c>
      <c r="P62" s="83">
        <v>43504.616261574076</v>
      </c>
      <c r="Q62" s="81" t="s">
        <v>335</v>
      </c>
      <c r="R62" s="85" t="s">
        <v>347</v>
      </c>
      <c r="S62" s="81" t="s">
        <v>356</v>
      </c>
      <c r="T62" s="81" t="s">
        <v>363</v>
      </c>
      <c r="U62" s="81"/>
      <c r="V62" s="85" t="s">
        <v>413</v>
      </c>
      <c r="W62" s="83">
        <v>43504.616261574076</v>
      </c>
      <c r="X62" s="85" t="s">
        <v>482</v>
      </c>
      <c r="Y62" s="81"/>
      <c r="Z62" s="81"/>
      <c r="AA62" s="87" t="s">
        <v>555</v>
      </c>
      <c r="AB62" s="81"/>
      <c r="AC62" s="81" t="b">
        <v>0</v>
      </c>
      <c r="AD62" s="81">
        <v>1</v>
      </c>
      <c r="AE62" s="87" t="s">
        <v>594</v>
      </c>
      <c r="AF62" s="81" t="b">
        <v>0</v>
      </c>
      <c r="AG62" s="81" t="s">
        <v>598</v>
      </c>
      <c r="AH62" s="81"/>
      <c r="AI62" s="87" t="s">
        <v>594</v>
      </c>
      <c r="AJ62" s="81" t="b">
        <v>0</v>
      </c>
      <c r="AK62" s="81">
        <v>0</v>
      </c>
      <c r="AL62" s="87" t="s">
        <v>594</v>
      </c>
      <c r="AM62" s="81" t="s">
        <v>602</v>
      </c>
      <c r="AN62" s="81" t="b">
        <v>0</v>
      </c>
      <c r="AO62" s="87" t="s">
        <v>555</v>
      </c>
      <c r="AP62" s="81" t="s">
        <v>213</v>
      </c>
      <c r="AQ62" s="81">
        <v>0</v>
      </c>
      <c r="AR62" s="81">
        <v>0</v>
      </c>
      <c r="AS62" s="81"/>
      <c r="AT62" s="81"/>
      <c r="AU62" s="81"/>
      <c r="AV62" s="81"/>
      <c r="AW62" s="81"/>
      <c r="AX62" s="81"/>
      <c r="AY62" s="81"/>
      <c r="AZ62" s="81"/>
      <c r="BA62">
        <v>1</v>
      </c>
      <c r="BB62" s="80" t="str">
        <f>REPLACE(INDEX(GroupVertices[Group],MATCH(Edges[[#This Row],[Vertex 1]],GroupVertices[Vertex],0)),1,1,"")</f>
        <v>2</v>
      </c>
      <c r="BC62" s="80" t="str">
        <f>REPLACE(INDEX(GroupVertices[Group],MATCH(Edges[[#This Row],[Vertex 2]],GroupVertices[Vertex],0)),1,1,"")</f>
        <v>3</v>
      </c>
      <c r="BD62" s="48"/>
      <c r="BE62" s="49"/>
      <c r="BF62" s="48"/>
      <c r="BG62" s="49"/>
      <c r="BH62" s="48"/>
      <c r="BI62" s="49"/>
      <c r="BJ62" s="48"/>
      <c r="BK62" s="49"/>
      <c r="BL62" s="48"/>
    </row>
    <row r="63" spans="1:64" ht="15">
      <c r="A63" s="66" t="s">
        <v>281</v>
      </c>
      <c r="B63" s="66" t="s">
        <v>318</v>
      </c>
      <c r="C63" s="67" t="s">
        <v>1552</v>
      </c>
      <c r="D63" s="68">
        <v>3</v>
      </c>
      <c r="E63" s="69" t="s">
        <v>132</v>
      </c>
      <c r="F63" s="70">
        <v>32</v>
      </c>
      <c r="G63" s="67"/>
      <c r="H63" s="71"/>
      <c r="I63" s="72"/>
      <c r="J63" s="72"/>
      <c r="K63" s="34" t="s">
        <v>65</v>
      </c>
      <c r="L63" s="79">
        <v>63</v>
      </c>
      <c r="M63" s="79"/>
      <c r="N63" s="74"/>
      <c r="O63" s="81" t="s">
        <v>321</v>
      </c>
      <c r="P63" s="83">
        <v>43504.616261574076</v>
      </c>
      <c r="Q63" s="81" t="s">
        <v>335</v>
      </c>
      <c r="R63" s="85" t="s">
        <v>347</v>
      </c>
      <c r="S63" s="81" t="s">
        <v>356</v>
      </c>
      <c r="T63" s="81" t="s">
        <v>363</v>
      </c>
      <c r="U63" s="81"/>
      <c r="V63" s="85" t="s">
        <v>413</v>
      </c>
      <c r="W63" s="83">
        <v>43504.616261574076</v>
      </c>
      <c r="X63" s="85" t="s">
        <v>482</v>
      </c>
      <c r="Y63" s="81"/>
      <c r="Z63" s="81"/>
      <c r="AA63" s="87" t="s">
        <v>555</v>
      </c>
      <c r="AB63" s="81"/>
      <c r="AC63" s="81" t="b">
        <v>0</v>
      </c>
      <c r="AD63" s="81">
        <v>1</v>
      </c>
      <c r="AE63" s="87" t="s">
        <v>594</v>
      </c>
      <c r="AF63" s="81" t="b">
        <v>0</v>
      </c>
      <c r="AG63" s="81" t="s">
        <v>598</v>
      </c>
      <c r="AH63" s="81"/>
      <c r="AI63" s="87" t="s">
        <v>594</v>
      </c>
      <c r="AJ63" s="81" t="b">
        <v>0</v>
      </c>
      <c r="AK63" s="81">
        <v>0</v>
      </c>
      <c r="AL63" s="87" t="s">
        <v>594</v>
      </c>
      <c r="AM63" s="81" t="s">
        <v>602</v>
      </c>
      <c r="AN63" s="81" t="b">
        <v>0</v>
      </c>
      <c r="AO63" s="87" t="s">
        <v>555</v>
      </c>
      <c r="AP63" s="81" t="s">
        <v>213</v>
      </c>
      <c r="AQ63" s="81">
        <v>0</v>
      </c>
      <c r="AR63" s="81">
        <v>0</v>
      </c>
      <c r="AS63" s="81"/>
      <c r="AT63" s="81"/>
      <c r="AU63" s="81"/>
      <c r="AV63" s="81"/>
      <c r="AW63" s="81"/>
      <c r="AX63" s="81"/>
      <c r="AY63" s="81"/>
      <c r="AZ63" s="81"/>
      <c r="BA63">
        <v>1</v>
      </c>
      <c r="BB63" s="80" t="str">
        <f>REPLACE(INDEX(GroupVertices[Group],MATCH(Edges[[#This Row],[Vertex 1]],GroupVertices[Vertex],0)),1,1,"")</f>
        <v>2</v>
      </c>
      <c r="BC63" s="80" t="str">
        <f>REPLACE(INDEX(GroupVertices[Group],MATCH(Edges[[#This Row],[Vertex 2]],GroupVertices[Vertex],0)),1,1,"")</f>
        <v>2</v>
      </c>
      <c r="BD63" s="48">
        <v>0</v>
      </c>
      <c r="BE63" s="49">
        <v>0</v>
      </c>
      <c r="BF63" s="48">
        <v>1</v>
      </c>
      <c r="BG63" s="49">
        <v>3.5714285714285716</v>
      </c>
      <c r="BH63" s="48">
        <v>0</v>
      </c>
      <c r="BI63" s="49">
        <v>0</v>
      </c>
      <c r="BJ63" s="48">
        <v>27</v>
      </c>
      <c r="BK63" s="49">
        <v>96.42857142857143</v>
      </c>
      <c r="BL63" s="48">
        <v>28</v>
      </c>
    </row>
    <row r="64" spans="1:64" ht="15">
      <c r="A64" s="66" t="s">
        <v>282</v>
      </c>
      <c r="B64" s="66" t="s">
        <v>282</v>
      </c>
      <c r="C64" s="67" t="s">
        <v>1552</v>
      </c>
      <c r="D64" s="68">
        <v>3</v>
      </c>
      <c r="E64" s="69" t="s">
        <v>132</v>
      </c>
      <c r="F64" s="70">
        <v>32</v>
      </c>
      <c r="G64" s="67"/>
      <c r="H64" s="71"/>
      <c r="I64" s="72"/>
      <c r="J64" s="72"/>
      <c r="K64" s="34" t="s">
        <v>65</v>
      </c>
      <c r="L64" s="79">
        <v>64</v>
      </c>
      <c r="M64" s="79"/>
      <c r="N64" s="74"/>
      <c r="O64" s="81" t="s">
        <v>213</v>
      </c>
      <c r="P64" s="83">
        <v>43504.61712962963</v>
      </c>
      <c r="Q64" s="81" t="s">
        <v>336</v>
      </c>
      <c r="R64" s="85" t="s">
        <v>353</v>
      </c>
      <c r="S64" s="81" t="s">
        <v>358</v>
      </c>
      <c r="T64" s="81"/>
      <c r="U64" s="81"/>
      <c r="V64" s="85" t="s">
        <v>414</v>
      </c>
      <c r="W64" s="83">
        <v>43504.61712962963</v>
      </c>
      <c r="X64" s="85" t="s">
        <v>483</v>
      </c>
      <c r="Y64" s="81"/>
      <c r="Z64" s="81"/>
      <c r="AA64" s="87" t="s">
        <v>556</v>
      </c>
      <c r="AB64" s="81"/>
      <c r="AC64" s="81" t="b">
        <v>0</v>
      </c>
      <c r="AD64" s="81">
        <v>0</v>
      </c>
      <c r="AE64" s="87" t="s">
        <v>594</v>
      </c>
      <c r="AF64" s="81" t="b">
        <v>0</v>
      </c>
      <c r="AG64" s="81" t="s">
        <v>598</v>
      </c>
      <c r="AH64" s="81"/>
      <c r="AI64" s="87" t="s">
        <v>594</v>
      </c>
      <c r="AJ64" s="81" t="b">
        <v>0</v>
      </c>
      <c r="AK64" s="81">
        <v>0</v>
      </c>
      <c r="AL64" s="87" t="s">
        <v>594</v>
      </c>
      <c r="AM64" s="81" t="s">
        <v>610</v>
      </c>
      <c r="AN64" s="81" t="b">
        <v>0</v>
      </c>
      <c r="AO64" s="87" t="s">
        <v>556</v>
      </c>
      <c r="AP64" s="81" t="s">
        <v>213</v>
      </c>
      <c r="AQ64" s="81">
        <v>0</v>
      </c>
      <c r="AR64" s="81">
        <v>0</v>
      </c>
      <c r="AS64" s="81"/>
      <c r="AT64" s="81"/>
      <c r="AU64" s="81"/>
      <c r="AV64" s="81"/>
      <c r="AW64" s="81"/>
      <c r="AX64" s="81"/>
      <c r="AY64" s="81"/>
      <c r="AZ64" s="81"/>
      <c r="BA64">
        <v>1</v>
      </c>
      <c r="BB64" s="80" t="str">
        <f>REPLACE(INDEX(GroupVertices[Group],MATCH(Edges[[#This Row],[Vertex 1]],GroupVertices[Vertex],0)),1,1,"")</f>
        <v>5</v>
      </c>
      <c r="BC64" s="80" t="str">
        <f>REPLACE(INDEX(GroupVertices[Group],MATCH(Edges[[#This Row],[Vertex 2]],GroupVertices[Vertex],0)),1,1,"")</f>
        <v>5</v>
      </c>
      <c r="BD64" s="48">
        <v>0</v>
      </c>
      <c r="BE64" s="49">
        <v>0</v>
      </c>
      <c r="BF64" s="48">
        <v>0</v>
      </c>
      <c r="BG64" s="49">
        <v>0</v>
      </c>
      <c r="BH64" s="48">
        <v>0</v>
      </c>
      <c r="BI64" s="49">
        <v>0</v>
      </c>
      <c r="BJ64" s="48">
        <v>15</v>
      </c>
      <c r="BK64" s="49">
        <v>100</v>
      </c>
      <c r="BL64" s="48">
        <v>15</v>
      </c>
    </row>
    <row r="65" spans="1:64" ht="15">
      <c r="A65" s="66" t="s">
        <v>283</v>
      </c>
      <c r="B65" s="66" t="s">
        <v>316</v>
      </c>
      <c r="C65" s="67" t="s">
        <v>1552</v>
      </c>
      <c r="D65" s="68">
        <v>3</v>
      </c>
      <c r="E65" s="69" t="s">
        <v>132</v>
      </c>
      <c r="F65" s="70">
        <v>32</v>
      </c>
      <c r="G65" s="67"/>
      <c r="H65" s="71"/>
      <c r="I65" s="72"/>
      <c r="J65" s="72"/>
      <c r="K65" s="34" t="s">
        <v>65</v>
      </c>
      <c r="L65" s="79">
        <v>65</v>
      </c>
      <c r="M65" s="79"/>
      <c r="N65" s="74"/>
      <c r="O65" s="81" t="s">
        <v>322</v>
      </c>
      <c r="P65" s="83">
        <v>43504.72482638889</v>
      </c>
      <c r="Q65" s="81" t="s">
        <v>326</v>
      </c>
      <c r="R65" s="81"/>
      <c r="S65" s="81"/>
      <c r="T65" s="81" t="s">
        <v>364</v>
      </c>
      <c r="U65" s="81"/>
      <c r="V65" s="85" t="s">
        <v>415</v>
      </c>
      <c r="W65" s="83">
        <v>43504.72482638889</v>
      </c>
      <c r="X65" s="85" t="s">
        <v>484</v>
      </c>
      <c r="Y65" s="81"/>
      <c r="Z65" s="81"/>
      <c r="AA65" s="87" t="s">
        <v>557</v>
      </c>
      <c r="AB65" s="81"/>
      <c r="AC65" s="81" t="b">
        <v>0</v>
      </c>
      <c r="AD65" s="81">
        <v>0</v>
      </c>
      <c r="AE65" s="87" t="s">
        <v>594</v>
      </c>
      <c r="AF65" s="81" t="b">
        <v>0</v>
      </c>
      <c r="AG65" s="81" t="s">
        <v>598</v>
      </c>
      <c r="AH65" s="81"/>
      <c r="AI65" s="87" t="s">
        <v>594</v>
      </c>
      <c r="AJ65" s="81" t="b">
        <v>0</v>
      </c>
      <c r="AK65" s="81">
        <v>55</v>
      </c>
      <c r="AL65" s="87" t="s">
        <v>591</v>
      </c>
      <c r="AM65" s="81" t="s">
        <v>604</v>
      </c>
      <c r="AN65" s="81" t="b">
        <v>0</v>
      </c>
      <c r="AO65" s="87" t="s">
        <v>591</v>
      </c>
      <c r="AP65" s="81" t="s">
        <v>213</v>
      </c>
      <c r="AQ65" s="81">
        <v>0</v>
      </c>
      <c r="AR65" s="81">
        <v>0</v>
      </c>
      <c r="AS65" s="81"/>
      <c r="AT65" s="81"/>
      <c r="AU65" s="81"/>
      <c r="AV65" s="81"/>
      <c r="AW65" s="81"/>
      <c r="AX65" s="81"/>
      <c r="AY65" s="81"/>
      <c r="AZ65" s="81"/>
      <c r="BA65">
        <v>1</v>
      </c>
      <c r="BB65" s="80" t="str">
        <f>REPLACE(INDEX(GroupVertices[Group],MATCH(Edges[[#This Row],[Vertex 1]],GroupVertices[Vertex],0)),1,1,"")</f>
        <v>2</v>
      </c>
      <c r="BC65" s="80" t="str">
        <f>REPLACE(INDEX(GroupVertices[Group],MATCH(Edges[[#This Row],[Vertex 2]],GroupVertices[Vertex],0)),1,1,"")</f>
        <v>3</v>
      </c>
      <c r="BD65" s="48"/>
      <c r="BE65" s="49"/>
      <c r="BF65" s="48"/>
      <c r="BG65" s="49"/>
      <c r="BH65" s="48"/>
      <c r="BI65" s="49"/>
      <c r="BJ65" s="48"/>
      <c r="BK65" s="49"/>
      <c r="BL65" s="48"/>
    </row>
    <row r="66" spans="1:64" ht="15">
      <c r="A66" s="66" t="s">
        <v>283</v>
      </c>
      <c r="B66" s="66" t="s">
        <v>318</v>
      </c>
      <c r="C66" s="67" t="s">
        <v>1552</v>
      </c>
      <c r="D66" s="68">
        <v>3</v>
      </c>
      <c r="E66" s="69" t="s">
        <v>132</v>
      </c>
      <c r="F66" s="70">
        <v>32</v>
      </c>
      <c r="G66" s="67"/>
      <c r="H66" s="71"/>
      <c r="I66" s="72"/>
      <c r="J66" s="72"/>
      <c r="K66" s="34" t="s">
        <v>65</v>
      </c>
      <c r="L66" s="79">
        <v>66</v>
      </c>
      <c r="M66" s="79"/>
      <c r="N66" s="74"/>
      <c r="O66" s="81" t="s">
        <v>321</v>
      </c>
      <c r="P66" s="83">
        <v>43504.72482638889</v>
      </c>
      <c r="Q66" s="81" t="s">
        <v>326</v>
      </c>
      <c r="R66" s="81"/>
      <c r="S66" s="81"/>
      <c r="T66" s="81" t="s">
        <v>364</v>
      </c>
      <c r="U66" s="81"/>
      <c r="V66" s="85" t="s">
        <v>415</v>
      </c>
      <c r="W66" s="83">
        <v>43504.72482638889</v>
      </c>
      <c r="X66" s="85" t="s">
        <v>484</v>
      </c>
      <c r="Y66" s="81"/>
      <c r="Z66" s="81"/>
      <c r="AA66" s="87" t="s">
        <v>557</v>
      </c>
      <c r="AB66" s="81"/>
      <c r="AC66" s="81" t="b">
        <v>0</v>
      </c>
      <c r="AD66" s="81">
        <v>0</v>
      </c>
      <c r="AE66" s="87" t="s">
        <v>594</v>
      </c>
      <c r="AF66" s="81" t="b">
        <v>0</v>
      </c>
      <c r="AG66" s="81" t="s">
        <v>598</v>
      </c>
      <c r="AH66" s="81"/>
      <c r="AI66" s="87" t="s">
        <v>594</v>
      </c>
      <c r="AJ66" s="81" t="b">
        <v>0</v>
      </c>
      <c r="AK66" s="81">
        <v>55</v>
      </c>
      <c r="AL66" s="87" t="s">
        <v>591</v>
      </c>
      <c r="AM66" s="81" t="s">
        <v>604</v>
      </c>
      <c r="AN66" s="81" t="b">
        <v>0</v>
      </c>
      <c r="AO66" s="87" t="s">
        <v>591</v>
      </c>
      <c r="AP66" s="81" t="s">
        <v>213</v>
      </c>
      <c r="AQ66" s="81">
        <v>0</v>
      </c>
      <c r="AR66" s="81">
        <v>0</v>
      </c>
      <c r="AS66" s="81"/>
      <c r="AT66" s="81"/>
      <c r="AU66" s="81"/>
      <c r="AV66" s="81"/>
      <c r="AW66" s="81"/>
      <c r="AX66" s="81"/>
      <c r="AY66" s="81"/>
      <c r="AZ66" s="81"/>
      <c r="BA66">
        <v>1</v>
      </c>
      <c r="BB66" s="80" t="str">
        <f>REPLACE(INDEX(GroupVertices[Group],MATCH(Edges[[#This Row],[Vertex 1]],GroupVertices[Vertex],0)),1,1,"")</f>
        <v>2</v>
      </c>
      <c r="BC66" s="80" t="str">
        <f>REPLACE(INDEX(GroupVertices[Group],MATCH(Edges[[#This Row],[Vertex 2]],GroupVertices[Vertex],0)),1,1,"")</f>
        <v>2</v>
      </c>
      <c r="BD66" s="48">
        <v>1</v>
      </c>
      <c r="BE66" s="49">
        <v>3.0303030303030303</v>
      </c>
      <c r="BF66" s="48">
        <v>0</v>
      </c>
      <c r="BG66" s="49">
        <v>0</v>
      </c>
      <c r="BH66" s="48">
        <v>0</v>
      </c>
      <c r="BI66" s="49">
        <v>0</v>
      </c>
      <c r="BJ66" s="48">
        <v>32</v>
      </c>
      <c r="BK66" s="49">
        <v>96.96969696969697</v>
      </c>
      <c r="BL66" s="48">
        <v>33</v>
      </c>
    </row>
    <row r="67" spans="1:64" ht="15">
      <c r="A67" s="66" t="s">
        <v>284</v>
      </c>
      <c r="B67" s="66" t="s">
        <v>316</v>
      </c>
      <c r="C67" s="67" t="s">
        <v>1552</v>
      </c>
      <c r="D67" s="68">
        <v>3</v>
      </c>
      <c r="E67" s="69" t="s">
        <v>132</v>
      </c>
      <c r="F67" s="70">
        <v>32</v>
      </c>
      <c r="G67" s="67"/>
      <c r="H67" s="71"/>
      <c r="I67" s="72"/>
      <c r="J67" s="72"/>
      <c r="K67" s="34" t="s">
        <v>65</v>
      </c>
      <c r="L67" s="79">
        <v>67</v>
      </c>
      <c r="M67" s="79"/>
      <c r="N67" s="74"/>
      <c r="O67" s="81" t="s">
        <v>322</v>
      </c>
      <c r="P67" s="83">
        <v>43506.396898148145</v>
      </c>
      <c r="Q67" s="81" t="s">
        <v>326</v>
      </c>
      <c r="R67" s="81"/>
      <c r="S67" s="81"/>
      <c r="T67" s="81" t="s">
        <v>364</v>
      </c>
      <c r="U67" s="81"/>
      <c r="V67" s="85" t="s">
        <v>416</v>
      </c>
      <c r="W67" s="83">
        <v>43506.396898148145</v>
      </c>
      <c r="X67" s="85" t="s">
        <v>485</v>
      </c>
      <c r="Y67" s="81"/>
      <c r="Z67" s="81"/>
      <c r="AA67" s="87" t="s">
        <v>558</v>
      </c>
      <c r="AB67" s="81"/>
      <c r="AC67" s="81" t="b">
        <v>0</v>
      </c>
      <c r="AD67" s="81">
        <v>0</v>
      </c>
      <c r="AE67" s="87" t="s">
        <v>594</v>
      </c>
      <c r="AF67" s="81" t="b">
        <v>0</v>
      </c>
      <c r="AG67" s="81" t="s">
        <v>598</v>
      </c>
      <c r="AH67" s="81"/>
      <c r="AI67" s="87" t="s">
        <v>594</v>
      </c>
      <c r="AJ67" s="81" t="b">
        <v>0</v>
      </c>
      <c r="AK67" s="81">
        <v>55</v>
      </c>
      <c r="AL67" s="87" t="s">
        <v>591</v>
      </c>
      <c r="AM67" s="81" t="s">
        <v>605</v>
      </c>
      <c r="AN67" s="81" t="b">
        <v>0</v>
      </c>
      <c r="AO67" s="87" t="s">
        <v>591</v>
      </c>
      <c r="AP67" s="81" t="s">
        <v>213</v>
      </c>
      <c r="AQ67" s="81">
        <v>0</v>
      </c>
      <c r="AR67" s="81">
        <v>0</v>
      </c>
      <c r="AS67" s="81"/>
      <c r="AT67" s="81"/>
      <c r="AU67" s="81"/>
      <c r="AV67" s="81"/>
      <c r="AW67" s="81"/>
      <c r="AX67" s="81"/>
      <c r="AY67" s="81"/>
      <c r="AZ67" s="81"/>
      <c r="BA67">
        <v>1</v>
      </c>
      <c r="BB67" s="80" t="str">
        <f>REPLACE(INDEX(GroupVertices[Group],MATCH(Edges[[#This Row],[Vertex 1]],GroupVertices[Vertex],0)),1,1,"")</f>
        <v>2</v>
      </c>
      <c r="BC67" s="80" t="str">
        <f>REPLACE(INDEX(GroupVertices[Group],MATCH(Edges[[#This Row],[Vertex 2]],GroupVertices[Vertex],0)),1,1,"")</f>
        <v>3</v>
      </c>
      <c r="BD67" s="48"/>
      <c r="BE67" s="49"/>
      <c r="BF67" s="48"/>
      <c r="BG67" s="49"/>
      <c r="BH67" s="48"/>
      <c r="BI67" s="49"/>
      <c r="BJ67" s="48"/>
      <c r="BK67" s="49"/>
      <c r="BL67" s="48"/>
    </row>
    <row r="68" spans="1:64" ht="15">
      <c r="A68" s="66" t="s">
        <v>284</v>
      </c>
      <c r="B68" s="66" t="s">
        <v>318</v>
      </c>
      <c r="C68" s="67" t="s">
        <v>1552</v>
      </c>
      <c r="D68" s="68">
        <v>3</v>
      </c>
      <c r="E68" s="69" t="s">
        <v>132</v>
      </c>
      <c r="F68" s="70">
        <v>32</v>
      </c>
      <c r="G68" s="67"/>
      <c r="H68" s="71"/>
      <c r="I68" s="72"/>
      <c r="J68" s="72"/>
      <c r="K68" s="34" t="s">
        <v>65</v>
      </c>
      <c r="L68" s="79">
        <v>68</v>
      </c>
      <c r="M68" s="79"/>
      <c r="N68" s="74"/>
      <c r="O68" s="81" t="s">
        <v>321</v>
      </c>
      <c r="P68" s="83">
        <v>43506.396898148145</v>
      </c>
      <c r="Q68" s="81" t="s">
        <v>326</v>
      </c>
      <c r="R68" s="81"/>
      <c r="S68" s="81"/>
      <c r="T68" s="81" t="s">
        <v>364</v>
      </c>
      <c r="U68" s="81"/>
      <c r="V68" s="85" t="s">
        <v>416</v>
      </c>
      <c r="W68" s="83">
        <v>43506.396898148145</v>
      </c>
      <c r="X68" s="85" t="s">
        <v>485</v>
      </c>
      <c r="Y68" s="81"/>
      <c r="Z68" s="81"/>
      <c r="AA68" s="87" t="s">
        <v>558</v>
      </c>
      <c r="AB68" s="81"/>
      <c r="AC68" s="81" t="b">
        <v>0</v>
      </c>
      <c r="AD68" s="81">
        <v>0</v>
      </c>
      <c r="AE68" s="87" t="s">
        <v>594</v>
      </c>
      <c r="AF68" s="81" t="b">
        <v>0</v>
      </c>
      <c r="AG68" s="81" t="s">
        <v>598</v>
      </c>
      <c r="AH68" s="81"/>
      <c r="AI68" s="87" t="s">
        <v>594</v>
      </c>
      <c r="AJ68" s="81" t="b">
        <v>0</v>
      </c>
      <c r="AK68" s="81">
        <v>55</v>
      </c>
      <c r="AL68" s="87" t="s">
        <v>591</v>
      </c>
      <c r="AM68" s="81" t="s">
        <v>605</v>
      </c>
      <c r="AN68" s="81" t="b">
        <v>0</v>
      </c>
      <c r="AO68" s="87" t="s">
        <v>591</v>
      </c>
      <c r="AP68" s="81" t="s">
        <v>213</v>
      </c>
      <c r="AQ68" s="81">
        <v>0</v>
      </c>
      <c r="AR68" s="81">
        <v>0</v>
      </c>
      <c r="AS68" s="81"/>
      <c r="AT68" s="81"/>
      <c r="AU68" s="81"/>
      <c r="AV68" s="81"/>
      <c r="AW68" s="81"/>
      <c r="AX68" s="81"/>
      <c r="AY68" s="81"/>
      <c r="AZ68" s="81"/>
      <c r="BA68">
        <v>1</v>
      </c>
      <c r="BB68" s="80" t="str">
        <f>REPLACE(INDEX(GroupVertices[Group],MATCH(Edges[[#This Row],[Vertex 1]],GroupVertices[Vertex],0)),1,1,"")</f>
        <v>2</v>
      </c>
      <c r="BC68" s="80" t="str">
        <f>REPLACE(INDEX(GroupVertices[Group],MATCH(Edges[[#This Row],[Vertex 2]],GroupVertices[Vertex],0)),1,1,"")</f>
        <v>2</v>
      </c>
      <c r="BD68" s="48">
        <v>1</v>
      </c>
      <c r="BE68" s="49">
        <v>3.0303030303030303</v>
      </c>
      <c r="BF68" s="48">
        <v>0</v>
      </c>
      <c r="BG68" s="49">
        <v>0</v>
      </c>
      <c r="BH68" s="48">
        <v>0</v>
      </c>
      <c r="BI68" s="49">
        <v>0</v>
      </c>
      <c r="BJ68" s="48">
        <v>32</v>
      </c>
      <c r="BK68" s="49">
        <v>96.96969696969697</v>
      </c>
      <c r="BL68" s="48">
        <v>33</v>
      </c>
    </row>
    <row r="69" spans="1:64" ht="15">
      <c r="A69" s="66" t="s">
        <v>285</v>
      </c>
      <c r="B69" s="66" t="s">
        <v>317</v>
      </c>
      <c r="C69" s="67" t="s">
        <v>1552</v>
      </c>
      <c r="D69" s="68">
        <v>3</v>
      </c>
      <c r="E69" s="69" t="s">
        <v>132</v>
      </c>
      <c r="F69" s="70">
        <v>32</v>
      </c>
      <c r="G69" s="67"/>
      <c r="H69" s="71"/>
      <c r="I69" s="72"/>
      <c r="J69" s="72"/>
      <c r="K69" s="34" t="s">
        <v>65</v>
      </c>
      <c r="L69" s="79">
        <v>69</v>
      </c>
      <c r="M69" s="79"/>
      <c r="N69" s="74"/>
      <c r="O69" s="81" t="s">
        <v>322</v>
      </c>
      <c r="P69" s="83">
        <v>43506.958865740744</v>
      </c>
      <c r="Q69" s="81" t="s">
        <v>337</v>
      </c>
      <c r="R69" s="81"/>
      <c r="S69" s="81"/>
      <c r="T69" s="81"/>
      <c r="U69" s="81"/>
      <c r="V69" s="85" t="s">
        <v>417</v>
      </c>
      <c r="W69" s="83">
        <v>43506.958865740744</v>
      </c>
      <c r="X69" s="85" t="s">
        <v>486</v>
      </c>
      <c r="Y69" s="81"/>
      <c r="Z69" s="81"/>
      <c r="AA69" s="87" t="s">
        <v>559</v>
      </c>
      <c r="AB69" s="81"/>
      <c r="AC69" s="81" t="b">
        <v>0</v>
      </c>
      <c r="AD69" s="81">
        <v>0</v>
      </c>
      <c r="AE69" s="87" t="s">
        <v>594</v>
      </c>
      <c r="AF69" s="81" t="b">
        <v>0</v>
      </c>
      <c r="AG69" s="81" t="s">
        <v>598</v>
      </c>
      <c r="AH69" s="81"/>
      <c r="AI69" s="87" t="s">
        <v>594</v>
      </c>
      <c r="AJ69" s="81" t="b">
        <v>0</v>
      </c>
      <c r="AK69" s="81">
        <v>3</v>
      </c>
      <c r="AL69" s="87" t="s">
        <v>592</v>
      </c>
      <c r="AM69" s="81" t="s">
        <v>603</v>
      </c>
      <c r="AN69" s="81" t="b">
        <v>0</v>
      </c>
      <c r="AO69" s="87" t="s">
        <v>592</v>
      </c>
      <c r="AP69" s="81" t="s">
        <v>213</v>
      </c>
      <c r="AQ69" s="81">
        <v>0</v>
      </c>
      <c r="AR69" s="81">
        <v>0</v>
      </c>
      <c r="AS69" s="81"/>
      <c r="AT69" s="81"/>
      <c r="AU69" s="81"/>
      <c r="AV69" s="81"/>
      <c r="AW69" s="81"/>
      <c r="AX69" s="81"/>
      <c r="AY69" s="81"/>
      <c r="AZ69" s="81"/>
      <c r="BA69">
        <v>1</v>
      </c>
      <c r="BB69" s="80" t="str">
        <f>REPLACE(INDEX(GroupVertices[Group],MATCH(Edges[[#This Row],[Vertex 1]],GroupVertices[Vertex],0)),1,1,"")</f>
        <v>2</v>
      </c>
      <c r="BC69" s="80" t="str">
        <f>REPLACE(INDEX(GroupVertices[Group],MATCH(Edges[[#This Row],[Vertex 2]],GroupVertices[Vertex],0)),1,1,"")</f>
        <v>2</v>
      </c>
      <c r="BD69" s="48">
        <v>1</v>
      </c>
      <c r="BE69" s="49">
        <v>2.7777777777777777</v>
      </c>
      <c r="BF69" s="48">
        <v>1</v>
      </c>
      <c r="BG69" s="49">
        <v>2.7777777777777777</v>
      </c>
      <c r="BH69" s="48">
        <v>0</v>
      </c>
      <c r="BI69" s="49">
        <v>0</v>
      </c>
      <c r="BJ69" s="48">
        <v>34</v>
      </c>
      <c r="BK69" s="49">
        <v>94.44444444444444</v>
      </c>
      <c r="BL69" s="48">
        <v>36</v>
      </c>
    </row>
    <row r="70" spans="1:64" ht="15">
      <c r="A70" s="66" t="s">
        <v>285</v>
      </c>
      <c r="B70" s="66" t="s">
        <v>318</v>
      </c>
      <c r="C70" s="67" t="s">
        <v>1552</v>
      </c>
      <c r="D70" s="68">
        <v>3</v>
      </c>
      <c r="E70" s="69" t="s">
        <v>132</v>
      </c>
      <c r="F70" s="70">
        <v>32</v>
      </c>
      <c r="G70" s="67"/>
      <c r="H70" s="71"/>
      <c r="I70" s="72"/>
      <c r="J70" s="72"/>
      <c r="K70" s="34" t="s">
        <v>65</v>
      </c>
      <c r="L70" s="79">
        <v>70</v>
      </c>
      <c r="M70" s="79"/>
      <c r="N70" s="74"/>
      <c r="O70" s="81" t="s">
        <v>321</v>
      </c>
      <c r="P70" s="83">
        <v>43506.958865740744</v>
      </c>
      <c r="Q70" s="81" t="s">
        <v>337</v>
      </c>
      <c r="R70" s="81"/>
      <c r="S70" s="81"/>
      <c r="T70" s="81"/>
      <c r="U70" s="81"/>
      <c r="V70" s="85" t="s">
        <v>417</v>
      </c>
      <c r="W70" s="83">
        <v>43506.958865740744</v>
      </c>
      <c r="X70" s="85" t="s">
        <v>486</v>
      </c>
      <c r="Y70" s="81"/>
      <c r="Z70" s="81"/>
      <c r="AA70" s="87" t="s">
        <v>559</v>
      </c>
      <c r="AB70" s="81"/>
      <c r="AC70" s="81" t="b">
        <v>0</v>
      </c>
      <c r="AD70" s="81">
        <v>0</v>
      </c>
      <c r="AE70" s="87" t="s">
        <v>594</v>
      </c>
      <c r="AF70" s="81" t="b">
        <v>0</v>
      </c>
      <c r="AG70" s="81" t="s">
        <v>598</v>
      </c>
      <c r="AH70" s="81"/>
      <c r="AI70" s="87" t="s">
        <v>594</v>
      </c>
      <c r="AJ70" s="81" t="b">
        <v>0</v>
      </c>
      <c r="AK70" s="81">
        <v>3</v>
      </c>
      <c r="AL70" s="87" t="s">
        <v>592</v>
      </c>
      <c r="AM70" s="81" t="s">
        <v>603</v>
      </c>
      <c r="AN70" s="81" t="b">
        <v>0</v>
      </c>
      <c r="AO70" s="87" t="s">
        <v>592</v>
      </c>
      <c r="AP70" s="81" t="s">
        <v>213</v>
      </c>
      <c r="AQ70" s="81">
        <v>0</v>
      </c>
      <c r="AR70" s="81">
        <v>0</v>
      </c>
      <c r="AS70" s="81"/>
      <c r="AT70" s="81"/>
      <c r="AU70" s="81"/>
      <c r="AV70" s="81"/>
      <c r="AW70" s="81"/>
      <c r="AX70" s="81"/>
      <c r="AY70" s="81"/>
      <c r="AZ70" s="81"/>
      <c r="BA70">
        <v>1</v>
      </c>
      <c r="BB70" s="80" t="str">
        <f>REPLACE(INDEX(GroupVertices[Group],MATCH(Edges[[#This Row],[Vertex 1]],GroupVertices[Vertex],0)),1,1,"")</f>
        <v>2</v>
      </c>
      <c r="BC70" s="80" t="str">
        <f>REPLACE(INDEX(GroupVertices[Group],MATCH(Edges[[#This Row],[Vertex 2]],GroupVertices[Vertex],0)),1,1,"")</f>
        <v>2</v>
      </c>
      <c r="BD70" s="48"/>
      <c r="BE70" s="49"/>
      <c r="BF70" s="48"/>
      <c r="BG70" s="49"/>
      <c r="BH70" s="48"/>
      <c r="BI70" s="49"/>
      <c r="BJ70" s="48"/>
      <c r="BK70" s="49"/>
      <c r="BL70" s="48"/>
    </row>
    <row r="71" spans="1:64" ht="15">
      <c r="A71" s="66" t="s">
        <v>285</v>
      </c>
      <c r="B71" s="66" t="s">
        <v>316</v>
      </c>
      <c r="C71" s="67" t="s">
        <v>1552</v>
      </c>
      <c r="D71" s="68">
        <v>3</v>
      </c>
      <c r="E71" s="69" t="s">
        <v>132</v>
      </c>
      <c r="F71" s="70">
        <v>32</v>
      </c>
      <c r="G71" s="67"/>
      <c r="H71" s="71"/>
      <c r="I71" s="72"/>
      <c r="J71" s="72"/>
      <c r="K71" s="34" t="s">
        <v>65</v>
      </c>
      <c r="L71" s="79">
        <v>71</v>
      </c>
      <c r="M71" s="79"/>
      <c r="N71" s="74"/>
      <c r="O71" s="81" t="s">
        <v>321</v>
      </c>
      <c r="P71" s="83">
        <v>43506.958865740744</v>
      </c>
      <c r="Q71" s="81" t="s">
        <v>337</v>
      </c>
      <c r="R71" s="81"/>
      <c r="S71" s="81"/>
      <c r="T71" s="81"/>
      <c r="U71" s="81"/>
      <c r="V71" s="85" t="s">
        <v>417</v>
      </c>
      <c r="W71" s="83">
        <v>43506.958865740744</v>
      </c>
      <c r="X71" s="85" t="s">
        <v>486</v>
      </c>
      <c r="Y71" s="81"/>
      <c r="Z71" s="81"/>
      <c r="AA71" s="87" t="s">
        <v>559</v>
      </c>
      <c r="AB71" s="81"/>
      <c r="AC71" s="81" t="b">
        <v>0</v>
      </c>
      <c r="AD71" s="81">
        <v>0</v>
      </c>
      <c r="AE71" s="87" t="s">
        <v>594</v>
      </c>
      <c r="AF71" s="81" t="b">
        <v>0</v>
      </c>
      <c r="AG71" s="81" t="s">
        <v>598</v>
      </c>
      <c r="AH71" s="81"/>
      <c r="AI71" s="87" t="s">
        <v>594</v>
      </c>
      <c r="AJ71" s="81" t="b">
        <v>0</v>
      </c>
      <c r="AK71" s="81">
        <v>3</v>
      </c>
      <c r="AL71" s="87" t="s">
        <v>592</v>
      </c>
      <c r="AM71" s="81" t="s">
        <v>603</v>
      </c>
      <c r="AN71" s="81" t="b">
        <v>0</v>
      </c>
      <c r="AO71" s="87" t="s">
        <v>592</v>
      </c>
      <c r="AP71" s="81" t="s">
        <v>213</v>
      </c>
      <c r="AQ71" s="81">
        <v>0</v>
      </c>
      <c r="AR71" s="81">
        <v>0</v>
      </c>
      <c r="AS71" s="81"/>
      <c r="AT71" s="81"/>
      <c r="AU71" s="81"/>
      <c r="AV71" s="81"/>
      <c r="AW71" s="81"/>
      <c r="AX71" s="81"/>
      <c r="AY71" s="81"/>
      <c r="AZ71" s="81"/>
      <c r="BA71">
        <v>1</v>
      </c>
      <c r="BB71" s="80" t="str">
        <f>REPLACE(INDEX(GroupVertices[Group],MATCH(Edges[[#This Row],[Vertex 1]],GroupVertices[Vertex],0)),1,1,"")</f>
        <v>2</v>
      </c>
      <c r="BC71" s="80" t="str">
        <f>REPLACE(INDEX(GroupVertices[Group],MATCH(Edges[[#This Row],[Vertex 2]],GroupVertices[Vertex],0)),1,1,"")</f>
        <v>3</v>
      </c>
      <c r="BD71" s="48"/>
      <c r="BE71" s="49"/>
      <c r="BF71" s="48"/>
      <c r="BG71" s="49"/>
      <c r="BH71" s="48"/>
      <c r="BI71" s="49"/>
      <c r="BJ71" s="48"/>
      <c r="BK71" s="49"/>
      <c r="BL71" s="48"/>
    </row>
    <row r="72" spans="1:64" ht="15">
      <c r="A72" s="66" t="s">
        <v>286</v>
      </c>
      <c r="B72" s="66" t="s">
        <v>286</v>
      </c>
      <c r="C72" s="67" t="s">
        <v>1552</v>
      </c>
      <c r="D72" s="68">
        <v>3</v>
      </c>
      <c r="E72" s="69" t="s">
        <v>132</v>
      </c>
      <c r="F72" s="70">
        <v>32</v>
      </c>
      <c r="G72" s="67"/>
      <c r="H72" s="71"/>
      <c r="I72" s="72"/>
      <c r="J72" s="72"/>
      <c r="K72" s="34" t="s">
        <v>65</v>
      </c>
      <c r="L72" s="79">
        <v>72</v>
      </c>
      <c r="M72" s="79"/>
      <c r="N72" s="74"/>
      <c r="O72" s="81" t="s">
        <v>213</v>
      </c>
      <c r="P72" s="83">
        <v>43500.38333333333</v>
      </c>
      <c r="Q72" s="81" t="s">
        <v>338</v>
      </c>
      <c r="R72" s="85" t="s">
        <v>347</v>
      </c>
      <c r="S72" s="81" t="s">
        <v>356</v>
      </c>
      <c r="T72" s="81" t="s">
        <v>373</v>
      </c>
      <c r="U72" s="81"/>
      <c r="V72" s="85" t="s">
        <v>418</v>
      </c>
      <c r="W72" s="83">
        <v>43500.38333333333</v>
      </c>
      <c r="X72" s="85" t="s">
        <v>487</v>
      </c>
      <c r="Y72" s="81"/>
      <c r="Z72" s="81"/>
      <c r="AA72" s="87" t="s">
        <v>560</v>
      </c>
      <c r="AB72" s="81"/>
      <c r="AC72" s="81" t="b">
        <v>0</v>
      </c>
      <c r="AD72" s="81">
        <v>0</v>
      </c>
      <c r="AE72" s="87" t="s">
        <v>594</v>
      </c>
      <c r="AF72" s="81" t="b">
        <v>0</v>
      </c>
      <c r="AG72" s="81" t="s">
        <v>598</v>
      </c>
      <c r="AH72" s="81"/>
      <c r="AI72" s="87" t="s">
        <v>594</v>
      </c>
      <c r="AJ72" s="81" t="b">
        <v>0</v>
      </c>
      <c r="AK72" s="81">
        <v>0</v>
      </c>
      <c r="AL72" s="87" t="s">
        <v>594</v>
      </c>
      <c r="AM72" s="81" t="s">
        <v>606</v>
      </c>
      <c r="AN72" s="81" t="b">
        <v>0</v>
      </c>
      <c r="AO72" s="87" t="s">
        <v>560</v>
      </c>
      <c r="AP72" s="81" t="s">
        <v>213</v>
      </c>
      <c r="AQ72" s="81">
        <v>0</v>
      </c>
      <c r="AR72" s="81">
        <v>0</v>
      </c>
      <c r="AS72" s="81"/>
      <c r="AT72" s="81"/>
      <c r="AU72" s="81"/>
      <c r="AV72" s="81"/>
      <c r="AW72" s="81"/>
      <c r="AX72" s="81"/>
      <c r="AY72" s="81"/>
      <c r="AZ72" s="81"/>
      <c r="BA72">
        <v>1</v>
      </c>
      <c r="BB72" s="80" t="str">
        <f>REPLACE(INDEX(GroupVertices[Group],MATCH(Edges[[#This Row],[Vertex 1]],GroupVertices[Vertex],0)),1,1,"")</f>
        <v>2</v>
      </c>
      <c r="BC72" s="80" t="str">
        <f>REPLACE(INDEX(GroupVertices[Group],MATCH(Edges[[#This Row],[Vertex 2]],GroupVertices[Vertex],0)),1,1,"")</f>
        <v>2</v>
      </c>
      <c r="BD72" s="48">
        <v>0</v>
      </c>
      <c r="BE72" s="49">
        <v>0</v>
      </c>
      <c r="BF72" s="48">
        <v>0</v>
      </c>
      <c r="BG72" s="49">
        <v>0</v>
      </c>
      <c r="BH72" s="48">
        <v>0</v>
      </c>
      <c r="BI72" s="49">
        <v>0</v>
      </c>
      <c r="BJ72" s="48">
        <v>27</v>
      </c>
      <c r="BK72" s="49">
        <v>100</v>
      </c>
      <c r="BL72" s="48">
        <v>27</v>
      </c>
    </row>
    <row r="73" spans="1:64" ht="15">
      <c r="A73" s="66" t="s">
        <v>286</v>
      </c>
      <c r="B73" s="66" t="s">
        <v>318</v>
      </c>
      <c r="C73" s="67" t="s">
        <v>1552</v>
      </c>
      <c r="D73" s="68">
        <v>3</v>
      </c>
      <c r="E73" s="69" t="s">
        <v>132</v>
      </c>
      <c r="F73" s="70">
        <v>32</v>
      </c>
      <c r="G73" s="67"/>
      <c r="H73" s="71"/>
      <c r="I73" s="72"/>
      <c r="J73" s="72"/>
      <c r="K73" s="34" t="s">
        <v>65</v>
      </c>
      <c r="L73" s="79">
        <v>73</v>
      </c>
      <c r="M73" s="79"/>
      <c r="N73" s="74"/>
      <c r="O73" s="81" t="s">
        <v>321</v>
      </c>
      <c r="P73" s="83">
        <v>43507.385416666664</v>
      </c>
      <c r="Q73" s="81" t="s">
        <v>339</v>
      </c>
      <c r="R73" s="85" t="s">
        <v>347</v>
      </c>
      <c r="S73" s="81" t="s">
        <v>356</v>
      </c>
      <c r="T73" s="81" t="s">
        <v>373</v>
      </c>
      <c r="U73" s="81"/>
      <c r="V73" s="85" t="s">
        <v>418</v>
      </c>
      <c r="W73" s="83">
        <v>43507.385416666664</v>
      </c>
      <c r="X73" s="85" t="s">
        <v>488</v>
      </c>
      <c r="Y73" s="81"/>
      <c r="Z73" s="81"/>
      <c r="AA73" s="87" t="s">
        <v>561</v>
      </c>
      <c r="AB73" s="81"/>
      <c r="AC73" s="81" t="b">
        <v>0</v>
      </c>
      <c r="AD73" s="81">
        <v>0</v>
      </c>
      <c r="AE73" s="87" t="s">
        <v>594</v>
      </c>
      <c r="AF73" s="81" t="b">
        <v>0</v>
      </c>
      <c r="AG73" s="81" t="s">
        <v>598</v>
      </c>
      <c r="AH73" s="81"/>
      <c r="AI73" s="87" t="s">
        <v>594</v>
      </c>
      <c r="AJ73" s="81" t="b">
        <v>0</v>
      </c>
      <c r="AK73" s="81">
        <v>0</v>
      </c>
      <c r="AL73" s="87" t="s">
        <v>594</v>
      </c>
      <c r="AM73" s="81" t="s">
        <v>606</v>
      </c>
      <c r="AN73" s="81" t="b">
        <v>0</v>
      </c>
      <c r="AO73" s="87" t="s">
        <v>561</v>
      </c>
      <c r="AP73" s="81" t="s">
        <v>213</v>
      </c>
      <c r="AQ73" s="81">
        <v>0</v>
      </c>
      <c r="AR73" s="81">
        <v>0</v>
      </c>
      <c r="AS73" s="81"/>
      <c r="AT73" s="81"/>
      <c r="AU73" s="81"/>
      <c r="AV73" s="81"/>
      <c r="AW73" s="81"/>
      <c r="AX73" s="81"/>
      <c r="AY73" s="81"/>
      <c r="AZ73" s="81"/>
      <c r="BA73">
        <v>1</v>
      </c>
      <c r="BB73" s="80" t="str">
        <f>REPLACE(INDEX(GroupVertices[Group],MATCH(Edges[[#This Row],[Vertex 1]],GroupVertices[Vertex],0)),1,1,"")</f>
        <v>2</v>
      </c>
      <c r="BC73" s="80" t="str">
        <f>REPLACE(INDEX(GroupVertices[Group],MATCH(Edges[[#This Row],[Vertex 2]],GroupVertices[Vertex],0)),1,1,"")</f>
        <v>2</v>
      </c>
      <c r="BD73" s="48">
        <v>0</v>
      </c>
      <c r="BE73" s="49">
        <v>0</v>
      </c>
      <c r="BF73" s="48">
        <v>1</v>
      </c>
      <c r="BG73" s="49">
        <v>3.225806451612903</v>
      </c>
      <c r="BH73" s="48">
        <v>0</v>
      </c>
      <c r="BI73" s="49">
        <v>0</v>
      </c>
      <c r="BJ73" s="48">
        <v>30</v>
      </c>
      <c r="BK73" s="49">
        <v>96.7741935483871</v>
      </c>
      <c r="BL73" s="48">
        <v>31</v>
      </c>
    </row>
    <row r="74" spans="1:64" ht="15">
      <c r="A74" s="66" t="s">
        <v>287</v>
      </c>
      <c r="B74" s="66" t="s">
        <v>320</v>
      </c>
      <c r="C74" s="67" t="s">
        <v>1552</v>
      </c>
      <c r="D74" s="68">
        <v>3</v>
      </c>
      <c r="E74" s="69" t="s">
        <v>132</v>
      </c>
      <c r="F74" s="70">
        <v>32</v>
      </c>
      <c r="G74" s="67"/>
      <c r="H74" s="71"/>
      <c r="I74" s="72"/>
      <c r="J74" s="72"/>
      <c r="K74" s="34" t="s">
        <v>65</v>
      </c>
      <c r="L74" s="79">
        <v>74</v>
      </c>
      <c r="M74" s="79"/>
      <c r="N74" s="74"/>
      <c r="O74" s="81" t="s">
        <v>323</v>
      </c>
      <c r="P74" s="83">
        <v>43507.46597222222</v>
      </c>
      <c r="Q74" s="81" t="s">
        <v>340</v>
      </c>
      <c r="R74" s="81" t="s">
        <v>354</v>
      </c>
      <c r="S74" s="81" t="s">
        <v>360</v>
      </c>
      <c r="T74" s="81" t="s">
        <v>374</v>
      </c>
      <c r="U74" s="81"/>
      <c r="V74" s="85" t="s">
        <v>419</v>
      </c>
      <c r="W74" s="83">
        <v>43507.46597222222</v>
      </c>
      <c r="X74" s="85" t="s">
        <v>489</v>
      </c>
      <c r="Y74" s="81"/>
      <c r="Z74" s="81"/>
      <c r="AA74" s="87" t="s">
        <v>562</v>
      </c>
      <c r="AB74" s="81"/>
      <c r="AC74" s="81" t="b">
        <v>0</v>
      </c>
      <c r="AD74" s="81">
        <v>0</v>
      </c>
      <c r="AE74" s="87" t="s">
        <v>597</v>
      </c>
      <c r="AF74" s="81" t="b">
        <v>0</v>
      </c>
      <c r="AG74" s="81" t="s">
        <v>598</v>
      </c>
      <c r="AH74" s="81"/>
      <c r="AI74" s="87" t="s">
        <v>594</v>
      </c>
      <c r="AJ74" s="81" t="b">
        <v>0</v>
      </c>
      <c r="AK74" s="81">
        <v>0</v>
      </c>
      <c r="AL74" s="87" t="s">
        <v>594</v>
      </c>
      <c r="AM74" s="81" t="s">
        <v>602</v>
      </c>
      <c r="AN74" s="81" t="b">
        <v>0</v>
      </c>
      <c r="AO74" s="87" t="s">
        <v>562</v>
      </c>
      <c r="AP74" s="81" t="s">
        <v>213</v>
      </c>
      <c r="AQ74" s="81">
        <v>0</v>
      </c>
      <c r="AR74" s="81">
        <v>0</v>
      </c>
      <c r="AS74" s="81"/>
      <c r="AT74" s="81"/>
      <c r="AU74" s="81"/>
      <c r="AV74" s="81"/>
      <c r="AW74" s="81"/>
      <c r="AX74" s="81"/>
      <c r="AY74" s="81"/>
      <c r="AZ74" s="81"/>
      <c r="BA74">
        <v>1</v>
      </c>
      <c r="BB74" s="80" t="str">
        <f>REPLACE(INDEX(GroupVertices[Group],MATCH(Edges[[#This Row],[Vertex 1]],GroupVertices[Vertex],0)),1,1,"")</f>
        <v>7</v>
      </c>
      <c r="BC74" s="80" t="str">
        <f>REPLACE(INDEX(GroupVertices[Group],MATCH(Edges[[#This Row],[Vertex 2]],GroupVertices[Vertex],0)),1,1,"")</f>
        <v>7</v>
      </c>
      <c r="BD74" s="48">
        <v>1</v>
      </c>
      <c r="BE74" s="49">
        <v>3.4482758620689653</v>
      </c>
      <c r="BF74" s="48">
        <v>1</v>
      </c>
      <c r="BG74" s="49">
        <v>3.4482758620689653</v>
      </c>
      <c r="BH74" s="48">
        <v>0</v>
      </c>
      <c r="BI74" s="49">
        <v>0</v>
      </c>
      <c r="BJ74" s="48">
        <v>27</v>
      </c>
      <c r="BK74" s="49">
        <v>93.10344827586206</v>
      </c>
      <c r="BL74" s="48">
        <v>29</v>
      </c>
    </row>
    <row r="75" spans="1:64" ht="15">
      <c r="A75" s="66" t="s">
        <v>287</v>
      </c>
      <c r="B75" s="66" t="s">
        <v>316</v>
      </c>
      <c r="C75" s="67" t="s">
        <v>1552</v>
      </c>
      <c r="D75" s="68">
        <v>3</v>
      </c>
      <c r="E75" s="69" t="s">
        <v>132</v>
      </c>
      <c r="F75" s="70">
        <v>32</v>
      </c>
      <c r="G75" s="67"/>
      <c r="H75" s="71"/>
      <c r="I75" s="72"/>
      <c r="J75" s="72"/>
      <c r="K75" s="34" t="s">
        <v>65</v>
      </c>
      <c r="L75" s="79">
        <v>75</v>
      </c>
      <c r="M75" s="79"/>
      <c r="N75" s="74"/>
      <c r="O75" s="81" t="s">
        <v>321</v>
      </c>
      <c r="P75" s="83">
        <v>43507.46597222222</v>
      </c>
      <c r="Q75" s="81" t="s">
        <v>340</v>
      </c>
      <c r="R75" s="81" t="s">
        <v>354</v>
      </c>
      <c r="S75" s="81" t="s">
        <v>360</v>
      </c>
      <c r="T75" s="81" t="s">
        <v>374</v>
      </c>
      <c r="U75" s="81"/>
      <c r="V75" s="85" t="s">
        <v>419</v>
      </c>
      <c r="W75" s="83">
        <v>43507.46597222222</v>
      </c>
      <c r="X75" s="85" t="s">
        <v>489</v>
      </c>
      <c r="Y75" s="81"/>
      <c r="Z75" s="81"/>
      <c r="AA75" s="87" t="s">
        <v>562</v>
      </c>
      <c r="AB75" s="81"/>
      <c r="AC75" s="81" t="b">
        <v>0</v>
      </c>
      <c r="AD75" s="81">
        <v>0</v>
      </c>
      <c r="AE75" s="87" t="s">
        <v>597</v>
      </c>
      <c r="AF75" s="81" t="b">
        <v>0</v>
      </c>
      <c r="AG75" s="81" t="s">
        <v>598</v>
      </c>
      <c r="AH75" s="81"/>
      <c r="AI75" s="87" t="s">
        <v>594</v>
      </c>
      <c r="AJ75" s="81" t="b">
        <v>0</v>
      </c>
      <c r="AK75" s="81">
        <v>0</v>
      </c>
      <c r="AL75" s="87" t="s">
        <v>594</v>
      </c>
      <c r="AM75" s="81" t="s">
        <v>602</v>
      </c>
      <c r="AN75" s="81" t="b">
        <v>0</v>
      </c>
      <c r="AO75" s="87" t="s">
        <v>562</v>
      </c>
      <c r="AP75" s="81" t="s">
        <v>213</v>
      </c>
      <c r="AQ75" s="81">
        <v>0</v>
      </c>
      <c r="AR75" s="81">
        <v>0</v>
      </c>
      <c r="AS75" s="81"/>
      <c r="AT75" s="81"/>
      <c r="AU75" s="81"/>
      <c r="AV75" s="81"/>
      <c r="AW75" s="81"/>
      <c r="AX75" s="81"/>
      <c r="AY75" s="81"/>
      <c r="AZ75" s="81"/>
      <c r="BA75">
        <v>1</v>
      </c>
      <c r="BB75" s="80" t="str">
        <f>REPLACE(INDEX(GroupVertices[Group],MATCH(Edges[[#This Row],[Vertex 1]],GroupVertices[Vertex],0)),1,1,"")</f>
        <v>7</v>
      </c>
      <c r="BC75" s="80" t="str">
        <f>REPLACE(INDEX(GroupVertices[Group],MATCH(Edges[[#This Row],[Vertex 2]],GroupVertices[Vertex],0)),1,1,"")</f>
        <v>3</v>
      </c>
      <c r="BD75" s="48"/>
      <c r="BE75" s="49"/>
      <c r="BF75" s="48"/>
      <c r="BG75" s="49"/>
      <c r="BH75" s="48"/>
      <c r="BI75" s="49"/>
      <c r="BJ75" s="48"/>
      <c r="BK75" s="49"/>
      <c r="BL75" s="48"/>
    </row>
    <row r="76" spans="1:64" ht="15">
      <c r="A76" s="66" t="s">
        <v>288</v>
      </c>
      <c r="B76" s="66" t="s">
        <v>316</v>
      </c>
      <c r="C76" s="67" t="s">
        <v>1552</v>
      </c>
      <c r="D76" s="68">
        <v>3</v>
      </c>
      <c r="E76" s="69" t="s">
        <v>132</v>
      </c>
      <c r="F76" s="70">
        <v>32</v>
      </c>
      <c r="G76" s="67"/>
      <c r="H76" s="71"/>
      <c r="I76" s="72"/>
      <c r="J76" s="72"/>
      <c r="K76" s="34" t="s">
        <v>65</v>
      </c>
      <c r="L76" s="79">
        <v>76</v>
      </c>
      <c r="M76" s="79"/>
      <c r="N76" s="74"/>
      <c r="O76" s="81" t="s">
        <v>321</v>
      </c>
      <c r="P76" s="83">
        <v>43496.51672453704</v>
      </c>
      <c r="Q76" s="81" t="s">
        <v>341</v>
      </c>
      <c r="R76" s="85" t="s">
        <v>355</v>
      </c>
      <c r="S76" s="81" t="s">
        <v>356</v>
      </c>
      <c r="T76" s="81" t="s">
        <v>363</v>
      </c>
      <c r="U76" s="85" t="s">
        <v>383</v>
      </c>
      <c r="V76" s="85" t="s">
        <v>383</v>
      </c>
      <c r="W76" s="83">
        <v>43496.51672453704</v>
      </c>
      <c r="X76" s="85" t="s">
        <v>490</v>
      </c>
      <c r="Y76" s="81"/>
      <c r="Z76" s="81"/>
      <c r="AA76" s="87" t="s">
        <v>563</v>
      </c>
      <c r="AB76" s="81"/>
      <c r="AC76" s="81" t="b">
        <v>0</v>
      </c>
      <c r="AD76" s="81">
        <v>3</v>
      </c>
      <c r="AE76" s="87" t="s">
        <v>594</v>
      </c>
      <c r="AF76" s="81" t="b">
        <v>0</v>
      </c>
      <c r="AG76" s="81" t="s">
        <v>599</v>
      </c>
      <c r="AH76" s="81"/>
      <c r="AI76" s="87" t="s">
        <v>594</v>
      </c>
      <c r="AJ76" s="81" t="b">
        <v>0</v>
      </c>
      <c r="AK76" s="81">
        <v>5</v>
      </c>
      <c r="AL76" s="87" t="s">
        <v>594</v>
      </c>
      <c r="AM76" s="81" t="s">
        <v>602</v>
      </c>
      <c r="AN76" s="81" t="b">
        <v>0</v>
      </c>
      <c r="AO76" s="87" t="s">
        <v>563</v>
      </c>
      <c r="AP76" s="81" t="s">
        <v>322</v>
      </c>
      <c r="AQ76" s="81">
        <v>0</v>
      </c>
      <c r="AR76" s="81">
        <v>0</v>
      </c>
      <c r="AS76" s="81"/>
      <c r="AT76" s="81"/>
      <c r="AU76" s="81"/>
      <c r="AV76" s="81"/>
      <c r="AW76" s="81"/>
      <c r="AX76" s="81"/>
      <c r="AY76" s="81"/>
      <c r="AZ76" s="81"/>
      <c r="BA76">
        <v>1</v>
      </c>
      <c r="BB76" s="80" t="str">
        <f>REPLACE(INDEX(GroupVertices[Group],MATCH(Edges[[#This Row],[Vertex 1]],GroupVertices[Vertex],0)),1,1,"")</f>
        <v>3</v>
      </c>
      <c r="BC76" s="80" t="str">
        <f>REPLACE(INDEX(GroupVertices[Group],MATCH(Edges[[#This Row],[Vertex 2]],GroupVertices[Vertex],0)),1,1,"")</f>
        <v>3</v>
      </c>
      <c r="BD76" s="48">
        <v>0</v>
      </c>
      <c r="BE76" s="49">
        <v>0</v>
      </c>
      <c r="BF76" s="48">
        <v>0</v>
      </c>
      <c r="BG76" s="49">
        <v>0</v>
      </c>
      <c r="BH76" s="48">
        <v>0</v>
      </c>
      <c r="BI76" s="49">
        <v>0</v>
      </c>
      <c r="BJ76" s="48">
        <v>39</v>
      </c>
      <c r="BK76" s="49">
        <v>100</v>
      </c>
      <c r="BL76" s="48">
        <v>39</v>
      </c>
    </row>
    <row r="77" spans="1:64" ht="15">
      <c r="A77" s="66" t="s">
        <v>289</v>
      </c>
      <c r="B77" s="66" t="s">
        <v>288</v>
      </c>
      <c r="C77" s="67" t="s">
        <v>1552</v>
      </c>
      <c r="D77" s="68">
        <v>3</v>
      </c>
      <c r="E77" s="69" t="s">
        <v>132</v>
      </c>
      <c r="F77" s="70">
        <v>32</v>
      </c>
      <c r="G77" s="67"/>
      <c r="H77" s="71"/>
      <c r="I77" s="72"/>
      <c r="J77" s="72"/>
      <c r="K77" s="34" t="s">
        <v>65</v>
      </c>
      <c r="L77" s="79">
        <v>77</v>
      </c>
      <c r="M77" s="79"/>
      <c r="N77" s="74"/>
      <c r="O77" s="81" t="s">
        <v>322</v>
      </c>
      <c r="P77" s="83">
        <v>43507.492743055554</v>
      </c>
      <c r="Q77" s="81" t="s">
        <v>341</v>
      </c>
      <c r="R77" s="81"/>
      <c r="S77" s="81"/>
      <c r="T77" s="81"/>
      <c r="U77" s="81"/>
      <c r="V77" s="85" t="s">
        <v>420</v>
      </c>
      <c r="W77" s="83">
        <v>43507.492743055554</v>
      </c>
      <c r="X77" s="85" t="s">
        <v>491</v>
      </c>
      <c r="Y77" s="81"/>
      <c r="Z77" s="81"/>
      <c r="AA77" s="87" t="s">
        <v>564</v>
      </c>
      <c r="AB77" s="81"/>
      <c r="AC77" s="81" t="b">
        <v>0</v>
      </c>
      <c r="AD77" s="81">
        <v>0</v>
      </c>
      <c r="AE77" s="87" t="s">
        <v>594</v>
      </c>
      <c r="AF77" s="81" t="b">
        <v>0</v>
      </c>
      <c r="AG77" s="81" t="s">
        <v>599</v>
      </c>
      <c r="AH77" s="81"/>
      <c r="AI77" s="87" t="s">
        <v>594</v>
      </c>
      <c r="AJ77" s="81" t="b">
        <v>0</v>
      </c>
      <c r="AK77" s="81">
        <v>5</v>
      </c>
      <c r="AL77" s="87" t="s">
        <v>563</v>
      </c>
      <c r="AM77" s="81" t="s">
        <v>602</v>
      </c>
      <c r="AN77" s="81" t="b">
        <v>0</v>
      </c>
      <c r="AO77" s="87" t="s">
        <v>563</v>
      </c>
      <c r="AP77" s="81" t="s">
        <v>213</v>
      </c>
      <c r="AQ77" s="81">
        <v>0</v>
      </c>
      <c r="AR77" s="81">
        <v>0</v>
      </c>
      <c r="AS77" s="81"/>
      <c r="AT77" s="81"/>
      <c r="AU77" s="81"/>
      <c r="AV77" s="81"/>
      <c r="AW77" s="81"/>
      <c r="AX77" s="81"/>
      <c r="AY77" s="81"/>
      <c r="AZ77" s="81"/>
      <c r="BA77">
        <v>1</v>
      </c>
      <c r="BB77" s="80" t="str">
        <f>REPLACE(INDEX(GroupVertices[Group],MATCH(Edges[[#This Row],[Vertex 1]],GroupVertices[Vertex],0)),1,1,"")</f>
        <v>3</v>
      </c>
      <c r="BC77" s="80" t="str">
        <f>REPLACE(INDEX(GroupVertices[Group],MATCH(Edges[[#This Row],[Vertex 2]],GroupVertices[Vertex],0)),1,1,"")</f>
        <v>3</v>
      </c>
      <c r="BD77" s="48"/>
      <c r="BE77" s="49"/>
      <c r="BF77" s="48"/>
      <c r="BG77" s="49"/>
      <c r="BH77" s="48"/>
      <c r="BI77" s="49"/>
      <c r="BJ77" s="48"/>
      <c r="BK77" s="49"/>
      <c r="BL77" s="48"/>
    </row>
    <row r="78" spans="1:64" ht="15">
      <c r="A78" s="66" t="s">
        <v>289</v>
      </c>
      <c r="B78" s="66" t="s">
        <v>316</v>
      </c>
      <c r="C78" s="67" t="s">
        <v>1552</v>
      </c>
      <c r="D78" s="68">
        <v>3</v>
      </c>
      <c r="E78" s="69" t="s">
        <v>132</v>
      </c>
      <c r="F78" s="70">
        <v>32</v>
      </c>
      <c r="G78" s="67"/>
      <c r="H78" s="71"/>
      <c r="I78" s="72"/>
      <c r="J78" s="72"/>
      <c r="K78" s="34" t="s">
        <v>65</v>
      </c>
      <c r="L78" s="79">
        <v>78</v>
      </c>
      <c r="M78" s="79"/>
      <c r="N78" s="74"/>
      <c r="O78" s="81" t="s">
        <v>321</v>
      </c>
      <c r="P78" s="83">
        <v>43507.492743055554</v>
      </c>
      <c r="Q78" s="81" t="s">
        <v>341</v>
      </c>
      <c r="R78" s="81"/>
      <c r="S78" s="81"/>
      <c r="T78" s="81"/>
      <c r="U78" s="81"/>
      <c r="V78" s="85" t="s">
        <v>420</v>
      </c>
      <c r="W78" s="83">
        <v>43507.492743055554</v>
      </c>
      <c r="X78" s="85" t="s">
        <v>491</v>
      </c>
      <c r="Y78" s="81"/>
      <c r="Z78" s="81"/>
      <c r="AA78" s="87" t="s">
        <v>564</v>
      </c>
      <c r="AB78" s="81"/>
      <c r="AC78" s="81" t="b">
        <v>0</v>
      </c>
      <c r="AD78" s="81">
        <v>0</v>
      </c>
      <c r="AE78" s="87" t="s">
        <v>594</v>
      </c>
      <c r="AF78" s="81" t="b">
        <v>0</v>
      </c>
      <c r="AG78" s="81" t="s">
        <v>599</v>
      </c>
      <c r="AH78" s="81"/>
      <c r="AI78" s="87" t="s">
        <v>594</v>
      </c>
      <c r="AJ78" s="81" t="b">
        <v>0</v>
      </c>
      <c r="AK78" s="81">
        <v>5</v>
      </c>
      <c r="AL78" s="87" t="s">
        <v>563</v>
      </c>
      <c r="AM78" s="81" t="s">
        <v>602</v>
      </c>
      <c r="AN78" s="81" t="b">
        <v>0</v>
      </c>
      <c r="AO78" s="87" t="s">
        <v>563</v>
      </c>
      <c r="AP78" s="81" t="s">
        <v>213</v>
      </c>
      <c r="AQ78" s="81">
        <v>0</v>
      </c>
      <c r="AR78" s="81">
        <v>0</v>
      </c>
      <c r="AS78" s="81"/>
      <c r="AT78" s="81"/>
      <c r="AU78" s="81"/>
      <c r="AV78" s="81"/>
      <c r="AW78" s="81"/>
      <c r="AX78" s="81"/>
      <c r="AY78" s="81"/>
      <c r="AZ78" s="81"/>
      <c r="BA78">
        <v>1</v>
      </c>
      <c r="BB78" s="80" t="str">
        <f>REPLACE(INDEX(GroupVertices[Group],MATCH(Edges[[#This Row],[Vertex 1]],GroupVertices[Vertex],0)),1,1,"")</f>
        <v>3</v>
      </c>
      <c r="BC78" s="80" t="str">
        <f>REPLACE(INDEX(GroupVertices[Group],MATCH(Edges[[#This Row],[Vertex 2]],GroupVertices[Vertex],0)),1,1,"")</f>
        <v>3</v>
      </c>
      <c r="BD78" s="48">
        <v>0</v>
      </c>
      <c r="BE78" s="49">
        <v>0</v>
      </c>
      <c r="BF78" s="48">
        <v>0</v>
      </c>
      <c r="BG78" s="49">
        <v>0</v>
      </c>
      <c r="BH78" s="48">
        <v>0</v>
      </c>
      <c r="BI78" s="49">
        <v>0</v>
      </c>
      <c r="BJ78" s="48">
        <v>39</v>
      </c>
      <c r="BK78" s="49">
        <v>100</v>
      </c>
      <c r="BL78" s="48">
        <v>39</v>
      </c>
    </row>
    <row r="79" spans="1:64" ht="15">
      <c r="A79" s="66" t="s">
        <v>290</v>
      </c>
      <c r="B79" s="66" t="s">
        <v>290</v>
      </c>
      <c r="C79" s="67" t="s">
        <v>1552</v>
      </c>
      <c r="D79" s="68">
        <v>3</v>
      </c>
      <c r="E79" s="69" t="s">
        <v>132</v>
      </c>
      <c r="F79" s="70">
        <v>32</v>
      </c>
      <c r="G79" s="67"/>
      <c r="H79" s="71"/>
      <c r="I79" s="72"/>
      <c r="J79" s="72"/>
      <c r="K79" s="34" t="s">
        <v>65</v>
      </c>
      <c r="L79" s="79">
        <v>79</v>
      </c>
      <c r="M79" s="79"/>
      <c r="N79" s="74"/>
      <c r="O79" s="81" t="s">
        <v>213</v>
      </c>
      <c r="P79" s="83">
        <v>43507.500231481485</v>
      </c>
      <c r="Q79" s="81" t="s">
        <v>342</v>
      </c>
      <c r="R79" s="85" t="s">
        <v>345</v>
      </c>
      <c r="S79" s="81" t="s">
        <v>356</v>
      </c>
      <c r="T79" s="81" t="s">
        <v>363</v>
      </c>
      <c r="U79" s="81"/>
      <c r="V79" s="85" t="s">
        <v>421</v>
      </c>
      <c r="W79" s="83">
        <v>43507.500231481485</v>
      </c>
      <c r="X79" s="85" t="s">
        <v>492</v>
      </c>
      <c r="Y79" s="81"/>
      <c r="Z79" s="81"/>
      <c r="AA79" s="87" t="s">
        <v>565</v>
      </c>
      <c r="AB79" s="81"/>
      <c r="AC79" s="81" t="b">
        <v>0</v>
      </c>
      <c r="AD79" s="81">
        <v>1</v>
      </c>
      <c r="AE79" s="87" t="s">
        <v>594</v>
      </c>
      <c r="AF79" s="81" t="b">
        <v>0</v>
      </c>
      <c r="AG79" s="81" t="s">
        <v>598</v>
      </c>
      <c r="AH79" s="81"/>
      <c r="AI79" s="87" t="s">
        <v>594</v>
      </c>
      <c r="AJ79" s="81" t="b">
        <v>0</v>
      </c>
      <c r="AK79" s="81">
        <v>0</v>
      </c>
      <c r="AL79" s="87" t="s">
        <v>594</v>
      </c>
      <c r="AM79" s="81" t="s">
        <v>602</v>
      </c>
      <c r="AN79" s="81" t="b">
        <v>0</v>
      </c>
      <c r="AO79" s="87" t="s">
        <v>565</v>
      </c>
      <c r="AP79" s="81" t="s">
        <v>213</v>
      </c>
      <c r="AQ79" s="81">
        <v>0</v>
      </c>
      <c r="AR79" s="81">
        <v>0</v>
      </c>
      <c r="AS79" s="81"/>
      <c r="AT79" s="81"/>
      <c r="AU79" s="81"/>
      <c r="AV79" s="81"/>
      <c r="AW79" s="81"/>
      <c r="AX79" s="81"/>
      <c r="AY79" s="81"/>
      <c r="AZ79" s="81"/>
      <c r="BA79">
        <v>1</v>
      </c>
      <c r="BB79" s="80" t="str">
        <f>REPLACE(INDEX(GroupVertices[Group],MATCH(Edges[[#This Row],[Vertex 1]],GroupVertices[Vertex],0)),1,1,"")</f>
        <v>5</v>
      </c>
      <c r="BC79" s="80" t="str">
        <f>REPLACE(INDEX(GroupVertices[Group],MATCH(Edges[[#This Row],[Vertex 2]],GroupVertices[Vertex],0)),1,1,"")</f>
        <v>5</v>
      </c>
      <c r="BD79" s="48">
        <v>0</v>
      </c>
      <c r="BE79" s="49">
        <v>0</v>
      </c>
      <c r="BF79" s="48">
        <v>1</v>
      </c>
      <c r="BG79" s="49">
        <v>3.0303030303030303</v>
      </c>
      <c r="BH79" s="48">
        <v>0</v>
      </c>
      <c r="BI79" s="49">
        <v>0</v>
      </c>
      <c r="BJ79" s="48">
        <v>32</v>
      </c>
      <c r="BK79" s="49">
        <v>96.96969696969697</v>
      </c>
      <c r="BL79" s="48">
        <v>33</v>
      </c>
    </row>
    <row r="80" spans="1:64" ht="15">
      <c r="A80" s="66" t="s">
        <v>291</v>
      </c>
      <c r="B80" s="66" t="s">
        <v>317</v>
      </c>
      <c r="C80" s="67" t="s">
        <v>1552</v>
      </c>
      <c r="D80" s="68">
        <v>3</v>
      </c>
      <c r="E80" s="69" t="s">
        <v>132</v>
      </c>
      <c r="F80" s="70">
        <v>32</v>
      </c>
      <c r="G80" s="67"/>
      <c r="H80" s="71"/>
      <c r="I80" s="72"/>
      <c r="J80" s="72"/>
      <c r="K80" s="34" t="s">
        <v>65</v>
      </c>
      <c r="L80" s="79">
        <v>80</v>
      </c>
      <c r="M80" s="79"/>
      <c r="N80" s="74"/>
      <c r="O80" s="81" t="s">
        <v>322</v>
      </c>
      <c r="P80" s="83">
        <v>43507.65174768519</v>
      </c>
      <c r="Q80" s="81" t="s">
        <v>337</v>
      </c>
      <c r="R80" s="81"/>
      <c r="S80" s="81"/>
      <c r="T80" s="81"/>
      <c r="U80" s="81"/>
      <c r="V80" s="85" t="s">
        <v>422</v>
      </c>
      <c r="W80" s="83">
        <v>43507.65174768519</v>
      </c>
      <c r="X80" s="85" t="s">
        <v>493</v>
      </c>
      <c r="Y80" s="81"/>
      <c r="Z80" s="81"/>
      <c r="AA80" s="87" t="s">
        <v>566</v>
      </c>
      <c r="AB80" s="81"/>
      <c r="AC80" s="81" t="b">
        <v>0</v>
      </c>
      <c r="AD80" s="81">
        <v>0</v>
      </c>
      <c r="AE80" s="87" t="s">
        <v>594</v>
      </c>
      <c r="AF80" s="81" t="b">
        <v>0</v>
      </c>
      <c r="AG80" s="81" t="s">
        <v>598</v>
      </c>
      <c r="AH80" s="81"/>
      <c r="AI80" s="87" t="s">
        <v>594</v>
      </c>
      <c r="AJ80" s="81" t="b">
        <v>0</v>
      </c>
      <c r="AK80" s="81">
        <v>3</v>
      </c>
      <c r="AL80" s="87" t="s">
        <v>592</v>
      </c>
      <c r="AM80" s="81" t="s">
        <v>604</v>
      </c>
      <c r="AN80" s="81" t="b">
        <v>0</v>
      </c>
      <c r="AO80" s="87" t="s">
        <v>592</v>
      </c>
      <c r="AP80" s="81" t="s">
        <v>213</v>
      </c>
      <c r="AQ80" s="81">
        <v>0</v>
      </c>
      <c r="AR80" s="81">
        <v>0</v>
      </c>
      <c r="AS80" s="81"/>
      <c r="AT80" s="81"/>
      <c r="AU80" s="81"/>
      <c r="AV80" s="81"/>
      <c r="AW80" s="81"/>
      <c r="AX80" s="81"/>
      <c r="AY80" s="81"/>
      <c r="AZ80" s="81"/>
      <c r="BA80">
        <v>1</v>
      </c>
      <c r="BB80" s="80" t="str">
        <f>REPLACE(INDEX(GroupVertices[Group],MATCH(Edges[[#This Row],[Vertex 1]],GroupVertices[Vertex],0)),1,1,"")</f>
        <v>2</v>
      </c>
      <c r="BC80" s="80" t="str">
        <f>REPLACE(INDEX(GroupVertices[Group],MATCH(Edges[[#This Row],[Vertex 2]],GroupVertices[Vertex],0)),1,1,"")</f>
        <v>2</v>
      </c>
      <c r="BD80" s="48"/>
      <c r="BE80" s="49"/>
      <c r="BF80" s="48"/>
      <c r="BG80" s="49"/>
      <c r="BH80" s="48"/>
      <c r="BI80" s="49"/>
      <c r="BJ80" s="48"/>
      <c r="BK80" s="49"/>
      <c r="BL80" s="48"/>
    </row>
    <row r="81" spans="1:64" ht="15">
      <c r="A81" s="66" t="s">
        <v>291</v>
      </c>
      <c r="B81" s="66" t="s">
        <v>318</v>
      </c>
      <c r="C81" s="67" t="s">
        <v>1552</v>
      </c>
      <c r="D81" s="68">
        <v>3</v>
      </c>
      <c r="E81" s="69" t="s">
        <v>132</v>
      </c>
      <c r="F81" s="70">
        <v>32</v>
      </c>
      <c r="G81" s="67"/>
      <c r="H81" s="71"/>
      <c r="I81" s="72"/>
      <c r="J81" s="72"/>
      <c r="K81" s="34" t="s">
        <v>65</v>
      </c>
      <c r="L81" s="79">
        <v>81</v>
      </c>
      <c r="M81" s="79"/>
      <c r="N81" s="74"/>
      <c r="O81" s="81" t="s">
        <v>321</v>
      </c>
      <c r="P81" s="83">
        <v>43507.65174768519</v>
      </c>
      <c r="Q81" s="81" t="s">
        <v>337</v>
      </c>
      <c r="R81" s="81"/>
      <c r="S81" s="81"/>
      <c r="T81" s="81"/>
      <c r="U81" s="81"/>
      <c r="V81" s="85" t="s">
        <v>422</v>
      </c>
      <c r="W81" s="83">
        <v>43507.65174768519</v>
      </c>
      <c r="X81" s="85" t="s">
        <v>493</v>
      </c>
      <c r="Y81" s="81"/>
      <c r="Z81" s="81"/>
      <c r="AA81" s="87" t="s">
        <v>566</v>
      </c>
      <c r="AB81" s="81"/>
      <c r="AC81" s="81" t="b">
        <v>0</v>
      </c>
      <c r="AD81" s="81">
        <v>0</v>
      </c>
      <c r="AE81" s="87" t="s">
        <v>594</v>
      </c>
      <c r="AF81" s="81" t="b">
        <v>0</v>
      </c>
      <c r="AG81" s="81" t="s">
        <v>598</v>
      </c>
      <c r="AH81" s="81"/>
      <c r="AI81" s="87" t="s">
        <v>594</v>
      </c>
      <c r="AJ81" s="81" t="b">
        <v>0</v>
      </c>
      <c r="AK81" s="81">
        <v>3</v>
      </c>
      <c r="AL81" s="87" t="s">
        <v>592</v>
      </c>
      <c r="AM81" s="81" t="s">
        <v>604</v>
      </c>
      <c r="AN81" s="81" t="b">
        <v>0</v>
      </c>
      <c r="AO81" s="87" t="s">
        <v>592</v>
      </c>
      <c r="AP81" s="81" t="s">
        <v>213</v>
      </c>
      <c r="AQ81" s="81">
        <v>0</v>
      </c>
      <c r="AR81" s="81">
        <v>0</v>
      </c>
      <c r="AS81" s="81"/>
      <c r="AT81" s="81"/>
      <c r="AU81" s="81"/>
      <c r="AV81" s="81"/>
      <c r="AW81" s="81"/>
      <c r="AX81" s="81"/>
      <c r="AY81" s="81"/>
      <c r="AZ81" s="81"/>
      <c r="BA81">
        <v>1</v>
      </c>
      <c r="BB81" s="80" t="str">
        <f>REPLACE(INDEX(GroupVertices[Group],MATCH(Edges[[#This Row],[Vertex 1]],GroupVertices[Vertex],0)),1,1,"")</f>
        <v>2</v>
      </c>
      <c r="BC81" s="80" t="str">
        <f>REPLACE(INDEX(GroupVertices[Group],MATCH(Edges[[#This Row],[Vertex 2]],GroupVertices[Vertex],0)),1,1,"")</f>
        <v>2</v>
      </c>
      <c r="BD81" s="48"/>
      <c r="BE81" s="49"/>
      <c r="BF81" s="48"/>
      <c r="BG81" s="49"/>
      <c r="BH81" s="48"/>
      <c r="BI81" s="49"/>
      <c r="BJ81" s="48"/>
      <c r="BK81" s="49"/>
      <c r="BL81" s="48"/>
    </row>
    <row r="82" spans="1:64" ht="15">
      <c r="A82" s="66" t="s">
        <v>291</v>
      </c>
      <c r="B82" s="66" t="s">
        <v>316</v>
      </c>
      <c r="C82" s="67" t="s">
        <v>1552</v>
      </c>
      <c r="D82" s="68">
        <v>3</v>
      </c>
      <c r="E82" s="69" t="s">
        <v>132</v>
      </c>
      <c r="F82" s="70">
        <v>32</v>
      </c>
      <c r="G82" s="67"/>
      <c r="H82" s="71"/>
      <c r="I82" s="72"/>
      <c r="J82" s="72"/>
      <c r="K82" s="34" t="s">
        <v>65</v>
      </c>
      <c r="L82" s="79">
        <v>82</v>
      </c>
      <c r="M82" s="79"/>
      <c r="N82" s="74"/>
      <c r="O82" s="81" t="s">
        <v>321</v>
      </c>
      <c r="P82" s="83">
        <v>43507.65174768519</v>
      </c>
      <c r="Q82" s="81" t="s">
        <v>337</v>
      </c>
      <c r="R82" s="81"/>
      <c r="S82" s="81"/>
      <c r="T82" s="81"/>
      <c r="U82" s="81"/>
      <c r="V82" s="85" t="s">
        <v>422</v>
      </c>
      <c r="W82" s="83">
        <v>43507.65174768519</v>
      </c>
      <c r="X82" s="85" t="s">
        <v>493</v>
      </c>
      <c r="Y82" s="81"/>
      <c r="Z82" s="81"/>
      <c r="AA82" s="87" t="s">
        <v>566</v>
      </c>
      <c r="AB82" s="81"/>
      <c r="AC82" s="81" t="b">
        <v>0</v>
      </c>
      <c r="AD82" s="81">
        <v>0</v>
      </c>
      <c r="AE82" s="87" t="s">
        <v>594</v>
      </c>
      <c r="AF82" s="81" t="b">
        <v>0</v>
      </c>
      <c r="AG82" s="81" t="s">
        <v>598</v>
      </c>
      <c r="AH82" s="81"/>
      <c r="AI82" s="87" t="s">
        <v>594</v>
      </c>
      <c r="AJ82" s="81" t="b">
        <v>0</v>
      </c>
      <c r="AK82" s="81">
        <v>3</v>
      </c>
      <c r="AL82" s="87" t="s">
        <v>592</v>
      </c>
      <c r="AM82" s="81" t="s">
        <v>604</v>
      </c>
      <c r="AN82" s="81" t="b">
        <v>0</v>
      </c>
      <c r="AO82" s="87" t="s">
        <v>592</v>
      </c>
      <c r="AP82" s="81" t="s">
        <v>213</v>
      </c>
      <c r="AQ82" s="81">
        <v>0</v>
      </c>
      <c r="AR82" s="81">
        <v>0</v>
      </c>
      <c r="AS82" s="81"/>
      <c r="AT82" s="81"/>
      <c r="AU82" s="81"/>
      <c r="AV82" s="81"/>
      <c r="AW82" s="81"/>
      <c r="AX82" s="81"/>
      <c r="AY82" s="81"/>
      <c r="AZ82" s="81"/>
      <c r="BA82">
        <v>1</v>
      </c>
      <c r="BB82" s="80" t="str">
        <f>REPLACE(INDEX(GroupVertices[Group],MATCH(Edges[[#This Row],[Vertex 1]],GroupVertices[Vertex],0)),1,1,"")</f>
        <v>2</v>
      </c>
      <c r="BC82" s="80" t="str">
        <f>REPLACE(INDEX(GroupVertices[Group],MATCH(Edges[[#This Row],[Vertex 2]],GroupVertices[Vertex],0)),1,1,"")</f>
        <v>3</v>
      </c>
      <c r="BD82" s="48">
        <v>1</v>
      </c>
      <c r="BE82" s="49">
        <v>2.7777777777777777</v>
      </c>
      <c r="BF82" s="48">
        <v>1</v>
      </c>
      <c r="BG82" s="49">
        <v>2.7777777777777777</v>
      </c>
      <c r="BH82" s="48">
        <v>0</v>
      </c>
      <c r="BI82" s="49">
        <v>0</v>
      </c>
      <c r="BJ82" s="48">
        <v>34</v>
      </c>
      <c r="BK82" s="49">
        <v>94.44444444444444</v>
      </c>
      <c r="BL82" s="48">
        <v>36</v>
      </c>
    </row>
    <row r="83" spans="1:64" ht="15">
      <c r="A83" s="66" t="s">
        <v>292</v>
      </c>
      <c r="B83" s="66" t="s">
        <v>314</v>
      </c>
      <c r="C83" s="67" t="s">
        <v>1552</v>
      </c>
      <c r="D83" s="68">
        <v>3</v>
      </c>
      <c r="E83" s="69" t="s">
        <v>132</v>
      </c>
      <c r="F83" s="70">
        <v>32</v>
      </c>
      <c r="G83" s="67"/>
      <c r="H83" s="71"/>
      <c r="I83" s="72"/>
      <c r="J83" s="72"/>
      <c r="K83" s="34" t="s">
        <v>65</v>
      </c>
      <c r="L83" s="79">
        <v>83</v>
      </c>
      <c r="M83" s="79"/>
      <c r="N83" s="74"/>
      <c r="O83" s="81" t="s">
        <v>322</v>
      </c>
      <c r="P83" s="83">
        <v>43508.37369212963</v>
      </c>
      <c r="Q83" s="81" t="s">
        <v>343</v>
      </c>
      <c r="R83" s="81"/>
      <c r="S83" s="81"/>
      <c r="T83" s="81"/>
      <c r="U83" s="81"/>
      <c r="V83" s="85" t="s">
        <v>423</v>
      </c>
      <c r="W83" s="83">
        <v>43508.37369212963</v>
      </c>
      <c r="X83" s="85" t="s">
        <v>494</v>
      </c>
      <c r="Y83" s="81"/>
      <c r="Z83" s="81"/>
      <c r="AA83" s="87" t="s">
        <v>567</v>
      </c>
      <c r="AB83" s="81"/>
      <c r="AC83" s="81" t="b">
        <v>0</v>
      </c>
      <c r="AD83" s="81">
        <v>0</v>
      </c>
      <c r="AE83" s="87" t="s">
        <v>594</v>
      </c>
      <c r="AF83" s="81" t="b">
        <v>0</v>
      </c>
      <c r="AG83" s="81" t="s">
        <v>598</v>
      </c>
      <c r="AH83" s="81"/>
      <c r="AI83" s="87" t="s">
        <v>594</v>
      </c>
      <c r="AJ83" s="81" t="b">
        <v>0</v>
      </c>
      <c r="AK83" s="81">
        <v>23</v>
      </c>
      <c r="AL83" s="87" t="s">
        <v>589</v>
      </c>
      <c r="AM83" s="81" t="s">
        <v>604</v>
      </c>
      <c r="AN83" s="81" t="b">
        <v>0</v>
      </c>
      <c r="AO83" s="87" t="s">
        <v>589</v>
      </c>
      <c r="AP83" s="81" t="s">
        <v>213</v>
      </c>
      <c r="AQ83" s="81">
        <v>0</v>
      </c>
      <c r="AR83" s="81">
        <v>0</v>
      </c>
      <c r="AS83" s="81"/>
      <c r="AT83" s="81"/>
      <c r="AU83" s="81"/>
      <c r="AV83" s="81"/>
      <c r="AW83" s="81"/>
      <c r="AX83" s="81"/>
      <c r="AY83" s="81"/>
      <c r="AZ83" s="81"/>
      <c r="BA83">
        <v>1</v>
      </c>
      <c r="BB83" s="80" t="str">
        <f>REPLACE(INDEX(GroupVertices[Group],MATCH(Edges[[#This Row],[Vertex 1]],GroupVertices[Vertex],0)),1,1,"")</f>
        <v>1</v>
      </c>
      <c r="BC83" s="80" t="str">
        <f>REPLACE(INDEX(GroupVertices[Group],MATCH(Edges[[#This Row],[Vertex 2]],GroupVertices[Vertex],0)),1,1,"")</f>
        <v>1</v>
      </c>
      <c r="BD83" s="48">
        <v>0</v>
      </c>
      <c r="BE83" s="49">
        <v>0</v>
      </c>
      <c r="BF83" s="48">
        <v>1</v>
      </c>
      <c r="BG83" s="49">
        <v>3.125</v>
      </c>
      <c r="BH83" s="48">
        <v>0</v>
      </c>
      <c r="BI83" s="49">
        <v>0</v>
      </c>
      <c r="BJ83" s="48">
        <v>31</v>
      </c>
      <c r="BK83" s="49">
        <v>96.875</v>
      </c>
      <c r="BL83" s="48">
        <v>32</v>
      </c>
    </row>
    <row r="84" spans="1:64" ht="15">
      <c r="A84" s="66" t="s">
        <v>293</v>
      </c>
      <c r="B84" s="66" t="s">
        <v>314</v>
      </c>
      <c r="C84" s="67" t="s">
        <v>1552</v>
      </c>
      <c r="D84" s="68">
        <v>3</v>
      </c>
      <c r="E84" s="69" t="s">
        <v>132</v>
      </c>
      <c r="F84" s="70">
        <v>32</v>
      </c>
      <c r="G84" s="67"/>
      <c r="H84" s="71"/>
      <c r="I84" s="72"/>
      <c r="J84" s="72"/>
      <c r="K84" s="34" t="s">
        <v>65</v>
      </c>
      <c r="L84" s="79">
        <v>84</v>
      </c>
      <c r="M84" s="79"/>
      <c r="N84" s="74"/>
      <c r="O84" s="81" t="s">
        <v>322</v>
      </c>
      <c r="P84" s="83">
        <v>43508.374918981484</v>
      </c>
      <c r="Q84" s="81" t="s">
        <v>343</v>
      </c>
      <c r="R84" s="81"/>
      <c r="S84" s="81"/>
      <c r="T84" s="81"/>
      <c r="U84" s="81"/>
      <c r="V84" s="85" t="s">
        <v>424</v>
      </c>
      <c r="W84" s="83">
        <v>43508.374918981484</v>
      </c>
      <c r="X84" s="85" t="s">
        <v>495</v>
      </c>
      <c r="Y84" s="81"/>
      <c r="Z84" s="81"/>
      <c r="AA84" s="87" t="s">
        <v>568</v>
      </c>
      <c r="AB84" s="81"/>
      <c r="AC84" s="81" t="b">
        <v>0</v>
      </c>
      <c r="AD84" s="81">
        <v>0</v>
      </c>
      <c r="AE84" s="87" t="s">
        <v>594</v>
      </c>
      <c r="AF84" s="81" t="b">
        <v>0</v>
      </c>
      <c r="AG84" s="81" t="s">
        <v>598</v>
      </c>
      <c r="AH84" s="81"/>
      <c r="AI84" s="87" t="s">
        <v>594</v>
      </c>
      <c r="AJ84" s="81" t="b">
        <v>0</v>
      </c>
      <c r="AK84" s="81">
        <v>23</v>
      </c>
      <c r="AL84" s="87" t="s">
        <v>589</v>
      </c>
      <c r="AM84" s="81" t="s">
        <v>604</v>
      </c>
      <c r="AN84" s="81" t="b">
        <v>0</v>
      </c>
      <c r="AO84" s="87" t="s">
        <v>589</v>
      </c>
      <c r="AP84" s="81" t="s">
        <v>213</v>
      </c>
      <c r="AQ84" s="81">
        <v>0</v>
      </c>
      <c r="AR84" s="81">
        <v>0</v>
      </c>
      <c r="AS84" s="81"/>
      <c r="AT84" s="81"/>
      <c r="AU84" s="81"/>
      <c r="AV84" s="81"/>
      <c r="AW84" s="81"/>
      <c r="AX84" s="81"/>
      <c r="AY84" s="81"/>
      <c r="AZ84" s="81"/>
      <c r="BA84">
        <v>1</v>
      </c>
      <c r="BB84" s="80" t="str">
        <f>REPLACE(INDEX(GroupVertices[Group],MATCH(Edges[[#This Row],[Vertex 1]],GroupVertices[Vertex],0)),1,1,"")</f>
        <v>1</v>
      </c>
      <c r="BC84" s="80" t="str">
        <f>REPLACE(INDEX(GroupVertices[Group],MATCH(Edges[[#This Row],[Vertex 2]],GroupVertices[Vertex],0)),1,1,"")</f>
        <v>1</v>
      </c>
      <c r="BD84" s="48">
        <v>0</v>
      </c>
      <c r="BE84" s="49">
        <v>0</v>
      </c>
      <c r="BF84" s="48">
        <v>1</v>
      </c>
      <c r="BG84" s="49">
        <v>3.125</v>
      </c>
      <c r="BH84" s="48">
        <v>0</v>
      </c>
      <c r="BI84" s="49">
        <v>0</v>
      </c>
      <c r="BJ84" s="48">
        <v>31</v>
      </c>
      <c r="BK84" s="49">
        <v>96.875</v>
      </c>
      <c r="BL84" s="48">
        <v>32</v>
      </c>
    </row>
    <row r="85" spans="1:64" ht="15">
      <c r="A85" s="66" t="s">
        <v>294</v>
      </c>
      <c r="B85" s="66" t="s">
        <v>317</v>
      </c>
      <c r="C85" s="67" t="s">
        <v>1552</v>
      </c>
      <c r="D85" s="68">
        <v>3</v>
      </c>
      <c r="E85" s="69" t="s">
        <v>132</v>
      </c>
      <c r="F85" s="70">
        <v>32</v>
      </c>
      <c r="G85" s="67"/>
      <c r="H85" s="71"/>
      <c r="I85" s="72"/>
      <c r="J85" s="72"/>
      <c r="K85" s="34" t="s">
        <v>65</v>
      </c>
      <c r="L85" s="79">
        <v>85</v>
      </c>
      <c r="M85" s="79"/>
      <c r="N85" s="74"/>
      <c r="O85" s="81" t="s">
        <v>322</v>
      </c>
      <c r="P85" s="83">
        <v>43508.53758101852</v>
      </c>
      <c r="Q85" s="81" t="s">
        <v>337</v>
      </c>
      <c r="R85" s="81"/>
      <c r="S85" s="81"/>
      <c r="T85" s="81"/>
      <c r="U85" s="81"/>
      <c r="V85" s="85" t="s">
        <v>425</v>
      </c>
      <c r="W85" s="83">
        <v>43508.53758101852</v>
      </c>
      <c r="X85" s="85" t="s">
        <v>496</v>
      </c>
      <c r="Y85" s="81"/>
      <c r="Z85" s="81"/>
      <c r="AA85" s="87" t="s">
        <v>569</v>
      </c>
      <c r="AB85" s="81"/>
      <c r="AC85" s="81" t="b">
        <v>0</v>
      </c>
      <c r="AD85" s="81">
        <v>0</v>
      </c>
      <c r="AE85" s="87" t="s">
        <v>594</v>
      </c>
      <c r="AF85" s="81" t="b">
        <v>0</v>
      </c>
      <c r="AG85" s="81" t="s">
        <v>598</v>
      </c>
      <c r="AH85" s="81"/>
      <c r="AI85" s="87" t="s">
        <v>594</v>
      </c>
      <c r="AJ85" s="81" t="b">
        <v>0</v>
      </c>
      <c r="AK85" s="81">
        <v>3</v>
      </c>
      <c r="AL85" s="87" t="s">
        <v>592</v>
      </c>
      <c r="AM85" s="81" t="s">
        <v>604</v>
      </c>
      <c r="AN85" s="81" t="b">
        <v>0</v>
      </c>
      <c r="AO85" s="87" t="s">
        <v>592</v>
      </c>
      <c r="AP85" s="81" t="s">
        <v>213</v>
      </c>
      <c r="AQ85" s="81">
        <v>0</v>
      </c>
      <c r="AR85" s="81">
        <v>0</v>
      </c>
      <c r="AS85" s="81"/>
      <c r="AT85" s="81"/>
      <c r="AU85" s="81"/>
      <c r="AV85" s="81"/>
      <c r="AW85" s="81"/>
      <c r="AX85" s="81"/>
      <c r="AY85" s="81"/>
      <c r="AZ85" s="81"/>
      <c r="BA85">
        <v>1</v>
      </c>
      <c r="BB85" s="80" t="str">
        <f>REPLACE(INDEX(GroupVertices[Group],MATCH(Edges[[#This Row],[Vertex 1]],GroupVertices[Vertex],0)),1,1,"")</f>
        <v>2</v>
      </c>
      <c r="BC85" s="80" t="str">
        <f>REPLACE(INDEX(GroupVertices[Group],MATCH(Edges[[#This Row],[Vertex 2]],GroupVertices[Vertex],0)),1,1,"")</f>
        <v>2</v>
      </c>
      <c r="BD85" s="48"/>
      <c r="BE85" s="49"/>
      <c r="BF85" s="48"/>
      <c r="BG85" s="49"/>
      <c r="BH85" s="48"/>
      <c r="BI85" s="49"/>
      <c r="BJ85" s="48"/>
      <c r="BK85" s="49"/>
      <c r="BL85" s="48"/>
    </row>
    <row r="86" spans="1:64" ht="15">
      <c r="A86" s="66" t="s">
        <v>294</v>
      </c>
      <c r="B86" s="66" t="s">
        <v>318</v>
      </c>
      <c r="C86" s="67" t="s">
        <v>1552</v>
      </c>
      <c r="D86" s="68">
        <v>3</v>
      </c>
      <c r="E86" s="69" t="s">
        <v>132</v>
      </c>
      <c r="F86" s="70">
        <v>32</v>
      </c>
      <c r="G86" s="67"/>
      <c r="H86" s="71"/>
      <c r="I86" s="72"/>
      <c r="J86" s="72"/>
      <c r="K86" s="34" t="s">
        <v>65</v>
      </c>
      <c r="L86" s="79">
        <v>86</v>
      </c>
      <c r="M86" s="79"/>
      <c r="N86" s="74"/>
      <c r="O86" s="81" t="s">
        <v>321</v>
      </c>
      <c r="P86" s="83">
        <v>43508.53758101852</v>
      </c>
      <c r="Q86" s="81" t="s">
        <v>337</v>
      </c>
      <c r="R86" s="81"/>
      <c r="S86" s="81"/>
      <c r="T86" s="81"/>
      <c r="U86" s="81"/>
      <c r="V86" s="85" t="s">
        <v>425</v>
      </c>
      <c r="W86" s="83">
        <v>43508.53758101852</v>
      </c>
      <c r="X86" s="85" t="s">
        <v>496</v>
      </c>
      <c r="Y86" s="81"/>
      <c r="Z86" s="81"/>
      <c r="AA86" s="87" t="s">
        <v>569</v>
      </c>
      <c r="AB86" s="81"/>
      <c r="AC86" s="81" t="b">
        <v>0</v>
      </c>
      <c r="AD86" s="81">
        <v>0</v>
      </c>
      <c r="AE86" s="87" t="s">
        <v>594</v>
      </c>
      <c r="AF86" s="81" t="b">
        <v>0</v>
      </c>
      <c r="AG86" s="81" t="s">
        <v>598</v>
      </c>
      <c r="AH86" s="81"/>
      <c r="AI86" s="87" t="s">
        <v>594</v>
      </c>
      <c r="AJ86" s="81" t="b">
        <v>0</v>
      </c>
      <c r="AK86" s="81">
        <v>3</v>
      </c>
      <c r="AL86" s="87" t="s">
        <v>592</v>
      </c>
      <c r="AM86" s="81" t="s">
        <v>604</v>
      </c>
      <c r="AN86" s="81" t="b">
        <v>0</v>
      </c>
      <c r="AO86" s="87" t="s">
        <v>592</v>
      </c>
      <c r="AP86" s="81" t="s">
        <v>213</v>
      </c>
      <c r="AQ86" s="81">
        <v>0</v>
      </c>
      <c r="AR86" s="81">
        <v>0</v>
      </c>
      <c r="AS86" s="81"/>
      <c r="AT86" s="81"/>
      <c r="AU86" s="81"/>
      <c r="AV86" s="81"/>
      <c r="AW86" s="81"/>
      <c r="AX86" s="81"/>
      <c r="AY86" s="81"/>
      <c r="AZ86" s="81"/>
      <c r="BA86">
        <v>1</v>
      </c>
      <c r="BB86" s="80" t="str">
        <f>REPLACE(INDEX(GroupVertices[Group],MATCH(Edges[[#This Row],[Vertex 1]],GroupVertices[Vertex],0)),1,1,"")</f>
        <v>2</v>
      </c>
      <c r="BC86" s="80" t="str">
        <f>REPLACE(INDEX(GroupVertices[Group],MATCH(Edges[[#This Row],[Vertex 2]],GroupVertices[Vertex],0)),1,1,"")</f>
        <v>2</v>
      </c>
      <c r="BD86" s="48"/>
      <c r="BE86" s="49"/>
      <c r="BF86" s="48"/>
      <c r="BG86" s="49"/>
      <c r="BH86" s="48"/>
      <c r="BI86" s="49"/>
      <c r="BJ86" s="48"/>
      <c r="BK86" s="49"/>
      <c r="BL86" s="48"/>
    </row>
    <row r="87" spans="1:64" ht="15">
      <c r="A87" s="66" t="s">
        <v>294</v>
      </c>
      <c r="B87" s="66" t="s">
        <v>316</v>
      </c>
      <c r="C87" s="67" t="s">
        <v>1552</v>
      </c>
      <c r="D87" s="68">
        <v>3</v>
      </c>
      <c r="E87" s="69" t="s">
        <v>132</v>
      </c>
      <c r="F87" s="70">
        <v>32</v>
      </c>
      <c r="G87" s="67"/>
      <c r="H87" s="71"/>
      <c r="I87" s="72"/>
      <c r="J87" s="72"/>
      <c r="K87" s="34" t="s">
        <v>65</v>
      </c>
      <c r="L87" s="79">
        <v>87</v>
      </c>
      <c r="M87" s="79"/>
      <c r="N87" s="74"/>
      <c r="O87" s="81" t="s">
        <v>321</v>
      </c>
      <c r="P87" s="83">
        <v>43508.53758101852</v>
      </c>
      <c r="Q87" s="81" t="s">
        <v>337</v>
      </c>
      <c r="R87" s="81"/>
      <c r="S87" s="81"/>
      <c r="T87" s="81"/>
      <c r="U87" s="81"/>
      <c r="V87" s="85" t="s">
        <v>425</v>
      </c>
      <c r="W87" s="83">
        <v>43508.53758101852</v>
      </c>
      <c r="X87" s="85" t="s">
        <v>496</v>
      </c>
      <c r="Y87" s="81"/>
      <c r="Z87" s="81"/>
      <c r="AA87" s="87" t="s">
        <v>569</v>
      </c>
      <c r="AB87" s="81"/>
      <c r="AC87" s="81" t="b">
        <v>0</v>
      </c>
      <c r="AD87" s="81">
        <v>0</v>
      </c>
      <c r="AE87" s="87" t="s">
        <v>594</v>
      </c>
      <c r="AF87" s="81" t="b">
        <v>0</v>
      </c>
      <c r="AG87" s="81" t="s">
        <v>598</v>
      </c>
      <c r="AH87" s="81"/>
      <c r="AI87" s="87" t="s">
        <v>594</v>
      </c>
      <c r="AJ87" s="81" t="b">
        <v>0</v>
      </c>
      <c r="AK87" s="81">
        <v>3</v>
      </c>
      <c r="AL87" s="87" t="s">
        <v>592</v>
      </c>
      <c r="AM87" s="81" t="s">
        <v>604</v>
      </c>
      <c r="AN87" s="81" t="b">
        <v>0</v>
      </c>
      <c r="AO87" s="87" t="s">
        <v>592</v>
      </c>
      <c r="AP87" s="81" t="s">
        <v>213</v>
      </c>
      <c r="AQ87" s="81">
        <v>0</v>
      </c>
      <c r="AR87" s="81">
        <v>0</v>
      </c>
      <c r="AS87" s="81"/>
      <c r="AT87" s="81"/>
      <c r="AU87" s="81"/>
      <c r="AV87" s="81"/>
      <c r="AW87" s="81"/>
      <c r="AX87" s="81"/>
      <c r="AY87" s="81"/>
      <c r="AZ87" s="81"/>
      <c r="BA87">
        <v>1</v>
      </c>
      <c r="BB87" s="80" t="str">
        <f>REPLACE(INDEX(GroupVertices[Group],MATCH(Edges[[#This Row],[Vertex 1]],GroupVertices[Vertex],0)),1,1,"")</f>
        <v>2</v>
      </c>
      <c r="BC87" s="80" t="str">
        <f>REPLACE(INDEX(GroupVertices[Group],MATCH(Edges[[#This Row],[Vertex 2]],GroupVertices[Vertex],0)),1,1,"")</f>
        <v>3</v>
      </c>
      <c r="BD87" s="48">
        <v>1</v>
      </c>
      <c r="BE87" s="49">
        <v>2.7777777777777777</v>
      </c>
      <c r="BF87" s="48">
        <v>1</v>
      </c>
      <c r="BG87" s="49">
        <v>2.7777777777777777</v>
      </c>
      <c r="BH87" s="48">
        <v>0</v>
      </c>
      <c r="BI87" s="49">
        <v>0</v>
      </c>
      <c r="BJ87" s="48">
        <v>34</v>
      </c>
      <c r="BK87" s="49">
        <v>94.44444444444444</v>
      </c>
      <c r="BL87" s="48">
        <v>36</v>
      </c>
    </row>
    <row r="88" spans="1:64" ht="15">
      <c r="A88" s="66" t="s">
        <v>295</v>
      </c>
      <c r="B88" s="66" t="s">
        <v>314</v>
      </c>
      <c r="C88" s="67" t="s">
        <v>1552</v>
      </c>
      <c r="D88" s="68">
        <v>3</v>
      </c>
      <c r="E88" s="69" t="s">
        <v>132</v>
      </c>
      <c r="F88" s="70">
        <v>32</v>
      </c>
      <c r="G88" s="67"/>
      <c r="H88" s="71"/>
      <c r="I88" s="72"/>
      <c r="J88" s="72"/>
      <c r="K88" s="34" t="s">
        <v>65</v>
      </c>
      <c r="L88" s="79">
        <v>88</v>
      </c>
      <c r="M88" s="79"/>
      <c r="N88" s="74"/>
      <c r="O88" s="81" t="s">
        <v>322</v>
      </c>
      <c r="P88" s="83">
        <v>43508.56422453704</v>
      </c>
      <c r="Q88" s="81" t="s">
        <v>343</v>
      </c>
      <c r="R88" s="81"/>
      <c r="S88" s="81"/>
      <c r="T88" s="81"/>
      <c r="U88" s="81"/>
      <c r="V88" s="85" t="s">
        <v>426</v>
      </c>
      <c r="W88" s="83">
        <v>43508.56422453704</v>
      </c>
      <c r="X88" s="85" t="s">
        <v>497</v>
      </c>
      <c r="Y88" s="81"/>
      <c r="Z88" s="81"/>
      <c r="AA88" s="87" t="s">
        <v>570</v>
      </c>
      <c r="AB88" s="81"/>
      <c r="AC88" s="81" t="b">
        <v>0</v>
      </c>
      <c r="AD88" s="81">
        <v>0</v>
      </c>
      <c r="AE88" s="87" t="s">
        <v>594</v>
      </c>
      <c r="AF88" s="81" t="b">
        <v>0</v>
      </c>
      <c r="AG88" s="81" t="s">
        <v>598</v>
      </c>
      <c r="AH88" s="81"/>
      <c r="AI88" s="87" t="s">
        <v>594</v>
      </c>
      <c r="AJ88" s="81" t="b">
        <v>0</v>
      </c>
      <c r="AK88" s="81">
        <v>23</v>
      </c>
      <c r="AL88" s="87" t="s">
        <v>589</v>
      </c>
      <c r="AM88" s="81" t="s">
        <v>604</v>
      </c>
      <c r="AN88" s="81" t="b">
        <v>0</v>
      </c>
      <c r="AO88" s="87" t="s">
        <v>589</v>
      </c>
      <c r="AP88" s="81" t="s">
        <v>213</v>
      </c>
      <c r="AQ88" s="81">
        <v>0</v>
      </c>
      <c r="AR88" s="81">
        <v>0</v>
      </c>
      <c r="AS88" s="81"/>
      <c r="AT88" s="81"/>
      <c r="AU88" s="81"/>
      <c r="AV88" s="81"/>
      <c r="AW88" s="81"/>
      <c r="AX88" s="81"/>
      <c r="AY88" s="81"/>
      <c r="AZ88" s="81"/>
      <c r="BA88">
        <v>1</v>
      </c>
      <c r="BB88" s="80" t="str">
        <f>REPLACE(INDEX(GroupVertices[Group],MATCH(Edges[[#This Row],[Vertex 1]],GroupVertices[Vertex],0)),1,1,"")</f>
        <v>1</v>
      </c>
      <c r="BC88" s="80" t="str">
        <f>REPLACE(INDEX(GroupVertices[Group],MATCH(Edges[[#This Row],[Vertex 2]],GroupVertices[Vertex],0)),1,1,"")</f>
        <v>1</v>
      </c>
      <c r="BD88" s="48">
        <v>0</v>
      </c>
      <c r="BE88" s="49">
        <v>0</v>
      </c>
      <c r="BF88" s="48">
        <v>1</v>
      </c>
      <c r="BG88" s="49">
        <v>3.125</v>
      </c>
      <c r="BH88" s="48">
        <v>0</v>
      </c>
      <c r="BI88" s="49">
        <v>0</v>
      </c>
      <c r="BJ88" s="48">
        <v>31</v>
      </c>
      <c r="BK88" s="49">
        <v>96.875</v>
      </c>
      <c r="BL88" s="48">
        <v>32</v>
      </c>
    </row>
    <row r="89" spans="1:64" ht="15">
      <c r="A89" s="66" t="s">
        <v>296</v>
      </c>
      <c r="B89" s="66" t="s">
        <v>314</v>
      </c>
      <c r="C89" s="67" t="s">
        <v>1552</v>
      </c>
      <c r="D89" s="68">
        <v>3</v>
      </c>
      <c r="E89" s="69" t="s">
        <v>132</v>
      </c>
      <c r="F89" s="70">
        <v>32</v>
      </c>
      <c r="G89" s="67"/>
      <c r="H89" s="71"/>
      <c r="I89" s="72"/>
      <c r="J89" s="72"/>
      <c r="K89" s="34" t="s">
        <v>65</v>
      </c>
      <c r="L89" s="79">
        <v>89</v>
      </c>
      <c r="M89" s="79"/>
      <c r="N89" s="74"/>
      <c r="O89" s="81" t="s">
        <v>322</v>
      </c>
      <c r="P89" s="83">
        <v>43508.56989583333</v>
      </c>
      <c r="Q89" s="81" t="s">
        <v>343</v>
      </c>
      <c r="R89" s="81"/>
      <c r="S89" s="81"/>
      <c r="T89" s="81"/>
      <c r="U89" s="81"/>
      <c r="V89" s="85" t="s">
        <v>427</v>
      </c>
      <c r="W89" s="83">
        <v>43508.56989583333</v>
      </c>
      <c r="X89" s="85" t="s">
        <v>498</v>
      </c>
      <c r="Y89" s="81"/>
      <c r="Z89" s="81"/>
      <c r="AA89" s="87" t="s">
        <v>571</v>
      </c>
      <c r="AB89" s="81"/>
      <c r="AC89" s="81" t="b">
        <v>0</v>
      </c>
      <c r="AD89" s="81">
        <v>0</v>
      </c>
      <c r="AE89" s="87" t="s">
        <v>594</v>
      </c>
      <c r="AF89" s="81" t="b">
        <v>0</v>
      </c>
      <c r="AG89" s="81" t="s">
        <v>598</v>
      </c>
      <c r="AH89" s="81"/>
      <c r="AI89" s="87" t="s">
        <v>594</v>
      </c>
      <c r="AJ89" s="81" t="b">
        <v>0</v>
      </c>
      <c r="AK89" s="81">
        <v>23</v>
      </c>
      <c r="AL89" s="87" t="s">
        <v>589</v>
      </c>
      <c r="AM89" s="81" t="s">
        <v>611</v>
      </c>
      <c r="AN89" s="81" t="b">
        <v>0</v>
      </c>
      <c r="AO89" s="87" t="s">
        <v>589</v>
      </c>
      <c r="AP89" s="81" t="s">
        <v>213</v>
      </c>
      <c r="AQ89" s="81">
        <v>0</v>
      </c>
      <c r="AR89" s="81">
        <v>0</v>
      </c>
      <c r="AS89" s="81"/>
      <c r="AT89" s="81"/>
      <c r="AU89" s="81"/>
      <c r="AV89" s="81"/>
      <c r="AW89" s="81"/>
      <c r="AX89" s="81"/>
      <c r="AY89" s="81"/>
      <c r="AZ89" s="81"/>
      <c r="BA89">
        <v>1</v>
      </c>
      <c r="BB89" s="80" t="str">
        <f>REPLACE(INDEX(GroupVertices[Group],MATCH(Edges[[#This Row],[Vertex 1]],GroupVertices[Vertex],0)),1,1,"")</f>
        <v>1</v>
      </c>
      <c r="BC89" s="80" t="str">
        <f>REPLACE(INDEX(GroupVertices[Group],MATCH(Edges[[#This Row],[Vertex 2]],GroupVertices[Vertex],0)),1,1,"")</f>
        <v>1</v>
      </c>
      <c r="BD89" s="48">
        <v>0</v>
      </c>
      <c r="BE89" s="49">
        <v>0</v>
      </c>
      <c r="BF89" s="48">
        <v>1</v>
      </c>
      <c r="BG89" s="49">
        <v>3.125</v>
      </c>
      <c r="BH89" s="48">
        <v>0</v>
      </c>
      <c r="BI89" s="49">
        <v>0</v>
      </c>
      <c r="BJ89" s="48">
        <v>31</v>
      </c>
      <c r="BK89" s="49">
        <v>96.875</v>
      </c>
      <c r="BL89" s="48">
        <v>32</v>
      </c>
    </row>
    <row r="90" spans="1:64" ht="15">
      <c r="A90" s="66" t="s">
        <v>297</v>
      </c>
      <c r="B90" s="66" t="s">
        <v>314</v>
      </c>
      <c r="C90" s="67" t="s">
        <v>1552</v>
      </c>
      <c r="D90" s="68">
        <v>3</v>
      </c>
      <c r="E90" s="69" t="s">
        <v>132</v>
      </c>
      <c r="F90" s="70">
        <v>32</v>
      </c>
      <c r="G90" s="67"/>
      <c r="H90" s="71"/>
      <c r="I90" s="72"/>
      <c r="J90" s="72"/>
      <c r="K90" s="34" t="s">
        <v>65</v>
      </c>
      <c r="L90" s="79">
        <v>90</v>
      </c>
      <c r="M90" s="79"/>
      <c r="N90" s="74"/>
      <c r="O90" s="81" t="s">
        <v>322</v>
      </c>
      <c r="P90" s="83">
        <v>43508.5703587963</v>
      </c>
      <c r="Q90" s="81" t="s">
        <v>343</v>
      </c>
      <c r="R90" s="81"/>
      <c r="S90" s="81"/>
      <c r="T90" s="81"/>
      <c r="U90" s="81"/>
      <c r="V90" s="85" t="s">
        <v>428</v>
      </c>
      <c r="W90" s="83">
        <v>43508.5703587963</v>
      </c>
      <c r="X90" s="85" t="s">
        <v>499</v>
      </c>
      <c r="Y90" s="81"/>
      <c r="Z90" s="81"/>
      <c r="AA90" s="87" t="s">
        <v>572</v>
      </c>
      <c r="AB90" s="81"/>
      <c r="AC90" s="81" t="b">
        <v>0</v>
      </c>
      <c r="AD90" s="81">
        <v>0</v>
      </c>
      <c r="AE90" s="87" t="s">
        <v>594</v>
      </c>
      <c r="AF90" s="81" t="b">
        <v>0</v>
      </c>
      <c r="AG90" s="81" t="s">
        <v>598</v>
      </c>
      <c r="AH90" s="81"/>
      <c r="AI90" s="87" t="s">
        <v>594</v>
      </c>
      <c r="AJ90" s="81" t="b">
        <v>0</v>
      </c>
      <c r="AK90" s="81">
        <v>23</v>
      </c>
      <c r="AL90" s="87" t="s">
        <v>589</v>
      </c>
      <c r="AM90" s="81" t="s">
        <v>612</v>
      </c>
      <c r="AN90" s="81" t="b">
        <v>0</v>
      </c>
      <c r="AO90" s="87" t="s">
        <v>589</v>
      </c>
      <c r="AP90" s="81" t="s">
        <v>213</v>
      </c>
      <c r="AQ90" s="81">
        <v>0</v>
      </c>
      <c r="AR90" s="81">
        <v>0</v>
      </c>
      <c r="AS90" s="81"/>
      <c r="AT90" s="81"/>
      <c r="AU90" s="81"/>
      <c r="AV90" s="81"/>
      <c r="AW90" s="81"/>
      <c r="AX90" s="81"/>
      <c r="AY90" s="81"/>
      <c r="AZ90" s="81"/>
      <c r="BA90">
        <v>1</v>
      </c>
      <c r="BB90" s="80" t="str">
        <f>REPLACE(INDEX(GroupVertices[Group],MATCH(Edges[[#This Row],[Vertex 1]],GroupVertices[Vertex],0)),1,1,"")</f>
        <v>1</v>
      </c>
      <c r="BC90" s="80" t="str">
        <f>REPLACE(INDEX(GroupVertices[Group],MATCH(Edges[[#This Row],[Vertex 2]],GroupVertices[Vertex],0)),1,1,"")</f>
        <v>1</v>
      </c>
      <c r="BD90" s="48">
        <v>0</v>
      </c>
      <c r="BE90" s="49">
        <v>0</v>
      </c>
      <c r="BF90" s="48">
        <v>1</v>
      </c>
      <c r="BG90" s="49">
        <v>3.125</v>
      </c>
      <c r="BH90" s="48">
        <v>0</v>
      </c>
      <c r="BI90" s="49">
        <v>0</v>
      </c>
      <c r="BJ90" s="48">
        <v>31</v>
      </c>
      <c r="BK90" s="49">
        <v>96.875</v>
      </c>
      <c r="BL90" s="48">
        <v>32</v>
      </c>
    </row>
    <row r="91" spans="1:64" ht="15">
      <c r="A91" s="66" t="s">
        <v>298</v>
      </c>
      <c r="B91" s="66" t="s">
        <v>314</v>
      </c>
      <c r="C91" s="67" t="s">
        <v>1552</v>
      </c>
      <c r="D91" s="68">
        <v>3</v>
      </c>
      <c r="E91" s="69" t="s">
        <v>132</v>
      </c>
      <c r="F91" s="70">
        <v>32</v>
      </c>
      <c r="G91" s="67"/>
      <c r="H91" s="71"/>
      <c r="I91" s="72"/>
      <c r="J91" s="72"/>
      <c r="K91" s="34" t="s">
        <v>65</v>
      </c>
      <c r="L91" s="79">
        <v>91</v>
      </c>
      <c r="M91" s="79"/>
      <c r="N91" s="74"/>
      <c r="O91" s="81" t="s">
        <v>322</v>
      </c>
      <c r="P91" s="83">
        <v>43508.573425925926</v>
      </c>
      <c r="Q91" s="81" t="s">
        <v>343</v>
      </c>
      <c r="R91" s="81"/>
      <c r="S91" s="81"/>
      <c r="T91" s="81"/>
      <c r="U91" s="81"/>
      <c r="V91" s="85" t="s">
        <v>429</v>
      </c>
      <c r="W91" s="83">
        <v>43508.573425925926</v>
      </c>
      <c r="X91" s="85" t="s">
        <v>500</v>
      </c>
      <c r="Y91" s="81"/>
      <c r="Z91" s="81"/>
      <c r="AA91" s="87" t="s">
        <v>573</v>
      </c>
      <c r="AB91" s="81"/>
      <c r="AC91" s="81" t="b">
        <v>0</v>
      </c>
      <c r="AD91" s="81">
        <v>0</v>
      </c>
      <c r="AE91" s="87" t="s">
        <v>594</v>
      </c>
      <c r="AF91" s="81" t="b">
        <v>0</v>
      </c>
      <c r="AG91" s="81" t="s">
        <v>598</v>
      </c>
      <c r="AH91" s="81"/>
      <c r="AI91" s="87" t="s">
        <v>594</v>
      </c>
      <c r="AJ91" s="81" t="b">
        <v>0</v>
      </c>
      <c r="AK91" s="81">
        <v>23</v>
      </c>
      <c r="AL91" s="87" t="s">
        <v>589</v>
      </c>
      <c r="AM91" s="81" t="s">
        <v>613</v>
      </c>
      <c r="AN91" s="81" t="b">
        <v>0</v>
      </c>
      <c r="AO91" s="87" t="s">
        <v>589</v>
      </c>
      <c r="AP91" s="81" t="s">
        <v>213</v>
      </c>
      <c r="AQ91" s="81">
        <v>0</v>
      </c>
      <c r="AR91" s="81">
        <v>0</v>
      </c>
      <c r="AS91" s="81"/>
      <c r="AT91" s="81"/>
      <c r="AU91" s="81"/>
      <c r="AV91" s="81"/>
      <c r="AW91" s="81"/>
      <c r="AX91" s="81"/>
      <c r="AY91" s="81"/>
      <c r="AZ91" s="81"/>
      <c r="BA91">
        <v>1</v>
      </c>
      <c r="BB91" s="80" t="str">
        <f>REPLACE(INDEX(GroupVertices[Group],MATCH(Edges[[#This Row],[Vertex 1]],GroupVertices[Vertex],0)),1,1,"")</f>
        <v>1</v>
      </c>
      <c r="BC91" s="80" t="str">
        <f>REPLACE(INDEX(GroupVertices[Group],MATCH(Edges[[#This Row],[Vertex 2]],GroupVertices[Vertex],0)),1,1,"")</f>
        <v>1</v>
      </c>
      <c r="BD91" s="48">
        <v>0</v>
      </c>
      <c r="BE91" s="49">
        <v>0</v>
      </c>
      <c r="BF91" s="48">
        <v>1</v>
      </c>
      <c r="BG91" s="49">
        <v>3.125</v>
      </c>
      <c r="BH91" s="48">
        <v>0</v>
      </c>
      <c r="BI91" s="49">
        <v>0</v>
      </c>
      <c r="BJ91" s="48">
        <v>31</v>
      </c>
      <c r="BK91" s="49">
        <v>96.875</v>
      </c>
      <c r="BL91" s="48">
        <v>32</v>
      </c>
    </row>
    <row r="92" spans="1:64" ht="15">
      <c r="A92" s="66" t="s">
        <v>299</v>
      </c>
      <c r="B92" s="66" t="s">
        <v>314</v>
      </c>
      <c r="C92" s="67" t="s">
        <v>1552</v>
      </c>
      <c r="D92" s="68">
        <v>3</v>
      </c>
      <c r="E92" s="69" t="s">
        <v>132</v>
      </c>
      <c r="F92" s="70">
        <v>32</v>
      </c>
      <c r="G92" s="67"/>
      <c r="H92" s="71"/>
      <c r="I92" s="72"/>
      <c r="J92" s="72"/>
      <c r="K92" s="34" t="s">
        <v>65</v>
      </c>
      <c r="L92" s="79">
        <v>92</v>
      </c>
      <c r="M92" s="79"/>
      <c r="N92" s="74"/>
      <c r="O92" s="81" t="s">
        <v>322</v>
      </c>
      <c r="P92" s="83">
        <v>43508.57425925926</v>
      </c>
      <c r="Q92" s="81" t="s">
        <v>343</v>
      </c>
      <c r="R92" s="81"/>
      <c r="S92" s="81"/>
      <c r="T92" s="81"/>
      <c r="U92" s="81"/>
      <c r="V92" s="85" t="s">
        <v>430</v>
      </c>
      <c r="W92" s="83">
        <v>43508.57425925926</v>
      </c>
      <c r="X92" s="85" t="s">
        <v>501</v>
      </c>
      <c r="Y92" s="81"/>
      <c r="Z92" s="81"/>
      <c r="AA92" s="87" t="s">
        <v>574</v>
      </c>
      <c r="AB92" s="81"/>
      <c r="AC92" s="81" t="b">
        <v>0</v>
      </c>
      <c r="AD92" s="81">
        <v>0</v>
      </c>
      <c r="AE92" s="87" t="s">
        <v>594</v>
      </c>
      <c r="AF92" s="81" t="b">
        <v>0</v>
      </c>
      <c r="AG92" s="81" t="s">
        <v>598</v>
      </c>
      <c r="AH92" s="81"/>
      <c r="AI92" s="87" t="s">
        <v>594</v>
      </c>
      <c r="AJ92" s="81" t="b">
        <v>0</v>
      </c>
      <c r="AK92" s="81">
        <v>23</v>
      </c>
      <c r="AL92" s="87" t="s">
        <v>589</v>
      </c>
      <c r="AM92" s="81" t="s">
        <v>614</v>
      </c>
      <c r="AN92" s="81" t="b">
        <v>0</v>
      </c>
      <c r="AO92" s="87" t="s">
        <v>589</v>
      </c>
      <c r="AP92" s="81" t="s">
        <v>213</v>
      </c>
      <c r="AQ92" s="81">
        <v>0</v>
      </c>
      <c r="AR92" s="81">
        <v>0</v>
      </c>
      <c r="AS92" s="81"/>
      <c r="AT92" s="81"/>
      <c r="AU92" s="81"/>
      <c r="AV92" s="81"/>
      <c r="AW92" s="81"/>
      <c r="AX92" s="81"/>
      <c r="AY92" s="81"/>
      <c r="AZ92" s="81"/>
      <c r="BA92">
        <v>1</v>
      </c>
      <c r="BB92" s="80" t="str">
        <f>REPLACE(INDEX(GroupVertices[Group],MATCH(Edges[[#This Row],[Vertex 1]],GroupVertices[Vertex],0)),1,1,"")</f>
        <v>1</v>
      </c>
      <c r="BC92" s="80" t="str">
        <f>REPLACE(INDEX(GroupVertices[Group],MATCH(Edges[[#This Row],[Vertex 2]],GroupVertices[Vertex],0)),1,1,"")</f>
        <v>1</v>
      </c>
      <c r="BD92" s="48">
        <v>0</v>
      </c>
      <c r="BE92" s="49">
        <v>0</v>
      </c>
      <c r="BF92" s="48">
        <v>1</v>
      </c>
      <c r="BG92" s="49">
        <v>3.125</v>
      </c>
      <c r="BH92" s="48">
        <v>0</v>
      </c>
      <c r="BI92" s="49">
        <v>0</v>
      </c>
      <c r="BJ92" s="48">
        <v>31</v>
      </c>
      <c r="BK92" s="49">
        <v>96.875</v>
      </c>
      <c r="BL92" s="48">
        <v>32</v>
      </c>
    </row>
    <row r="93" spans="1:64" ht="15">
      <c r="A93" s="66" t="s">
        <v>300</v>
      </c>
      <c r="B93" s="66" t="s">
        <v>314</v>
      </c>
      <c r="C93" s="67" t="s">
        <v>1552</v>
      </c>
      <c r="D93" s="68">
        <v>3</v>
      </c>
      <c r="E93" s="69" t="s">
        <v>132</v>
      </c>
      <c r="F93" s="70">
        <v>32</v>
      </c>
      <c r="G93" s="67"/>
      <c r="H93" s="71"/>
      <c r="I93" s="72"/>
      <c r="J93" s="72"/>
      <c r="K93" s="34" t="s">
        <v>65</v>
      </c>
      <c r="L93" s="79">
        <v>93</v>
      </c>
      <c r="M93" s="79"/>
      <c r="N93" s="74"/>
      <c r="O93" s="81" t="s">
        <v>322</v>
      </c>
      <c r="P93" s="83">
        <v>43508.57739583333</v>
      </c>
      <c r="Q93" s="81" t="s">
        <v>343</v>
      </c>
      <c r="R93" s="81"/>
      <c r="S93" s="81"/>
      <c r="T93" s="81"/>
      <c r="U93" s="81"/>
      <c r="V93" s="85" t="s">
        <v>431</v>
      </c>
      <c r="W93" s="83">
        <v>43508.57739583333</v>
      </c>
      <c r="X93" s="85" t="s">
        <v>502</v>
      </c>
      <c r="Y93" s="81"/>
      <c r="Z93" s="81"/>
      <c r="AA93" s="87" t="s">
        <v>575</v>
      </c>
      <c r="AB93" s="81"/>
      <c r="AC93" s="81" t="b">
        <v>0</v>
      </c>
      <c r="AD93" s="81">
        <v>0</v>
      </c>
      <c r="AE93" s="87" t="s">
        <v>594</v>
      </c>
      <c r="AF93" s="81" t="b">
        <v>0</v>
      </c>
      <c r="AG93" s="81" t="s">
        <v>598</v>
      </c>
      <c r="AH93" s="81"/>
      <c r="AI93" s="87" t="s">
        <v>594</v>
      </c>
      <c r="AJ93" s="81" t="b">
        <v>0</v>
      </c>
      <c r="AK93" s="81">
        <v>23</v>
      </c>
      <c r="AL93" s="87" t="s">
        <v>589</v>
      </c>
      <c r="AM93" s="81" t="s">
        <v>615</v>
      </c>
      <c r="AN93" s="81" t="b">
        <v>0</v>
      </c>
      <c r="AO93" s="87" t="s">
        <v>589</v>
      </c>
      <c r="AP93" s="81" t="s">
        <v>213</v>
      </c>
      <c r="AQ93" s="81">
        <v>0</v>
      </c>
      <c r="AR93" s="81">
        <v>0</v>
      </c>
      <c r="AS93" s="81"/>
      <c r="AT93" s="81"/>
      <c r="AU93" s="81"/>
      <c r="AV93" s="81"/>
      <c r="AW93" s="81"/>
      <c r="AX93" s="81"/>
      <c r="AY93" s="81"/>
      <c r="AZ93" s="81"/>
      <c r="BA93">
        <v>1</v>
      </c>
      <c r="BB93" s="80" t="str">
        <f>REPLACE(INDEX(GroupVertices[Group],MATCH(Edges[[#This Row],[Vertex 1]],GroupVertices[Vertex],0)),1,1,"")</f>
        <v>1</v>
      </c>
      <c r="BC93" s="80" t="str">
        <f>REPLACE(INDEX(GroupVertices[Group],MATCH(Edges[[#This Row],[Vertex 2]],GroupVertices[Vertex],0)),1,1,"")</f>
        <v>1</v>
      </c>
      <c r="BD93" s="48">
        <v>0</v>
      </c>
      <c r="BE93" s="49">
        <v>0</v>
      </c>
      <c r="BF93" s="48">
        <v>1</v>
      </c>
      <c r="BG93" s="49">
        <v>3.125</v>
      </c>
      <c r="BH93" s="48">
        <v>0</v>
      </c>
      <c r="BI93" s="49">
        <v>0</v>
      </c>
      <c r="BJ93" s="48">
        <v>31</v>
      </c>
      <c r="BK93" s="49">
        <v>96.875</v>
      </c>
      <c r="BL93" s="48">
        <v>32</v>
      </c>
    </row>
    <row r="94" spans="1:64" ht="15">
      <c r="A94" s="66" t="s">
        <v>301</v>
      </c>
      <c r="B94" s="66" t="s">
        <v>314</v>
      </c>
      <c r="C94" s="67" t="s">
        <v>1552</v>
      </c>
      <c r="D94" s="68">
        <v>3</v>
      </c>
      <c r="E94" s="69" t="s">
        <v>132</v>
      </c>
      <c r="F94" s="70">
        <v>32</v>
      </c>
      <c r="G94" s="67"/>
      <c r="H94" s="71"/>
      <c r="I94" s="72"/>
      <c r="J94" s="72"/>
      <c r="K94" s="34" t="s">
        <v>65</v>
      </c>
      <c r="L94" s="79">
        <v>94</v>
      </c>
      <c r="M94" s="79"/>
      <c r="N94" s="74"/>
      <c r="O94" s="81" t="s">
        <v>322</v>
      </c>
      <c r="P94" s="83">
        <v>43508.581412037034</v>
      </c>
      <c r="Q94" s="81" t="s">
        <v>343</v>
      </c>
      <c r="R94" s="81"/>
      <c r="S94" s="81"/>
      <c r="T94" s="81"/>
      <c r="U94" s="81"/>
      <c r="V94" s="85" t="s">
        <v>432</v>
      </c>
      <c r="W94" s="83">
        <v>43508.581412037034</v>
      </c>
      <c r="X94" s="85" t="s">
        <v>503</v>
      </c>
      <c r="Y94" s="81"/>
      <c r="Z94" s="81"/>
      <c r="AA94" s="87" t="s">
        <v>576</v>
      </c>
      <c r="AB94" s="81"/>
      <c r="AC94" s="81" t="b">
        <v>0</v>
      </c>
      <c r="AD94" s="81">
        <v>0</v>
      </c>
      <c r="AE94" s="87" t="s">
        <v>594</v>
      </c>
      <c r="AF94" s="81" t="b">
        <v>0</v>
      </c>
      <c r="AG94" s="81" t="s">
        <v>598</v>
      </c>
      <c r="AH94" s="81"/>
      <c r="AI94" s="87" t="s">
        <v>594</v>
      </c>
      <c r="AJ94" s="81" t="b">
        <v>0</v>
      </c>
      <c r="AK94" s="81">
        <v>23</v>
      </c>
      <c r="AL94" s="87" t="s">
        <v>589</v>
      </c>
      <c r="AM94" s="81" t="s">
        <v>616</v>
      </c>
      <c r="AN94" s="81" t="b">
        <v>0</v>
      </c>
      <c r="AO94" s="87" t="s">
        <v>589</v>
      </c>
      <c r="AP94" s="81" t="s">
        <v>213</v>
      </c>
      <c r="AQ94" s="81">
        <v>0</v>
      </c>
      <c r="AR94" s="81">
        <v>0</v>
      </c>
      <c r="AS94" s="81"/>
      <c r="AT94" s="81"/>
      <c r="AU94" s="81"/>
      <c r="AV94" s="81"/>
      <c r="AW94" s="81"/>
      <c r="AX94" s="81"/>
      <c r="AY94" s="81"/>
      <c r="AZ94" s="81"/>
      <c r="BA94">
        <v>1</v>
      </c>
      <c r="BB94" s="80" t="str">
        <f>REPLACE(INDEX(GroupVertices[Group],MATCH(Edges[[#This Row],[Vertex 1]],GroupVertices[Vertex],0)),1,1,"")</f>
        <v>1</v>
      </c>
      <c r="BC94" s="80" t="str">
        <f>REPLACE(INDEX(GroupVertices[Group],MATCH(Edges[[#This Row],[Vertex 2]],GroupVertices[Vertex],0)),1,1,"")</f>
        <v>1</v>
      </c>
      <c r="BD94" s="48">
        <v>0</v>
      </c>
      <c r="BE94" s="49">
        <v>0</v>
      </c>
      <c r="BF94" s="48">
        <v>1</v>
      </c>
      <c r="BG94" s="49">
        <v>3.125</v>
      </c>
      <c r="BH94" s="48">
        <v>0</v>
      </c>
      <c r="BI94" s="49">
        <v>0</v>
      </c>
      <c r="BJ94" s="48">
        <v>31</v>
      </c>
      <c r="BK94" s="49">
        <v>96.875</v>
      </c>
      <c r="BL94" s="48">
        <v>32</v>
      </c>
    </row>
    <row r="95" spans="1:64" ht="15">
      <c r="A95" s="66" t="s">
        <v>302</v>
      </c>
      <c r="B95" s="66" t="s">
        <v>314</v>
      </c>
      <c r="C95" s="67" t="s">
        <v>1552</v>
      </c>
      <c r="D95" s="68">
        <v>3</v>
      </c>
      <c r="E95" s="69" t="s">
        <v>132</v>
      </c>
      <c r="F95" s="70">
        <v>32</v>
      </c>
      <c r="G95" s="67"/>
      <c r="H95" s="71"/>
      <c r="I95" s="72"/>
      <c r="J95" s="72"/>
      <c r="K95" s="34" t="s">
        <v>65</v>
      </c>
      <c r="L95" s="79">
        <v>95</v>
      </c>
      <c r="M95" s="79"/>
      <c r="N95" s="74"/>
      <c r="O95" s="81" t="s">
        <v>322</v>
      </c>
      <c r="P95" s="83">
        <v>43508.5815162037</v>
      </c>
      <c r="Q95" s="81" t="s">
        <v>343</v>
      </c>
      <c r="R95" s="81"/>
      <c r="S95" s="81"/>
      <c r="T95" s="81"/>
      <c r="U95" s="81"/>
      <c r="V95" s="85" t="s">
        <v>433</v>
      </c>
      <c r="W95" s="83">
        <v>43508.5815162037</v>
      </c>
      <c r="X95" s="85" t="s">
        <v>504</v>
      </c>
      <c r="Y95" s="81"/>
      <c r="Z95" s="81"/>
      <c r="AA95" s="87" t="s">
        <v>577</v>
      </c>
      <c r="AB95" s="81"/>
      <c r="AC95" s="81" t="b">
        <v>0</v>
      </c>
      <c r="AD95" s="81">
        <v>0</v>
      </c>
      <c r="AE95" s="87" t="s">
        <v>594</v>
      </c>
      <c r="AF95" s="81" t="b">
        <v>0</v>
      </c>
      <c r="AG95" s="81" t="s">
        <v>598</v>
      </c>
      <c r="AH95" s="81"/>
      <c r="AI95" s="87" t="s">
        <v>594</v>
      </c>
      <c r="AJ95" s="81" t="b">
        <v>0</v>
      </c>
      <c r="AK95" s="81">
        <v>23</v>
      </c>
      <c r="AL95" s="87" t="s">
        <v>589</v>
      </c>
      <c r="AM95" s="81" t="s">
        <v>617</v>
      </c>
      <c r="AN95" s="81" t="b">
        <v>0</v>
      </c>
      <c r="AO95" s="87" t="s">
        <v>589</v>
      </c>
      <c r="AP95" s="81" t="s">
        <v>213</v>
      </c>
      <c r="AQ95" s="81">
        <v>0</v>
      </c>
      <c r="AR95" s="81">
        <v>0</v>
      </c>
      <c r="AS95" s="81"/>
      <c r="AT95" s="81"/>
      <c r="AU95" s="81"/>
      <c r="AV95" s="81"/>
      <c r="AW95" s="81"/>
      <c r="AX95" s="81"/>
      <c r="AY95" s="81"/>
      <c r="AZ95" s="81"/>
      <c r="BA95">
        <v>1</v>
      </c>
      <c r="BB95" s="80" t="str">
        <f>REPLACE(INDEX(GroupVertices[Group],MATCH(Edges[[#This Row],[Vertex 1]],GroupVertices[Vertex],0)),1,1,"")</f>
        <v>1</v>
      </c>
      <c r="BC95" s="80" t="str">
        <f>REPLACE(INDEX(GroupVertices[Group],MATCH(Edges[[#This Row],[Vertex 2]],GroupVertices[Vertex],0)),1,1,"")</f>
        <v>1</v>
      </c>
      <c r="BD95" s="48">
        <v>0</v>
      </c>
      <c r="BE95" s="49">
        <v>0</v>
      </c>
      <c r="BF95" s="48">
        <v>1</v>
      </c>
      <c r="BG95" s="49">
        <v>3.125</v>
      </c>
      <c r="BH95" s="48">
        <v>0</v>
      </c>
      <c r="BI95" s="49">
        <v>0</v>
      </c>
      <c r="BJ95" s="48">
        <v>31</v>
      </c>
      <c r="BK95" s="49">
        <v>96.875</v>
      </c>
      <c r="BL95" s="48">
        <v>32</v>
      </c>
    </row>
    <row r="96" spans="1:64" ht="15">
      <c r="A96" s="66" t="s">
        <v>303</v>
      </c>
      <c r="B96" s="66" t="s">
        <v>314</v>
      </c>
      <c r="C96" s="67" t="s">
        <v>1552</v>
      </c>
      <c r="D96" s="68">
        <v>3</v>
      </c>
      <c r="E96" s="69" t="s">
        <v>132</v>
      </c>
      <c r="F96" s="70">
        <v>32</v>
      </c>
      <c r="G96" s="67"/>
      <c r="H96" s="71"/>
      <c r="I96" s="72"/>
      <c r="J96" s="72"/>
      <c r="K96" s="34" t="s">
        <v>65</v>
      </c>
      <c r="L96" s="79">
        <v>96</v>
      </c>
      <c r="M96" s="79"/>
      <c r="N96" s="74"/>
      <c r="O96" s="81" t="s">
        <v>322</v>
      </c>
      <c r="P96" s="83">
        <v>43508.597974537035</v>
      </c>
      <c r="Q96" s="81" t="s">
        <v>343</v>
      </c>
      <c r="R96" s="81"/>
      <c r="S96" s="81"/>
      <c r="T96" s="81"/>
      <c r="U96" s="81"/>
      <c r="V96" s="85" t="s">
        <v>434</v>
      </c>
      <c r="W96" s="83">
        <v>43508.597974537035</v>
      </c>
      <c r="X96" s="85" t="s">
        <v>505</v>
      </c>
      <c r="Y96" s="81"/>
      <c r="Z96" s="81"/>
      <c r="AA96" s="87" t="s">
        <v>578</v>
      </c>
      <c r="AB96" s="81"/>
      <c r="AC96" s="81" t="b">
        <v>0</v>
      </c>
      <c r="AD96" s="81">
        <v>0</v>
      </c>
      <c r="AE96" s="87" t="s">
        <v>594</v>
      </c>
      <c r="AF96" s="81" t="b">
        <v>0</v>
      </c>
      <c r="AG96" s="81" t="s">
        <v>598</v>
      </c>
      <c r="AH96" s="81"/>
      <c r="AI96" s="87" t="s">
        <v>594</v>
      </c>
      <c r="AJ96" s="81" t="b">
        <v>0</v>
      </c>
      <c r="AK96" s="81">
        <v>23</v>
      </c>
      <c r="AL96" s="87" t="s">
        <v>589</v>
      </c>
      <c r="AM96" s="81" t="s">
        <v>618</v>
      </c>
      <c r="AN96" s="81" t="b">
        <v>0</v>
      </c>
      <c r="AO96" s="87" t="s">
        <v>589</v>
      </c>
      <c r="AP96" s="81" t="s">
        <v>213</v>
      </c>
      <c r="AQ96" s="81">
        <v>0</v>
      </c>
      <c r="AR96" s="81">
        <v>0</v>
      </c>
      <c r="AS96" s="81"/>
      <c r="AT96" s="81"/>
      <c r="AU96" s="81"/>
      <c r="AV96" s="81"/>
      <c r="AW96" s="81"/>
      <c r="AX96" s="81"/>
      <c r="AY96" s="81"/>
      <c r="AZ96" s="81"/>
      <c r="BA96">
        <v>1</v>
      </c>
      <c r="BB96" s="80" t="str">
        <f>REPLACE(INDEX(GroupVertices[Group],MATCH(Edges[[#This Row],[Vertex 1]],GroupVertices[Vertex],0)),1,1,"")</f>
        <v>1</v>
      </c>
      <c r="BC96" s="80" t="str">
        <f>REPLACE(INDEX(GroupVertices[Group],MATCH(Edges[[#This Row],[Vertex 2]],GroupVertices[Vertex],0)),1,1,"")</f>
        <v>1</v>
      </c>
      <c r="BD96" s="48">
        <v>0</v>
      </c>
      <c r="BE96" s="49">
        <v>0</v>
      </c>
      <c r="BF96" s="48">
        <v>1</v>
      </c>
      <c r="BG96" s="49">
        <v>3.125</v>
      </c>
      <c r="BH96" s="48">
        <v>0</v>
      </c>
      <c r="BI96" s="49">
        <v>0</v>
      </c>
      <c r="BJ96" s="48">
        <v>31</v>
      </c>
      <c r="BK96" s="49">
        <v>96.875</v>
      </c>
      <c r="BL96" s="48">
        <v>32</v>
      </c>
    </row>
    <row r="97" spans="1:64" ht="15">
      <c r="A97" s="66" t="s">
        <v>304</v>
      </c>
      <c r="B97" s="66" t="s">
        <v>314</v>
      </c>
      <c r="C97" s="67" t="s">
        <v>1552</v>
      </c>
      <c r="D97" s="68">
        <v>3</v>
      </c>
      <c r="E97" s="69" t="s">
        <v>132</v>
      </c>
      <c r="F97" s="70">
        <v>32</v>
      </c>
      <c r="G97" s="67"/>
      <c r="H97" s="71"/>
      <c r="I97" s="72"/>
      <c r="J97" s="72"/>
      <c r="K97" s="34" t="s">
        <v>65</v>
      </c>
      <c r="L97" s="79">
        <v>97</v>
      </c>
      <c r="M97" s="79"/>
      <c r="N97" s="74"/>
      <c r="O97" s="81" t="s">
        <v>322</v>
      </c>
      <c r="P97" s="83">
        <v>43508.62672453704</v>
      </c>
      <c r="Q97" s="81" t="s">
        <v>343</v>
      </c>
      <c r="R97" s="81"/>
      <c r="S97" s="81"/>
      <c r="T97" s="81"/>
      <c r="U97" s="81"/>
      <c r="V97" s="85" t="s">
        <v>435</v>
      </c>
      <c r="W97" s="83">
        <v>43508.62672453704</v>
      </c>
      <c r="X97" s="85" t="s">
        <v>506</v>
      </c>
      <c r="Y97" s="81"/>
      <c r="Z97" s="81"/>
      <c r="AA97" s="87" t="s">
        <v>579</v>
      </c>
      <c r="AB97" s="81"/>
      <c r="AC97" s="81" t="b">
        <v>0</v>
      </c>
      <c r="AD97" s="81">
        <v>0</v>
      </c>
      <c r="AE97" s="87" t="s">
        <v>594</v>
      </c>
      <c r="AF97" s="81" t="b">
        <v>0</v>
      </c>
      <c r="AG97" s="81" t="s">
        <v>598</v>
      </c>
      <c r="AH97" s="81"/>
      <c r="AI97" s="87" t="s">
        <v>594</v>
      </c>
      <c r="AJ97" s="81" t="b">
        <v>0</v>
      </c>
      <c r="AK97" s="81">
        <v>23</v>
      </c>
      <c r="AL97" s="87" t="s">
        <v>589</v>
      </c>
      <c r="AM97" s="81" t="s">
        <v>619</v>
      </c>
      <c r="AN97" s="81" t="b">
        <v>0</v>
      </c>
      <c r="AO97" s="87" t="s">
        <v>589</v>
      </c>
      <c r="AP97" s="81" t="s">
        <v>213</v>
      </c>
      <c r="AQ97" s="81">
        <v>0</v>
      </c>
      <c r="AR97" s="81">
        <v>0</v>
      </c>
      <c r="AS97" s="81"/>
      <c r="AT97" s="81"/>
      <c r="AU97" s="81"/>
      <c r="AV97" s="81"/>
      <c r="AW97" s="81"/>
      <c r="AX97" s="81"/>
      <c r="AY97" s="81"/>
      <c r="AZ97" s="81"/>
      <c r="BA97">
        <v>1</v>
      </c>
      <c r="BB97" s="80" t="str">
        <f>REPLACE(INDEX(GroupVertices[Group],MATCH(Edges[[#This Row],[Vertex 1]],GroupVertices[Vertex],0)),1,1,"")</f>
        <v>1</v>
      </c>
      <c r="BC97" s="80" t="str">
        <f>REPLACE(INDEX(GroupVertices[Group],MATCH(Edges[[#This Row],[Vertex 2]],GroupVertices[Vertex],0)),1,1,"")</f>
        <v>1</v>
      </c>
      <c r="BD97" s="48">
        <v>0</v>
      </c>
      <c r="BE97" s="49">
        <v>0</v>
      </c>
      <c r="BF97" s="48">
        <v>1</v>
      </c>
      <c r="BG97" s="49">
        <v>3.125</v>
      </c>
      <c r="BH97" s="48">
        <v>0</v>
      </c>
      <c r="BI97" s="49">
        <v>0</v>
      </c>
      <c r="BJ97" s="48">
        <v>31</v>
      </c>
      <c r="BK97" s="49">
        <v>96.875</v>
      </c>
      <c r="BL97" s="48">
        <v>32</v>
      </c>
    </row>
    <row r="98" spans="1:64" ht="15">
      <c r="A98" s="66" t="s">
        <v>305</v>
      </c>
      <c r="B98" s="66" t="s">
        <v>314</v>
      </c>
      <c r="C98" s="67" t="s">
        <v>1552</v>
      </c>
      <c r="D98" s="68">
        <v>3</v>
      </c>
      <c r="E98" s="69" t="s">
        <v>132</v>
      </c>
      <c r="F98" s="70">
        <v>32</v>
      </c>
      <c r="G98" s="67"/>
      <c r="H98" s="71"/>
      <c r="I98" s="72"/>
      <c r="J98" s="72"/>
      <c r="K98" s="34" t="s">
        <v>65</v>
      </c>
      <c r="L98" s="79">
        <v>98</v>
      </c>
      <c r="M98" s="79"/>
      <c r="N98" s="74"/>
      <c r="O98" s="81" t="s">
        <v>322</v>
      </c>
      <c r="P98" s="83">
        <v>43508.62881944444</v>
      </c>
      <c r="Q98" s="81" t="s">
        <v>343</v>
      </c>
      <c r="R98" s="81"/>
      <c r="S98" s="81"/>
      <c r="T98" s="81"/>
      <c r="U98" s="81"/>
      <c r="V98" s="85" t="s">
        <v>436</v>
      </c>
      <c r="W98" s="83">
        <v>43508.62881944444</v>
      </c>
      <c r="X98" s="85" t="s">
        <v>507</v>
      </c>
      <c r="Y98" s="81"/>
      <c r="Z98" s="81"/>
      <c r="AA98" s="87" t="s">
        <v>580</v>
      </c>
      <c r="AB98" s="81"/>
      <c r="AC98" s="81" t="b">
        <v>0</v>
      </c>
      <c r="AD98" s="81">
        <v>0</v>
      </c>
      <c r="AE98" s="87" t="s">
        <v>594</v>
      </c>
      <c r="AF98" s="81" t="b">
        <v>0</v>
      </c>
      <c r="AG98" s="81" t="s">
        <v>598</v>
      </c>
      <c r="AH98" s="81"/>
      <c r="AI98" s="87" t="s">
        <v>594</v>
      </c>
      <c r="AJ98" s="81" t="b">
        <v>0</v>
      </c>
      <c r="AK98" s="81">
        <v>23</v>
      </c>
      <c r="AL98" s="87" t="s">
        <v>589</v>
      </c>
      <c r="AM98" s="81" t="s">
        <v>620</v>
      </c>
      <c r="AN98" s="81" t="b">
        <v>0</v>
      </c>
      <c r="AO98" s="87" t="s">
        <v>589</v>
      </c>
      <c r="AP98" s="81" t="s">
        <v>213</v>
      </c>
      <c r="AQ98" s="81">
        <v>0</v>
      </c>
      <c r="AR98" s="81">
        <v>0</v>
      </c>
      <c r="AS98" s="81"/>
      <c r="AT98" s="81"/>
      <c r="AU98" s="81"/>
      <c r="AV98" s="81"/>
      <c r="AW98" s="81"/>
      <c r="AX98" s="81"/>
      <c r="AY98" s="81"/>
      <c r="AZ98" s="81"/>
      <c r="BA98">
        <v>1</v>
      </c>
      <c r="BB98" s="80" t="str">
        <f>REPLACE(INDEX(GroupVertices[Group],MATCH(Edges[[#This Row],[Vertex 1]],GroupVertices[Vertex],0)),1,1,"")</f>
        <v>1</v>
      </c>
      <c r="BC98" s="80" t="str">
        <f>REPLACE(INDEX(GroupVertices[Group],MATCH(Edges[[#This Row],[Vertex 2]],GroupVertices[Vertex],0)),1,1,"")</f>
        <v>1</v>
      </c>
      <c r="BD98" s="48">
        <v>0</v>
      </c>
      <c r="BE98" s="49">
        <v>0</v>
      </c>
      <c r="BF98" s="48">
        <v>1</v>
      </c>
      <c r="BG98" s="49">
        <v>3.125</v>
      </c>
      <c r="BH98" s="48">
        <v>0</v>
      </c>
      <c r="BI98" s="49">
        <v>0</v>
      </c>
      <c r="BJ98" s="48">
        <v>31</v>
      </c>
      <c r="BK98" s="49">
        <v>96.875</v>
      </c>
      <c r="BL98" s="48">
        <v>32</v>
      </c>
    </row>
    <row r="99" spans="1:64" ht="15">
      <c r="A99" s="66" t="s">
        <v>306</v>
      </c>
      <c r="B99" s="66" t="s">
        <v>314</v>
      </c>
      <c r="C99" s="67" t="s">
        <v>1552</v>
      </c>
      <c r="D99" s="68">
        <v>3</v>
      </c>
      <c r="E99" s="69" t="s">
        <v>132</v>
      </c>
      <c r="F99" s="70">
        <v>32</v>
      </c>
      <c r="G99" s="67"/>
      <c r="H99" s="71"/>
      <c r="I99" s="72"/>
      <c r="J99" s="72"/>
      <c r="K99" s="34" t="s">
        <v>65</v>
      </c>
      <c r="L99" s="79">
        <v>99</v>
      </c>
      <c r="M99" s="79"/>
      <c r="N99" s="74"/>
      <c r="O99" s="81" t="s">
        <v>322</v>
      </c>
      <c r="P99" s="83">
        <v>43508.63538194444</v>
      </c>
      <c r="Q99" s="81" t="s">
        <v>343</v>
      </c>
      <c r="R99" s="81"/>
      <c r="S99" s="81"/>
      <c r="T99" s="81"/>
      <c r="U99" s="81"/>
      <c r="V99" s="85" t="s">
        <v>437</v>
      </c>
      <c r="W99" s="83">
        <v>43508.63538194444</v>
      </c>
      <c r="X99" s="85" t="s">
        <v>508</v>
      </c>
      <c r="Y99" s="81"/>
      <c r="Z99" s="81"/>
      <c r="AA99" s="87" t="s">
        <v>581</v>
      </c>
      <c r="AB99" s="81"/>
      <c r="AC99" s="81" t="b">
        <v>0</v>
      </c>
      <c r="AD99" s="81">
        <v>0</v>
      </c>
      <c r="AE99" s="87" t="s">
        <v>594</v>
      </c>
      <c r="AF99" s="81" t="b">
        <v>0</v>
      </c>
      <c r="AG99" s="81" t="s">
        <v>598</v>
      </c>
      <c r="AH99" s="81"/>
      <c r="AI99" s="87" t="s">
        <v>594</v>
      </c>
      <c r="AJ99" s="81" t="b">
        <v>0</v>
      </c>
      <c r="AK99" s="81">
        <v>23</v>
      </c>
      <c r="AL99" s="87" t="s">
        <v>589</v>
      </c>
      <c r="AM99" s="81" t="s">
        <v>621</v>
      </c>
      <c r="AN99" s="81" t="b">
        <v>0</v>
      </c>
      <c r="AO99" s="87" t="s">
        <v>589</v>
      </c>
      <c r="AP99" s="81" t="s">
        <v>213</v>
      </c>
      <c r="AQ99" s="81">
        <v>0</v>
      </c>
      <c r="AR99" s="81">
        <v>0</v>
      </c>
      <c r="AS99" s="81"/>
      <c r="AT99" s="81"/>
      <c r="AU99" s="81"/>
      <c r="AV99" s="81"/>
      <c r="AW99" s="81"/>
      <c r="AX99" s="81"/>
      <c r="AY99" s="81"/>
      <c r="AZ99" s="81"/>
      <c r="BA99">
        <v>1</v>
      </c>
      <c r="BB99" s="80" t="str">
        <f>REPLACE(INDEX(GroupVertices[Group],MATCH(Edges[[#This Row],[Vertex 1]],GroupVertices[Vertex],0)),1,1,"")</f>
        <v>1</v>
      </c>
      <c r="BC99" s="80" t="str">
        <f>REPLACE(INDEX(GroupVertices[Group],MATCH(Edges[[#This Row],[Vertex 2]],GroupVertices[Vertex],0)),1,1,"")</f>
        <v>1</v>
      </c>
      <c r="BD99" s="48">
        <v>0</v>
      </c>
      <c r="BE99" s="49">
        <v>0</v>
      </c>
      <c r="BF99" s="48">
        <v>1</v>
      </c>
      <c r="BG99" s="49">
        <v>3.125</v>
      </c>
      <c r="BH99" s="48">
        <v>0</v>
      </c>
      <c r="BI99" s="49">
        <v>0</v>
      </c>
      <c r="BJ99" s="48">
        <v>31</v>
      </c>
      <c r="BK99" s="49">
        <v>96.875</v>
      </c>
      <c r="BL99" s="48">
        <v>32</v>
      </c>
    </row>
    <row r="100" spans="1:64" ht="15">
      <c r="A100" s="66" t="s">
        <v>307</v>
      </c>
      <c r="B100" s="66" t="s">
        <v>314</v>
      </c>
      <c r="C100" s="67" t="s">
        <v>1552</v>
      </c>
      <c r="D100" s="68">
        <v>3</v>
      </c>
      <c r="E100" s="69" t="s">
        <v>132</v>
      </c>
      <c r="F100" s="70">
        <v>32</v>
      </c>
      <c r="G100" s="67"/>
      <c r="H100" s="71"/>
      <c r="I100" s="72"/>
      <c r="J100" s="72"/>
      <c r="K100" s="34" t="s">
        <v>65</v>
      </c>
      <c r="L100" s="79">
        <v>100</v>
      </c>
      <c r="M100" s="79"/>
      <c r="N100" s="74"/>
      <c r="O100" s="81" t="s">
        <v>322</v>
      </c>
      <c r="P100" s="83">
        <v>43508.637719907405</v>
      </c>
      <c r="Q100" s="81" t="s">
        <v>343</v>
      </c>
      <c r="R100" s="81"/>
      <c r="S100" s="81"/>
      <c r="T100" s="81"/>
      <c r="U100" s="81"/>
      <c r="V100" s="85" t="s">
        <v>438</v>
      </c>
      <c r="W100" s="83">
        <v>43508.637719907405</v>
      </c>
      <c r="X100" s="85" t="s">
        <v>509</v>
      </c>
      <c r="Y100" s="81"/>
      <c r="Z100" s="81"/>
      <c r="AA100" s="87" t="s">
        <v>582</v>
      </c>
      <c r="AB100" s="81"/>
      <c r="AC100" s="81" t="b">
        <v>0</v>
      </c>
      <c r="AD100" s="81">
        <v>0</v>
      </c>
      <c r="AE100" s="87" t="s">
        <v>594</v>
      </c>
      <c r="AF100" s="81" t="b">
        <v>0</v>
      </c>
      <c r="AG100" s="81" t="s">
        <v>598</v>
      </c>
      <c r="AH100" s="81"/>
      <c r="AI100" s="87" t="s">
        <v>594</v>
      </c>
      <c r="AJ100" s="81" t="b">
        <v>0</v>
      </c>
      <c r="AK100" s="81">
        <v>23</v>
      </c>
      <c r="AL100" s="87" t="s">
        <v>589</v>
      </c>
      <c r="AM100" s="81" t="s">
        <v>622</v>
      </c>
      <c r="AN100" s="81" t="b">
        <v>0</v>
      </c>
      <c r="AO100" s="87" t="s">
        <v>589</v>
      </c>
      <c r="AP100" s="81" t="s">
        <v>213</v>
      </c>
      <c r="AQ100" s="81">
        <v>0</v>
      </c>
      <c r="AR100" s="81">
        <v>0</v>
      </c>
      <c r="AS100" s="81"/>
      <c r="AT100" s="81"/>
      <c r="AU100" s="81"/>
      <c r="AV100" s="81"/>
      <c r="AW100" s="81"/>
      <c r="AX100" s="81"/>
      <c r="AY100" s="81"/>
      <c r="AZ100" s="81"/>
      <c r="BA100">
        <v>1</v>
      </c>
      <c r="BB100" s="80" t="str">
        <f>REPLACE(INDEX(GroupVertices[Group],MATCH(Edges[[#This Row],[Vertex 1]],GroupVertices[Vertex],0)),1,1,"")</f>
        <v>1</v>
      </c>
      <c r="BC100" s="80" t="str">
        <f>REPLACE(INDEX(GroupVertices[Group],MATCH(Edges[[#This Row],[Vertex 2]],GroupVertices[Vertex],0)),1,1,"")</f>
        <v>1</v>
      </c>
      <c r="BD100" s="48">
        <v>0</v>
      </c>
      <c r="BE100" s="49">
        <v>0</v>
      </c>
      <c r="BF100" s="48">
        <v>1</v>
      </c>
      <c r="BG100" s="49">
        <v>3.125</v>
      </c>
      <c r="BH100" s="48">
        <v>0</v>
      </c>
      <c r="BI100" s="49">
        <v>0</v>
      </c>
      <c r="BJ100" s="48">
        <v>31</v>
      </c>
      <c r="BK100" s="49">
        <v>96.875</v>
      </c>
      <c r="BL100" s="48">
        <v>32</v>
      </c>
    </row>
    <row r="101" spans="1:64" ht="15">
      <c r="A101" s="66" t="s">
        <v>308</v>
      </c>
      <c r="B101" s="66" t="s">
        <v>314</v>
      </c>
      <c r="C101" s="67" t="s">
        <v>1552</v>
      </c>
      <c r="D101" s="68">
        <v>3</v>
      </c>
      <c r="E101" s="69" t="s">
        <v>132</v>
      </c>
      <c r="F101" s="70">
        <v>32</v>
      </c>
      <c r="G101" s="67"/>
      <c r="H101" s="71"/>
      <c r="I101" s="72"/>
      <c r="J101" s="72"/>
      <c r="K101" s="34" t="s">
        <v>65</v>
      </c>
      <c r="L101" s="79">
        <v>101</v>
      </c>
      <c r="M101" s="79"/>
      <c r="N101" s="74"/>
      <c r="O101" s="81" t="s">
        <v>322</v>
      </c>
      <c r="P101" s="83">
        <v>43508.63856481481</v>
      </c>
      <c r="Q101" s="81" t="s">
        <v>343</v>
      </c>
      <c r="R101" s="81"/>
      <c r="S101" s="81"/>
      <c r="T101" s="81"/>
      <c r="U101" s="81"/>
      <c r="V101" s="85" t="s">
        <v>439</v>
      </c>
      <c r="W101" s="83">
        <v>43508.63856481481</v>
      </c>
      <c r="X101" s="85" t="s">
        <v>510</v>
      </c>
      <c r="Y101" s="81"/>
      <c r="Z101" s="81"/>
      <c r="AA101" s="87" t="s">
        <v>583</v>
      </c>
      <c r="AB101" s="81"/>
      <c r="AC101" s="81" t="b">
        <v>0</v>
      </c>
      <c r="AD101" s="81">
        <v>0</v>
      </c>
      <c r="AE101" s="87" t="s">
        <v>594</v>
      </c>
      <c r="AF101" s="81" t="b">
        <v>0</v>
      </c>
      <c r="AG101" s="81" t="s">
        <v>598</v>
      </c>
      <c r="AH101" s="81"/>
      <c r="AI101" s="87" t="s">
        <v>594</v>
      </c>
      <c r="AJ101" s="81" t="b">
        <v>0</v>
      </c>
      <c r="AK101" s="81">
        <v>23</v>
      </c>
      <c r="AL101" s="87" t="s">
        <v>589</v>
      </c>
      <c r="AM101" s="81" t="s">
        <v>623</v>
      </c>
      <c r="AN101" s="81" t="b">
        <v>0</v>
      </c>
      <c r="AO101" s="87" t="s">
        <v>589</v>
      </c>
      <c r="AP101" s="81" t="s">
        <v>213</v>
      </c>
      <c r="AQ101" s="81">
        <v>0</v>
      </c>
      <c r="AR101" s="81">
        <v>0</v>
      </c>
      <c r="AS101" s="81"/>
      <c r="AT101" s="81"/>
      <c r="AU101" s="81"/>
      <c r="AV101" s="81"/>
      <c r="AW101" s="81"/>
      <c r="AX101" s="81"/>
      <c r="AY101" s="81"/>
      <c r="AZ101" s="81"/>
      <c r="BA101">
        <v>1</v>
      </c>
      <c r="BB101" s="80" t="str">
        <f>REPLACE(INDEX(GroupVertices[Group],MATCH(Edges[[#This Row],[Vertex 1]],GroupVertices[Vertex],0)),1,1,"")</f>
        <v>1</v>
      </c>
      <c r="BC101" s="80" t="str">
        <f>REPLACE(INDEX(GroupVertices[Group],MATCH(Edges[[#This Row],[Vertex 2]],GroupVertices[Vertex],0)),1,1,"")</f>
        <v>1</v>
      </c>
      <c r="BD101" s="48">
        <v>0</v>
      </c>
      <c r="BE101" s="49">
        <v>0</v>
      </c>
      <c r="BF101" s="48">
        <v>1</v>
      </c>
      <c r="BG101" s="49">
        <v>3.125</v>
      </c>
      <c r="BH101" s="48">
        <v>0</v>
      </c>
      <c r="BI101" s="49">
        <v>0</v>
      </c>
      <c r="BJ101" s="48">
        <v>31</v>
      </c>
      <c r="BK101" s="49">
        <v>96.875</v>
      </c>
      <c r="BL101" s="48">
        <v>32</v>
      </c>
    </row>
    <row r="102" spans="1:64" ht="15">
      <c r="A102" s="66" t="s">
        <v>309</v>
      </c>
      <c r="B102" s="66" t="s">
        <v>314</v>
      </c>
      <c r="C102" s="67" t="s">
        <v>1552</v>
      </c>
      <c r="D102" s="68">
        <v>3</v>
      </c>
      <c r="E102" s="69" t="s">
        <v>132</v>
      </c>
      <c r="F102" s="70">
        <v>32</v>
      </c>
      <c r="G102" s="67"/>
      <c r="H102" s="71"/>
      <c r="I102" s="72"/>
      <c r="J102" s="72"/>
      <c r="K102" s="34" t="s">
        <v>65</v>
      </c>
      <c r="L102" s="79">
        <v>102</v>
      </c>
      <c r="M102" s="79"/>
      <c r="N102" s="74"/>
      <c r="O102" s="81" t="s">
        <v>322</v>
      </c>
      <c r="P102" s="83">
        <v>43508.641076388885</v>
      </c>
      <c r="Q102" s="81" t="s">
        <v>343</v>
      </c>
      <c r="R102" s="81"/>
      <c r="S102" s="81"/>
      <c r="T102" s="81"/>
      <c r="U102" s="81"/>
      <c r="V102" s="85" t="s">
        <v>440</v>
      </c>
      <c r="W102" s="83">
        <v>43508.641076388885</v>
      </c>
      <c r="X102" s="85" t="s">
        <v>511</v>
      </c>
      <c r="Y102" s="81"/>
      <c r="Z102" s="81"/>
      <c r="AA102" s="87" t="s">
        <v>584</v>
      </c>
      <c r="AB102" s="81"/>
      <c r="AC102" s="81" t="b">
        <v>0</v>
      </c>
      <c r="AD102" s="81">
        <v>0</v>
      </c>
      <c r="AE102" s="87" t="s">
        <v>594</v>
      </c>
      <c r="AF102" s="81" t="b">
        <v>0</v>
      </c>
      <c r="AG102" s="81" t="s">
        <v>598</v>
      </c>
      <c r="AH102" s="81"/>
      <c r="AI102" s="87" t="s">
        <v>594</v>
      </c>
      <c r="AJ102" s="81" t="b">
        <v>0</v>
      </c>
      <c r="AK102" s="81">
        <v>23</v>
      </c>
      <c r="AL102" s="87" t="s">
        <v>589</v>
      </c>
      <c r="AM102" s="81" t="s">
        <v>624</v>
      </c>
      <c r="AN102" s="81" t="b">
        <v>0</v>
      </c>
      <c r="AO102" s="87" t="s">
        <v>589</v>
      </c>
      <c r="AP102" s="81" t="s">
        <v>213</v>
      </c>
      <c r="AQ102" s="81">
        <v>0</v>
      </c>
      <c r="AR102" s="81">
        <v>0</v>
      </c>
      <c r="AS102" s="81"/>
      <c r="AT102" s="81"/>
      <c r="AU102" s="81"/>
      <c r="AV102" s="81"/>
      <c r="AW102" s="81"/>
      <c r="AX102" s="81"/>
      <c r="AY102" s="81"/>
      <c r="AZ102" s="81"/>
      <c r="BA102">
        <v>1</v>
      </c>
      <c r="BB102" s="80" t="str">
        <f>REPLACE(INDEX(GroupVertices[Group],MATCH(Edges[[#This Row],[Vertex 1]],GroupVertices[Vertex],0)),1,1,"")</f>
        <v>1</v>
      </c>
      <c r="BC102" s="80" t="str">
        <f>REPLACE(INDEX(GroupVertices[Group],MATCH(Edges[[#This Row],[Vertex 2]],GroupVertices[Vertex],0)),1,1,"")</f>
        <v>1</v>
      </c>
      <c r="BD102" s="48">
        <v>0</v>
      </c>
      <c r="BE102" s="49">
        <v>0</v>
      </c>
      <c r="BF102" s="48">
        <v>1</v>
      </c>
      <c r="BG102" s="49">
        <v>3.125</v>
      </c>
      <c r="BH102" s="48">
        <v>0</v>
      </c>
      <c r="BI102" s="49">
        <v>0</v>
      </c>
      <c r="BJ102" s="48">
        <v>31</v>
      </c>
      <c r="BK102" s="49">
        <v>96.875</v>
      </c>
      <c r="BL102" s="48">
        <v>32</v>
      </c>
    </row>
    <row r="103" spans="1:64" ht="15">
      <c r="A103" s="66" t="s">
        <v>310</v>
      </c>
      <c r="B103" s="66" t="s">
        <v>314</v>
      </c>
      <c r="C103" s="67" t="s">
        <v>1552</v>
      </c>
      <c r="D103" s="68">
        <v>3</v>
      </c>
      <c r="E103" s="69" t="s">
        <v>132</v>
      </c>
      <c r="F103" s="70">
        <v>32</v>
      </c>
      <c r="G103" s="67"/>
      <c r="H103" s="71"/>
      <c r="I103" s="72"/>
      <c r="J103" s="72"/>
      <c r="K103" s="34" t="s">
        <v>65</v>
      </c>
      <c r="L103" s="79">
        <v>103</v>
      </c>
      <c r="M103" s="79"/>
      <c r="N103" s="74"/>
      <c r="O103" s="81" t="s">
        <v>322</v>
      </c>
      <c r="P103" s="83">
        <v>43508.64293981482</v>
      </c>
      <c r="Q103" s="81" t="s">
        <v>343</v>
      </c>
      <c r="R103" s="81"/>
      <c r="S103" s="81"/>
      <c r="T103" s="81"/>
      <c r="U103" s="81"/>
      <c r="V103" s="85" t="s">
        <v>441</v>
      </c>
      <c r="W103" s="83">
        <v>43508.64293981482</v>
      </c>
      <c r="X103" s="85" t="s">
        <v>512</v>
      </c>
      <c r="Y103" s="81"/>
      <c r="Z103" s="81"/>
      <c r="AA103" s="87" t="s">
        <v>585</v>
      </c>
      <c r="AB103" s="81"/>
      <c r="AC103" s="81" t="b">
        <v>0</v>
      </c>
      <c r="AD103" s="81">
        <v>0</v>
      </c>
      <c r="AE103" s="87" t="s">
        <v>594</v>
      </c>
      <c r="AF103" s="81" t="b">
        <v>0</v>
      </c>
      <c r="AG103" s="81" t="s">
        <v>598</v>
      </c>
      <c r="AH103" s="81"/>
      <c r="AI103" s="87" t="s">
        <v>594</v>
      </c>
      <c r="AJ103" s="81" t="b">
        <v>0</v>
      </c>
      <c r="AK103" s="81">
        <v>23</v>
      </c>
      <c r="AL103" s="87" t="s">
        <v>589</v>
      </c>
      <c r="AM103" s="81" t="s">
        <v>625</v>
      </c>
      <c r="AN103" s="81" t="b">
        <v>0</v>
      </c>
      <c r="AO103" s="87" t="s">
        <v>589</v>
      </c>
      <c r="AP103" s="81" t="s">
        <v>213</v>
      </c>
      <c r="AQ103" s="81">
        <v>0</v>
      </c>
      <c r="AR103" s="81">
        <v>0</v>
      </c>
      <c r="AS103" s="81"/>
      <c r="AT103" s="81"/>
      <c r="AU103" s="81"/>
      <c r="AV103" s="81"/>
      <c r="AW103" s="81"/>
      <c r="AX103" s="81"/>
      <c r="AY103" s="81"/>
      <c r="AZ103" s="81"/>
      <c r="BA103">
        <v>1</v>
      </c>
      <c r="BB103" s="80" t="str">
        <f>REPLACE(INDEX(GroupVertices[Group],MATCH(Edges[[#This Row],[Vertex 1]],GroupVertices[Vertex],0)),1,1,"")</f>
        <v>1</v>
      </c>
      <c r="BC103" s="80" t="str">
        <f>REPLACE(INDEX(GroupVertices[Group],MATCH(Edges[[#This Row],[Vertex 2]],GroupVertices[Vertex],0)),1,1,"")</f>
        <v>1</v>
      </c>
      <c r="BD103" s="48">
        <v>0</v>
      </c>
      <c r="BE103" s="49">
        <v>0</v>
      </c>
      <c r="BF103" s="48">
        <v>1</v>
      </c>
      <c r="BG103" s="49">
        <v>3.125</v>
      </c>
      <c r="BH103" s="48">
        <v>0</v>
      </c>
      <c r="BI103" s="49">
        <v>0</v>
      </c>
      <c r="BJ103" s="48">
        <v>31</v>
      </c>
      <c r="BK103" s="49">
        <v>96.875</v>
      </c>
      <c r="BL103" s="48">
        <v>32</v>
      </c>
    </row>
    <row r="104" spans="1:64" ht="15">
      <c r="A104" s="66" t="s">
        <v>311</v>
      </c>
      <c r="B104" s="66" t="s">
        <v>314</v>
      </c>
      <c r="C104" s="67" t="s">
        <v>1552</v>
      </c>
      <c r="D104" s="68">
        <v>3</v>
      </c>
      <c r="E104" s="69" t="s">
        <v>132</v>
      </c>
      <c r="F104" s="70">
        <v>32</v>
      </c>
      <c r="G104" s="67"/>
      <c r="H104" s="71"/>
      <c r="I104" s="72"/>
      <c r="J104" s="72"/>
      <c r="K104" s="34" t="s">
        <v>65</v>
      </c>
      <c r="L104" s="79">
        <v>104</v>
      </c>
      <c r="M104" s="79"/>
      <c r="N104" s="74"/>
      <c r="O104" s="81" t="s">
        <v>322</v>
      </c>
      <c r="P104" s="83">
        <v>43508.6466087963</v>
      </c>
      <c r="Q104" s="81" t="s">
        <v>343</v>
      </c>
      <c r="R104" s="81"/>
      <c r="S104" s="81"/>
      <c r="T104" s="81"/>
      <c r="U104" s="81"/>
      <c r="V104" s="85" t="s">
        <v>442</v>
      </c>
      <c r="W104" s="83">
        <v>43508.6466087963</v>
      </c>
      <c r="X104" s="85" t="s">
        <v>513</v>
      </c>
      <c r="Y104" s="81"/>
      <c r="Z104" s="81"/>
      <c r="AA104" s="87" t="s">
        <v>586</v>
      </c>
      <c r="AB104" s="81"/>
      <c r="AC104" s="81" t="b">
        <v>0</v>
      </c>
      <c r="AD104" s="81">
        <v>0</v>
      </c>
      <c r="AE104" s="87" t="s">
        <v>594</v>
      </c>
      <c r="AF104" s="81" t="b">
        <v>0</v>
      </c>
      <c r="AG104" s="81" t="s">
        <v>598</v>
      </c>
      <c r="AH104" s="81"/>
      <c r="AI104" s="87" t="s">
        <v>594</v>
      </c>
      <c r="AJ104" s="81" t="b">
        <v>0</v>
      </c>
      <c r="AK104" s="81">
        <v>23</v>
      </c>
      <c r="AL104" s="87" t="s">
        <v>589</v>
      </c>
      <c r="AM104" s="81" t="s">
        <v>626</v>
      </c>
      <c r="AN104" s="81" t="b">
        <v>0</v>
      </c>
      <c r="AO104" s="87" t="s">
        <v>589</v>
      </c>
      <c r="AP104" s="81" t="s">
        <v>213</v>
      </c>
      <c r="AQ104" s="81">
        <v>0</v>
      </c>
      <c r="AR104" s="81">
        <v>0</v>
      </c>
      <c r="AS104" s="81"/>
      <c r="AT104" s="81"/>
      <c r="AU104" s="81"/>
      <c r="AV104" s="81"/>
      <c r="AW104" s="81"/>
      <c r="AX104" s="81"/>
      <c r="AY104" s="81"/>
      <c r="AZ104" s="81"/>
      <c r="BA104">
        <v>1</v>
      </c>
      <c r="BB104" s="80" t="str">
        <f>REPLACE(INDEX(GroupVertices[Group],MATCH(Edges[[#This Row],[Vertex 1]],GroupVertices[Vertex],0)),1,1,"")</f>
        <v>1</v>
      </c>
      <c r="BC104" s="80" t="str">
        <f>REPLACE(INDEX(GroupVertices[Group],MATCH(Edges[[#This Row],[Vertex 2]],GroupVertices[Vertex],0)),1,1,"")</f>
        <v>1</v>
      </c>
      <c r="BD104" s="48">
        <v>0</v>
      </c>
      <c r="BE104" s="49">
        <v>0</v>
      </c>
      <c r="BF104" s="48">
        <v>1</v>
      </c>
      <c r="BG104" s="49">
        <v>3.125</v>
      </c>
      <c r="BH104" s="48">
        <v>0</v>
      </c>
      <c r="BI104" s="49">
        <v>0</v>
      </c>
      <c r="BJ104" s="48">
        <v>31</v>
      </c>
      <c r="BK104" s="49">
        <v>96.875</v>
      </c>
      <c r="BL104" s="48">
        <v>32</v>
      </c>
    </row>
    <row r="105" spans="1:64" ht="15">
      <c r="A105" s="66" t="s">
        <v>312</v>
      </c>
      <c r="B105" s="66" t="s">
        <v>314</v>
      </c>
      <c r="C105" s="67" t="s">
        <v>1552</v>
      </c>
      <c r="D105" s="68">
        <v>3</v>
      </c>
      <c r="E105" s="69" t="s">
        <v>132</v>
      </c>
      <c r="F105" s="70">
        <v>32</v>
      </c>
      <c r="G105" s="67"/>
      <c r="H105" s="71"/>
      <c r="I105" s="72"/>
      <c r="J105" s="72"/>
      <c r="K105" s="34" t="s">
        <v>65</v>
      </c>
      <c r="L105" s="79">
        <v>105</v>
      </c>
      <c r="M105" s="79"/>
      <c r="N105" s="74"/>
      <c r="O105" s="81" t="s">
        <v>322</v>
      </c>
      <c r="P105" s="83">
        <v>43508.65069444444</v>
      </c>
      <c r="Q105" s="81" t="s">
        <v>343</v>
      </c>
      <c r="R105" s="81"/>
      <c r="S105" s="81"/>
      <c r="T105" s="81"/>
      <c r="U105" s="81"/>
      <c r="V105" s="85" t="s">
        <v>443</v>
      </c>
      <c r="W105" s="83">
        <v>43508.65069444444</v>
      </c>
      <c r="X105" s="85" t="s">
        <v>514</v>
      </c>
      <c r="Y105" s="81"/>
      <c r="Z105" s="81"/>
      <c r="AA105" s="87" t="s">
        <v>587</v>
      </c>
      <c r="AB105" s="81"/>
      <c r="AC105" s="81" t="b">
        <v>0</v>
      </c>
      <c r="AD105" s="81">
        <v>0</v>
      </c>
      <c r="AE105" s="87" t="s">
        <v>594</v>
      </c>
      <c r="AF105" s="81" t="b">
        <v>0</v>
      </c>
      <c r="AG105" s="81" t="s">
        <v>598</v>
      </c>
      <c r="AH105" s="81"/>
      <c r="AI105" s="87" t="s">
        <v>594</v>
      </c>
      <c r="AJ105" s="81" t="b">
        <v>0</v>
      </c>
      <c r="AK105" s="81">
        <v>23</v>
      </c>
      <c r="AL105" s="87" t="s">
        <v>589</v>
      </c>
      <c r="AM105" s="81" t="s">
        <v>627</v>
      </c>
      <c r="AN105" s="81" t="b">
        <v>0</v>
      </c>
      <c r="AO105" s="87" t="s">
        <v>589</v>
      </c>
      <c r="AP105" s="81" t="s">
        <v>213</v>
      </c>
      <c r="AQ105" s="81">
        <v>0</v>
      </c>
      <c r="AR105" s="81">
        <v>0</v>
      </c>
      <c r="AS105" s="81"/>
      <c r="AT105" s="81"/>
      <c r="AU105" s="81"/>
      <c r="AV105" s="81"/>
      <c r="AW105" s="81"/>
      <c r="AX105" s="81"/>
      <c r="AY105" s="81"/>
      <c r="AZ105" s="81"/>
      <c r="BA105">
        <v>1</v>
      </c>
      <c r="BB105" s="80" t="str">
        <f>REPLACE(INDEX(GroupVertices[Group],MATCH(Edges[[#This Row],[Vertex 1]],GroupVertices[Vertex],0)),1,1,"")</f>
        <v>1</v>
      </c>
      <c r="BC105" s="80" t="str">
        <f>REPLACE(INDEX(GroupVertices[Group],MATCH(Edges[[#This Row],[Vertex 2]],GroupVertices[Vertex],0)),1,1,"")</f>
        <v>1</v>
      </c>
      <c r="BD105" s="48">
        <v>0</v>
      </c>
      <c r="BE105" s="49">
        <v>0</v>
      </c>
      <c r="BF105" s="48">
        <v>1</v>
      </c>
      <c r="BG105" s="49">
        <v>3.125</v>
      </c>
      <c r="BH105" s="48">
        <v>0</v>
      </c>
      <c r="BI105" s="49">
        <v>0</v>
      </c>
      <c r="BJ105" s="48">
        <v>31</v>
      </c>
      <c r="BK105" s="49">
        <v>96.875</v>
      </c>
      <c r="BL105" s="48">
        <v>32</v>
      </c>
    </row>
    <row r="106" spans="1:64" ht="15">
      <c r="A106" s="66" t="s">
        <v>313</v>
      </c>
      <c r="B106" s="66" t="s">
        <v>314</v>
      </c>
      <c r="C106" s="67" t="s">
        <v>1552</v>
      </c>
      <c r="D106" s="68">
        <v>3</v>
      </c>
      <c r="E106" s="69" t="s">
        <v>132</v>
      </c>
      <c r="F106" s="70">
        <v>32</v>
      </c>
      <c r="G106" s="67"/>
      <c r="H106" s="71"/>
      <c r="I106" s="72"/>
      <c r="J106" s="72"/>
      <c r="K106" s="34" t="s">
        <v>65</v>
      </c>
      <c r="L106" s="79">
        <v>106</v>
      </c>
      <c r="M106" s="79"/>
      <c r="N106" s="74"/>
      <c r="O106" s="81" t="s">
        <v>322</v>
      </c>
      <c r="P106" s="83">
        <v>43508.66606481482</v>
      </c>
      <c r="Q106" s="81" t="s">
        <v>343</v>
      </c>
      <c r="R106" s="81"/>
      <c r="S106" s="81"/>
      <c r="T106" s="81"/>
      <c r="U106" s="81"/>
      <c r="V106" s="85" t="s">
        <v>444</v>
      </c>
      <c r="W106" s="83">
        <v>43508.66606481482</v>
      </c>
      <c r="X106" s="85" t="s">
        <v>515</v>
      </c>
      <c r="Y106" s="81"/>
      <c r="Z106" s="81"/>
      <c r="AA106" s="87" t="s">
        <v>588</v>
      </c>
      <c r="AB106" s="81"/>
      <c r="AC106" s="81" t="b">
        <v>0</v>
      </c>
      <c r="AD106" s="81">
        <v>0</v>
      </c>
      <c r="AE106" s="87" t="s">
        <v>594</v>
      </c>
      <c r="AF106" s="81" t="b">
        <v>0</v>
      </c>
      <c r="AG106" s="81" t="s">
        <v>598</v>
      </c>
      <c r="AH106" s="81"/>
      <c r="AI106" s="87" t="s">
        <v>594</v>
      </c>
      <c r="AJ106" s="81" t="b">
        <v>0</v>
      </c>
      <c r="AK106" s="81">
        <v>23</v>
      </c>
      <c r="AL106" s="87" t="s">
        <v>589</v>
      </c>
      <c r="AM106" s="81" t="s">
        <v>628</v>
      </c>
      <c r="AN106" s="81" t="b">
        <v>0</v>
      </c>
      <c r="AO106" s="87" t="s">
        <v>589</v>
      </c>
      <c r="AP106" s="81" t="s">
        <v>213</v>
      </c>
      <c r="AQ106" s="81">
        <v>0</v>
      </c>
      <c r="AR106" s="81">
        <v>0</v>
      </c>
      <c r="AS106" s="81"/>
      <c r="AT106" s="81"/>
      <c r="AU106" s="81"/>
      <c r="AV106" s="81"/>
      <c r="AW106" s="81"/>
      <c r="AX106" s="81"/>
      <c r="AY106" s="81"/>
      <c r="AZ106" s="81"/>
      <c r="BA106">
        <v>1</v>
      </c>
      <c r="BB106" s="80" t="str">
        <f>REPLACE(INDEX(GroupVertices[Group],MATCH(Edges[[#This Row],[Vertex 1]],GroupVertices[Vertex],0)),1,1,"")</f>
        <v>1</v>
      </c>
      <c r="BC106" s="80" t="str">
        <f>REPLACE(INDEX(GroupVertices[Group],MATCH(Edges[[#This Row],[Vertex 2]],GroupVertices[Vertex],0)),1,1,"")</f>
        <v>1</v>
      </c>
      <c r="BD106" s="48">
        <v>0</v>
      </c>
      <c r="BE106" s="49">
        <v>0</v>
      </c>
      <c r="BF106" s="48">
        <v>1</v>
      </c>
      <c r="BG106" s="49">
        <v>3.125</v>
      </c>
      <c r="BH106" s="48">
        <v>0</v>
      </c>
      <c r="BI106" s="49">
        <v>0</v>
      </c>
      <c r="BJ106" s="48">
        <v>31</v>
      </c>
      <c r="BK106" s="49">
        <v>96.875</v>
      </c>
      <c r="BL106" s="48">
        <v>32</v>
      </c>
    </row>
    <row r="107" spans="1:64" ht="15">
      <c r="A107" s="66" t="s">
        <v>314</v>
      </c>
      <c r="B107" s="66" t="s">
        <v>314</v>
      </c>
      <c r="C107" s="67" t="s">
        <v>1552</v>
      </c>
      <c r="D107" s="68">
        <v>3</v>
      </c>
      <c r="E107" s="69" t="s">
        <v>132</v>
      </c>
      <c r="F107" s="70">
        <v>32</v>
      </c>
      <c r="G107" s="67"/>
      <c r="H107" s="71"/>
      <c r="I107" s="72"/>
      <c r="J107" s="72"/>
      <c r="K107" s="34" t="s">
        <v>65</v>
      </c>
      <c r="L107" s="79">
        <v>107</v>
      </c>
      <c r="M107" s="79"/>
      <c r="N107" s="74"/>
      <c r="O107" s="81" t="s">
        <v>213</v>
      </c>
      <c r="P107" s="83">
        <v>43508.368055555555</v>
      </c>
      <c r="Q107" s="81" t="s">
        <v>343</v>
      </c>
      <c r="R107" s="85" t="s">
        <v>347</v>
      </c>
      <c r="S107" s="81" t="s">
        <v>356</v>
      </c>
      <c r="T107" s="81" t="s">
        <v>363</v>
      </c>
      <c r="U107" s="81"/>
      <c r="V107" s="85" t="s">
        <v>445</v>
      </c>
      <c r="W107" s="83">
        <v>43508.368055555555</v>
      </c>
      <c r="X107" s="85" t="s">
        <v>516</v>
      </c>
      <c r="Y107" s="81"/>
      <c r="Z107" s="81"/>
      <c r="AA107" s="87" t="s">
        <v>589</v>
      </c>
      <c r="AB107" s="81"/>
      <c r="AC107" s="81" t="b">
        <v>0</v>
      </c>
      <c r="AD107" s="81">
        <v>4</v>
      </c>
      <c r="AE107" s="87" t="s">
        <v>594</v>
      </c>
      <c r="AF107" s="81" t="b">
        <v>0</v>
      </c>
      <c r="AG107" s="81" t="s">
        <v>598</v>
      </c>
      <c r="AH107" s="81"/>
      <c r="AI107" s="87" t="s">
        <v>594</v>
      </c>
      <c r="AJ107" s="81" t="b">
        <v>0</v>
      </c>
      <c r="AK107" s="81">
        <v>23</v>
      </c>
      <c r="AL107" s="87" t="s">
        <v>594</v>
      </c>
      <c r="AM107" s="81" t="s">
        <v>606</v>
      </c>
      <c r="AN107" s="81" t="b">
        <v>0</v>
      </c>
      <c r="AO107" s="87" t="s">
        <v>589</v>
      </c>
      <c r="AP107" s="81" t="s">
        <v>213</v>
      </c>
      <c r="AQ107" s="81">
        <v>0</v>
      </c>
      <c r="AR107" s="81">
        <v>0</v>
      </c>
      <c r="AS107" s="81"/>
      <c r="AT107" s="81"/>
      <c r="AU107" s="81"/>
      <c r="AV107" s="81"/>
      <c r="AW107" s="81"/>
      <c r="AX107" s="81"/>
      <c r="AY107" s="81"/>
      <c r="AZ107" s="81"/>
      <c r="BA107">
        <v>1</v>
      </c>
      <c r="BB107" s="80" t="str">
        <f>REPLACE(INDEX(GroupVertices[Group],MATCH(Edges[[#This Row],[Vertex 1]],GroupVertices[Vertex],0)),1,1,"")</f>
        <v>1</v>
      </c>
      <c r="BC107" s="80" t="str">
        <f>REPLACE(INDEX(GroupVertices[Group],MATCH(Edges[[#This Row],[Vertex 2]],GroupVertices[Vertex],0)),1,1,"")</f>
        <v>1</v>
      </c>
      <c r="BD107" s="48">
        <v>0</v>
      </c>
      <c r="BE107" s="49">
        <v>0</v>
      </c>
      <c r="BF107" s="48">
        <v>1</v>
      </c>
      <c r="BG107" s="49">
        <v>3.125</v>
      </c>
      <c r="BH107" s="48">
        <v>0</v>
      </c>
      <c r="BI107" s="49">
        <v>0</v>
      </c>
      <c r="BJ107" s="48">
        <v>31</v>
      </c>
      <c r="BK107" s="49">
        <v>96.875</v>
      </c>
      <c r="BL107" s="48">
        <v>32</v>
      </c>
    </row>
    <row r="108" spans="1:64" ht="15">
      <c r="A108" s="66" t="s">
        <v>315</v>
      </c>
      <c r="B108" s="66" t="s">
        <v>314</v>
      </c>
      <c r="C108" s="67" t="s">
        <v>1552</v>
      </c>
      <c r="D108" s="68">
        <v>3</v>
      </c>
      <c r="E108" s="69" t="s">
        <v>132</v>
      </c>
      <c r="F108" s="70">
        <v>32</v>
      </c>
      <c r="G108" s="67"/>
      <c r="H108" s="71"/>
      <c r="I108" s="72"/>
      <c r="J108" s="72"/>
      <c r="K108" s="34" t="s">
        <v>65</v>
      </c>
      <c r="L108" s="79">
        <v>108</v>
      </c>
      <c r="M108" s="79"/>
      <c r="N108" s="74"/>
      <c r="O108" s="81" t="s">
        <v>322</v>
      </c>
      <c r="P108" s="83">
        <v>43509.34884259259</v>
      </c>
      <c r="Q108" s="81" t="s">
        <v>343</v>
      </c>
      <c r="R108" s="81"/>
      <c r="S108" s="81"/>
      <c r="T108" s="81"/>
      <c r="U108" s="81"/>
      <c r="V108" s="85" t="s">
        <v>446</v>
      </c>
      <c r="W108" s="83">
        <v>43509.34884259259</v>
      </c>
      <c r="X108" s="85" t="s">
        <v>517</v>
      </c>
      <c r="Y108" s="81"/>
      <c r="Z108" s="81"/>
      <c r="AA108" s="87" t="s">
        <v>590</v>
      </c>
      <c r="AB108" s="81"/>
      <c r="AC108" s="81" t="b">
        <v>0</v>
      </c>
      <c r="AD108" s="81">
        <v>0</v>
      </c>
      <c r="AE108" s="87" t="s">
        <v>594</v>
      </c>
      <c r="AF108" s="81" t="b">
        <v>0</v>
      </c>
      <c r="AG108" s="81" t="s">
        <v>598</v>
      </c>
      <c r="AH108" s="81"/>
      <c r="AI108" s="87" t="s">
        <v>594</v>
      </c>
      <c r="AJ108" s="81" t="b">
        <v>0</v>
      </c>
      <c r="AK108" s="81">
        <v>23</v>
      </c>
      <c r="AL108" s="87" t="s">
        <v>589</v>
      </c>
      <c r="AM108" s="81" t="s">
        <v>629</v>
      </c>
      <c r="AN108" s="81" t="b">
        <v>0</v>
      </c>
      <c r="AO108" s="87" t="s">
        <v>589</v>
      </c>
      <c r="AP108" s="81" t="s">
        <v>213</v>
      </c>
      <c r="AQ108" s="81">
        <v>0</v>
      </c>
      <c r="AR108" s="81">
        <v>0</v>
      </c>
      <c r="AS108" s="81"/>
      <c r="AT108" s="81"/>
      <c r="AU108" s="81"/>
      <c r="AV108" s="81"/>
      <c r="AW108" s="81"/>
      <c r="AX108" s="81"/>
      <c r="AY108" s="81"/>
      <c r="AZ108" s="81"/>
      <c r="BA108">
        <v>1</v>
      </c>
      <c r="BB108" s="80" t="str">
        <f>REPLACE(INDEX(GroupVertices[Group],MATCH(Edges[[#This Row],[Vertex 1]],GroupVertices[Vertex],0)),1,1,"")</f>
        <v>1</v>
      </c>
      <c r="BC108" s="80" t="str">
        <f>REPLACE(INDEX(GroupVertices[Group],MATCH(Edges[[#This Row],[Vertex 2]],GroupVertices[Vertex],0)),1,1,"")</f>
        <v>1</v>
      </c>
      <c r="BD108" s="48">
        <v>0</v>
      </c>
      <c r="BE108" s="49">
        <v>0</v>
      </c>
      <c r="BF108" s="48">
        <v>1</v>
      </c>
      <c r="BG108" s="49">
        <v>3.125</v>
      </c>
      <c r="BH108" s="48">
        <v>0</v>
      </c>
      <c r="BI108" s="49">
        <v>0</v>
      </c>
      <c r="BJ108" s="48">
        <v>31</v>
      </c>
      <c r="BK108" s="49">
        <v>96.875</v>
      </c>
      <c r="BL108" s="48">
        <v>32</v>
      </c>
    </row>
    <row r="109" spans="1:64" ht="15">
      <c r="A109" s="66" t="s">
        <v>316</v>
      </c>
      <c r="B109" s="66" t="s">
        <v>318</v>
      </c>
      <c r="C109" s="67" t="s">
        <v>1552</v>
      </c>
      <c r="D109" s="68">
        <v>3</v>
      </c>
      <c r="E109" s="69" t="s">
        <v>132</v>
      </c>
      <c r="F109" s="70">
        <v>32</v>
      </c>
      <c r="G109" s="67"/>
      <c r="H109" s="71"/>
      <c r="I109" s="72"/>
      <c r="J109" s="72"/>
      <c r="K109" s="34" t="s">
        <v>65</v>
      </c>
      <c r="L109" s="79">
        <v>109</v>
      </c>
      <c r="M109" s="79"/>
      <c r="N109" s="74"/>
      <c r="O109" s="81" t="s">
        <v>321</v>
      </c>
      <c r="P109" s="83">
        <v>43494.72084490741</v>
      </c>
      <c r="Q109" s="81" t="s">
        <v>326</v>
      </c>
      <c r="R109" s="85" t="s">
        <v>349</v>
      </c>
      <c r="S109" s="81" t="s">
        <v>358</v>
      </c>
      <c r="T109" s="81" t="s">
        <v>375</v>
      </c>
      <c r="U109" s="81"/>
      <c r="V109" s="85" t="s">
        <v>447</v>
      </c>
      <c r="W109" s="83">
        <v>43494.72084490741</v>
      </c>
      <c r="X109" s="85" t="s">
        <v>518</v>
      </c>
      <c r="Y109" s="81"/>
      <c r="Z109" s="81"/>
      <c r="AA109" s="87" t="s">
        <v>591</v>
      </c>
      <c r="AB109" s="81"/>
      <c r="AC109" s="81" t="b">
        <v>0</v>
      </c>
      <c r="AD109" s="81">
        <v>33</v>
      </c>
      <c r="AE109" s="87" t="s">
        <v>594</v>
      </c>
      <c r="AF109" s="81" t="b">
        <v>0</v>
      </c>
      <c r="AG109" s="81" t="s">
        <v>598</v>
      </c>
      <c r="AH109" s="81"/>
      <c r="AI109" s="87" t="s">
        <v>594</v>
      </c>
      <c r="AJ109" s="81" t="b">
        <v>0</v>
      </c>
      <c r="AK109" s="81">
        <v>55</v>
      </c>
      <c r="AL109" s="87" t="s">
        <v>594</v>
      </c>
      <c r="AM109" s="81" t="s">
        <v>602</v>
      </c>
      <c r="AN109" s="81" t="b">
        <v>0</v>
      </c>
      <c r="AO109" s="87" t="s">
        <v>591</v>
      </c>
      <c r="AP109" s="81" t="s">
        <v>322</v>
      </c>
      <c r="AQ109" s="81">
        <v>0</v>
      </c>
      <c r="AR109" s="81">
        <v>0</v>
      </c>
      <c r="AS109" s="81"/>
      <c r="AT109" s="81"/>
      <c r="AU109" s="81"/>
      <c r="AV109" s="81"/>
      <c r="AW109" s="81"/>
      <c r="AX109" s="81"/>
      <c r="AY109" s="81"/>
      <c r="AZ109" s="81"/>
      <c r="BA109">
        <v>1</v>
      </c>
      <c r="BB109" s="80" t="str">
        <f>REPLACE(INDEX(GroupVertices[Group],MATCH(Edges[[#This Row],[Vertex 1]],GroupVertices[Vertex],0)),1,1,"")</f>
        <v>3</v>
      </c>
      <c r="BC109" s="80" t="str">
        <f>REPLACE(INDEX(GroupVertices[Group],MATCH(Edges[[#This Row],[Vertex 2]],GroupVertices[Vertex],0)),1,1,"")</f>
        <v>2</v>
      </c>
      <c r="BD109" s="48">
        <v>1</v>
      </c>
      <c r="BE109" s="49">
        <v>3.0303030303030303</v>
      </c>
      <c r="BF109" s="48">
        <v>0</v>
      </c>
      <c r="BG109" s="49">
        <v>0</v>
      </c>
      <c r="BH109" s="48">
        <v>0</v>
      </c>
      <c r="BI109" s="49">
        <v>0</v>
      </c>
      <c r="BJ109" s="48">
        <v>32</v>
      </c>
      <c r="BK109" s="49">
        <v>96.96969696969697</v>
      </c>
      <c r="BL109" s="48">
        <v>33</v>
      </c>
    </row>
    <row r="110" spans="1:64" ht="15">
      <c r="A110" s="66" t="s">
        <v>317</v>
      </c>
      <c r="B110" s="66" t="s">
        <v>318</v>
      </c>
      <c r="C110" s="67" t="s">
        <v>1553</v>
      </c>
      <c r="D110" s="68">
        <v>3</v>
      </c>
      <c r="E110" s="69" t="s">
        <v>136</v>
      </c>
      <c r="F110" s="70">
        <v>6</v>
      </c>
      <c r="G110" s="67"/>
      <c r="H110" s="71"/>
      <c r="I110" s="72"/>
      <c r="J110" s="72"/>
      <c r="K110" s="34" t="s">
        <v>65</v>
      </c>
      <c r="L110" s="79">
        <v>110</v>
      </c>
      <c r="M110" s="79"/>
      <c r="N110" s="74"/>
      <c r="O110" s="81" t="s">
        <v>321</v>
      </c>
      <c r="P110" s="83">
        <v>43506.517430555556</v>
      </c>
      <c r="Q110" s="81" t="s">
        <v>337</v>
      </c>
      <c r="R110" s="85" t="s">
        <v>347</v>
      </c>
      <c r="S110" s="81" t="s">
        <v>356</v>
      </c>
      <c r="T110" s="81" t="s">
        <v>363</v>
      </c>
      <c r="U110" s="85" t="s">
        <v>384</v>
      </c>
      <c r="V110" s="85" t="s">
        <v>384</v>
      </c>
      <c r="W110" s="83">
        <v>43506.517430555556</v>
      </c>
      <c r="X110" s="85" t="s">
        <v>519</v>
      </c>
      <c r="Y110" s="81"/>
      <c r="Z110" s="81"/>
      <c r="AA110" s="87" t="s">
        <v>592</v>
      </c>
      <c r="AB110" s="81"/>
      <c r="AC110" s="81" t="b">
        <v>0</v>
      </c>
      <c r="AD110" s="81">
        <v>4</v>
      </c>
      <c r="AE110" s="87" t="s">
        <v>594</v>
      </c>
      <c r="AF110" s="81" t="b">
        <v>0</v>
      </c>
      <c r="AG110" s="81" t="s">
        <v>598</v>
      </c>
      <c r="AH110" s="81"/>
      <c r="AI110" s="87" t="s">
        <v>594</v>
      </c>
      <c r="AJ110" s="81" t="b">
        <v>0</v>
      </c>
      <c r="AK110" s="81">
        <v>3</v>
      </c>
      <c r="AL110" s="87" t="s">
        <v>594</v>
      </c>
      <c r="AM110" s="81" t="s">
        <v>607</v>
      </c>
      <c r="AN110" s="81" t="b">
        <v>0</v>
      </c>
      <c r="AO110" s="87" t="s">
        <v>592</v>
      </c>
      <c r="AP110" s="81" t="s">
        <v>213</v>
      </c>
      <c r="AQ110" s="81">
        <v>0</v>
      </c>
      <c r="AR110" s="81">
        <v>0</v>
      </c>
      <c r="AS110" s="81"/>
      <c r="AT110" s="81"/>
      <c r="AU110" s="81"/>
      <c r="AV110" s="81"/>
      <c r="AW110" s="81"/>
      <c r="AX110" s="81"/>
      <c r="AY110" s="81"/>
      <c r="AZ110" s="81"/>
      <c r="BA110">
        <v>2</v>
      </c>
      <c r="BB110" s="80" t="str">
        <f>REPLACE(INDEX(GroupVertices[Group],MATCH(Edges[[#This Row],[Vertex 1]],GroupVertices[Vertex],0)),1,1,"")</f>
        <v>2</v>
      </c>
      <c r="BC110" s="80" t="str">
        <f>REPLACE(INDEX(GroupVertices[Group],MATCH(Edges[[#This Row],[Vertex 2]],GroupVertices[Vertex],0)),1,1,"")</f>
        <v>2</v>
      </c>
      <c r="BD110" s="48"/>
      <c r="BE110" s="49"/>
      <c r="BF110" s="48"/>
      <c r="BG110" s="49"/>
      <c r="BH110" s="48"/>
      <c r="BI110" s="49"/>
      <c r="BJ110" s="48"/>
      <c r="BK110" s="49"/>
      <c r="BL110" s="48"/>
    </row>
    <row r="111" spans="1:64" ht="15">
      <c r="A111" s="66" t="s">
        <v>317</v>
      </c>
      <c r="B111" s="66" t="s">
        <v>318</v>
      </c>
      <c r="C111" s="67" t="s">
        <v>1553</v>
      </c>
      <c r="D111" s="68">
        <v>3</v>
      </c>
      <c r="E111" s="69" t="s">
        <v>136</v>
      </c>
      <c r="F111" s="70">
        <v>6</v>
      </c>
      <c r="G111" s="67"/>
      <c r="H111" s="71"/>
      <c r="I111" s="72"/>
      <c r="J111" s="72"/>
      <c r="K111" s="34" t="s">
        <v>65</v>
      </c>
      <c r="L111" s="79">
        <v>111</v>
      </c>
      <c r="M111" s="79"/>
      <c r="N111" s="74"/>
      <c r="O111" s="81" t="s">
        <v>321</v>
      </c>
      <c r="P111" s="83">
        <v>43509.59392361111</v>
      </c>
      <c r="Q111" s="81" t="s">
        <v>344</v>
      </c>
      <c r="R111" s="85" t="s">
        <v>347</v>
      </c>
      <c r="S111" s="81" t="s">
        <v>356</v>
      </c>
      <c r="T111" s="81" t="s">
        <v>363</v>
      </c>
      <c r="U111" s="85" t="s">
        <v>385</v>
      </c>
      <c r="V111" s="85" t="s">
        <v>385</v>
      </c>
      <c r="W111" s="83">
        <v>43509.59392361111</v>
      </c>
      <c r="X111" s="85" t="s">
        <v>520</v>
      </c>
      <c r="Y111" s="81"/>
      <c r="Z111" s="81"/>
      <c r="AA111" s="87" t="s">
        <v>593</v>
      </c>
      <c r="AB111" s="81"/>
      <c r="AC111" s="81" t="b">
        <v>0</v>
      </c>
      <c r="AD111" s="81">
        <v>0</v>
      </c>
      <c r="AE111" s="87" t="s">
        <v>594</v>
      </c>
      <c r="AF111" s="81" t="b">
        <v>0</v>
      </c>
      <c r="AG111" s="81" t="s">
        <v>598</v>
      </c>
      <c r="AH111" s="81"/>
      <c r="AI111" s="87" t="s">
        <v>594</v>
      </c>
      <c r="AJ111" s="81" t="b">
        <v>0</v>
      </c>
      <c r="AK111" s="81">
        <v>0</v>
      </c>
      <c r="AL111" s="87" t="s">
        <v>594</v>
      </c>
      <c r="AM111" s="81" t="s">
        <v>607</v>
      </c>
      <c r="AN111" s="81" t="b">
        <v>0</v>
      </c>
      <c r="AO111" s="87" t="s">
        <v>593</v>
      </c>
      <c r="AP111" s="81" t="s">
        <v>213</v>
      </c>
      <c r="AQ111" s="81">
        <v>0</v>
      </c>
      <c r="AR111" s="81">
        <v>0</v>
      </c>
      <c r="AS111" s="81"/>
      <c r="AT111" s="81"/>
      <c r="AU111" s="81"/>
      <c r="AV111" s="81"/>
      <c r="AW111" s="81"/>
      <c r="AX111" s="81"/>
      <c r="AY111" s="81"/>
      <c r="AZ111" s="81"/>
      <c r="BA111">
        <v>2</v>
      </c>
      <c r="BB111" s="80" t="str">
        <f>REPLACE(INDEX(GroupVertices[Group],MATCH(Edges[[#This Row],[Vertex 1]],GroupVertices[Vertex],0)),1,1,"")</f>
        <v>2</v>
      </c>
      <c r="BC111" s="80" t="str">
        <f>REPLACE(INDEX(GroupVertices[Group],MATCH(Edges[[#This Row],[Vertex 2]],GroupVertices[Vertex],0)),1,1,"")</f>
        <v>2</v>
      </c>
      <c r="BD111" s="48"/>
      <c r="BE111" s="49"/>
      <c r="BF111" s="48"/>
      <c r="BG111" s="49"/>
      <c r="BH111" s="48"/>
      <c r="BI111" s="49"/>
      <c r="BJ111" s="48"/>
      <c r="BK111" s="49"/>
      <c r="BL111" s="48"/>
    </row>
    <row r="112" spans="1:64" ht="15">
      <c r="A112" s="66" t="s">
        <v>317</v>
      </c>
      <c r="B112" s="66" t="s">
        <v>316</v>
      </c>
      <c r="C112" s="67" t="s">
        <v>1553</v>
      </c>
      <c r="D112" s="68">
        <v>3</v>
      </c>
      <c r="E112" s="69" t="s">
        <v>136</v>
      </c>
      <c r="F112" s="70">
        <v>6</v>
      </c>
      <c r="G112" s="67"/>
      <c r="H112" s="71"/>
      <c r="I112" s="72"/>
      <c r="J112" s="72"/>
      <c r="K112" s="34" t="s">
        <v>65</v>
      </c>
      <c r="L112" s="79">
        <v>112</v>
      </c>
      <c r="M112" s="79"/>
      <c r="N112" s="74"/>
      <c r="O112" s="81" t="s">
        <v>321</v>
      </c>
      <c r="P112" s="83">
        <v>43506.517430555556</v>
      </c>
      <c r="Q112" s="81" t="s">
        <v>337</v>
      </c>
      <c r="R112" s="85" t="s">
        <v>347</v>
      </c>
      <c r="S112" s="81" t="s">
        <v>356</v>
      </c>
      <c r="T112" s="81" t="s">
        <v>363</v>
      </c>
      <c r="U112" s="85" t="s">
        <v>384</v>
      </c>
      <c r="V112" s="85" t="s">
        <v>384</v>
      </c>
      <c r="W112" s="83">
        <v>43506.517430555556</v>
      </c>
      <c r="X112" s="85" t="s">
        <v>519</v>
      </c>
      <c r="Y112" s="81"/>
      <c r="Z112" s="81"/>
      <c r="AA112" s="87" t="s">
        <v>592</v>
      </c>
      <c r="AB112" s="81"/>
      <c r="AC112" s="81" t="b">
        <v>0</v>
      </c>
      <c r="AD112" s="81">
        <v>4</v>
      </c>
      <c r="AE112" s="87" t="s">
        <v>594</v>
      </c>
      <c r="AF112" s="81" t="b">
        <v>0</v>
      </c>
      <c r="AG112" s="81" t="s">
        <v>598</v>
      </c>
      <c r="AH112" s="81"/>
      <c r="AI112" s="87" t="s">
        <v>594</v>
      </c>
      <c r="AJ112" s="81" t="b">
        <v>0</v>
      </c>
      <c r="AK112" s="81">
        <v>3</v>
      </c>
      <c r="AL112" s="87" t="s">
        <v>594</v>
      </c>
      <c r="AM112" s="81" t="s">
        <v>607</v>
      </c>
      <c r="AN112" s="81" t="b">
        <v>0</v>
      </c>
      <c r="AO112" s="87" t="s">
        <v>592</v>
      </c>
      <c r="AP112" s="81" t="s">
        <v>213</v>
      </c>
      <c r="AQ112" s="81">
        <v>0</v>
      </c>
      <c r="AR112" s="81">
        <v>0</v>
      </c>
      <c r="AS112" s="81"/>
      <c r="AT112" s="81"/>
      <c r="AU112" s="81"/>
      <c r="AV112" s="81"/>
      <c r="AW112" s="81"/>
      <c r="AX112" s="81"/>
      <c r="AY112" s="81"/>
      <c r="AZ112" s="81"/>
      <c r="BA112">
        <v>2</v>
      </c>
      <c r="BB112" s="80" t="str">
        <f>REPLACE(INDEX(GroupVertices[Group],MATCH(Edges[[#This Row],[Vertex 1]],GroupVertices[Vertex],0)),1,1,"")</f>
        <v>2</v>
      </c>
      <c r="BC112" s="80" t="str">
        <f>REPLACE(INDEX(GroupVertices[Group],MATCH(Edges[[#This Row],[Vertex 2]],GroupVertices[Vertex],0)),1,1,"")</f>
        <v>3</v>
      </c>
      <c r="BD112" s="48">
        <v>1</v>
      </c>
      <c r="BE112" s="49">
        <v>2.7777777777777777</v>
      </c>
      <c r="BF112" s="48">
        <v>1</v>
      </c>
      <c r="BG112" s="49">
        <v>2.7777777777777777</v>
      </c>
      <c r="BH112" s="48">
        <v>0</v>
      </c>
      <c r="BI112" s="49">
        <v>0</v>
      </c>
      <c r="BJ112" s="48">
        <v>34</v>
      </c>
      <c r="BK112" s="49">
        <v>94.44444444444444</v>
      </c>
      <c r="BL112" s="48">
        <v>36</v>
      </c>
    </row>
    <row r="113" spans="1:64" ht="15">
      <c r="A113" s="66" t="s">
        <v>317</v>
      </c>
      <c r="B113" s="66" t="s">
        <v>316</v>
      </c>
      <c r="C113" s="67" t="s">
        <v>1553</v>
      </c>
      <c r="D113" s="68">
        <v>3</v>
      </c>
      <c r="E113" s="69" t="s">
        <v>136</v>
      </c>
      <c r="F113" s="70">
        <v>6</v>
      </c>
      <c r="G113" s="67"/>
      <c r="H113" s="71"/>
      <c r="I113" s="72"/>
      <c r="J113" s="72"/>
      <c r="K113" s="34" t="s">
        <v>65</v>
      </c>
      <c r="L113" s="79">
        <v>113</v>
      </c>
      <c r="M113" s="79"/>
      <c r="N113" s="74"/>
      <c r="O113" s="81" t="s">
        <v>321</v>
      </c>
      <c r="P113" s="83">
        <v>43509.59392361111</v>
      </c>
      <c r="Q113" s="81" t="s">
        <v>344</v>
      </c>
      <c r="R113" s="85" t="s">
        <v>347</v>
      </c>
      <c r="S113" s="81" t="s">
        <v>356</v>
      </c>
      <c r="T113" s="81" t="s">
        <v>363</v>
      </c>
      <c r="U113" s="85" t="s">
        <v>385</v>
      </c>
      <c r="V113" s="85" t="s">
        <v>385</v>
      </c>
      <c r="W113" s="83">
        <v>43509.59392361111</v>
      </c>
      <c r="X113" s="85" t="s">
        <v>520</v>
      </c>
      <c r="Y113" s="81"/>
      <c r="Z113" s="81"/>
      <c r="AA113" s="87" t="s">
        <v>593</v>
      </c>
      <c r="AB113" s="81"/>
      <c r="AC113" s="81" t="b">
        <v>0</v>
      </c>
      <c r="AD113" s="81">
        <v>0</v>
      </c>
      <c r="AE113" s="87" t="s">
        <v>594</v>
      </c>
      <c r="AF113" s="81" t="b">
        <v>0</v>
      </c>
      <c r="AG113" s="81" t="s">
        <v>598</v>
      </c>
      <c r="AH113" s="81"/>
      <c r="AI113" s="87" t="s">
        <v>594</v>
      </c>
      <c r="AJ113" s="81" t="b">
        <v>0</v>
      </c>
      <c r="AK113" s="81">
        <v>0</v>
      </c>
      <c r="AL113" s="87" t="s">
        <v>594</v>
      </c>
      <c r="AM113" s="81" t="s">
        <v>607</v>
      </c>
      <c r="AN113" s="81" t="b">
        <v>0</v>
      </c>
      <c r="AO113" s="87" t="s">
        <v>593</v>
      </c>
      <c r="AP113" s="81" t="s">
        <v>213</v>
      </c>
      <c r="AQ113" s="81">
        <v>0</v>
      </c>
      <c r="AR113" s="81">
        <v>0</v>
      </c>
      <c r="AS113" s="81"/>
      <c r="AT113" s="81"/>
      <c r="AU113" s="81"/>
      <c r="AV113" s="81"/>
      <c r="AW113" s="81"/>
      <c r="AX113" s="81"/>
      <c r="AY113" s="81"/>
      <c r="AZ113" s="81"/>
      <c r="BA113">
        <v>2</v>
      </c>
      <c r="BB113" s="80" t="str">
        <f>REPLACE(INDEX(GroupVertices[Group],MATCH(Edges[[#This Row],[Vertex 1]],GroupVertices[Vertex],0)),1,1,"")</f>
        <v>2</v>
      </c>
      <c r="BC113" s="80" t="str">
        <f>REPLACE(INDEX(GroupVertices[Group],MATCH(Edges[[#This Row],[Vertex 2]],GroupVertices[Vertex],0)),1,1,"")</f>
        <v>3</v>
      </c>
      <c r="BD113" s="48">
        <v>0</v>
      </c>
      <c r="BE113" s="49">
        <v>0</v>
      </c>
      <c r="BF113" s="48">
        <v>1</v>
      </c>
      <c r="BG113" s="49">
        <v>3.8461538461538463</v>
      </c>
      <c r="BH113" s="48">
        <v>0</v>
      </c>
      <c r="BI113" s="49">
        <v>0</v>
      </c>
      <c r="BJ113" s="48">
        <v>25</v>
      </c>
      <c r="BK113" s="49">
        <v>96.15384615384616</v>
      </c>
      <c r="BL113" s="48">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hyperlinks>
    <hyperlink ref="R3" r:id="rId1" display="https://surveys.phe.org.uk/TakeSurvey.aspx?SurveyID=9lKJ5585H"/>
    <hyperlink ref="R4" r:id="rId2" display="https://surveys.phe.org.uk/TakeSurvey.aspx?SurveyID=9lKJ5585H"/>
    <hyperlink ref="R8" r:id="rId3" display="https://surveys.phe.org.uk/TakeSurvey.aspx?SurveyID=mlKJ5l35H"/>
    <hyperlink ref="R19" r:id="rId4" display="https://surveys.phe.org.uk/TakeSurvey.aspx?SurveyID=9lKJ5585H"/>
    <hyperlink ref="R24" r:id="rId5" display="https://surveys.phe.org.uk/TakeSurvey.aspx?SurveyID=9lKJ5585H"/>
    <hyperlink ref="R32" r:id="rId6" display="http://resistenciaantibioticos.es/es/noticias/el-ecdc-lanza-una-encuesta-para-evaluar-el-conocimiento-de-los-profesionales-sanitarios"/>
    <hyperlink ref="R35" r:id="rId7" display="https://ecdc.europa.eu/en/news-events/new-europe-wide-survey-healthcare-workers-perceptions-about-antibiotic-use-and"/>
    <hyperlink ref="R38" r:id="rId8" display="https://goo.gl/tzKE9G"/>
    <hyperlink ref="R47" r:id="rId9" display="https://antibiotic.ecdc.europa.eu/en/news-events/new-europe-wide-survey-healthcare-workers-perceptions-about-antibiotic-use-and"/>
    <hyperlink ref="R54" r:id="rId10" display="https://surveys.phe.org.uk/TakeSurvey.aspx?SurveyID=9lKJ5585H"/>
    <hyperlink ref="R55" r:id="rId11" display="https://surveys.phe.org.uk/TakeSurvey.aspx?SurveyID=92KJ496KH"/>
    <hyperlink ref="R62" r:id="rId12" display="https://surveys.phe.org.uk/TakeSurvey.aspx?SurveyID=9lKJ5585H"/>
    <hyperlink ref="R63" r:id="rId13" display="https://surveys.phe.org.uk/TakeSurvey.aspx?SurveyID=9lKJ5585H"/>
    <hyperlink ref="R64" r:id="rId14" display="http://ecdc.europa.eu/en/news-events/survey-healthcare-workers-knowledge-and-attitudes-about-antibiotics-and-antibiotic?fbclid=IwAR1Iym_uZM1nBPGrL5hK8jTtnhDO1EgukaizihoHmJ8eALwWCiPXkbQwynQ"/>
    <hyperlink ref="R72" r:id="rId15" display="https://surveys.phe.org.uk/TakeSurvey.aspx?SurveyID=9lKJ5585H"/>
    <hyperlink ref="R73" r:id="rId16" display="https://surveys.phe.org.uk/TakeSurvey.aspx?SurveyID=9lKJ5585H"/>
    <hyperlink ref="R76" r:id="rId17" display="https://surveys.phe.org.uk/TakeSurvey.aspx?SurveyID=98KJ4nl3H"/>
    <hyperlink ref="R79" r:id="rId18" display="https://surveys.phe.org.uk/TakeSurvey.aspx?SurveyID=9lKJ5585H"/>
    <hyperlink ref="R107" r:id="rId19" display="https://surveys.phe.org.uk/TakeSurvey.aspx?SurveyID=9lKJ5585H"/>
    <hyperlink ref="R109" r:id="rId20" display="https://ecdc.europa.eu/en/news-events/new-europe-wide-survey-healthcare-workers-perceptions-about-antibiotic-use-and"/>
    <hyperlink ref="R110" r:id="rId21" display="https://surveys.phe.org.uk/TakeSurvey.aspx?SurveyID=9lKJ5585H"/>
    <hyperlink ref="R111" r:id="rId22" display="https://surveys.phe.org.uk/TakeSurvey.aspx?SurveyID=9lKJ5585H"/>
    <hyperlink ref="R112" r:id="rId23" display="https://surveys.phe.org.uk/TakeSurvey.aspx?SurveyID=9lKJ5585H"/>
    <hyperlink ref="R113" r:id="rId24" display="https://surveys.phe.org.uk/TakeSurvey.aspx?SurveyID=9lKJ5585H"/>
    <hyperlink ref="U8" r:id="rId25" display="https://pbs.twimg.com/media/DyK-mmbXQAUS0Yx.jpg"/>
    <hyperlink ref="U19" r:id="rId26" display="https://pbs.twimg.com/media/DyjzxZ8X0AEPicS.jpg"/>
    <hyperlink ref="U32" r:id="rId27" display="https://pbs.twimg.com/media/DyAYVrWWsAAkxa5.jpg"/>
    <hyperlink ref="U38" r:id="rId28" display="https://pbs.twimg.com/media/DytwaQSWwAAVSlO.jpg"/>
    <hyperlink ref="U47" r:id="rId29" display="https://pbs.twimg.com/media/DyK4XZ8W0AEpr4N.jpg"/>
    <hyperlink ref="U54" r:id="rId30" display="https://pbs.twimg.com/media/DytdverWkAEDVba.jpg"/>
    <hyperlink ref="U55" r:id="rId31" display="https://pbs.twimg.com/media/DytfMf-WoAAJg9w.jpg"/>
    <hyperlink ref="U76" r:id="rId32" display="https://pbs.twimg.com/media/DyPUDcaW0AEL98s.jpg"/>
    <hyperlink ref="U110" r:id="rId33" display="https://pbs.twimg.com/media/DzC0UJSWwAAiYQ2.jpg"/>
    <hyperlink ref="U111" r:id="rId34" display="https://pbs.twimg.com/media/DzSqSwFWoAACOJa.jpg"/>
    <hyperlink ref="U112" r:id="rId35" display="https://pbs.twimg.com/media/DzC0UJSWwAAiYQ2.jpg"/>
    <hyperlink ref="U113" r:id="rId36" display="https://pbs.twimg.com/media/DzSqSwFWoAACOJa.jpg"/>
    <hyperlink ref="V3" r:id="rId37" display="http://pbs.twimg.com/profile_images/955789856373923840/Q5KYYRXS_normal.jpg"/>
    <hyperlink ref="V4" r:id="rId38" display="http://pbs.twimg.com/profile_images/955789856373923840/Q5KYYRXS_normal.jpg"/>
    <hyperlink ref="V5" r:id="rId39" display="http://pbs.twimg.com/profile_images/1067798233936728064/QZ5tsBCr_normal.jpg"/>
    <hyperlink ref="V6" r:id="rId40" display="http://pbs.twimg.com/profile_images/1067798233936728064/QZ5tsBCr_normal.jpg"/>
    <hyperlink ref="V7" r:id="rId41" display="http://pbs.twimg.com/profile_images/1067798233936728064/QZ5tsBCr_normal.jpg"/>
    <hyperlink ref="V8" r:id="rId42" display="https://pbs.twimg.com/media/DyK-mmbXQAUS0Yx.jpg"/>
    <hyperlink ref="V9" r:id="rId43" display="http://pbs.twimg.com/profile_images/1123529693/photo_square_normal.jpg"/>
    <hyperlink ref="V10" r:id="rId44" display="http://pbs.twimg.com/profile_images/1004117359567736832/0OeiUR6b_normal.jpg"/>
    <hyperlink ref="V11" r:id="rId45" display="http://pbs.twimg.com/profile_images/1004117359567736832/0OeiUR6b_normal.jpg"/>
    <hyperlink ref="V12" r:id="rId46" display="http://pbs.twimg.com/profile_images/1070061742858887169/5j7rrVXb_normal.jpg"/>
    <hyperlink ref="V13" r:id="rId47" display="http://pbs.twimg.com/profile_images/1070061742858887169/5j7rrVXb_normal.jpg"/>
    <hyperlink ref="V14" r:id="rId48" display="http://pbs.twimg.com/profile_images/745172322743554048/FmguyCzG_normal.jpg"/>
    <hyperlink ref="V15" r:id="rId49" display="http://pbs.twimg.com/profile_images/745172322743554048/FmguyCzG_normal.jpg"/>
    <hyperlink ref="V16" r:id="rId50" display="http://pbs.twimg.com/profile_images/933098531199397888/9PB9pf3w_normal.jpg"/>
    <hyperlink ref="V17" r:id="rId51" display="http://pbs.twimg.com/profile_images/933098531199397888/9PB9pf3w_normal.jpg"/>
    <hyperlink ref="V18" r:id="rId52" display="http://pbs.twimg.com/profile_images/906094213040832512/1LSDrYvv_normal.jpg"/>
    <hyperlink ref="V19" r:id="rId53" display="https://pbs.twimg.com/media/DyjzxZ8X0AEPicS.jpg"/>
    <hyperlink ref="V20" r:id="rId54" display="http://pbs.twimg.com/profile_images/1093783166412713984/Dx1vU81V_normal.jpg"/>
    <hyperlink ref="V21" r:id="rId55" display="http://pbs.twimg.com/profile_images/1062613879400816640/YjXFgjMS_normal.jpg"/>
    <hyperlink ref="V22" r:id="rId56" display="http://pbs.twimg.com/profile_images/1062613879400816640/YjXFgjMS_normal.jpg"/>
    <hyperlink ref="V23" r:id="rId57" display="http://pbs.twimg.com/profile_images/1062613879400816640/YjXFgjMS_normal.jpg"/>
    <hyperlink ref="V24" r:id="rId58" display="http://pbs.twimg.com/profile_images/1498074429/Logo_EJD_Quadrat_normal.png"/>
    <hyperlink ref="V25" r:id="rId59" display="http://pbs.twimg.com/profile_images/1055842251321040896/YyrIC2jp_normal.jpg"/>
    <hyperlink ref="V26" r:id="rId60" display="http://pbs.twimg.com/profile_images/1055842251321040896/YyrIC2jp_normal.jpg"/>
    <hyperlink ref="V27" r:id="rId61" display="http://pbs.twimg.com/profile_images/1055842251321040896/YyrIC2jp_normal.jpg"/>
    <hyperlink ref="V28" r:id="rId62" display="http://pbs.twimg.com/profile_images/916326769451524096/UiIc1lnf_normal.png"/>
    <hyperlink ref="V29" r:id="rId63" display="http://pbs.twimg.com/profile_images/916326769451524096/UiIc1lnf_normal.png"/>
    <hyperlink ref="V30" r:id="rId64" display="http://pbs.twimg.com/profile_images/687010866869436416/kRaac7XB_normal.jpg"/>
    <hyperlink ref="V31" r:id="rId65" display="http://pbs.twimg.com/profile_images/687010866869436416/kRaac7XB_normal.jpg"/>
    <hyperlink ref="V32" r:id="rId66" display="https://pbs.twimg.com/media/DyAYVrWWsAAkxa5.jpg"/>
    <hyperlink ref="V33" r:id="rId67" display="http://pbs.twimg.com/profile_images/1012612239696818176/GWMET8w8_normal.jpg"/>
    <hyperlink ref="V34" r:id="rId68" display="http://pbs.twimg.com/profile_images/1012612239696818176/GWMET8w8_normal.jpg"/>
    <hyperlink ref="V35" r:id="rId69" display="http://pbs.twimg.com/profile_images/378800000300217090/9b25d5f581a95fff46afd4d8d0d0aad0_normal.jpeg"/>
    <hyperlink ref="V36" r:id="rId70" display="http://pbs.twimg.com/profile_images/986869666202161152/-naQ2T3D_normal.jpg"/>
    <hyperlink ref="V37" r:id="rId71" display="http://pbs.twimg.com/profile_images/986869666202161152/-naQ2T3D_normal.jpg"/>
    <hyperlink ref="V38" r:id="rId72" display="https://pbs.twimg.com/media/DytwaQSWwAAVSlO.jpg"/>
    <hyperlink ref="V39" r:id="rId73" display="http://pbs.twimg.com/profile_images/1006534264844931072/aZ97OX4q_normal.jpg"/>
    <hyperlink ref="V40" r:id="rId74" display="http://pbs.twimg.com/profile_images/1006534264844931072/aZ97OX4q_normal.jpg"/>
    <hyperlink ref="V41" r:id="rId75" display="http://pbs.twimg.com/profile_images/1075211131457822720/rOowMzg7_normal.jpg"/>
    <hyperlink ref="V42" r:id="rId76" display="http://pbs.twimg.com/profile_images/1075211131457822720/rOowMzg7_normal.jpg"/>
    <hyperlink ref="V43" r:id="rId77" display="http://pbs.twimg.com/profile_images/552963711594278912/uNuG52R0_normal.jpeg"/>
    <hyperlink ref="V44" r:id="rId78" display="http://pbs.twimg.com/profile_images/552963711594278912/uNuG52R0_normal.jpeg"/>
    <hyperlink ref="V45" r:id="rId79" display="http://pbs.twimg.com/profile_images/578846095901634560/n3nmRBjM_normal.jpeg"/>
    <hyperlink ref="V46" r:id="rId80" display="http://pbs.twimg.com/profile_images/578846095901634560/n3nmRBjM_normal.jpeg"/>
    <hyperlink ref="V47" r:id="rId81" display="https://pbs.twimg.com/media/DyK4XZ8W0AEpr4N.jpg"/>
    <hyperlink ref="V48" r:id="rId82" display="http://pbs.twimg.com/profile_images/992160761534349312/cXCcgphU_normal.jpg"/>
    <hyperlink ref="V49" r:id="rId83" display="http://pbs.twimg.com/profile_images/992160761534349312/cXCcgphU_normal.jpg"/>
    <hyperlink ref="V50" r:id="rId84" display="http://pbs.twimg.com/profile_images/939083750113271808/Sc6rYOMJ_normal.jpg"/>
    <hyperlink ref="V51" r:id="rId85" display="http://pbs.twimg.com/profile_images/939083750113271808/Sc6rYOMJ_normal.jpg"/>
    <hyperlink ref="V52" r:id="rId86" display="http://pbs.twimg.com/profile_images/1092849905255759872/4ivXn6dO_normal.jpg"/>
    <hyperlink ref="V53" r:id="rId87" display="http://pbs.twimg.com/profile_images/1092849905255759872/4ivXn6dO_normal.jpg"/>
    <hyperlink ref="V54" r:id="rId88" display="https://pbs.twimg.com/media/DytdverWkAEDVba.jpg"/>
    <hyperlink ref="V55" r:id="rId89" display="https://pbs.twimg.com/media/DytfMf-WoAAJg9w.jpg"/>
    <hyperlink ref="V56" r:id="rId90" display="http://pbs.twimg.com/profile_images/573251046711156737/mWClrvhe_normal.jpeg"/>
    <hyperlink ref="V57" r:id="rId91" display="http://pbs.twimg.com/profile_images/573251046711156737/mWClrvhe_normal.jpeg"/>
    <hyperlink ref="V58" r:id="rId92" display="http://pbs.twimg.com/profile_images/809078162260979712/1rDMvMns_normal.jpg"/>
    <hyperlink ref="V59" r:id="rId93" display="http://pbs.twimg.com/profile_images/809078162260979712/1rDMvMns_normal.jpg"/>
    <hyperlink ref="V60" r:id="rId94" display="http://pbs.twimg.com/profile_images/500431298234548224/vWjjErVz_normal.jpeg"/>
    <hyperlink ref="V61" r:id="rId95" display="http://pbs.twimg.com/profile_images/500431298234548224/vWjjErVz_normal.jpeg"/>
    <hyperlink ref="V62" r:id="rId96" display="http://pbs.twimg.com/profile_images/995965278214336512/3TUjlmGY_normal.jpg"/>
    <hyperlink ref="V63" r:id="rId97" display="http://pbs.twimg.com/profile_images/995965278214336512/3TUjlmGY_normal.jpg"/>
    <hyperlink ref="V64" r:id="rId98" display="http://pbs.twimg.com/profile_images/927186340176973824/IZVdhZy-_normal.jpg"/>
    <hyperlink ref="V65" r:id="rId99" display="http://pbs.twimg.com/profile_images/1080756204123680768/7QHknRnv_normal.jpg"/>
    <hyperlink ref="V66" r:id="rId100" display="http://pbs.twimg.com/profile_images/1080756204123680768/7QHknRnv_normal.jpg"/>
    <hyperlink ref="V67" r:id="rId101" display="http://pbs.twimg.com/profile_images/863056674004754458/5AZrCdBu_normal.jpg"/>
    <hyperlink ref="V68" r:id="rId102" display="http://pbs.twimg.com/profile_images/863056674004754458/5AZrCdBu_normal.jpg"/>
    <hyperlink ref="V69" r:id="rId103" display="http://pbs.twimg.com/profile_images/1013898069073686528/1xYgRHvO_normal.jpg"/>
    <hyperlink ref="V70" r:id="rId104" display="http://pbs.twimg.com/profile_images/1013898069073686528/1xYgRHvO_normal.jpg"/>
    <hyperlink ref="V71" r:id="rId105" display="http://pbs.twimg.com/profile_images/1013898069073686528/1xYgRHvO_normal.jpg"/>
    <hyperlink ref="V72" r:id="rId106" display="http://pbs.twimg.com/profile_images/1054630628229033984/IzHWqF-M_normal.jpg"/>
    <hyperlink ref="V73" r:id="rId107" display="http://pbs.twimg.com/profile_images/1054630628229033984/IzHWqF-M_normal.jpg"/>
    <hyperlink ref="V74" r:id="rId108" display="http://pbs.twimg.com/profile_images/826448877318438912/nFgRXa6I_normal.jpg"/>
    <hyperlink ref="V75" r:id="rId109" display="http://pbs.twimg.com/profile_images/826448877318438912/nFgRXa6I_normal.jpg"/>
    <hyperlink ref="V76" r:id="rId110" display="https://pbs.twimg.com/media/DyPUDcaW0AEL98s.jpg"/>
    <hyperlink ref="V77" r:id="rId111" display="http://pbs.twimg.com/profile_images/3238648041/4980cb49f67a6be615c6b3049069697b_normal.jpeg"/>
    <hyperlink ref="V78" r:id="rId112" display="http://pbs.twimg.com/profile_images/3238648041/4980cb49f67a6be615c6b3049069697b_normal.jpeg"/>
    <hyperlink ref="V79" r:id="rId113" display="http://pbs.twimg.com/profile_images/1095257070390124544/FN1rrKFJ_normal.jpg"/>
    <hyperlink ref="V80" r:id="rId114" display="http://pbs.twimg.com/profile_images/972089329362358272/lEWnlc4Z_normal.jpg"/>
    <hyperlink ref="V81" r:id="rId115" display="http://pbs.twimg.com/profile_images/972089329362358272/lEWnlc4Z_normal.jpg"/>
    <hyperlink ref="V82" r:id="rId116" display="http://pbs.twimg.com/profile_images/972089329362358272/lEWnlc4Z_normal.jpg"/>
    <hyperlink ref="V83" r:id="rId117" display="http://pbs.twimg.com/profile_images/804166234732433408/nNxM9Ux5_normal.jpg"/>
    <hyperlink ref="V84" r:id="rId118" display="http://pbs.twimg.com/profile_images/768089469383741440/xdZK8VVj_normal.jpg"/>
    <hyperlink ref="V85" r:id="rId119" display="http://pbs.twimg.com/profile_images/997046282148634624/CrRba8Xs_normal.jpg"/>
    <hyperlink ref="V86" r:id="rId120" display="http://pbs.twimg.com/profile_images/997046282148634624/CrRba8Xs_normal.jpg"/>
    <hyperlink ref="V87" r:id="rId121" display="http://pbs.twimg.com/profile_images/997046282148634624/CrRba8Xs_normal.jpg"/>
    <hyperlink ref="V88" r:id="rId122" display="http://pbs.twimg.com/profile_images/1059894897233313795/JYPFEhiU_normal.jpg"/>
    <hyperlink ref="V89" r:id="rId123" display="http://pbs.twimg.com/profile_images/865109826178662401/EXDqBxc3_normal.jpg"/>
    <hyperlink ref="V90" r:id="rId124" display="http://pbs.twimg.com/profile_images/942336120247013376/2I0Z4g_D_normal.jpg"/>
    <hyperlink ref="V91" r:id="rId125" display="http://pbs.twimg.com/profile_images/755664514755026944/xGps7-uf_normal.jpg"/>
    <hyperlink ref="V92" r:id="rId126" display="http://pbs.twimg.com/profile_images/649893889252454400/LB978yHt_normal.jpg"/>
    <hyperlink ref="V93" r:id="rId127" display="http://pbs.twimg.com/profile_images/942345202634756097/gXfekkT2_normal.jpg"/>
    <hyperlink ref="V94" r:id="rId128" display="http://pbs.twimg.com/profile_images/942335280899612673/dvREEoAH_normal.jpg"/>
    <hyperlink ref="V95" r:id="rId129" display="http://pbs.twimg.com/profile_images/1000274530957451264/iE6JIg4F_normal.jpg"/>
    <hyperlink ref="V96" r:id="rId130" display="http://pbs.twimg.com/profile_images/907156627391950848/Hy8TrHwG_normal.jpg"/>
    <hyperlink ref="V97" r:id="rId131" display="http://pbs.twimg.com/profile_images/936272968677756928/yUIZ1LRO_normal.jpg"/>
    <hyperlink ref="V98" r:id="rId132" display="http://pbs.twimg.com/profile_images/898480893974765568/Y88rpdbJ_normal.jpg"/>
    <hyperlink ref="V99" r:id="rId133" display="http://pbs.twimg.com/profile_images/755671281392115712/JDLKF-Lc_normal.jpg"/>
    <hyperlink ref="V100" r:id="rId134" display="http://pbs.twimg.com/profile_images/942339022432755712/8_OFAEof_normal.jpg"/>
    <hyperlink ref="V101" r:id="rId135" display="http://pbs.twimg.com/profile_images/1000293281660579840/6C1zHAjl_normal.jpg"/>
    <hyperlink ref="V102" r:id="rId136" display="http://pbs.twimg.com/profile_images/942338020648374273/U5MhpFP__normal.jpg"/>
    <hyperlink ref="V103" r:id="rId137" display="http://pbs.twimg.com/profile_images/694434890096472064/YANrWg-4_normal.png"/>
    <hyperlink ref="V104" r:id="rId138" display="http://pbs.twimg.com/profile_images/750616340520640512/3QfHQpWF_normal.jpg"/>
    <hyperlink ref="V105" r:id="rId139" display="http://pbs.twimg.com/profile_images/976198479046479873/vTbZ8ZlY_normal.jpg"/>
    <hyperlink ref="V106" r:id="rId140" display="http://pbs.twimg.com/profile_images/1000273695787581440/aMvT8V72_normal.jpg"/>
    <hyperlink ref="V107" r:id="rId141" display="http://pbs.twimg.com/profile_images/987260359642877952/pqF5Mca7_normal.jpg"/>
    <hyperlink ref="V108" r:id="rId142" display="http://pbs.twimg.com/profile_images/976199382738579456/PxQhEEYP_normal.jpg"/>
    <hyperlink ref="V109" r:id="rId143" display="http://pbs.twimg.com/profile_images/791269606996443136/9oft8kxO_normal.jpg"/>
    <hyperlink ref="V110" r:id="rId144" display="https://pbs.twimg.com/media/DzC0UJSWwAAiYQ2.jpg"/>
    <hyperlink ref="V111" r:id="rId145" display="https://pbs.twimg.com/media/DzSqSwFWoAACOJa.jpg"/>
    <hyperlink ref="V112" r:id="rId146" display="https://pbs.twimg.com/media/DzC0UJSWwAAiYQ2.jpg"/>
    <hyperlink ref="V113" r:id="rId147" display="https://pbs.twimg.com/media/DzSqSwFWoAACOJa.jpg"/>
    <hyperlink ref="X3" r:id="rId148" display="https://twitter.com/mariajoaocsl/status/1092142334492528642"/>
    <hyperlink ref="X4" r:id="rId149" display="https://twitter.com/mariajoaocsl/status/1092142334492528642"/>
    <hyperlink ref="X5" r:id="rId150" display="https://twitter.com/abeatriznunes/status/1092186217129627649"/>
    <hyperlink ref="X6" r:id="rId151" display="https://twitter.com/abeatriznunes/status/1092186217129627649"/>
    <hyperlink ref="X7" r:id="rId152" display="https://twitter.com/abeatriznunes/status/1092186217129627649"/>
    <hyperlink ref="X8" r:id="rId153" display="https://twitter.com/drdianeashiru/status/1090643714060505094"/>
    <hyperlink ref="X9" r:id="rId154" display="https://twitter.com/elizabethpisani/status/1092201799354904576"/>
    <hyperlink ref="X10" r:id="rId155" display="https://twitter.com/xuerebd/status/1092271420367949825"/>
    <hyperlink ref="X11" r:id="rId156" display="https://twitter.com/xuerebd/status/1092271420367949825"/>
    <hyperlink ref="X12" r:id="rId157" display="https://twitter.com/juderobinson5/status/1092317963972169728"/>
    <hyperlink ref="X13" r:id="rId158" display="https://twitter.com/juderobinson5/status/1092317963972169728"/>
    <hyperlink ref="X14" r:id="rId159" display="https://twitter.com/traceytraceyrad/status/1092324785734979585"/>
    <hyperlink ref="X15" r:id="rId160" display="https://twitter.com/traceytraceyrad/status/1092324785734979585"/>
    <hyperlink ref="X16" r:id="rId161" display="https://twitter.com/jonotter/status/1092369675730731008"/>
    <hyperlink ref="X17" r:id="rId162" display="https://twitter.com/jonotter/status/1092369675730731008"/>
    <hyperlink ref="X18" r:id="rId163" display="https://twitter.com/lancsipc/status/1092424397216980992"/>
    <hyperlink ref="X19" r:id="rId164" display="https://twitter.com/nicecomms/status/1092422525424988164"/>
    <hyperlink ref="X20" r:id="rId165" display="https://twitter.com/dence10/status/1092426613604667392"/>
    <hyperlink ref="X21" r:id="rId166" display="https://twitter.com/drkittymohan/status/1092558837624778755"/>
    <hyperlink ref="X22" r:id="rId167" display="https://twitter.com/drkittymohan/status/1092558837624778755"/>
    <hyperlink ref="X23" r:id="rId168" display="https://twitter.com/drkittymohan/status/1092558837624778755"/>
    <hyperlink ref="X24" r:id="rId169" display="https://twitter.com/ejdpwg/status/1092542099797524482"/>
    <hyperlink ref="X25" r:id="rId170" display="https://twitter.com/saralaunio/status/1092654995244232704"/>
    <hyperlink ref="X26" r:id="rId171" display="https://twitter.com/saralaunio/status/1092654995244232704"/>
    <hyperlink ref="X27" r:id="rId172" display="https://twitter.com/saralaunio/status/1092654995244232704"/>
    <hyperlink ref="X28" r:id="rId173" display="https://twitter.com/siseurope/status/1092685140277542912"/>
    <hyperlink ref="X29" r:id="rId174" display="https://twitter.com/siseurope/status/1092685140277542912"/>
    <hyperlink ref="X30" r:id="rId175" display="https://twitter.com/kemrasa/status/1092692142156402688"/>
    <hyperlink ref="X31" r:id="rId176" display="https://twitter.com/kemrasa/status/1092692142156402688"/>
    <hyperlink ref="X32" r:id="rId177" display="https://twitter.com/prangob/status/1089899224131690496"/>
    <hyperlink ref="X33" r:id="rId178" display="https://twitter.com/ccarmen07/status/1092872329141587968"/>
    <hyperlink ref="X34" r:id="rId179" display="https://twitter.com/ccarmen07/status/1092872329141587968"/>
    <hyperlink ref="X35" r:id="rId180" display="https://twitter.com/biociencia2013/status/1092886943879311360"/>
    <hyperlink ref="X36" r:id="rId181" display="https://twitter.com/lns_lux/status/1093083003545374720"/>
    <hyperlink ref="X37" r:id="rId182" display="https://twitter.com/lns_lux/status/1093083003545374720"/>
    <hyperlink ref="X38" r:id="rId183" display="https://twitter.com/wgkwvl/status/1093090932831014912"/>
    <hyperlink ref="X39" r:id="rId184" display="https://twitter.com/parasitophilia/status/1093164501552238594"/>
    <hyperlink ref="X40" r:id="rId185" display="https://twitter.com/parasitophilia/status/1093164501552238594"/>
    <hyperlink ref="X41" r:id="rId186" display="https://twitter.com/pedrogarralagaa/status/1093174608369455104"/>
    <hyperlink ref="X42" r:id="rId187" display="https://twitter.com/pedrogarralagaa/status/1093174608369455104"/>
    <hyperlink ref="X43" r:id="rId188" display="https://twitter.com/cdifffoundation/status/1093175555850158080"/>
    <hyperlink ref="X44" r:id="rId189" display="https://twitter.com/cdifffoundation/status/1093175555850158080"/>
    <hyperlink ref="X45" r:id="rId190" display="https://twitter.com/fnadepa/status/1093193843766247429"/>
    <hyperlink ref="X46" r:id="rId191" display="https://twitter.com/fnadepa/status/1093193843766247429"/>
    <hyperlink ref="X47" r:id="rId192" display="https://twitter.com/abxadjuvant/status/1090638463974682625"/>
    <hyperlink ref="X48" r:id="rId193" display="https://twitter.com/lianamoraitou/status/1093226488806166528"/>
    <hyperlink ref="X49" r:id="rId194" display="https://twitter.com/lianamoraitou/status/1093226488806166528"/>
    <hyperlink ref="X50" r:id="rId195" display="https://twitter.com/spmcontroler/status/1093398300932362242"/>
    <hyperlink ref="X51" r:id="rId196" display="https://twitter.com/spmcontroler/status/1093398300932362242"/>
    <hyperlink ref="X52" r:id="rId197" display="https://twitter.com/medmalinf/status/1092849640364560386"/>
    <hyperlink ref="X53" r:id="rId198" display="https://twitter.com/medmalinf/status/1092849640364560386"/>
    <hyperlink ref="X54" r:id="rId199" display="https://twitter.com/medmalinf/status/1093070473397784576"/>
    <hyperlink ref="X55" r:id="rId200" display="https://twitter.com/medmalinf/status/1093072071641518080"/>
    <hyperlink ref="X56" r:id="rId201" display="https://twitter.com/cynodegmi/status/1093421081917079552"/>
    <hyperlink ref="X57" r:id="rId202" display="https://twitter.com/cynodegmi/status/1093421081917079552"/>
    <hyperlink ref="X58" r:id="rId203" display="https://twitter.com/smhopkins/status/1093566526362472449"/>
    <hyperlink ref="X59" r:id="rId204" display="https://twitter.com/smhopkins/status/1093566526362472449"/>
    <hyperlink ref="X60" r:id="rId205" display="https://twitter.com/naimiroayusti/status/1093698011824340994"/>
    <hyperlink ref="X61" r:id="rId206" display="https://twitter.com/naimiroayusti/status/1093698011824340994"/>
    <hyperlink ref="X62" r:id="rId207" display="https://twitter.com/newcastlehosps/status/1093884009334165504"/>
    <hyperlink ref="X63" r:id="rId208" display="https://twitter.com/newcastlehosps/status/1093884009334165504"/>
    <hyperlink ref="X64" r:id="rId209" display="https://twitter.com/bahvs/status/1093884323969843201"/>
    <hyperlink ref="X65" r:id="rId210" display="https://twitter.com/euphaidc/status/1093923350353723394"/>
    <hyperlink ref="X66" r:id="rId211" display="https://twitter.com/euphaidc/status/1093923350353723394"/>
    <hyperlink ref="X67" r:id="rId212" display="https://twitter.com/kgapo/status/1094529289595338757"/>
    <hyperlink ref="X68" r:id="rId213" display="https://twitter.com/kgapo/status/1094529289595338757"/>
    <hyperlink ref="X69" r:id="rId214" display="https://twitter.com/marksundlpc/status/1094732940976799746"/>
    <hyperlink ref="X70" r:id="rId215" display="https://twitter.com/marksundlpc/status/1094732940976799746"/>
    <hyperlink ref="X71" r:id="rId216" display="https://twitter.com/marksundlpc/status/1094732940976799746"/>
    <hyperlink ref="X72" r:id="rId217" display="https://twitter.com/targetabx/status/1092350045310107648"/>
    <hyperlink ref="X73" r:id="rId218" display="https://twitter.com/targetabx/status/1094887515562172416"/>
    <hyperlink ref="X74" r:id="rId219" display="https://twitter.com/ewmawound/status/1094916709885116416"/>
    <hyperlink ref="X75" r:id="rId220" display="https://twitter.com/ewmawound/status/1094916709885116416"/>
    <hyperlink ref="X76" r:id="rId221" display="https://twitter.com/cnsj_dentistas/status/1090948831792058368"/>
    <hyperlink ref="X77" r:id="rId222" display="https://twitter.com/cdental4/status/1094926408705626112"/>
    <hyperlink ref="X78" r:id="rId223" display="https://twitter.com/cdental4/status/1094926408705626112"/>
    <hyperlink ref="X79" r:id="rId224" display="https://twitter.com/rachelclairemck/status/1094929122583818240"/>
    <hyperlink ref="X80" r:id="rId225" display="https://twitter.com/ulpuelonsalo/status/1094984031748476928"/>
    <hyperlink ref="X81" r:id="rId226" display="https://twitter.com/ulpuelonsalo/status/1094984031748476928"/>
    <hyperlink ref="X82" r:id="rId227" display="https://twitter.com/ulpuelonsalo/status/1094984031748476928"/>
    <hyperlink ref="X83" r:id="rId228" display="https://twitter.com/alividzaviv/status/1095245656468398080"/>
    <hyperlink ref="X84" r:id="rId229" display="https://twitter.com/drglmarsden/status/1095246099655413760"/>
    <hyperlink ref="X85" r:id="rId230" display="https://twitter.com/cppenorthwest/status/1095305047175561216"/>
    <hyperlink ref="X86" r:id="rId231" display="https://twitter.com/cppenorthwest/status/1095305047175561216"/>
    <hyperlink ref="X87" r:id="rId232" display="https://twitter.com/cppenorthwest/status/1095305047175561216"/>
    <hyperlink ref="X88" r:id="rId233" display="https://twitter.com/uiowaipc/status/1095314700676550656"/>
    <hyperlink ref="X89" r:id="rId234" display="https://twitter.com/neb_antib_news/status/1095316756204343301"/>
    <hyperlink ref="X90" r:id="rId235" display="https://twitter.com/dr_trauma1/status/1095316923938672641"/>
    <hyperlink ref="X91" r:id="rId236" display="https://twitter.com/on_neumologia/status/1095318035894808576"/>
    <hyperlink ref="X92" r:id="rId237" display="https://twitter.com/carga_viral/status/1095318338098679808"/>
    <hyperlink ref="X93" r:id="rId238" display="https://twitter.com/validado/status/1095319475614871553"/>
    <hyperlink ref="X94" r:id="rId239" display="https://twitter.com/dr_reuma/status/1095320931323559938"/>
    <hyperlink ref="X95" r:id="rId240" display="https://twitter.com/healthdevice/status/1095320968652877825"/>
    <hyperlink ref="X96" r:id="rId241" display="https://twitter.com/cardiogalenico/status/1095326931405418496"/>
    <hyperlink ref="X97" r:id="rId242" display="https://twitter.com/on_deporte/status/1095337352535236610"/>
    <hyperlink ref="X98" r:id="rId243" display="https://twitter.com/e_health_/status/1095338110542536705"/>
    <hyperlink ref="X99" r:id="rId244" display="https://twitter.com/on_neurologia/status/1095340488368971780"/>
    <hyperlink ref="X100" r:id="rId245" display="https://twitter.com/noticias_reuma/status/1095341336629133312"/>
    <hyperlink ref="X101" r:id="rId246" display="https://twitter.com/pharmamarket3/status/1095341642876215299"/>
    <hyperlink ref="X102" r:id="rId247" display="https://twitter.com/drreumanews/status/1095342551635296256"/>
    <hyperlink ref="X103" r:id="rId248" display="https://twitter.com/estudioclinico/status/1095343225651355650"/>
    <hyperlink ref="X104" r:id="rId249" display="https://twitter.com/on_alergias/status/1095344556437053440"/>
    <hyperlink ref="X105" r:id="rId250" display="https://twitter.com/biotechit/status/1095346037055582210"/>
    <hyperlink ref="X106" r:id="rId251" display="https://twitter.com/farmamarketing1/status/1095351609184477184"/>
    <hyperlink ref="X107" r:id="rId252" display="https://twitter.com/his_infection/status/1095243611917164544"/>
    <hyperlink ref="X108" r:id="rId253" display="https://twitter.com/eclinicaltrial/status/1095599039540854784"/>
    <hyperlink ref="X109" r:id="rId254" display="https://twitter.com/ecdc_eu/status/1090298027712090112"/>
    <hyperlink ref="X110" r:id="rId255" display="https://twitter.com/cppeengland/status/1094572970289360897"/>
    <hyperlink ref="X111" r:id="rId256" display="https://twitter.com/cppeengland/status/1095687850220236807"/>
    <hyperlink ref="X112" r:id="rId257" display="https://twitter.com/cppeengland/status/1094572970289360897"/>
    <hyperlink ref="X113" r:id="rId258" display="https://twitter.com/cppeengland/status/1095687850220236807"/>
  </hyperlinks>
  <printOptions/>
  <pageMargins left="0.7" right="0.7" top="0.75" bottom="0.75" header="0.3" footer="0.3"/>
  <pageSetup horizontalDpi="600" verticalDpi="600" orientation="portrait" r:id="rId262"/>
  <legacyDrawing r:id="rId260"/>
  <tableParts>
    <tablePart r:id="rId2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CFCC4-AE6A-4AF3-A21D-98664A1149A3}">
  <dimension ref="A1:G397"/>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1422</v>
      </c>
      <c r="B1" s="13" t="s">
        <v>1524</v>
      </c>
      <c r="C1" s="13" t="s">
        <v>1525</v>
      </c>
      <c r="D1" s="13" t="s">
        <v>144</v>
      </c>
      <c r="E1" s="13" t="s">
        <v>1527</v>
      </c>
      <c r="F1" s="13" t="s">
        <v>1528</v>
      </c>
      <c r="G1" s="13" t="s">
        <v>1529</v>
      </c>
    </row>
    <row r="2" spans="1:7" ht="15">
      <c r="A2" s="80" t="s">
        <v>1203</v>
      </c>
      <c r="B2" s="80">
        <v>33</v>
      </c>
      <c r="C2" s="122">
        <v>0.013983050847457627</v>
      </c>
      <c r="D2" s="80" t="s">
        <v>1526</v>
      </c>
      <c r="E2" s="80"/>
      <c r="F2" s="80"/>
      <c r="G2" s="80"/>
    </row>
    <row r="3" spans="1:7" ht="15">
      <c r="A3" s="80" t="s">
        <v>1204</v>
      </c>
      <c r="B3" s="80">
        <v>50</v>
      </c>
      <c r="C3" s="122">
        <v>0.021186440677966104</v>
      </c>
      <c r="D3" s="80" t="s">
        <v>1526</v>
      </c>
      <c r="E3" s="80"/>
      <c r="F3" s="80"/>
      <c r="G3" s="80"/>
    </row>
    <row r="4" spans="1:7" ht="15">
      <c r="A4" s="80" t="s">
        <v>1205</v>
      </c>
      <c r="B4" s="80">
        <v>0</v>
      </c>
      <c r="C4" s="122">
        <v>0</v>
      </c>
      <c r="D4" s="80" t="s">
        <v>1526</v>
      </c>
      <c r="E4" s="80"/>
      <c r="F4" s="80"/>
      <c r="G4" s="80"/>
    </row>
    <row r="5" spans="1:7" ht="15">
      <c r="A5" s="80" t="s">
        <v>1206</v>
      </c>
      <c r="B5" s="80">
        <v>2277</v>
      </c>
      <c r="C5" s="122">
        <v>0.9648305084745763</v>
      </c>
      <c r="D5" s="80" t="s">
        <v>1526</v>
      </c>
      <c r="E5" s="80"/>
      <c r="F5" s="80"/>
      <c r="G5" s="80"/>
    </row>
    <row r="6" spans="1:7" ht="15">
      <c r="A6" s="80" t="s">
        <v>1207</v>
      </c>
      <c r="B6" s="80">
        <v>2360</v>
      </c>
      <c r="C6" s="122">
        <v>1</v>
      </c>
      <c r="D6" s="80" t="s">
        <v>1526</v>
      </c>
      <c r="E6" s="80"/>
      <c r="F6" s="80"/>
      <c r="G6" s="80"/>
    </row>
    <row r="7" spans="1:7" ht="15">
      <c r="A7" s="86" t="s">
        <v>1181</v>
      </c>
      <c r="B7" s="86">
        <v>102</v>
      </c>
      <c r="C7" s="123">
        <v>0.0055475761131257</v>
      </c>
      <c r="D7" s="86" t="s">
        <v>1526</v>
      </c>
      <c r="E7" s="86" t="b">
        <v>0</v>
      </c>
      <c r="F7" s="86" t="b">
        <v>0</v>
      </c>
      <c r="G7" s="86" t="b">
        <v>0</v>
      </c>
    </row>
    <row r="8" spans="1:7" ht="15">
      <c r="A8" s="86" t="s">
        <v>1177</v>
      </c>
      <c r="B8" s="86">
        <v>83</v>
      </c>
      <c r="C8" s="123">
        <v>0.003028645944658496</v>
      </c>
      <c r="D8" s="86" t="s">
        <v>1526</v>
      </c>
      <c r="E8" s="86" t="b">
        <v>0</v>
      </c>
      <c r="F8" s="86" t="b">
        <v>0</v>
      </c>
      <c r="G8" s="86" t="b">
        <v>0</v>
      </c>
    </row>
    <row r="9" spans="1:7" ht="15">
      <c r="A9" s="86" t="s">
        <v>1208</v>
      </c>
      <c r="B9" s="86">
        <v>77</v>
      </c>
      <c r="C9" s="123">
        <v>0.003834906087768865</v>
      </c>
      <c r="D9" s="86" t="s">
        <v>1526</v>
      </c>
      <c r="E9" s="86" t="b">
        <v>0</v>
      </c>
      <c r="F9" s="86" t="b">
        <v>0</v>
      </c>
      <c r="G9" s="86" t="b">
        <v>0</v>
      </c>
    </row>
    <row r="10" spans="1:7" ht="15">
      <c r="A10" s="86" t="s">
        <v>363</v>
      </c>
      <c r="B10" s="86">
        <v>68</v>
      </c>
      <c r="C10" s="123">
        <v>0.0013380258136442725</v>
      </c>
      <c r="D10" s="86" t="s">
        <v>1526</v>
      </c>
      <c r="E10" s="86" t="b">
        <v>0</v>
      </c>
      <c r="F10" s="86" t="b">
        <v>0</v>
      </c>
      <c r="G10" s="86" t="b">
        <v>0</v>
      </c>
    </row>
    <row r="11" spans="1:7" ht="15">
      <c r="A11" s="86" t="s">
        <v>1209</v>
      </c>
      <c r="B11" s="86">
        <v>57</v>
      </c>
      <c r="C11" s="123">
        <v>0.003910942690634724</v>
      </c>
      <c r="D11" s="86" t="s">
        <v>1526</v>
      </c>
      <c r="E11" s="86" t="b">
        <v>0</v>
      </c>
      <c r="F11" s="86" t="b">
        <v>0</v>
      </c>
      <c r="G11" s="86" t="b">
        <v>0</v>
      </c>
    </row>
    <row r="12" spans="1:7" ht="15">
      <c r="A12" s="86" t="s">
        <v>1224</v>
      </c>
      <c r="B12" s="86">
        <v>50</v>
      </c>
      <c r="C12" s="123">
        <v>0.006105523696830729</v>
      </c>
      <c r="D12" s="86" t="s">
        <v>1526</v>
      </c>
      <c r="E12" s="86" t="b">
        <v>0</v>
      </c>
      <c r="F12" s="86" t="b">
        <v>0</v>
      </c>
      <c r="G12" s="86" t="b">
        <v>0</v>
      </c>
    </row>
    <row r="13" spans="1:7" ht="15">
      <c r="A13" s="86" t="s">
        <v>1225</v>
      </c>
      <c r="B13" s="86">
        <v>49</v>
      </c>
      <c r="C13" s="123">
        <v>0.006275661809390299</v>
      </c>
      <c r="D13" s="86" t="s">
        <v>1526</v>
      </c>
      <c r="E13" s="86" t="b">
        <v>0</v>
      </c>
      <c r="F13" s="86" t="b">
        <v>1</v>
      </c>
      <c r="G13" s="86" t="b">
        <v>0</v>
      </c>
    </row>
    <row r="14" spans="1:7" ht="15">
      <c r="A14" s="86" t="s">
        <v>1235</v>
      </c>
      <c r="B14" s="86">
        <v>47</v>
      </c>
      <c r="C14" s="123">
        <v>0.005739192275020885</v>
      </c>
      <c r="D14" s="86" t="s">
        <v>1526</v>
      </c>
      <c r="E14" s="86" t="b">
        <v>0</v>
      </c>
      <c r="F14" s="86" t="b">
        <v>0</v>
      </c>
      <c r="G14" s="86" t="b">
        <v>0</v>
      </c>
    </row>
    <row r="15" spans="1:7" ht="15">
      <c r="A15" s="86" t="s">
        <v>1215</v>
      </c>
      <c r="B15" s="86">
        <v>42</v>
      </c>
      <c r="C15" s="123">
        <v>0.006438754743516813</v>
      </c>
      <c r="D15" s="86" t="s">
        <v>1526</v>
      </c>
      <c r="E15" s="86" t="b">
        <v>0</v>
      </c>
      <c r="F15" s="86" t="b">
        <v>0</v>
      </c>
      <c r="G15" s="86" t="b">
        <v>0</v>
      </c>
    </row>
    <row r="16" spans="1:7" ht="15">
      <c r="A16" s="86" t="s">
        <v>1211</v>
      </c>
      <c r="B16" s="86">
        <v>40</v>
      </c>
      <c r="C16" s="123">
        <v>0.006673381067496641</v>
      </c>
      <c r="D16" s="86" t="s">
        <v>1526</v>
      </c>
      <c r="E16" s="86" t="b">
        <v>0</v>
      </c>
      <c r="F16" s="86" t="b">
        <v>0</v>
      </c>
      <c r="G16" s="86" t="b">
        <v>0</v>
      </c>
    </row>
    <row r="17" spans="1:7" ht="15">
      <c r="A17" s="86" t="s">
        <v>1423</v>
      </c>
      <c r="B17" s="86">
        <v>34</v>
      </c>
      <c r="C17" s="123">
        <v>0.0072047854819021874</v>
      </c>
      <c r="D17" s="86" t="s">
        <v>1526</v>
      </c>
      <c r="E17" s="86" t="b">
        <v>0</v>
      </c>
      <c r="F17" s="86" t="b">
        <v>0</v>
      </c>
      <c r="G17" s="86" t="b">
        <v>0</v>
      </c>
    </row>
    <row r="18" spans="1:7" ht="15">
      <c r="A18" s="86" t="s">
        <v>1424</v>
      </c>
      <c r="B18" s="86">
        <v>33</v>
      </c>
      <c r="C18" s="123">
        <v>0.007266088357602016</v>
      </c>
      <c r="D18" s="86" t="s">
        <v>1526</v>
      </c>
      <c r="E18" s="86" t="b">
        <v>0</v>
      </c>
      <c r="F18" s="86" t="b">
        <v>0</v>
      </c>
      <c r="G18" s="86" t="b">
        <v>0</v>
      </c>
    </row>
    <row r="19" spans="1:7" ht="15">
      <c r="A19" s="86" t="s">
        <v>1425</v>
      </c>
      <c r="B19" s="86">
        <v>33</v>
      </c>
      <c r="C19" s="123">
        <v>0.007266088357602016</v>
      </c>
      <c r="D19" s="86" t="s">
        <v>1526</v>
      </c>
      <c r="E19" s="86" t="b">
        <v>0</v>
      </c>
      <c r="F19" s="86" t="b">
        <v>0</v>
      </c>
      <c r="G19" s="86" t="b">
        <v>0</v>
      </c>
    </row>
    <row r="20" spans="1:7" ht="15">
      <c r="A20" s="86" t="s">
        <v>1426</v>
      </c>
      <c r="B20" s="86">
        <v>31</v>
      </c>
      <c r="C20" s="123">
        <v>0.00736321593542253</v>
      </c>
      <c r="D20" s="86" t="s">
        <v>1526</v>
      </c>
      <c r="E20" s="86" t="b">
        <v>0</v>
      </c>
      <c r="F20" s="86" t="b">
        <v>0</v>
      </c>
      <c r="G20" s="86" t="b">
        <v>0</v>
      </c>
    </row>
    <row r="21" spans="1:7" ht="15">
      <c r="A21" s="86" t="s">
        <v>1214</v>
      </c>
      <c r="B21" s="86">
        <v>30</v>
      </c>
      <c r="C21" s="123">
        <v>0.007972506298433652</v>
      </c>
      <c r="D21" s="86" t="s">
        <v>1526</v>
      </c>
      <c r="E21" s="86" t="b">
        <v>0</v>
      </c>
      <c r="F21" s="86" t="b">
        <v>0</v>
      </c>
      <c r="G21" s="86" t="b">
        <v>0</v>
      </c>
    </row>
    <row r="22" spans="1:7" ht="15">
      <c r="A22" s="86" t="s">
        <v>1427</v>
      </c>
      <c r="B22" s="86">
        <v>26</v>
      </c>
      <c r="C22" s="123">
        <v>0.0074438616321140395</v>
      </c>
      <c r="D22" s="86" t="s">
        <v>1526</v>
      </c>
      <c r="E22" s="86" t="b">
        <v>0</v>
      </c>
      <c r="F22" s="86" t="b">
        <v>0</v>
      </c>
      <c r="G22" s="86" t="b">
        <v>0</v>
      </c>
    </row>
    <row r="23" spans="1:7" ht="15">
      <c r="A23" s="86" t="s">
        <v>1428</v>
      </c>
      <c r="B23" s="86">
        <v>26</v>
      </c>
      <c r="C23" s="123">
        <v>0.0074438616321140395</v>
      </c>
      <c r="D23" s="86" t="s">
        <v>1526</v>
      </c>
      <c r="E23" s="86" t="b">
        <v>0</v>
      </c>
      <c r="F23" s="86" t="b">
        <v>0</v>
      </c>
      <c r="G23" s="86" t="b">
        <v>0</v>
      </c>
    </row>
    <row r="24" spans="1:7" ht="15">
      <c r="A24" s="86" t="s">
        <v>316</v>
      </c>
      <c r="B24" s="86">
        <v>24</v>
      </c>
      <c r="C24" s="123">
        <v>0.007404009477530266</v>
      </c>
      <c r="D24" s="86" t="s">
        <v>1526</v>
      </c>
      <c r="E24" s="86" t="b">
        <v>0</v>
      </c>
      <c r="F24" s="86" t="b">
        <v>0</v>
      </c>
      <c r="G24" s="86" t="b">
        <v>0</v>
      </c>
    </row>
    <row r="25" spans="1:7" ht="15">
      <c r="A25" s="86" t="s">
        <v>1212</v>
      </c>
      <c r="B25" s="86">
        <v>23</v>
      </c>
      <c r="C25" s="123">
        <v>0.00736697672692583</v>
      </c>
      <c r="D25" s="86" t="s">
        <v>1526</v>
      </c>
      <c r="E25" s="86" t="b">
        <v>0</v>
      </c>
      <c r="F25" s="86" t="b">
        <v>0</v>
      </c>
      <c r="G25" s="86" t="b">
        <v>0</v>
      </c>
    </row>
    <row r="26" spans="1:7" ht="15">
      <c r="A26" s="86" t="s">
        <v>1213</v>
      </c>
      <c r="B26" s="86">
        <v>23</v>
      </c>
      <c r="C26" s="123">
        <v>0.00736697672692583</v>
      </c>
      <c r="D26" s="86" t="s">
        <v>1526</v>
      </c>
      <c r="E26" s="86" t="b">
        <v>0</v>
      </c>
      <c r="F26" s="86" t="b">
        <v>0</v>
      </c>
      <c r="G26" s="86" t="b">
        <v>0</v>
      </c>
    </row>
    <row r="27" spans="1:7" ht="15">
      <c r="A27" s="86" t="s">
        <v>1216</v>
      </c>
      <c r="B27" s="86">
        <v>23</v>
      </c>
      <c r="C27" s="123">
        <v>0.00736697672692583</v>
      </c>
      <c r="D27" s="86" t="s">
        <v>1526</v>
      </c>
      <c r="E27" s="86" t="b">
        <v>0</v>
      </c>
      <c r="F27" s="86" t="b">
        <v>0</v>
      </c>
      <c r="G27" s="86" t="b">
        <v>0</v>
      </c>
    </row>
    <row r="28" spans="1:7" ht="15">
      <c r="A28" s="86" t="s">
        <v>318</v>
      </c>
      <c r="B28" s="86">
        <v>21</v>
      </c>
      <c r="C28" s="123">
        <v>0.007256178079896085</v>
      </c>
      <c r="D28" s="86" t="s">
        <v>1526</v>
      </c>
      <c r="E28" s="86" t="b">
        <v>0</v>
      </c>
      <c r="F28" s="86" t="b">
        <v>0</v>
      </c>
      <c r="G28" s="86" t="b">
        <v>0</v>
      </c>
    </row>
    <row r="29" spans="1:7" ht="15">
      <c r="A29" s="86" t="s">
        <v>1219</v>
      </c>
      <c r="B29" s="86">
        <v>19</v>
      </c>
      <c r="C29" s="123">
        <v>0.007092475047372229</v>
      </c>
      <c r="D29" s="86" t="s">
        <v>1526</v>
      </c>
      <c r="E29" s="86" t="b">
        <v>0</v>
      </c>
      <c r="F29" s="86" t="b">
        <v>0</v>
      </c>
      <c r="G29" s="86" t="b">
        <v>0</v>
      </c>
    </row>
    <row r="30" spans="1:7" ht="15">
      <c r="A30" s="86" t="s">
        <v>1227</v>
      </c>
      <c r="B30" s="86">
        <v>18</v>
      </c>
      <c r="C30" s="123">
        <v>0.006989084540427009</v>
      </c>
      <c r="D30" s="86" t="s">
        <v>1526</v>
      </c>
      <c r="E30" s="86" t="b">
        <v>0</v>
      </c>
      <c r="F30" s="86" t="b">
        <v>0</v>
      </c>
      <c r="G30" s="86" t="b">
        <v>0</v>
      </c>
    </row>
    <row r="31" spans="1:7" ht="15">
      <c r="A31" s="86" t="s">
        <v>370</v>
      </c>
      <c r="B31" s="86">
        <v>17</v>
      </c>
      <c r="C31" s="123">
        <v>0.00687027902849112</v>
      </c>
      <c r="D31" s="86" t="s">
        <v>1526</v>
      </c>
      <c r="E31" s="86" t="b">
        <v>0</v>
      </c>
      <c r="F31" s="86" t="b">
        <v>0</v>
      </c>
      <c r="G31" s="86" t="b">
        <v>0</v>
      </c>
    </row>
    <row r="32" spans="1:7" ht="15">
      <c r="A32" s="86" t="s">
        <v>1429</v>
      </c>
      <c r="B32" s="86">
        <v>15</v>
      </c>
      <c r="C32" s="123">
        <v>0.006869682226458025</v>
      </c>
      <c r="D32" s="86" t="s">
        <v>1526</v>
      </c>
      <c r="E32" s="86" t="b">
        <v>0</v>
      </c>
      <c r="F32" s="86" t="b">
        <v>0</v>
      </c>
      <c r="G32" s="86" t="b">
        <v>0</v>
      </c>
    </row>
    <row r="33" spans="1:7" ht="15">
      <c r="A33" s="86" t="s">
        <v>1218</v>
      </c>
      <c r="B33" s="86">
        <v>14</v>
      </c>
      <c r="C33" s="123">
        <v>0.006411703411360824</v>
      </c>
      <c r="D33" s="86" t="s">
        <v>1526</v>
      </c>
      <c r="E33" s="86" t="b">
        <v>0</v>
      </c>
      <c r="F33" s="86" t="b">
        <v>0</v>
      </c>
      <c r="G33" s="86" t="b">
        <v>0</v>
      </c>
    </row>
    <row r="34" spans="1:7" ht="15">
      <c r="A34" s="86" t="s">
        <v>1178</v>
      </c>
      <c r="B34" s="86">
        <v>14</v>
      </c>
      <c r="C34" s="123">
        <v>0.006411703411360824</v>
      </c>
      <c r="D34" s="86" t="s">
        <v>1526</v>
      </c>
      <c r="E34" s="86" t="b">
        <v>0</v>
      </c>
      <c r="F34" s="86" t="b">
        <v>0</v>
      </c>
      <c r="G34" s="86" t="b">
        <v>0</v>
      </c>
    </row>
    <row r="35" spans="1:7" ht="15">
      <c r="A35" s="86" t="s">
        <v>1430</v>
      </c>
      <c r="B35" s="86">
        <v>13</v>
      </c>
      <c r="C35" s="123">
        <v>0.006220902682999392</v>
      </c>
      <c r="D35" s="86" t="s">
        <v>1526</v>
      </c>
      <c r="E35" s="86" t="b">
        <v>0</v>
      </c>
      <c r="F35" s="86" t="b">
        <v>0</v>
      </c>
      <c r="G35" s="86" t="b">
        <v>0</v>
      </c>
    </row>
    <row r="36" spans="1:7" ht="15">
      <c r="A36" s="86" t="s">
        <v>1431</v>
      </c>
      <c r="B36" s="86">
        <v>12</v>
      </c>
      <c r="C36" s="123">
        <v>0.006008748000558091</v>
      </c>
      <c r="D36" s="86" t="s">
        <v>1526</v>
      </c>
      <c r="E36" s="86" t="b">
        <v>1</v>
      </c>
      <c r="F36" s="86" t="b">
        <v>0</v>
      </c>
      <c r="G36" s="86" t="b">
        <v>0</v>
      </c>
    </row>
    <row r="37" spans="1:7" ht="15">
      <c r="A37" s="86" t="s">
        <v>1432</v>
      </c>
      <c r="B37" s="86">
        <v>12</v>
      </c>
      <c r="C37" s="123">
        <v>0.006008748000558091</v>
      </c>
      <c r="D37" s="86" t="s">
        <v>1526</v>
      </c>
      <c r="E37" s="86" t="b">
        <v>0</v>
      </c>
      <c r="F37" s="86" t="b">
        <v>0</v>
      </c>
      <c r="G37" s="86" t="b">
        <v>0</v>
      </c>
    </row>
    <row r="38" spans="1:7" ht="15">
      <c r="A38" s="86" t="s">
        <v>1433</v>
      </c>
      <c r="B38" s="86">
        <v>12</v>
      </c>
      <c r="C38" s="123">
        <v>0.006008748000558091</v>
      </c>
      <c r="D38" s="86" t="s">
        <v>1526</v>
      </c>
      <c r="E38" s="86" t="b">
        <v>0</v>
      </c>
      <c r="F38" s="86" t="b">
        <v>0</v>
      </c>
      <c r="G38" s="86" t="b">
        <v>0</v>
      </c>
    </row>
    <row r="39" spans="1:7" ht="15">
      <c r="A39" s="86" t="s">
        <v>1434</v>
      </c>
      <c r="B39" s="86">
        <v>12</v>
      </c>
      <c r="C39" s="123">
        <v>0.006008748000558091</v>
      </c>
      <c r="D39" s="86" t="s">
        <v>1526</v>
      </c>
      <c r="E39" s="86" t="b">
        <v>0</v>
      </c>
      <c r="F39" s="86" t="b">
        <v>0</v>
      </c>
      <c r="G39" s="86" t="b">
        <v>0</v>
      </c>
    </row>
    <row r="40" spans="1:7" ht="15">
      <c r="A40" s="86" t="s">
        <v>1435</v>
      </c>
      <c r="B40" s="86">
        <v>12</v>
      </c>
      <c r="C40" s="123">
        <v>0.006008748000558091</v>
      </c>
      <c r="D40" s="86" t="s">
        <v>1526</v>
      </c>
      <c r="E40" s="86" t="b">
        <v>0</v>
      </c>
      <c r="F40" s="86" t="b">
        <v>0</v>
      </c>
      <c r="G40" s="86" t="b">
        <v>0</v>
      </c>
    </row>
    <row r="41" spans="1:7" ht="15">
      <c r="A41" s="86" t="s">
        <v>1221</v>
      </c>
      <c r="B41" s="86">
        <v>12</v>
      </c>
      <c r="C41" s="123">
        <v>0.009664849569291138</v>
      </c>
      <c r="D41" s="86" t="s">
        <v>1526</v>
      </c>
      <c r="E41" s="86" t="b">
        <v>0</v>
      </c>
      <c r="F41" s="86" t="b">
        <v>0</v>
      </c>
      <c r="G41" s="86" t="b">
        <v>0</v>
      </c>
    </row>
    <row r="42" spans="1:7" ht="15">
      <c r="A42" s="86" t="s">
        <v>1436</v>
      </c>
      <c r="B42" s="86">
        <v>11</v>
      </c>
      <c r="C42" s="123">
        <v>0.005773455890539297</v>
      </c>
      <c r="D42" s="86" t="s">
        <v>1526</v>
      </c>
      <c r="E42" s="86" t="b">
        <v>0</v>
      </c>
      <c r="F42" s="86" t="b">
        <v>0</v>
      </c>
      <c r="G42" s="86" t="b">
        <v>0</v>
      </c>
    </row>
    <row r="43" spans="1:7" ht="15">
      <c r="A43" s="86" t="s">
        <v>1437</v>
      </c>
      <c r="B43" s="86">
        <v>11</v>
      </c>
      <c r="C43" s="123">
        <v>0.005773455890539297</v>
      </c>
      <c r="D43" s="86" t="s">
        <v>1526</v>
      </c>
      <c r="E43" s="86" t="b">
        <v>0</v>
      </c>
      <c r="F43" s="86" t="b">
        <v>0</v>
      </c>
      <c r="G43" s="86" t="b">
        <v>0</v>
      </c>
    </row>
    <row r="44" spans="1:7" ht="15">
      <c r="A44" s="86" t="s">
        <v>1438</v>
      </c>
      <c r="B44" s="86">
        <v>11</v>
      </c>
      <c r="C44" s="123">
        <v>0.005773455890539297</v>
      </c>
      <c r="D44" s="86" t="s">
        <v>1526</v>
      </c>
      <c r="E44" s="86" t="b">
        <v>0</v>
      </c>
      <c r="F44" s="86" t="b">
        <v>0</v>
      </c>
      <c r="G44" s="86" t="b">
        <v>0</v>
      </c>
    </row>
    <row r="45" spans="1:7" ht="15">
      <c r="A45" s="86" t="s">
        <v>1237</v>
      </c>
      <c r="B45" s="86">
        <v>11</v>
      </c>
      <c r="C45" s="123">
        <v>0.0067449307818733305</v>
      </c>
      <c r="D45" s="86" t="s">
        <v>1526</v>
      </c>
      <c r="E45" s="86" t="b">
        <v>0</v>
      </c>
      <c r="F45" s="86" t="b">
        <v>0</v>
      </c>
      <c r="G45" s="86" t="b">
        <v>0</v>
      </c>
    </row>
    <row r="46" spans="1:7" ht="15">
      <c r="A46" s="86" t="s">
        <v>1229</v>
      </c>
      <c r="B46" s="86">
        <v>10</v>
      </c>
      <c r="C46" s="123">
        <v>0.005512917369862426</v>
      </c>
      <c r="D46" s="86" t="s">
        <v>1526</v>
      </c>
      <c r="E46" s="86" t="b">
        <v>0</v>
      </c>
      <c r="F46" s="86" t="b">
        <v>0</v>
      </c>
      <c r="G46" s="86" t="b">
        <v>0</v>
      </c>
    </row>
    <row r="47" spans="1:7" ht="15">
      <c r="A47" s="86" t="s">
        <v>1179</v>
      </c>
      <c r="B47" s="86">
        <v>9</v>
      </c>
      <c r="C47" s="123">
        <v>0.006691683079220903</v>
      </c>
      <c r="D47" s="86" t="s">
        <v>1526</v>
      </c>
      <c r="E47" s="86" t="b">
        <v>0</v>
      </c>
      <c r="F47" s="86" t="b">
        <v>0</v>
      </c>
      <c r="G47" s="86" t="b">
        <v>0</v>
      </c>
    </row>
    <row r="48" spans="1:7" ht="15">
      <c r="A48" s="86" t="s">
        <v>1222</v>
      </c>
      <c r="B48" s="86">
        <v>8</v>
      </c>
      <c r="C48" s="123">
        <v>0.006443233046194093</v>
      </c>
      <c r="D48" s="86" t="s">
        <v>1526</v>
      </c>
      <c r="E48" s="86" t="b">
        <v>0</v>
      </c>
      <c r="F48" s="86" t="b">
        <v>0</v>
      </c>
      <c r="G48" s="86" t="b">
        <v>0</v>
      </c>
    </row>
    <row r="49" spans="1:7" ht="15">
      <c r="A49" s="86" t="s">
        <v>1439</v>
      </c>
      <c r="B49" s="86">
        <v>8</v>
      </c>
      <c r="C49" s="123">
        <v>0.006443233046194093</v>
      </c>
      <c r="D49" s="86" t="s">
        <v>1526</v>
      </c>
      <c r="E49" s="86" t="b">
        <v>0</v>
      </c>
      <c r="F49" s="86" t="b">
        <v>0</v>
      </c>
      <c r="G49" s="86" t="b">
        <v>0</v>
      </c>
    </row>
    <row r="50" spans="1:7" ht="15">
      <c r="A50" s="86" t="s">
        <v>1440</v>
      </c>
      <c r="B50" s="86">
        <v>8</v>
      </c>
      <c r="C50" s="123">
        <v>0.006443233046194093</v>
      </c>
      <c r="D50" s="86" t="s">
        <v>1526</v>
      </c>
      <c r="E50" s="86" t="b">
        <v>0</v>
      </c>
      <c r="F50" s="86" t="b">
        <v>0</v>
      </c>
      <c r="G50" s="86" t="b">
        <v>0</v>
      </c>
    </row>
    <row r="51" spans="1:7" ht="15">
      <c r="A51" s="86" t="s">
        <v>1188</v>
      </c>
      <c r="B51" s="86">
        <v>8</v>
      </c>
      <c r="C51" s="123">
        <v>0.006443233046194093</v>
      </c>
      <c r="D51" s="86" t="s">
        <v>1526</v>
      </c>
      <c r="E51" s="86" t="b">
        <v>0</v>
      </c>
      <c r="F51" s="86" t="b">
        <v>0</v>
      </c>
      <c r="G51" s="86" t="b">
        <v>0</v>
      </c>
    </row>
    <row r="52" spans="1:7" ht="15">
      <c r="A52" s="86" t="s">
        <v>1228</v>
      </c>
      <c r="B52" s="86">
        <v>7</v>
      </c>
      <c r="C52" s="123">
        <v>0.004551451941726305</v>
      </c>
      <c r="D52" s="86" t="s">
        <v>1526</v>
      </c>
      <c r="E52" s="86" t="b">
        <v>1</v>
      </c>
      <c r="F52" s="86" t="b">
        <v>0</v>
      </c>
      <c r="G52" s="86" t="b">
        <v>0</v>
      </c>
    </row>
    <row r="53" spans="1:7" ht="15">
      <c r="A53" s="86" t="s">
        <v>1441</v>
      </c>
      <c r="B53" s="86">
        <v>7</v>
      </c>
      <c r="C53" s="123">
        <v>0.004551451941726305</v>
      </c>
      <c r="D53" s="86" t="s">
        <v>1526</v>
      </c>
      <c r="E53" s="86" t="b">
        <v>0</v>
      </c>
      <c r="F53" s="86" t="b">
        <v>0</v>
      </c>
      <c r="G53" s="86" t="b">
        <v>0</v>
      </c>
    </row>
    <row r="54" spans="1:7" ht="15">
      <c r="A54" s="86" t="s">
        <v>1442</v>
      </c>
      <c r="B54" s="86">
        <v>7</v>
      </c>
      <c r="C54" s="123">
        <v>0.004551451941726305</v>
      </c>
      <c r="D54" s="86" t="s">
        <v>1526</v>
      </c>
      <c r="E54" s="86" t="b">
        <v>0</v>
      </c>
      <c r="F54" s="86" t="b">
        <v>0</v>
      </c>
      <c r="G54" s="86" t="b">
        <v>0</v>
      </c>
    </row>
    <row r="55" spans="1:7" ht="15">
      <c r="A55" s="86" t="s">
        <v>1443</v>
      </c>
      <c r="B55" s="86">
        <v>7</v>
      </c>
      <c r="C55" s="123">
        <v>0.004551451941726305</v>
      </c>
      <c r="D55" s="86" t="s">
        <v>1526</v>
      </c>
      <c r="E55" s="86" t="b">
        <v>0</v>
      </c>
      <c r="F55" s="86" t="b">
        <v>0</v>
      </c>
      <c r="G55" s="86" t="b">
        <v>0</v>
      </c>
    </row>
    <row r="56" spans="1:7" ht="15">
      <c r="A56" s="86" t="s">
        <v>1444</v>
      </c>
      <c r="B56" s="86">
        <v>6</v>
      </c>
      <c r="C56" s="123">
        <v>0.004157745631175526</v>
      </c>
      <c r="D56" s="86" t="s">
        <v>1526</v>
      </c>
      <c r="E56" s="86" t="b">
        <v>0</v>
      </c>
      <c r="F56" s="86" t="b">
        <v>0</v>
      </c>
      <c r="G56" s="86" t="b">
        <v>0</v>
      </c>
    </row>
    <row r="57" spans="1:7" ht="15">
      <c r="A57" s="86" t="s">
        <v>1445</v>
      </c>
      <c r="B57" s="86">
        <v>6</v>
      </c>
      <c r="C57" s="123">
        <v>0.004157745631175526</v>
      </c>
      <c r="D57" s="86" t="s">
        <v>1526</v>
      </c>
      <c r="E57" s="86" t="b">
        <v>0</v>
      </c>
      <c r="F57" s="86" t="b">
        <v>0</v>
      </c>
      <c r="G57" s="86" t="b">
        <v>0</v>
      </c>
    </row>
    <row r="58" spans="1:7" ht="15">
      <c r="A58" s="86" t="s">
        <v>1233</v>
      </c>
      <c r="B58" s="86">
        <v>5</v>
      </c>
      <c r="C58" s="123">
        <v>0.0037176017106782797</v>
      </c>
      <c r="D58" s="86" t="s">
        <v>1526</v>
      </c>
      <c r="E58" s="86" t="b">
        <v>0</v>
      </c>
      <c r="F58" s="86" t="b">
        <v>0</v>
      </c>
      <c r="G58" s="86" t="b">
        <v>0</v>
      </c>
    </row>
    <row r="59" spans="1:7" ht="15">
      <c r="A59" s="86" t="s">
        <v>1234</v>
      </c>
      <c r="B59" s="86">
        <v>5</v>
      </c>
      <c r="C59" s="123">
        <v>0.0037176017106782797</v>
      </c>
      <c r="D59" s="86" t="s">
        <v>1526</v>
      </c>
      <c r="E59" s="86" t="b">
        <v>0</v>
      </c>
      <c r="F59" s="86" t="b">
        <v>0</v>
      </c>
      <c r="G59" s="86" t="b">
        <v>0</v>
      </c>
    </row>
    <row r="60" spans="1:7" ht="15">
      <c r="A60" s="86" t="s">
        <v>1446</v>
      </c>
      <c r="B60" s="86">
        <v>5</v>
      </c>
      <c r="C60" s="123">
        <v>0.0037176017106782797</v>
      </c>
      <c r="D60" s="86" t="s">
        <v>1526</v>
      </c>
      <c r="E60" s="86" t="b">
        <v>0</v>
      </c>
      <c r="F60" s="86" t="b">
        <v>0</v>
      </c>
      <c r="G60" s="86" t="b">
        <v>0</v>
      </c>
    </row>
    <row r="61" spans="1:7" ht="15">
      <c r="A61" s="86" t="s">
        <v>1447</v>
      </c>
      <c r="B61" s="86">
        <v>4</v>
      </c>
      <c r="C61" s="123">
        <v>0.0032216165230970466</v>
      </c>
      <c r="D61" s="86" t="s">
        <v>1526</v>
      </c>
      <c r="E61" s="86" t="b">
        <v>0</v>
      </c>
      <c r="F61" s="86" t="b">
        <v>0</v>
      </c>
      <c r="G61" s="86" t="b">
        <v>0</v>
      </c>
    </row>
    <row r="62" spans="1:7" ht="15">
      <c r="A62" s="86" t="s">
        <v>1448</v>
      </c>
      <c r="B62" s="86">
        <v>4</v>
      </c>
      <c r="C62" s="123">
        <v>0.0032216165230970466</v>
      </c>
      <c r="D62" s="86" t="s">
        <v>1526</v>
      </c>
      <c r="E62" s="86" t="b">
        <v>0</v>
      </c>
      <c r="F62" s="86" t="b">
        <v>0</v>
      </c>
      <c r="G62" s="86" t="b">
        <v>0</v>
      </c>
    </row>
    <row r="63" spans="1:7" ht="15">
      <c r="A63" s="86" t="s">
        <v>1449</v>
      </c>
      <c r="B63" s="86">
        <v>4</v>
      </c>
      <c r="C63" s="123">
        <v>0.0032216165230970466</v>
      </c>
      <c r="D63" s="86" t="s">
        <v>1526</v>
      </c>
      <c r="E63" s="86" t="b">
        <v>0</v>
      </c>
      <c r="F63" s="86" t="b">
        <v>0</v>
      </c>
      <c r="G63" s="86" t="b">
        <v>0</v>
      </c>
    </row>
    <row r="64" spans="1:7" ht="15">
      <c r="A64" s="86" t="s">
        <v>1450</v>
      </c>
      <c r="B64" s="86">
        <v>4</v>
      </c>
      <c r="C64" s="123">
        <v>0.0039905309436947</v>
      </c>
      <c r="D64" s="86" t="s">
        <v>1526</v>
      </c>
      <c r="E64" s="86" t="b">
        <v>0</v>
      </c>
      <c r="F64" s="86" t="b">
        <v>0</v>
      </c>
      <c r="G64" s="86" t="b">
        <v>0</v>
      </c>
    </row>
    <row r="65" spans="1:7" ht="15">
      <c r="A65" s="86" t="s">
        <v>1244</v>
      </c>
      <c r="B65" s="86">
        <v>4</v>
      </c>
      <c r="C65" s="123">
        <v>0.0032216165230970466</v>
      </c>
      <c r="D65" s="86" t="s">
        <v>1526</v>
      </c>
      <c r="E65" s="86" t="b">
        <v>0</v>
      </c>
      <c r="F65" s="86" t="b">
        <v>0</v>
      </c>
      <c r="G65" s="86" t="b">
        <v>0</v>
      </c>
    </row>
    <row r="66" spans="1:7" ht="15">
      <c r="A66" s="86" t="s">
        <v>1451</v>
      </c>
      <c r="B66" s="86">
        <v>4</v>
      </c>
      <c r="C66" s="123">
        <v>0.0032216165230970466</v>
      </c>
      <c r="D66" s="86" t="s">
        <v>1526</v>
      </c>
      <c r="E66" s="86" t="b">
        <v>0</v>
      </c>
      <c r="F66" s="86" t="b">
        <v>0</v>
      </c>
      <c r="G66" s="86" t="b">
        <v>0</v>
      </c>
    </row>
    <row r="67" spans="1:7" ht="15">
      <c r="A67" s="86" t="s">
        <v>1452</v>
      </c>
      <c r="B67" s="86">
        <v>4</v>
      </c>
      <c r="C67" s="123">
        <v>0.0032216165230970466</v>
      </c>
      <c r="D67" s="86" t="s">
        <v>1526</v>
      </c>
      <c r="E67" s="86" t="b">
        <v>0</v>
      </c>
      <c r="F67" s="86" t="b">
        <v>0</v>
      </c>
      <c r="G67" s="86" t="b">
        <v>0</v>
      </c>
    </row>
    <row r="68" spans="1:7" ht="15">
      <c r="A68" s="86" t="s">
        <v>1453</v>
      </c>
      <c r="B68" s="86">
        <v>4</v>
      </c>
      <c r="C68" s="123">
        <v>0.0032216165230970466</v>
      </c>
      <c r="D68" s="86" t="s">
        <v>1526</v>
      </c>
      <c r="E68" s="86" t="b">
        <v>0</v>
      </c>
      <c r="F68" s="86" t="b">
        <v>0</v>
      </c>
      <c r="G68" s="86" t="b">
        <v>0</v>
      </c>
    </row>
    <row r="69" spans="1:7" ht="15">
      <c r="A69" s="86" t="s">
        <v>1180</v>
      </c>
      <c r="B69" s="86">
        <v>4</v>
      </c>
      <c r="C69" s="123">
        <v>0.0032216165230970466</v>
      </c>
      <c r="D69" s="86" t="s">
        <v>1526</v>
      </c>
      <c r="E69" s="86" t="b">
        <v>0</v>
      </c>
      <c r="F69" s="86" t="b">
        <v>0</v>
      </c>
      <c r="G69" s="86" t="b">
        <v>0</v>
      </c>
    </row>
    <row r="70" spans="1:7" ht="15">
      <c r="A70" s="86" t="s">
        <v>1454</v>
      </c>
      <c r="B70" s="86">
        <v>4</v>
      </c>
      <c r="C70" s="123">
        <v>0.0032216165230970466</v>
      </c>
      <c r="D70" s="86" t="s">
        <v>1526</v>
      </c>
      <c r="E70" s="86" t="b">
        <v>0</v>
      </c>
      <c r="F70" s="86" t="b">
        <v>0</v>
      </c>
      <c r="G70" s="86" t="b">
        <v>0</v>
      </c>
    </row>
    <row r="71" spans="1:7" ht="15">
      <c r="A71" s="86" t="s">
        <v>1455</v>
      </c>
      <c r="B71" s="86">
        <v>4</v>
      </c>
      <c r="C71" s="123">
        <v>0.0032216165230970466</v>
      </c>
      <c r="D71" s="86" t="s">
        <v>1526</v>
      </c>
      <c r="E71" s="86" t="b">
        <v>0</v>
      </c>
      <c r="F71" s="86" t="b">
        <v>0</v>
      </c>
      <c r="G71" s="86" t="b">
        <v>0</v>
      </c>
    </row>
    <row r="72" spans="1:7" ht="15">
      <c r="A72" s="86" t="s">
        <v>1456</v>
      </c>
      <c r="B72" s="86">
        <v>4</v>
      </c>
      <c r="C72" s="123">
        <v>0.0032216165230970466</v>
      </c>
      <c r="D72" s="86" t="s">
        <v>1526</v>
      </c>
      <c r="E72" s="86" t="b">
        <v>0</v>
      </c>
      <c r="F72" s="86" t="b">
        <v>0</v>
      </c>
      <c r="G72" s="86" t="b">
        <v>0</v>
      </c>
    </row>
    <row r="73" spans="1:7" ht="15">
      <c r="A73" s="86" t="s">
        <v>1457</v>
      </c>
      <c r="B73" s="86">
        <v>4</v>
      </c>
      <c r="C73" s="123">
        <v>0.0032216165230970466</v>
      </c>
      <c r="D73" s="86" t="s">
        <v>1526</v>
      </c>
      <c r="E73" s="86" t="b">
        <v>0</v>
      </c>
      <c r="F73" s="86" t="b">
        <v>0</v>
      </c>
      <c r="G73" s="86" t="b">
        <v>0</v>
      </c>
    </row>
    <row r="74" spans="1:7" ht="15">
      <c r="A74" s="86" t="s">
        <v>1458</v>
      </c>
      <c r="B74" s="86">
        <v>4</v>
      </c>
      <c r="C74" s="123">
        <v>0.0032216165230970466</v>
      </c>
      <c r="D74" s="86" t="s">
        <v>1526</v>
      </c>
      <c r="E74" s="86" t="b">
        <v>0</v>
      </c>
      <c r="F74" s="86" t="b">
        <v>0</v>
      </c>
      <c r="G74" s="86" t="b">
        <v>0</v>
      </c>
    </row>
    <row r="75" spans="1:7" ht="15">
      <c r="A75" s="86" t="s">
        <v>1459</v>
      </c>
      <c r="B75" s="86">
        <v>4</v>
      </c>
      <c r="C75" s="123">
        <v>0.0032216165230970466</v>
      </c>
      <c r="D75" s="86" t="s">
        <v>1526</v>
      </c>
      <c r="E75" s="86" t="b">
        <v>0</v>
      </c>
      <c r="F75" s="86" t="b">
        <v>0</v>
      </c>
      <c r="G75" s="86" t="b">
        <v>0</v>
      </c>
    </row>
    <row r="76" spans="1:7" ht="15">
      <c r="A76" s="86" t="s">
        <v>1460</v>
      </c>
      <c r="B76" s="86">
        <v>4</v>
      </c>
      <c r="C76" s="123">
        <v>0.0032216165230970466</v>
      </c>
      <c r="D76" s="86" t="s">
        <v>1526</v>
      </c>
      <c r="E76" s="86" t="b">
        <v>0</v>
      </c>
      <c r="F76" s="86" t="b">
        <v>0</v>
      </c>
      <c r="G76" s="86" t="b">
        <v>0</v>
      </c>
    </row>
    <row r="77" spans="1:7" ht="15">
      <c r="A77" s="86" t="s">
        <v>1461</v>
      </c>
      <c r="B77" s="86">
        <v>4</v>
      </c>
      <c r="C77" s="123">
        <v>0.0032216165230970466</v>
      </c>
      <c r="D77" s="86" t="s">
        <v>1526</v>
      </c>
      <c r="E77" s="86" t="b">
        <v>0</v>
      </c>
      <c r="F77" s="86" t="b">
        <v>0</v>
      </c>
      <c r="G77" s="86" t="b">
        <v>0</v>
      </c>
    </row>
    <row r="78" spans="1:7" ht="15">
      <c r="A78" s="86" t="s">
        <v>1462</v>
      </c>
      <c r="B78" s="86">
        <v>4</v>
      </c>
      <c r="C78" s="123">
        <v>0.0032216165230970466</v>
      </c>
      <c r="D78" s="86" t="s">
        <v>1526</v>
      </c>
      <c r="E78" s="86" t="b">
        <v>0</v>
      </c>
      <c r="F78" s="86" t="b">
        <v>0</v>
      </c>
      <c r="G78" s="86" t="b">
        <v>0</v>
      </c>
    </row>
    <row r="79" spans="1:7" ht="15">
      <c r="A79" s="86" t="s">
        <v>1463</v>
      </c>
      <c r="B79" s="86">
        <v>4</v>
      </c>
      <c r="C79" s="123">
        <v>0.0032216165230970466</v>
      </c>
      <c r="D79" s="86" t="s">
        <v>1526</v>
      </c>
      <c r="E79" s="86" t="b">
        <v>0</v>
      </c>
      <c r="F79" s="86" t="b">
        <v>0</v>
      </c>
      <c r="G79" s="86" t="b">
        <v>0</v>
      </c>
    </row>
    <row r="80" spans="1:7" ht="15">
      <c r="A80" s="86" t="s">
        <v>601</v>
      </c>
      <c r="B80" s="86">
        <v>4</v>
      </c>
      <c r="C80" s="123">
        <v>0.0032216165230970466</v>
      </c>
      <c r="D80" s="86" t="s">
        <v>1526</v>
      </c>
      <c r="E80" s="86" t="b">
        <v>0</v>
      </c>
      <c r="F80" s="86" t="b">
        <v>0</v>
      </c>
      <c r="G80" s="86" t="b">
        <v>0</v>
      </c>
    </row>
    <row r="81" spans="1:7" ht="15">
      <c r="A81" s="86" t="s">
        <v>1464</v>
      </c>
      <c r="B81" s="86">
        <v>4</v>
      </c>
      <c r="C81" s="123">
        <v>0.0032216165230970466</v>
      </c>
      <c r="D81" s="86" t="s">
        <v>1526</v>
      </c>
      <c r="E81" s="86" t="b">
        <v>0</v>
      </c>
      <c r="F81" s="86" t="b">
        <v>0</v>
      </c>
      <c r="G81" s="86" t="b">
        <v>0</v>
      </c>
    </row>
    <row r="82" spans="1:7" ht="15">
      <c r="A82" s="86" t="s">
        <v>1465</v>
      </c>
      <c r="B82" s="86">
        <v>4</v>
      </c>
      <c r="C82" s="123">
        <v>0.0032216165230970466</v>
      </c>
      <c r="D82" s="86" t="s">
        <v>1526</v>
      </c>
      <c r="E82" s="86" t="b">
        <v>0</v>
      </c>
      <c r="F82" s="86" t="b">
        <v>0</v>
      </c>
      <c r="G82" s="86" t="b">
        <v>0</v>
      </c>
    </row>
    <row r="83" spans="1:7" ht="15">
      <c r="A83" s="86" t="s">
        <v>1466</v>
      </c>
      <c r="B83" s="86">
        <v>4</v>
      </c>
      <c r="C83" s="123">
        <v>0.0032216165230970466</v>
      </c>
      <c r="D83" s="86" t="s">
        <v>1526</v>
      </c>
      <c r="E83" s="86" t="b">
        <v>0</v>
      </c>
      <c r="F83" s="86" t="b">
        <v>0</v>
      </c>
      <c r="G83" s="86" t="b">
        <v>0</v>
      </c>
    </row>
    <row r="84" spans="1:7" ht="15">
      <c r="A84" s="86" t="s">
        <v>1467</v>
      </c>
      <c r="B84" s="86">
        <v>4</v>
      </c>
      <c r="C84" s="123">
        <v>0.0032216165230970466</v>
      </c>
      <c r="D84" s="86" t="s">
        <v>1526</v>
      </c>
      <c r="E84" s="86" t="b">
        <v>0</v>
      </c>
      <c r="F84" s="86" t="b">
        <v>0</v>
      </c>
      <c r="G84" s="86" t="b">
        <v>0</v>
      </c>
    </row>
    <row r="85" spans="1:7" ht="15">
      <c r="A85" s="86" t="s">
        <v>1240</v>
      </c>
      <c r="B85" s="86">
        <v>4</v>
      </c>
      <c r="C85" s="123">
        <v>0.0039905309436947</v>
      </c>
      <c r="D85" s="86" t="s">
        <v>1526</v>
      </c>
      <c r="E85" s="86" t="b">
        <v>0</v>
      </c>
      <c r="F85" s="86" t="b">
        <v>0</v>
      </c>
      <c r="G85" s="86" t="b">
        <v>0</v>
      </c>
    </row>
    <row r="86" spans="1:7" ht="15">
      <c r="A86" s="86" t="s">
        <v>1468</v>
      </c>
      <c r="B86" s="86">
        <v>3</v>
      </c>
      <c r="C86" s="123">
        <v>0.0026555586310360027</v>
      </c>
      <c r="D86" s="86" t="s">
        <v>1526</v>
      </c>
      <c r="E86" s="86" t="b">
        <v>0</v>
      </c>
      <c r="F86" s="86" t="b">
        <v>0</v>
      </c>
      <c r="G86" s="86" t="b">
        <v>0</v>
      </c>
    </row>
    <row r="87" spans="1:7" ht="15">
      <c r="A87" s="86" t="s">
        <v>1241</v>
      </c>
      <c r="B87" s="86">
        <v>3</v>
      </c>
      <c r="C87" s="123">
        <v>0.0026555586310360027</v>
      </c>
      <c r="D87" s="86" t="s">
        <v>1526</v>
      </c>
      <c r="E87" s="86" t="b">
        <v>0</v>
      </c>
      <c r="F87" s="86" t="b">
        <v>0</v>
      </c>
      <c r="G87" s="86" t="b">
        <v>0</v>
      </c>
    </row>
    <row r="88" spans="1:7" ht="15">
      <c r="A88" s="86" t="s">
        <v>1469</v>
      </c>
      <c r="B88" s="86">
        <v>3</v>
      </c>
      <c r="C88" s="123">
        <v>0.0026555586310360027</v>
      </c>
      <c r="D88" s="86" t="s">
        <v>1526</v>
      </c>
      <c r="E88" s="86" t="b">
        <v>0</v>
      </c>
      <c r="F88" s="86" t="b">
        <v>0</v>
      </c>
      <c r="G88" s="86" t="b">
        <v>0</v>
      </c>
    </row>
    <row r="89" spans="1:7" ht="15">
      <c r="A89" s="86" t="s">
        <v>1226</v>
      </c>
      <c r="B89" s="86">
        <v>3</v>
      </c>
      <c r="C89" s="123">
        <v>0.0026555586310360027</v>
      </c>
      <c r="D89" s="86" t="s">
        <v>1526</v>
      </c>
      <c r="E89" s="86" t="b">
        <v>0</v>
      </c>
      <c r="F89" s="86" t="b">
        <v>0</v>
      </c>
      <c r="G89" s="86" t="b">
        <v>0</v>
      </c>
    </row>
    <row r="90" spans="1:7" ht="15">
      <c r="A90" s="86" t="s">
        <v>319</v>
      </c>
      <c r="B90" s="86">
        <v>3</v>
      </c>
      <c r="C90" s="123">
        <v>0.0026555586310360027</v>
      </c>
      <c r="D90" s="86" t="s">
        <v>1526</v>
      </c>
      <c r="E90" s="86" t="b">
        <v>0</v>
      </c>
      <c r="F90" s="86" t="b">
        <v>0</v>
      </c>
      <c r="G90" s="86" t="b">
        <v>0</v>
      </c>
    </row>
    <row r="91" spans="1:7" ht="15">
      <c r="A91" s="86" t="s">
        <v>1230</v>
      </c>
      <c r="B91" s="86">
        <v>3</v>
      </c>
      <c r="C91" s="123">
        <v>0.0026555586310360027</v>
      </c>
      <c r="D91" s="86" t="s">
        <v>1526</v>
      </c>
      <c r="E91" s="86" t="b">
        <v>0</v>
      </c>
      <c r="F91" s="86" t="b">
        <v>0</v>
      </c>
      <c r="G91" s="86" t="b">
        <v>0</v>
      </c>
    </row>
    <row r="92" spans="1:7" ht="15">
      <c r="A92" s="86" t="s">
        <v>1231</v>
      </c>
      <c r="B92" s="86">
        <v>3</v>
      </c>
      <c r="C92" s="123">
        <v>0.0026555586310360027</v>
      </c>
      <c r="D92" s="86" t="s">
        <v>1526</v>
      </c>
      <c r="E92" s="86" t="b">
        <v>0</v>
      </c>
      <c r="F92" s="86" t="b">
        <v>0</v>
      </c>
      <c r="G92" s="86" t="b">
        <v>0</v>
      </c>
    </row>
    <row r="93" spans="1:7" ht="15">
      <c r="A93" s="86" t="s">
        <v>1470</v>
      </c>
      <c r="B93" s="86">
        <v>3</v>
      </c>
      <c r="C93" s="123">
        <v>0.0026555586310360027</v>
      </c>
      <c r="D93" s="86" t="s">
        <v>1526</v>
      </c>
      <c r="E93" s="86" t="b">
        <v>0</v>
      </c>
      <c r="F93" s="86" t="b">
        <v>0</v>
      </c>
      <c r="G93" s="86" t="b">
        <v>0</v>
      </c>
    </row>
    <row r="94" spans="1:7" ht="15">
      <c r="A94" s="86" t="s">
        <v>261</v>
      </c>
      <c r="B94" s="86">
        <v>3</v>
      </c>
      <c r="C94" s="123">
        <v>0.0026555586310360027</v>
      </c>
      <c r="D94" s="86" t="s">
        <v>1526</v>
      </c>
      <c r="E94" s="86" t="b">
        <v>0</v>
      </c>
      <c r="F94" s="86" t="b">
        <v>0</v>
      </c>
      <c r="G94" s="86" t="b">
        <v>0</v>
      </c>
    </row>
    <row r="95" spans="1:7" ht="15">
      <c r="A95" s="86" t="s">
        <v>1471</v>
      </c>
      <c r="B95" s="86">
        <v>3</v>
      </c>
      <c r="C95" s="123">
        <v>0.0026555586310360027</v>
      </c>
      <c r="D95" s="86" t="s">
        <v>1526</v>
      </c>
      <c r="E95" s="86" t="b">
        <v>1</v>
      </c>
      <c r="F95" s="86" t="b">
        <v>0</v>
      </c>
      <c r="G95" s="86" t="b">
        <v>0</v>
      </c>
    </row>
    <row r="96" spans="1:7" ht="15">
      <c r="A96" s="86" t="s">
        <v>1472</v>
      </c>
      <c r="B96" s="86">
        <v>3</v>
      </c>
      <c r="C96" s="123">
        <v>0.0026555586310360027</v>
      </c>
      <c r="D96" s="86" t="s">
        <v>1526</v>
      </c>
      <c r="E96" s="86" t="b">
        <v>1</v>
      </c>
      <c r="F96" s="86" t="b">
        <v>0</v>
      </c>
      <c r="G96" s="86" t="b">
        <v>0</v>
      </c>
    </row>
    <row r="97" spans="1:7" ht="15">
      <c r="A97" s="86" t="s">
        <v>1473</v>
      </c>
      <c r="B97" s="86">
        <v>3</v>
      </c>
      <c r="C97" s="123">
        <v>0.0026555586310360027</v>
      </c>
      <c r="D97" s="86" t="s">
        <v>1526</v>
      </c>
      <c r="E97" s="86" t="b">
        <v>1</v>
      </c>
      <c r="F97" s="86" t="b">
        <v>0</v>
      </c>
      <c r="G97" s="86" t="b">
        <v>0</v>
      </c>
    </row>
    <row r="98" spans="1:7" ht="15">
      <c r="A98" s="86" t="s">
        <v>1474</v>
      </c>
      <c r="B98" s="86">
        <v>3</v>
      </c>
      <c r="C98" s="123">
        <v>0.0026555586310360027</v>
      </c>
      <c r="D98" s="86" t="s">
        <v>1526</v>
      </c>
      <c r="E98" s="86" t="b">
        <v>0</v>
      </c>
      <c r="F98" s="86" t="b">
        <v>0</v>
      </c>
      <c r="G98" s="86" t="b">
        <v>0</v>
      </c>
    </row>
    <row r="99" spans="1:7" ht="15">
      <c r="A99" s="86" t="s">
        <v>1475</v>
      </c>
      <c r="B99" s="86">
        <v>3</v>
      </c>
      <c r="C99" s="123">
        <v>0.0026555586310360027</v>
      </c>
      <c r="D99" s="86" t="s">
        <v>1526</v>
      </c>
      <c r="E99" s="86" t="b">
        <v>0</v>
      </c>
      <c r="F99" s="86" t="b">
        <v>0</v>
      </c>
      <c r="G99" s="86" t="b">
        <v>0</v>
      </c>
    </row>
    <row r="100" spans="1:7" ht="15">
      <c r="A100" s="86" t="s">
        <v>1476</v>
      </c>
      <c r="B100" s="86">
        <v>3</v>
      </c>
      <c r="C100" s="123">
        <v>0.0026555586310360027</v>
      </c>
      <c r="D100" s="86" t="s">
        <v>1526</v>
      </c>
      <c r="E100" s="86" t="b">
        <v>0</v>
      </c>
      <c r="F100" s="86" t="b">
        <v>0</v>
      </c>
      <c r="G100" s="86" t="b">
        <v>0</v>
      </c>
    </row>
    <row r="101" spans="1:7" ht="15">
      <c r="A101" s="86" t="s">
        <v>1477</v>
      </c>
      <c r="B101" s="86">
        <v>2</v>
      </c>
      <c r="C101" s="123">
        <v>0.00199526547184735</v>
      </c>
      <c r="D101" s="86" t="s">
        <v>1526</v>
      </c>
      <c r="E101" s="86" t="b">
        <v>0</v>
      </c>
      <c r="F101" s="86" t="b">
        <v>0</v>
      </c>
      <c r="G101" s="86" t="b">
        <v>0</v>
      </c>
    </row>
    <row r="102" spans="1:7" ht="15">
      <c r="A102" s="86" t="s">
        <v>1478</v>
      </c>
      <c r="B102" s="86">
        <v>2</v>
      </c>
      <c r="C102" s="123">
        <v>0.00199526547184735</v>
      </c>
      <c r="D102" s="86" t="s">
        <v>1526</v>
      </c>
      <c r="E102" s="86" t="b">
        <v>0</v>
      </c>
      <c r="F102" s="86" t="b">
        <v>0</v>
      </c>
      <c r="G102" s="86" t="b">
        <v>0</v>
      </c>
    </row>
    <row r="103" spans="1:7" ht="15">
      <c r="A103" s="86" t="s">
        <v>1479</v>
      </c>
      <c r="B103" s="86">
        <v>2</v>
      </c>
      <c r="C103" s="123">
        <v>0.00199526547184735</v>
      </c>
      <c r="D103" s="86" t="s">
        <v>1526</v>
      </c>
      <c r="E103" s="86" t="b">
        <v>0</v>
      </c>
      <c r="F103" s="86" t="b">
        <v>0</v>
      </c>
      <c r="G103" s="86" t="b">
        <v>0</v>
      </c>
    </row>
    <row r="104" spans="1:7" ht="15">
      <c r="A104" s="86" t="s">
        <v>1480</v>
      </c>
      <c r="B104" s="86">
        <v>2</v>
      </c>
      <c r="C104" s="123">
        <v>0.00199526547184735</v>
      </c>
      <c r="D104" s="86" t="s">
        <v>1526</v>
      </c>
      <c r="E104" s="86" t="b">
        <v>0</v>
      </c>
      <c r="F104" s="86" t="b">
        <v>0</v>
      </c>
      <c r="G104" s="86" t="b">
        <v>0</v>
      </c>
    </row>
    <row r="105" spans="1:7" ht="15">
      <c r="A105" s="86" t="s">
        <v>1481</v>
      </c>
      <c r="B105" s="86">
        <v>2</v>
      </c>
      <c r="C105" s="123">
        <v>0.00199526547184735</v>
      </c>
      <c r="D105" s="86" t="s">
        <v>1526</v>
      </c>
      <c r="E105" s="86" t="b">
        <v>0</v>
      </c>
      <c r="F105" s="86" t="b">
        <v>0</v>
      </c>
      <c r="G105" s="86" t="b">
        <v>0</v>
      </c>
    </row>
    <row r="106" spans="1:7" ht="15">
      <c r="A106" s="86" t="s">
        <v>1482</v>
      </c>
      <c r="B106" s="86">
        <v>2</v>
      </c>
      <c r="C106" s="123">
        <v>0.00199526547184735</v>
      </c>
      <c r="D106" s="86" t="s">
        <v>1526</v>
      </c>
      <c r="E106" s="86" t="b">
        <v>0</v>
      </c>
      <c r="F106" s="86" t="b">
        <v>0</v>
      </c>
      <c r="G106" s="86" t="b">
        <v>0</v>
      </c>
    </row>
    <row r="107" spans="1:7" ht="15">
      <c r="A107" s="86" t="s">
        <v>1483</v>
      </c>
      <c r="B107" s="86">
        <v>2</v>
      </c>
      <c r="C107" s="123">
        <v>0.00199526547184735</v>
      </c>
      <c r="D107" s="86" t="s">
        <v>1526</v>
      </c>
      <c r="E107" s="86" t="b">
        <v>0</v>
      </c>
      <c r="F107" s="86" t="b">
        <v>0</v>
      </c>
      <c r="G107" s="86" t="b">
        <v>0</v>
      </c>
    </row>
    <row r="108" spans="1:7" ht="15">
      <c r="A108" s="86" t="s">
        <v>1484</v>
      </c>
      <c r="B108" s="86">
        <v>2</v>
      </c>
      <c r="C108" s="123">
        <v>0.00199526547184735</v>
      </c>
      <c r="D108" s="86" t="s">
        <v>1526</v>
      </c>
      <c r="E108" s="86" t="b">
        <v>0</v>
      </c>
      <c r="F108" s="86" t="b">
        <v>0</v>
      </c>
      <c r="G108" s="86" t="b">
        <v>0</v>
      </c>
    </row>
    <row r="109" spans="1:7" ht="15">
      <c r="A109" s="86" t="s">
        <v>1485</v>
      </c>
      <c r="B109" s="86">
        <v>2</v>
      </c>
      <c r="C109" s="123">
        <v>0.00199526547184735</v>
      </c>
      <c r="D109" s="86" t="s">
        <v>1526</v>
      </c>
      <c r="E109" s="86" t="b">
        <v>0</v>
      </c>
      <c r="F109" s="86" t="b">
        <v>0</v>
      </c>
      <c r="G109" s="86" t="b">
        <v>0</v>
      </c>
    </row>
    <row r="110" spans="1:7" ht="15">
      <c r="A110" s="86" t="s">
        <v>1486</v>
      </c>
      <c r="B110" s="86">
        <v>2</v>
      </c>
      <c r="C110" s="123">
        <v>0.00199526547184735</v>
      </c>
      <c r="D110" s="86" t="s">
        <v>1526</v>
      </c>
      <c r="E110" s="86" t="b">
        <v>0</v>
      </c>
      <c r="F110" s="86" t="b">
        <v>0</v>
      </c>
      <c r="G110" s="86" t="b">
        <v>0</v>
      </c>
    </row>
    <row r="111" spans="1:7" ht="15">
      <c r="A111" s="86" t="s">
        <v>1487</v>
      </c>
      <c r="B111" s="86">
        <v>2</v>
      </c>
      <c r="C111" s="123">
        <v>0.00199526547184735</v>
      </c>
      <c r="D111" s="86" t="s">
        <v>1526</v>
      </c>
      <c r="E111" s="86" t="b">
        <v>0</v>
      </c>
      <c r="F111" s="86" t="b">
        <v>0</v>
      </c>
      <c r="G111" s="86" t="b">
        <v>0</v>
      </c>
    </row>
    <row r="112" spans="1:7" ht="15">
      <c r="A112" s="86" t="s">
        <v>1488</v>
      </c>
      <c r="B112" s="86">
        <v>2</v>
      </c>
      <c r="C112" s="123">
        <v>0.00199526547184735</v>
      </c>
      <c r="D112" s="86" t="s">
        <v>1526</v>
      </c>
      <c r="E112" s="86" t="b">
        <v>0</v>
      </c>
      <c r="F112" s="86" t="b">
        <v>0</v>
      </c>
      <c r="G112" s="86" t="b">
        <v>0</v>
      </c>
    </row>
    <row r="113" spans="1:7" ht="15">
      <c r="A113" s="86" t="s">
        <v>1489</v>
      </c>
      <c r="B113" s="86">
        <v>2</v>
      </c>
      <c r="C113" s="123">
        <v>0.00199526547184735</v>
      </c>
      <c r="D113" s="86" t="s">
        <v>1526</v>
      </c>
      <c r="E113" s="86" t="b">
        <v>0</v>
      </c>
      <c r="F113" s="86" t="b">
        <v>0</v>
      </c>
      <c r="G113" s="86" t="b">
        <v>0</v>
      </c>
    </row>
    <row r="114" spans="1:7" ht="15">
      <c r="A114" s="86" t="s">
        <v>1490</v>
      </c>
      <c r="B114" s="86">
        <v>2</v>
      </c>
      <c r="C114" s="123">
        <v>0.00199526547184735</v>
      </c>
      <c r="D114" s="86" t="s">
        <v>1526</v>
      </c>
      <c r="E114" s="86" t="b">
        <v>0</v>
      </c>
      <c r="F114" s="86" t="b">
        <v>0</v>
      </c>
      <c r="G114" s="86" t="b">
        <v>0</v>
      </c>
    </row>
    <row r="115" spans="1:7" ht="15">
      <c r="A115" s="86" t="s">
        <v>1491</v>
      </c>
      <c r="B115" s="86">
        <v>2</v>
      </c>
      <c r="C115" s="123">
        <v>0.00199526547184735</v>
      </c>
      <c r="D115" s="86" t="s">
        <v>1526</v>
      </c>
      <c r="E115" s="86" t="b">
        <v>0</v>
      </c>
      <c r="F115" s="86" t="b">
        <v>0</v>
      </c>
      <c r="G115" s="86" t="b">
        <v>0</v>
      </c>
    </row>
    <row r="116" spans="1:7" ht="15">
      <c r="A116" s="86" t="s">
        <v>1492</v>
      </c>
      <c r="B116" s="86">
        <v>2</v>
      </c>
      <c r="C116" s="123">
        <v>0.00199526547184735</v>
      </c>
      <c r="D116" s="86" t="s">
        <v>1526</v>
      </c>
      <c r="E116" s="86" t="b">
        <v>0</v>
      </c>
      <c r="F116" s="86" t="b">
        <v>0</v>
      </c>
      <c r="G116" s="86" t="b">
        <v>0</v>
      </c>
    </row>
    <row r="117" spans="1:7" ht="15">
      <c r="A117" s="86" t="s">
        <v>1493</v>
      </c>
      <c r="B117" s="86">
        <v>2</v>
      </c>
      <c r="C117" s="123">
        <v>0.00199526547184735</v>
      </c>
      <c r="D117" s="86" t="s">
        <v>1526</v>
      </c>
      <c r="E117" s="86" t="b">
        <v>0</v>
      </c>
      <c r="F117" s="86" t="b">
        <v>0</v>
      </c>
      <c r="G117" s="86" t="b">
        <v>0</v>
      </c>
    </row>
    <row r="118" spans="1:7" ht="15">
      <c r="A118" s="86" t="s">
        <v>1494</v>
      </c>
      <c r="B118" s="86">
        <v>2</v>
      </c>
      <c r="C118" s="123">
        <v>0.00199526547184735</v>
      </c>
      <c r="D118" s="86" t="s">
        <v>1526</v>
      </c>
      <c r="E118" s="86" t="b">
        <v>0</v>
      </c>
      <c r="F118" s="86" t="b">
        <v>0</v>
      </c>
      <c r="G118" s="86" t="b">
        <v>0</v>
      </c>
    </row>
    <row r="119" spans="1:7" ht="15">
      <c r="A119" s="86" t="s">
        <v>1495</v>
      </c>
      <c r="B119" s="86">
        <v>2</v>
      </c>
      <c r="C119" s="123">
        <v>0.00199526547184735</v>
      </c>
      <c r="D119" s="86" t="s">
        <v>1526</v>
      </c>
      <c r="E119" s="86" t="b">
        <v>0</v>
      </c>
      <c r="F119" s="86" t="b">
        <v>0</v>
      </c>
      <c r="G119" s="86" t="b">
        <v>0</v>
      </c>
    </row>
    <row r="120" spans="1:7" ht="15">
      <c r="A120" s="86" t="s">
        <v>1496</v>
      </c>
      <c r="B120" s="86">
        <v>2</v>
      </c>
      <c r="C120" s="123">
        <v>0.00199526547184735</v>
      </c>
      <c r="D120" s="86" t="s">
        <v>1526</v>
      </c>
      <c r="E120" s="86" t="b">
        <v>0</v>
      </c>
      <c r="F120" s="86" t="b">
        <v>0</v>
      </c>
      <c r="G120" s="86" t="b">
        <v>0</v>
      </c>
    </row>
    <row r="121" spans="1:7" ht="15">
      <c r="A121" s="86" t="s">
        <v>1182</v>
      </c>
      <c r="B121" s="86">
        <v>2</v>
      </c>
      <c r="C121" s="123">
        <v>0.00199526547184735</v>
      </c>
      <c r="D121" s="86" t="s">
        <v>1526</v>
      </c>
      <c r="E121" s="86" t="b">
        <v>0</v>
      </c>
      <c r="F121" s="86" t="b">
        <v>0</v>
      </c>
      <c r="G121" s="86" t="b">
        <v>0</v>
      </c>
    </row>
    <row r="122" spans="1:7" ht="15">
      <c r="A122" s="86" t="s">
        <v>1497</v>
      </c>
      <c r="B122" s="86">
        <v>2</v>
      </c>
      <c r="C122" s="123">
        <v>0.00199526547184735</v>
      </c>
      <c r="D122" s="86" t="s">
        <v>1526</v>
      </c>
      <c r="E122" s="86" t="b">
        <v>0</v>
      </c>
      <c r="F122" s="86" t="b">
        <v>0</v>
      </c>
      <c r="G122" s="86" t="b">
        <v>0</v>
      </c>
    </row>
    <row r="123" spans="1:7" ht="15">
      <c r="A123" s="86" t="s">
        <v>1498</v>
      </c>
      <c r="B123" s="86">
        <v>2</v>
      </c>
      <c r="C123" s="123">
        <v>0.00199526547184735</v>
      </c>
      <c r="D123" s="86" t="s">
        <v>1526</v>
      </c>
      <c r="E123" s="86" t="b">
        <v>0</v>
      </c>
      <c r="F123" s="86" t="b">
        <v>0</v>
      </c>
      <c r="G123" s="86" t="b">
        <v>0</v>
      </c>
    </row>
    <row r="124" spans="1:7" ht="15">
      <c r="A124" s="86" t="s">
        <v>1183</v>
      </c>
      <c r="B124" s="86">
        <v>2</v>
      </c>
      <c r="C124" s="123">
        <v>0.00199526547184735</v>
      </c>
      <c r="D124" s="86" t="s">
        <v>1526</v>
      </c>
      <c r="E124" s="86" t="b">
        <v>0</v>
      </c>
      <c r="F124" s="86" t="b">
        <v>0</v>
      </c>
      <c r="G124" s="86" t="b">
        <v>0</v>
      </c>
    </row>
    <row r="125" spans="1:7" ht="15">
      <c r="A125" s="86" t="s">
        <v>1499</v>
      </c>
      <c r="B125" s="86">
        <v>2</v>
      </c>
      <c r="C125" s="123">
        <v>0.00199526547184735</v>
      </c>
      <c r="D125" s="86" t="s">
        <v>1526</v>
      </c>
      <c r="E125" s="86" t="b">
        <v>0</v>
      </c>
      <c r="F125" s="86" t="b">
        <v>0</v>
      </c>
      <c r="G125" s="86" t="b">
        <v>0</v>
      </c>
    </row>
    <row r="126" spans="1:7" ht="15">
      <c r="A126" s="86" t="s">
        <v>1500</v>
      </c>
      <c r="B126" s="86">
        <v>2</v>
      </c>
      <c r="C126" s="123">
        <v>0.00199526547184735</v>
      </c>
      <c r="D126" s="86" t="s">
        <v>1526</v>
      </c>
      <c r="E126" s="86" t="b">
        <v>0</v>
      </c>
      <c r="F126" s="86" t="b">
        <v>0</v>
      </c>
      <c r="G126" s="86" t="b">
        <v>0</v>
      </c>
    </row>
    <row r="127" spans="1:7" ht="15">
      <c r="A127" s="86" t="s">
        <v>1184</v>
      </c>
      <c r="B127" s="86">
        <v>2</v>
      </c>
      <c r="C127" s="123">
        <v>0.00199526547184735</v>
      </c>
      <c r="D127" s="86" t="s">
        <v>1526</v>
      </c>
      <c r="E127" s="86" t="b">
        <v>0</v>
      </c>
      <c r="F127" s="86" t="b">
        <v>0</v>
      </c>
      <c r="G127" s="86" t="b">
        <v>0</v>
      </c>
    </row>
    <row r="128" spans="1:7" ht="15">
      <c r="A128" s="86" t="s">
        <v>1501</v>
      </c>
      <c r="B128" s="86">
        <v>2</v>
      </c>
      <c r="C128" s="123">
        <v>0.00199526547184735</v>
      </c>
      <c r="D128" s="86" t="s">
        <v>1526</v>
      </c>
      <c r="E128" s="86" t="b">
        <v>0</v>
      </c>
      <c r="F128" s="86" t="b">
        <v>0</v>
      </c>
      <c r="G128" s="86" t="b">
        <v>0</v>
      </c>
    </row>
    <row r="129" spans="1:7" ht="15">
      <c r="A129" s="86" t="s">
        <v>1502</v>
      </c>
      <c r="B129" s="86">
        <v>2</v>
      </c>
      <c r="C129" s="123">
        <v>0.00199526547184735</v>
      </c>
      <c r="D129" s="86" t="s">
        <v>1526</v>
      </c>
      <c r="E129" s="86" t="b">
        <v>0</v>
      </c>
      <c r="F129" s="86" t="b">
        <v>0</v>
      </c>
      <c r="G129" s="86" t="b">
        <v>0</v>
      </c>
    </row>
    <row r="130" spans="1:7" ht="15">
      <c r="A130" s="86" t="s">
        <v>1503</v>
      </c>
      <c r="B130" s="86">
        <v>2</v>
      </c>
      <c r="C130" s="123">
        <v>0.00199526547184735</v>
      </c>
      <c r="D130" s="86" t="s">
        <v>1526</v>
      </c>
      <c r="E130" s="86" t="b">
        <v>0</v>
      </c>
      <c r="F130" s="86" t="b">
        <v>0</v>
      </c>
      <c r="G130" s="86" t="b">
        <v>0</v>
      </c>
    </row>
    <row r="131" spans="1:7" ht="15">
      <c r="A131" s="86" t="s">
        <v>1504</v>
      </c>
      <c r="B131" s="86">
        <v>2</v>
      </c>
      <c r="C131" s="123">
        <v>0.00199526547184735</v>
      </c>
      <c r="D131" s="86" t="s">
        <v>1526</v>
      </c>
      <c r="E131" s="86" t="b">
        <v>0</v>
      </c>
      <c r="F131" s="86" t="b">
        <v>0</v>
      </c>
      <c r="G131" s="86" t="b">
        <v>0</v>
      </c>
    </row>
    <row r="132" spans="1:7" ht="15">
      <c r="A132" s="86" t="s">
        <v>1505</v>
      </c>
      <c r="B132" s="86">
        <v>2</v>
      </c>
      <c r="C132" s="123">
        <v>0.00199526547184735</v>
      </c>
      <c r="D132" s="86" t="s">
        <v>1526</v>
      </c>
      <c r="E132" s="86" t="b">
        <v>0</v>
      </c>
      <c r="F132" s="86" t="b">
        <v>0</v>
      </c>
      <c r="G132" s="86" t="b">
        <v>0</v>
      </c>
    </row>
    <row r="133" spans="1:7" ht="15">
      <c r="A133" s="86" t="s">
        <v>1506</v>
      </c>
      <c r="B133" s="86">
        <v>2</v>
      </c>
      <c r="C133" s="123">
        <v>0.00199526547184735</v>
      </c>
      <c r="D133" s="86" t="s">
        <v>1526</v>
      </c>
      <c r="E133" s="86" t="b">
        <v>0</v>
      </c>
      <c r="F133" s="86" t="b">
        <v>0</v>
      </c>
      <c r="G133" s="86" t="b">
        <v>0</v>
      </c>
    </row>
    <row r="134" spans="1:7" ht="15">
      <c r="A134" s="86" t="s">
        <v>1507</v>
      </c>
      <c r="B134" s="86">
        <v>2</v>
      </c>
      <c r="C134" s="123">
        <v>0.00199526547184735</v>
      </c>
      <c r="D134" s="86" t="s">
        <v>1526</v>
      </c>
      <c r="E134" s="86" t="b">
        <v>0</v>
      </c>
      <c r="F134" s="86" t="b">
        <v>0</v>
      </c>
      <c r="G134" s="86" t="b">
        <v>0</v>
      </c>
    </row>
    <row r="135" spans="1:7" ht="15">
      <c r="A135" s="86" t="s">
        <v>1508</v>
      </c>
      <c r="B135" s="86">
        <v>2</v>
      </c>
      <c r="C135" s="123">
        <v>0.00199526547184735</v>
      </c>
      <c r="D135" s="86" t="s">
        <v>1526</v>
      </c>
      <c r="E135" s="86" t="b">
        <v>0</v>
      </c>
      <c r="F135" s="86" t="b">
        <v>0</v>
      </c>
      <c r="G135" s="86" t="b">
        <v>0</v>
      </c>
    </row>
    <row r="136" spans="1:7" ht="15">
      <c r="A136" s="86" t="s">
        <v>1509</v>
      </c>
      <c r="B136" s="86">
        <v>2</v>
      </c>
      <c r="C136" s="123">
        <v>0.00199526547184735</v>
      </c>
      <c r="D136" s="86" t="s">
        <v>1526</v>
      </c>
      <c r="E136" s="86" t="b">
        <v>0</v>
      </c>
      <c r="F136" s="86" t="b">
        <v>0</v>
      </c>
      <c r="G136" s="86" t="b">
        <v>0</v>
      </c>
    </row>
    <row r="137" spans="1:7" ht="15">
      <c r="A137" s="86" t="s">
        <v>1510</v>
      </c>
      <c r="B137" s="86">
        <v>2</v>
      </c>
      <c r="C137" s="123">
        <v>0.00199526547184735</v>
      </c>
      <c r="D137" s="86" t="s">
        <v>1526</v>
      </c>
      <c r="E137" s="86" t="b">
        <v>0</v>
      </c>
      <c r="F137" s="86" t="b">
        <v>0</v>
      </c>
      <c r="G137" s="86" t="b">
        <v>0</v>
      </c>
    </row>
    <row r="138" spans="1:7" ht="15">
      <c r="A138" s="86" t="s">
        <v>1511</v>
      </c>
      <c r="B138" s="86">
        <v>2</v>
      </c>
      <c r="C138" s="123">
        <v>0.00199526547184735</v>
      </c>
      <c r="D138" s="86" t="s">
        <v>1526</v>
      </c>
      <c r="E138" s="86" t="b">
        <v>0</v>
      </c>
      <c r="F138" s="86" t="b">
        <v>0</v>
      </c>
      <c r="G138" s="86" t="b">
        <v>0</v>
      </c>
    </row>
    <row r="139" spans="1:7" ht="15">
      <c r="A139" s="86" t="s">
        <v>1512</v>
      </c>
      <c r="B139" s="86">
        <v>2</v>
      </c>
      <c r="C139" s="123">
        <v>0.00199526547184735</v>
      </c>
      <c r="D139" s="86" t="s">
        <v>1526</v>
      </c>
      <c r="E139" s="86" t="b">
        <v>0</v>
      </c>
      <c r="F139" s="86" t="b">
        <v>0</v>
      </c>
      <c r="G139" s="86" t="b">
        <v>0</v>
      </c>
    </row>
    <row r="140" spans="1:7" ht="15">
      <c r="A140" s="86" t="s">
        <v>1513</v>
      </c>
      <c r="B140" s="86">
        <v>2</v>
      </c>
      <c r="C140" s="123">
        <v>0.00199526547184735</v>
      </c>
      <c r="D140" s="86" t="s">
        <v>1526</v>
      </c>
      <c r="E140" s="86" t="b">
        <v>0</v>
      </c>
      <c r="F140" s="86" t="b">
        <v>0</v>
      </c>
      <c r="G140" s="86" t="b">
        <v>0</v>
      </c>
    </row>
    <row r="141" spans="1:7" ht="15">
      <c r="A141" s="86" t="s">
        <v>1242</v>
      </c>
      <c r="B141" s="86">
        <v>2</v>
      </c>
      <c r="C141" s="123">
        <v>0.00199526547184735</v>
      </c>
      <c r="D141" s="86" t="s">
        <v>1526</v>
      </c>
      <c r="E141" s="86" t="b">
        <v>0</v>
      </c>
      <c r="F141" s="86" t="b">
        <v>0</v>
      </c>
      <c r="G141" s="86" t="b">
        <v>0</v>
      </c>
    </row>
    <row r="142" spans="1:7" ht="15">
      <c r="A142" s="86" t="s">
        <v>1243</v>
      </c>
      <c r="B142" s="86">
        <v>2</v>
      </c>
      <c r="C142" s="123">
        <v>0.00199526547184735</v>
      </c>
      <c r="D142" s="86" t="s">
        <v>1526</v>
      </c>
      <c r="E142" s="86" t="b">
        <v>0</v>
      </c>
      <c r="F142" s="86" t="b">
        <v>0</v>
      </c>
      <c r="G142" s="86" t="b">
        <v>0</v>
      </c>
    </row>
    <row r="143" spans="1:7" ht="15">
      <c r="A143" s="86" t="s">
        <v>1245</v>
      </c>
      <c r="B143" s="86">
        <v>2</v>
      </c>
      <c r="C143" s="123">
        <v>0.00199526547184735</v>
      </c>
      <c r="D143" s="86" t="s">
        <v>1526</v>
      </c>
      <c r="E143" s="86" t="b">
        <v>0</v>
      </c>
      <c r="F143" s="86" t="b">
        <v>0</v>
      </c>
      <c r="G143" s="86" t="b">
        <v>0</v>
      </c>
    </row>
    <row r="144" spans="1:7" ht="15">
      <c r="A144" s="86" t="s">
        <v>1246</v>
      </c>
      <c r="B144" s="86">
        <v>2</v>
      </c>
      <c r="C144" s="123">
        <v>0.00199526547184735</v>
      </c>
      <c r="D144" s="86" t="s">
        <v>1526</v>
      </c>
      <c r="E144" s="86" t="b">
        <v>0</v>
      </c>
      <c r="F144" s="86" t="b">
        <v>0</v>
      </c>
      <c r="G144" s="86" t="b">
        <v>0</v>
      </c>
    </row>
    <row r="145" spans="1:7" ht="15">
      <c r="A145" s="86" t="s">
        <v>1247</v>
      </c>
      <c r="B145" s="86">
        <v>2</v>
      </c>
      <c r="C145" s="123">
        <v>0.00199526547184735</v>
      </c>
      <c r="D145" s="86" t="s">
        <v>1526</v>
      </c>
      <c r="E145" s="86" t="b">
        <v>0</v>
      </c>
      <c r="F145" s="86" t="b">
        <v>0</v>
      </c>
      <c r="G145" s="86" t="b">
        <v>0</v>
      </c>
    </row>
    <row r="146" spans="1:7" ht="15">
      <c r="A146" s="86" t="s">
        <v>1514</v>
      </c>
      <c r="B146" s="86">
        <v>2</v>
      </c>
      <c r="C146" s="123">
        <v>0.00199526547184735</v>
      </c>
      <c r="D146" s="86" t="s">
        <v>1526</v>
      </c>
      <c r="E146" s="86" t="b">
        <v>0</v>
      </c>
      <c r="F146" s="86" t="b">
        <v>0</v>
      </c>
      <c r="G146" s="86" t="b">
        <v>0</v>
      </c>
    </row>
    <row r="147" spans="1:7" ht="15">
      <c r="A147" s="86" t="s">
        <v>1515</v>
      </c>
      <c r="B147" s="86">
        <v>2</v>
      </c>
      <c r="C147" s="123">
        <v>0.00199526547184735</v>
      </c>
      <c r="D147" s="86" t="s">
        <v>1526</v>
      </c>
      <c r="E147" s="86" t="b">
        <v>0</v>
      </c>
      <c r="F147" s="86" t="b">
        <v>0</v>
      </c>
      <c r="G147" s="86" t="b">
        <v>0</v>
      </c>
    </row>
    <row r="148" spans="1:7" ht="15">
      <c r="A148" s="86" t="s">
        <v>1516</v>
      </c>
      <c r="B148" s="86">
        <v>2</v>
      </c>
      <c r="C148" s="123">
        <v>0.00199526547184735</v>
      </c>
      <c r="D148" s="86" t="s">
        <v>1526</v>
      </c>
      <c r="E148" s="86" t="b">
        <v>1</v>
      </c>
      <c r="F148" s="86" t="b">
        <v>0</v>
      </c>
      <c r="G148" s="86" t="b">
        <v>0</v>
      </c>
    </row>
    <row r="149" spans="1:7" ht="15">
      <c r="A149" s="86" t="s">
        <v>1517</v>
      </c>
      <c r="B149" s="86">
        <v>2</v>
      </c>
      <c r="C149" s="123">
        <v>0.00199526547184735</v>
      </c>
      <c r="D149" s="86" t="s">
        <v>1526</v>
      </c>
      <c r="E149" s="86" t="b">
        <v>0</v>
      </c>
      <c r="F149" s="86" t="b">
        <v>0</v>
      </c>
      <c r="G149" s="86" t="b">
        <v>0</v>
      </c>
    </row>
    <row r="150" spans="1:7" ht="15">
      <c r="A150" s="86" t="s">
        <v>1518</v>
      </c>
      <c r="B150" s="86">
        <v>2</v>
      </c>
      <c r="C150" s="123">
        <v>0.00199526547184735</v>
      </c>
      <c r="D150" s="86" t="s">
        <v>1526</v>
      </c>
      <c r="E150" s="86" t="b">
        <v>1</v>
      </c>
      <c r="F150" s="86" t="b">
        <v>0</v>
      </c>
      <c r="G150" s="86" t="b">
        <v>0</v>
      </c>
    </row>
    <row r="151" spans="1:7" ht="15">
      <c r="A151" s="86" t="s">
        <v>1519</v>
      </c>
      <c r="B151" s="86">
        <v>2</v>
      </c>
      <c r="C151" s="123">
        <v>0.00199526547184735</v>
      </c>
      <c r="D151" s="86" t="s">
        <v>1526</v>
      </c>
      <c r="E151" s="86" t="b">
        <v>0</v>
      </c>
      <c r="F151" s="86" t="b">
        <v>0</v>
      </c>
      <c r="G151" s="86" t="b">
        <v>0</v>
      </c>
    </row>
    <row r="152" spans="1:7" ht="15">
      <c r="A152" s="86" t="s">
        <v>1520</v>
      </c>
      <c r="B152" s="86">
        <v>2</v>
      </c>
      <c r="C152" s="123">
        <v>0.00199526547184735</v>
      </c>
      <c r="D152" s="86" t="s">
        <v>1526</v>
      </c>
      <c r="E152" s="86" t="b">
        <v>0</v>
      </c>
      <c r="F152" s="86" t="b">
        <v>0</v>
      </c>
      <c r="G152" s="86" t="b">
        <v>0</v>
      </c>
    </row>
    <row r="153" spans="1:7" ht="15">
      <c r="A153" s="86" t="s">
        <v>1521</v>
      </c>
      <c r="B153" s="86">
        <v>2</v>
      </c>
      <c r="C153" s="123">
        <v>0.00199526547184735</v>
      </c>
      <c r="D153" s="86" t="s">
        <v>1526</v>
      </c>
      <c r="E153" s="86" t="b">
        <v>0</v>
      </c>
      <c r="F153" s="86" t="b">
        <v>0</v>
      </c>
      <c r="G153" s="86" t="b">
        <v>0</v>
      </c>
    </row>
    <row r="154" spans="1:7" ht="15">
      <c r="A154" s="86" t="s">
        <v>1522</v>
      </c>
      <c r="B154" s="86">
        <v>2</v>
      </c>
      <c r="C154" s="123">
        <v>0.00199526547184735</v>
      </c>
      <c r="D154" s="86" t="s">
        <v>1526</v>
      </c>
      <c r="E154" s="86" t="b">
        <v>0</v>
      </c>
      <c r="F154" s="86" t="b">
        <v>0</v>
      </c>
      <c r="G154" s="86" t="b">
        <v>0</v>
      </c>
    </row>
    <row r="155" spans="1:7" ht="15">
      <c r="A155" s="86" t="s">
        <v>1523</v>
      </c>
      <c r="B155" s="86">
        <v>2</v>
      </c>
      <c r="C155" s="123">
        <v>0.00199526547184735</v>
      </c>
      <c r="D155" s="86" t="s">
        <v>1526</v>
      </c>
      <c r="E155" s="86" t="b">
        <v>0</v>
      </c>
      <c r="F155" s="86" t="b">
        <v>0</v>
      </c>
      <c r="G155" s="86" t="b">
        <v>0</v>
      </c>
    </row>
    <row r="156" spans="1:7" ht="15">
      <c r="A156" s="86" t="s">
        <v>1181</v>
      </c>
      <c r="B156" s="86">
        <v>46</v>
      </c>
      <c r="C156" s="123">
        <v>0</v>
      </c>
      <c r="D156" s="86" t="s">
        <v>1113</v>
      </c>
      <c r="E156" s="86" t="b">
        <v>0</v>
      </c>
      <c r="F156" s="86" t="b">
        <v>0</v>
      </c>
      <c r="G156" s="86" t="b">
        <v>0</v>
      </c>
    </row>
    <row r="157" spans="1:7" ht="15">
      <c r="A157" s="86" t="s">
        <v>1211</v>
      </c>
      <c r="B157" s="86">
        <v>23</v>
      </c>
      <c r="C157" s="123">
        <v>0</v>
      </c>
      <c r="D157" s="86" t="s">
        <v>1113</v>
      </c>
      <c r="E157" s="86" t="b">
        <v>0</v>
      </c>
      <c r="F157" s="86" t="b">
        <v>0</v>
      </c>
      <c r="G157" s="86" t="b">
        <v>0</v>
      </c>
    </row>
    <row r="158" spans="1:7" ht="15">
      <c r="A158" s="86" t="s">
        <v>1212</v>
      </c>
      <c r="B158" s="86">
        <v>23</v>
      </c>
      <c r="C158" s="123">
        <v>0</v>
      </c>
      <c r="D158" s="86" t="s">
        <v>1113</v>
      </c>
      <c r="E158" s="86" t="b">
        <v>0</v>
      </c>
      <c r="F158" s="86" t="b">
        <v>0</v>
      </c>
      <c r="G158" s="86" t="b">
        <v>0</v>
      </c>
    </row>
    <row r="159" spans="1:7" ht="15">
      <c r="A159" s="86" t="s">
        <v>1213</v>
      </c>
      <c r="B159" s="86">
        <v>23</v>
      </c>
      <c r="C159" s="123">
        <v>0</v>
      </c>
      <c r="D159" s="86" t="s">
        <v>1113</v>
      </c>
      <c r="E159" s="86" t="b">
        <v>0</v>
      </c>
      <c r="F159" s="86" t="b">
        <v>0</v>
      </c>
      <c r="G159" s="86" t="b">
        <v>0</v>
      </c>
    </row>
    <row r="160" spans="1:7" ht="15">
      <c r="A160" s="86" t="s">
        <v>1214</v>
      </c>
      <c r="B160" s="86">
        <v>23</v>
      </c>
      <c r="C160" s="123">
        <v>0</v>
      </c>
      <c r="D160" s="86" t="s">
        <v>1113</v>
      </c>
      <c r="E160" s="86" t="b">
        <v>0</v>
      </c>
      <c r="F160" s="86" t="b">
        <v>0</v>
      </c>
      <c r="G160" s="86" t="b">
        <v>0</v>
      </c>
    </row>
    <row r="161" spans="1:7" ht="15">
      <c r="A161" s="86" t="s">
        <v>1177</v>
      </c>
      <c r="B161" s="86">
        <v>23</v>
      </c>
      <c r="C161" s="123">
        <v>0</v>
      </c>
      <c r="D161" s="86" t="s">
        <v>1113</v>
      </c>
      <c r="E161" s="86" t="b">
        <v>0</v>
      </c>
      <c r="F161" s="86" t="b">
        <v>0</v>
      </c>
      <c r="G161" s="86" t="b">
        <v>0</v>
      </c>
    </row>
    <row r="162" spans="1:7" ht="15">
      <c r="A162" s="86" t="s">
        <v>1208</v>
      </c>
      <c r="B162" s="86">
        <v>23</v>
      </c>
      <c r="C162" s="123">
        <v>0</v>
      </c>
      <c r="D162" s="86" t="s">
        <v>1113</v>
      </c>
      <c r="E162" s="86" t="b">
        <v>0</v>
      </c>
      <c r="F162" s="86" t="b">
        <v>0</v>
      </c>
      <c r="G162" s="86" t="b">
        <v>0</v>
      </c>
    </row>
    <row r="163" spans="1:7" ht="15">
      <c r="A163" s="86" t="s">
        <v>1209</v>
      </c>
      <c r="B163" s="86">
        <v>23</v>
      </c>
      <c r="C163" s="123">
        <v>0</v>
      </c>
      <c r="D163" s="86" t="s">
        <v>1113</v>
      </c>
      <c r="E163" s="86" t="b">
        <v>0</v>
      </c>
      <c r="F163" s="86" t="b">
        <v>0</v>
      </c>
      <c r="G163" s="86" t="b">
        <v>0</v>
      </c>
    </row>
    <row r="164" spans="1:7" ht="15">
      <c r="A164" s="86" t="s">
        <v>1215</v>
      </c>
      <c r="B164" s="86">
        <v>23</v>
      </c>
      <c r="C164" s="123">
        <v>0</v>
      </c>
      <c r="D164" s="86" t="s">
        <v>1113</v>
      </c>
      <c r="E164" s="86" t="b">
        <v>0</v>
      </c>
      <c r="F164" s="86" t="b">
        <v>0</v>
      </c>
      <c r="G164" s="86" t="b">
        <v>0</v>
      </c>
    </row>
    <row r="165" spans="1:7" ht="15">
      <c r="A165" s="86" t="s">
        <v>1216</v>
      </c>
      <c r="B165" s="86">
        <v>23</v>
      </c>
      <c r="C165" s="123">
        <v>0</v>
      </c>
      <c r="D165" s="86" t="s">
        <v>1113</v>
      </c>
      <c r="E165" s="86" t="b">
        <v>0</v>
      </c>
      <c r="F165" s="86" t="b">
        <v>0</v>
      </c>
      <c r="G165" s="86" t="b">
        <v>0</v>
      </c>
    </row>
    <row r="166" spans="1:7" ht="15">
      <c r="A166" s="86" t="s">
        <v>1224</v>
      </c>
      <c r="B166" s="86">
        <v>23</v>
      </c>
      <c r="C166" s="123">
        <v>0</v>
      </c>
      <c r="D166" s="86" t="s">
        <v>1113</v>
      </c>
      <c r="E166" s="86" t="b">
        <v>0</v>
      </c>
      <c r="F166" s="86" t="b">
        <v>0</v>
      </c>
      <c r="G166" s="86" t="b">
        <v>0</v>
      </c>
    </row>
    <row r="167" spans="1:7" ht="15">
      <c r="A167" s="86" t="s">
        <v>1235</v>
      </c>
      <c r="B167" s="86">
        <v>23</v>
      </c>
      <c r="C167" s="123">
        <v>0</v>
      </c>
      <c r="D167" s="86" t="s">
        <v>1113</v>
      </c>
      <c r="E167" s="86" t="b">
        <v>0</v>
      </c>
      <c r="F167" s="86" t="b">
        <v>0</v>
      </c>
      <c r="G167" s="86" t="b">
        <v>0</v>
      </c>
    </row>
    <row r="168" spans="1:7" ht="15">
      <c r="A168" s="86" t="s">
        <v>1225</v>
      </c>
      <c r="B168" s="86">
        <v>23</v>
      </c>
      <c r="C168" s="123">
        <v>0</v>
      </c>
      <c r="D168" s="86" t="s">
        <v>1113</v>
      </c>
      <c r="E168" s="86" t="b">
        <v>0</v>
      </c>
      <c r="F168" s="86" t="b">
        <v>1</v>
      </c>
      <c r="G168" s="86" t="b">
        <v>0</v>
      </c>
    </row>
    <row r="169" spans="1:7" ht="15">
      <c r="A169" s="86" t="s">
        <v>1426</v>
      </c>
      <c r="B169" s="86">
        <v>23</v>
      </c>
      <c r="C169" s="123">
        <v>0</v>
      </c>
      <c r="D169" s="86" t="s">
        <v>1113</v>
      </c>
      <c r="E169" s="86" t="b">
        <v>0</v>
      </c>
      <c r="F169" s="86" t="b">
        <v>0</v>
      </c>
      <c r="G169" s="86" t="b">
        <v>0</v>
      </c>
    </row>
    <row r="170" spans="1:7" ht="15">
      <c r="A170" s="86" t="s">
        <v>1427</v>
      </c>
      <c r="B170" s="86">
        <v>23</v>
      </c>
      <c r="C170" s="123">
        <v>0</v>
      </c>
      <c r="D170" s="86" t="s">
        <v>1113</v>
      </c>
      <c r="E170" s="86" t="b">
        <v>0</v>
      </c>
      <c r="F170" s="86" t="b">
        <v>0</v>
      </c>
      <c r="G170" s="86" t="b">
        <v>0</v>
      </c>
    </row>
    <row r="171" spans="1:7" ht="15">
      <c r="A171" s="86" t="s">
        <v>1424</v>
      </c>
      <c r="B171" s="86">
        <v>23</v>
      </c>
      <c r="C171" s="123">
        <v>0</v>
      </c>
      <c r="D171" s="86" t="s">
        <v>1113</v>
      </c>
      <c r="E171" s="86" t="b">
        <v>0</v>
      </c>
      <c r="F171" s="86" t="b">
        <v>0</v>
      </c>
      <c r="G171" s="86" t="b">
        <v>0</v>
      </c>
    </row>
    <row r="172" spans="1:7" ht="15">
      <c r="A172" s="86" t="s">
        <v>1423</v>
      </c>
      <c r="B172" s="86">
        <v>23</v>
      </c>
      <c r="C172" s="123">
        <v>0</v>
      </c>
      <c r="D172" s="86" t="s">
        <v>1113</v>
      </c>
      <c r="E172" s="86" t="b">
        <v>0</v>
      </c>
      <c r="F172" s="86" t="b">
        <v>0</v>
      </c>
      <c r="G172" s="86" t="b">
        <v>0</v>
      </c>
    </row>
    <row r="173" spans="1:7" ht="15">
      <c r="A173" s="86" t="s">
        <v>1425</v>
      </c>
      <c r="B173" s="86">
        <v>23</v>
      </c>
      <c r="C173" s="123">
        <v>0</v>
      </c>
      <c r="D173" s="86" t="s">
        <v>1113</v>
      </c>
      <c r="E173" s="86" t="b">
        <v>0</v>
      </c>
      <c r="F173" s="86" t="b">
        <v>0</v>
      </c>
      <c r="G173" s="86" t="b">
        <v>0</v>
      </c>
    </row>
    <row r="174" spans="1:7" ht="15">
      <c r="A174" s="86" t="s">
        <v>1428</v>
      </c>
      <c r="B174" s="86">
        <v>23</v>
      </c>
      <c r="C174" s="123">
        <v>0</v>
      </c>
      <c r="D174" s="86" t="s">
        <v>1113</v>
      </c>
      <c r="E174" s="86" t="b">
        <v>0</v>
      </c>
      <c r="F174" s="86" t="b">
        <v>0</v>
      </c>
      <c r="G174" s="86" t="b">
        <v>0</v>
      </c>
    </row>
    <row r="175" spans="1:7" ht="15">
      <c r="A175" s="86" t="s">
        <v>363</v>
      </c>
      <c r="B175" s="86">
        <v>23</v>
      </c>
      <c r="C175" s="123">
        <v>0</v>
      </c>
      <c r="D175" s="86" t="s">
        <v>1113</v>
      </c>
      <c r="E175" s="86" t="b">
        <v>0</v>
      </c>
      <c r="F175" s="86" t="b">
        <v>0</v>
      </c>
      <c r="G175" s="86" t="b">
        <v>0</v>
      </c>
    </row>
    <row r="176" spans="1:7" ht="15">
      <c r="A176" s="86" t="s">
        <v>1177</v>
      </c>
      <c r="B176" s="86">
        <v>32</v>
      </c>
      <c r="C176" s="123">
        <v>0</v>
      </c>
      <c r="D176" s="86" t="s">
        <v>1114</v>
      </c>
      <c r="E176" s="86" t="b">
        <v>0</v>
      </c>
      <c r="F176" s="86" t="b">
        <v>0</v>
      </c>
      <c r="G176" s="86" t="b">
        <v>0</v>
      </c>
    </row>
    <row r="177" spans="1:7" ht="15">
      <c r="A177" s="86" t="s">
        <v>1208</v>
      </c>
      <c r="B177" s="86">
        <v>30</v>
      </c>
      <c r="C177" s="123">
        <v>0</v>
      </c>
      <c r="D177" s="86" t="s">
        <v>1114</v>
      </c>
      <c r="E177" s="86" t="b">
        <v>0</v>
      </c>
      <c r="F177" s="86" t="b">
        <v>0</v>
      </c>
      <c r="G177" s="86" t="b">
        <v>0</v>
      </c>
    </row>
    <row r="178" spans="1:7" ht="15">
      <c r="A178" s="86" t="s">
        <v>1181</v>
      </c>
      <c r="B178" s="86">
        <v>26</v>
      </c>
      <c r="C178" s="123">
        <v>0.002923082935079985</v>
      </c>
      <c r="D178" s="86" t="s">
        <v>1114</v>
      </c>
      <c r="E178" s="86" t="b">
        <v>0</v>
      </c>
      <c r="F178" s="86" t="b">
        <v>0</v>
      </c>
      <c r="G178" s="86" t="b">
        <v>0</v>
      </c>
    </row>
    <row r="179" spans="1:7" ht="15">
      <c r="A179" s="86" t="s">
        <v>1209</v>
      </c>
      <c r="B179" s="86">
        <v>20</v>
      </c>
      <c r="C179" s="123">
        <v>0</v>
      </c>
      <c r="D179" s="86" t="s">
        <v>1114</v>
      </c>
      <c r="E179" s="86" t="b">
        <v>0</v>
      </c>
      <c r="F179" s="86" t="b">
        <v>0</v>
      </c>
      <c r="G179" s="86" t="b">
        <v>0</v>
      </c>
    </row>
    <row r="180" spans="1:7" ht="15">
      <c r="A180" s="86" t="s">
        <v>363</v>
      </c>
      <c r="B180" s="86">
        <v>20</v>
      </c>
      <c r="C180" s="123">
        <v>0</v>
      </c>
      <c r="D180" s="86" t="s">
        <v>1114</v>
      </c>
      <c r="E180" s="86" t="b">
        <v>0</v>
      </c>
      <c r="F180" s="86" t="b">
        <v>0</v>
      </c>
      <c r="G180" s="86" t="b">
        <v>0</v>
      </c>
    </row>
    <row r="181" spans="1:7" ht="15">
      <c r="A181" s="86" t="s">
        <v>318</v>
      </c>
      <c r="B181" s="86">
        <v>19</v>
      </c>
      <c r="C181" s="123">
        <v>0.0010399299742306926</v>
      </c>
      <c r="D181" s="86" t="s">
        <v>1114</v>
      </c>
      <c r="E181" s="86" t="b">
        <v>0</v>
      </c>
      <c r="F181" s="86" t="b">
        <v>0</v>
      </c>
      <c r="G181" s="86" t="b">
        <v>0</v>
      </c>
    </row>
    <row r="182" spans="1:7" ht="15">
      <c r="A182" s="86" t="s">
        <v>1211</v>
      </c>
      <c r="B182" s="86">
        <v>12</v>
      </c>
      <c r="C182" s="123">
        <v>0.006540995074683727</v>
      </c>
      <c r="D182" s="86" t="s">
        <v>1114</v>
      </c>
      <c r="E182" s="86" t="b">
        <v>0</v>
      </c>
      <c r="F182" s="86" t="b">
        <v>0</v>
      </c>
      <c r="G182" s="86" t="b">
        <v>0</v>
      </c>
    </row>
    <row r="183" spans="1:7" ht="15">
      <c r="A183" s="86" t="s">
        <v>1218</v>
      </c>
      <c r="B183" s="86">
        <v>12</v>
      </c>
      <c r="C183" s="123">
        <v>0.006540995074683727</v>
      </c>
      <c r="D183" s="86" t="s">
        <v>1114</v>
      </c>
      <c r="E183" s="86" t="b">
        <v>0</v>
      </c>
      <c r="F183" s="86" t="b">
        <v>0</v>
      </c>
      <c r="G183" s="86" t="b">
        <v>0</v>
      </c>
    </row>
    <row r="184" spans="1:7" ht="15">
      <c r="A184" s="86" t="s">
        <v>1219</v>
      </c>
      <c r="B184" s="86">
        <v>12</v>
      </c>
      <c r="C184" s="123">
        <v>0.006540995074683727</v>
      </c>
      <c r="D184" s="86" t="s">
        <v>1114</v>
      </c>
      <c r="E184" s="86" t="b">
        <v>0</v>
      </c>
      <c r="F184" s="86" t="b">
        <v>0</v>
      </c>
      <c r="G184" s="86" t="b">
        <v>0</v>
      </c>
    </row>
    <row r="185" spans="1:7" ht="15">
      <c r="A185" s="86" t="s">
        <v>1178</v>
      </c>
      <c r="B185" s="86">
        <v>12</v>
      </c>
      <c r="C185" s="123">
        <v>0.006540995074683727</v>
      </c>
      <c r="D185" s="86" t="s">
        <v>1114</v>
      </c>
      <c r="E185" s="86" t="b">
        <v>0</v>
      </c>
      <c r="F185" s="86" t="b">
        <v>0</v>
      </c>
      <c r="G185" s="86" t="b">
        <v>0</v>
      </c>
    </row>
    <row r="186" spans="1:7" ht="15">
      <c r="A186" s="86" t="s">
        <v>370</v>
      </c>
      <c r="B186" s="86">
        <v>12</v>
      </c>
      <c r="C186" s="123">
        <v>0.006540995074683727</v>
      </c>
      <c r="D186" s="86" t="s">
        <v>1114</v>
      </c>
      <c r="E186" s="86" t="b">
        <v>0</v>
      </c>
      <c r="F186" s="86" t="b">
        <v>0</v>
      </c>
      <c r="G186" s="86" t="b">
        <v>0</v>
      </c>
    </row>
    <row r="187" spans="1:7" ht="15">
      <c r="A187" s="86" t="s">
        <v>1431</v>
      </c>
      <c r="B187" s="86">
        <v>10</v>
      </c>
      <c r="C187" s="123">
        <v>0.007396314389778408</v>
      </c>
      <c r="D187" s="86" t="s">
        <v>1114</v>
      </c>
      <c r="E187" s="86" t="b">
        <v>1</v>
      </c>
      <c r="F187" s="86" t="b">
        <v>0</v>
      </c>
      <c r="G187" s="86" t="b">
        <v>0</v>
      </c>
    </row>
    <row r="188" spans="1:7" ht="15">
      <c r="A188" s="86" t="s">
        <v>1432</v>
      </c>
      <c r="B188" s="86">
        <v>10</v>
      </c>
      <c r="C188" s="123">
        <v>0.007396314389778408</v>
      </c>
      <c r="D188" s="86" t="s">
        <v>1114</v>
      </c>
      <c r="E188" s="86" t="b">
        <v>0</v>
      </c>
      <c r="F188" s="86" t="b">
        <v>0</v>
      </c>
      <c r="G188" s="86" t="b">
        <v>0</v>
      </c>
    </row>
    <row r="189" spans="1:7" ht="15">
      <c r="A189" s="86" t="s">
        <v>1433</v>
      </c>
      <c r="B189" s="86">
        <v>10</v>
      </c>
      <c r="C189" s="123">
        <v>0.007396314389778408</v>
      </c>
      <c r="D189" s="86" t="s">
        <v>1114</v>
      </c>
      <c r="E189" s="86" t="b">
        <v>0</v>
      </c>
      <c r="F189" s="86" t="b">
        <v>0</v>
      </c>
      <c r="G189" s="86" t="b">
        <v>0</v>
      </c>
    </row>
    <row r="190" spans="1:7" ht="15">
      <c r="A190" s="86" t="s">
        <v>1434</v>
      </c>
      <c r="B190" s="86">
        <v>10</v>
      </c>
      <c r="C190" s="123">
        <v>0.007396314389778408</v>
      </c>
      <c r="D190" s="86" t="s">
        <v>1114</v>
      </c>
      <c r="E190" s="86" t="b">
        <v>0</v>
      </c>
      <c r="F190" s="86" t="b">
        <v>0</v>
      </c>
      <c r="G190" s="86" t="b">
        <v>0</v>
      </c>
    </row>
    <row r="191" spans="1:7" ht="15">
      <c r="A191" s="86" t="s">
        <v>1430</v>
      </c>
      <c r="B191" s="86">
        <v>10</v>
      </c>
      <c r="C191" s="123">
        <v>0.007396314389778408</v>
      </c>
      <c r="D191" s="86" t="s">
        <v>1114</v>
      </c>
      <c r="E191" s="86" t="b">
        <v>0</v>
      </c>
      <c r="F191" s="86" t="b">
        <v>0</v>
      </c>
      <c r="G191" s="86" t="b">
        <v>0</v>
      </c>
    </row>
    <row r="192" spans="1:7" ht="15">
      <c r="A192" s="86" t="s">
        <v>1227</v>
      </c>
      <c r="B192" s="86">
        <v>10</v>
      </c>
      <c r="C192" s="123">
        <v>0.007396314389778408</v>
      </c>
      <c r="D192" s="86" t="s">
        <v>1114</v>
      </c>
      <c r="E192" s="86" t="b">
        <v>0</v>
      </c>
      <c r="F192" s="86" t="b">
        <v>0</v>
      </c>
      <c r="G192" s="86" t="b">
        <v>0</v>
      </c>
    </row>
    <row r="193" spans="1:7" ht="15">
      <c r="A193" s="86" t="s">
        <v>1435</v>
      </c>
      <c r="B193" s="86">
        <v>10</v>
      </c>
      <c r="C193" s="123">
        <v>0.007396314389778408</v>
      </c>
      <c r="D193" s="86" t="s">
        <v>1114</v>
      </c>
      <c r="E193" s="86" t="b">
        <v>0</v>
      </c>
      <c r="F193" s="86" t="b">
        <v>0</v>
      </c>
      <c r="G193" s="86" t="b">
        <v>0</v>
      </c>
    </row>
    <row r="194" spans="1:7" ht="15">
      <c r="A194" s="86" t="s">
        <v>316</v>
      </c>
      <c r="B194" s="86">
        <v>8</v>
      </c>
      <c r="C194" s="123">
        <v>0.007821916632374203</v>
      </c>
      <c r="D194" s="86" t="s">
        <v>1114</v>
      </c>
      <c r="E194" s="86" t="b">
        <v>0</v>
      </c>
      <c r="F194" s="86" t="b">
        <v>0</v>
      </c>
      <c r="G194" s="86" t="b">
        <v>0</v>
      </c>
    </row>
    <row r="195" spans="1:7" ht="15">
      <c r="A195" s="86" t="s">
        <v>1224</v>
      </c>
      <c r="B195" s="86">
        <v>8</v>
      </c>
      <c r="C195" s="123">
        <v>0.007821916632374203</v>
      </c>
      <c r="D195" s="86" t="s">
        <v>1114</v>
      </c>
      <c r="E195" s="86" t="b">
        <v>0</v>
      </c>
      <c r="F195" s="86" t="b">
        <v>0</v>
      </c>
      <c r="G195" s="86" t="b">
        <v>0</v>
      </c>
    </row>
    <row r="196" spans="1:7" ht="15">
      <c r="A196" s="86" t="s">
        <v>1235</v>
      </c>
      <c r="B196" s="86">
        <v>8</v>
      </c>
      <c r="C196" s="123">
        <v>0.007821916632374203</v>
      </c>
      <c r="D196" s="86" t="s">
        <v>1114</v>
      </c>
      <c r="E196" s="86" t="b">
        <v>0</v>
      </c>
      <c r="F196" s="86" t="b">
        <v>0</v>
      </c>
      <c r="G196" s="86" t="b">
        <v>0</v>
      </c>
    </row>
    <row r="197" spans="1:7" ht="15">
      <c r="A197" s="86" t="s">
        <v>1438</v>
      </c>
      <c r="B197" s="86">
        <v>8</v>
      </c>
      <c r="C197" s="123">
        <v>0.007821916632374203</v>
      </c>
      <c r="D197" s="86" t="s">
        <v>1114</v>
      </c>
      <c r="E197" s="86" t="b">
        <v>0</v>
      </c>
      <c r="F197" s="86" t="b">
        <v>0</v>
      </c>
      <c r="G197" s="86" t="b">
        <v>0</v>
      </c>
    </row>
    <row r="198" spans="1:7" ht="15">
      <c r="A198" s="86" t="s">
        <v>1229</v>
      </c>
      <c r="B198" s="86">
        <v>7</v>
      </c>
      <c r="C198" s="123">
        <v>0.007841581546801157</v>
      </c>
      <c r="D198" s="86" t="s">
        <v>1114</v>
      </c>
      <c r="E198" s="86" t="b">
        <v>0</v>
      </c>
      <c r="F198" s="86" t="b">
        <v>0</v>
      </c>
      <c r="G198" s="86" t="b">
        <v>0</v>
      </c>
    </row>
    <row r="199" spans="1:7" ht="15">
      <c r="A199" s="86" t="s">
        <v>1225</v>
      </c>
      <c r="B199" s="86">
        <v>7</v>
      </c>
      <c r="C199" s="123">
        <v>0.007841581546801157</v>
      </c>
      <c r="D199" s="86" t="s">
        <v>1114</v>
      </c>
      <c r="E199" s="86" t="b">
        <v>0</v>
      </c>
      <c r="F199" s="86" t="b">
        <v>1</v>
      </c>
      <c r="G199" s="86" t="b">
        <v>0</v>
      </c>
    </row>
    <row r="200" spans="1:7" ht="15">
      <c r="A200" s="86" t="s">
        <v>1424</v>
      </c>
      <c r="B200" s="86">
        <v>7</v>
      </c>
      <c r="C200" s="123">
        <v>0.007841581546801157</v>
      </c>
      <c r="D200" s="86" t="s">
        <v>1114</v>
      </c>
      <c r="E200" s="86" t="b">
        <v>0</v>
      </c>
      <c r="F200" s="86" t="b">
        <v>0</v>
      </c>
      <c r="G200" s="86" t="b">
        <v>0</v>
      </c>
    </row>
    <row r="201" spans="1:7" ht="15">
      <c r="A201" s="86" t="s">
        <v>1425</v>
      </c>
      <c r="B201" s="86">
        <v>7</v>
      </c>
      <c r="C201" s="123">
        <v>0.007841581546801157</v>
      </c>
      <c r="D201" s="86" t="s">
        <v>1114</v>
      </c>
      <c r="E201" s="86" t="b">
        <v>0</v>
      </c>
      <c r="F201" s="86" t="b">
        <v>0</v>
      </c>
      <c r="G201" s="86" t="b">
        <v>0</v>
      </c>
    </row>
    <row r="202" spans="1:7" ht="15">
      <c r="A202" s="86" t="s">
        <v>1429</v>
      </c>
      <c r="B202" s="86">
        <v>7</v>
      </c>
      <c r="C202" s="123">
        <v>0.00899300053307706</v>
      </c>
      <c r="D202" s="86" t="s">
        <v>1114</v>
      </c>
      <c r="E202" s="86" t="b">
        <v>0</v>
      </c>
      <c r="F202" s="86" t="b">
        <v>0</v>
      </c>
      <c r="G202" s="86" t="b">
        <v>0</v>
      </c>
    </row>
    <row r="203" spans="1:7" ht="15">
      <c r="A203" s="86" t="s">
        <v>1423</v>
      </c>
      <c r="B203" s="86">
        <v>6</v>
      </c>
      <c r="C203" s="123">
        <v>0.007708286171208909</v>
      </c>
      <c r="D203" s="86" t="s">
        <v>1114</v>
      </c>
      <c r="E203" s="86" t="b">
        <v>0</v>
      </c>
      <c r="F203" s="86" t="b">
        <v>0</v>
      </c>
      <c r="G203" s="86" t="b">
        <v>0</v>
      </c>
    </row>
    <row r="204" spans="1:7" ht="15">
      <c r="A204" s="86" t="s">
        <v>1444</v>
      </c>
      <c r="B204" s="86">
        <v>6</v>
      </c>
      <c r="C204" s="123">
        <v>0.007708286171208909</v>
      </c>
      <c r="D204" s="86" t="s">
        <v>1114</v>
      </c>
      <c r="E204" s="86" t="b">
        <v>0</v>
      </c>
      <c r="F204" s="86" t="b">
        <v>0</v>
      </c>
      <c r="G204" s="86" t="b">
        <v>0</v>
      </c>
    </row>
    <row r="205" spans="1:7" ht="15">
      <c r="A205" s="86" t="s">
        <v>1228</v>
      </c>
      <c r="B205" s="86">
        <v>4</v>
      </c>
      <c r="C205" s="123">
        <v>0.006869484072098466</v>
      </c>
      <c r="D205" s="86" t="s">
        <v>1114</v>
      </c>
      <c r="E205" s="86" t="b">
        <v>1</v>
      </c>
      <c r="F205" s="86" t="b">
        <v>0</v>
      </c>
      <c r="G205" s="86" t="b">
        <v>0</v>
      </c>
    </row>
    <row r="206" spans="1:7" ht="15">
      <c r="A206" s="86" t="s">
        <v>1436</v>
      </c>
      <c r="B206" s="86">
        <v>4</v>
      </c>
      <c r="C206" s="123">
        <v>0.006869484072098466</v>
      </c>
      <c r="D206" s="86" t="s">
        <v>1114</v>
      </c>
      <c r="E206" s="86" t="b">
        <v>0</v>
      </c>
      <c r="F206" s="86" t="b">
        <v>0</v>
      </c>
      <c r="G206" s="86" t="b">
        <v>0</v>
      </c>
    </row>
    <row r="207" spans="1:7" ht="15">
      <c r="A207" s="86" t="s">
        <v>1437</v>
      </c>
      <c r="B207" s="86">
        <v>4</v>
      </c>
      <c r="C207" s="123">
        <v>0.006869484072098466</v>
      </c>
      <c r="D207" s="86" t="s">
        <v>1114</v>
      </c>
      <c r="E207" s="86" t="b">
        <v>0</v>
      </c>
      <c r="F207" s="86" t="b">
        <v>0</v>
      </c>
      <c r="G207" s="86" t="b">
        <v>0</v>
      </c>
    </row>
    <row r="208" spans="1:7" ht="15">
      <c r="A208" s="86" t="s">
        <v>1447</v>
      </c>
      <c r="B208" s="86">
        <v>4</v>
      </c>
      <c r="C208" s="123">
        <v>0.006869484072098466</v>
      </c>
      <c r="D208" s="86" t="s">
        <v>1114</v>
      </c>
      <c r="E208" s="86" t="b">
        <v>0</v>
      </c>
      <c r="F208" s="86" t="b">
        <v>0</v>
      </c>
      <c r="G208" s="86" t="b">
        <v>0</v>
      </c>
    </row>
    <row r="209" spans="1:7" ht="15">
      <c r="A209" s="86" t="s">
        <v>1215</v>
      </c>
      <c r="B209" s="86">
        <v>3</v>
      </c>
      <c r="C209" s="123">
        <v>0.006073037402537976</v>
      </c>
      <c r="D209" s="86" t="s">
        <v>1114</v>
      </c>
      <c r="E209" s="86" t="b">
        <v>0</v>
      </c>
      <c r="F209" s="86" t="b">
        <v>0</v>
      </c>
      <c r="G209" s="86" t="b">
        <v>0</v>
      </c>
    </row>
    <row r="210" spans="1:7" ht="15">
      <c r="A210" s="86" t="s">
        <v>1469</v>
      </c>
      <c r="B210" s="86">
        <v>3</v>
      </c>
      <c r="C210" s="123">
        <v>0.006073037402537976</v>
      </c>
      <c r="D210" s="86" t="s">
        <v>1114</v>
      </c>
      <c r="E210" s="86" t="b">
        <v>0</v>
      </c>
      <c r="F210" s="86" t="b">
        <v>0</v>
      </c>
      <c r="G210" s="86" t="b">
        <v>0</v>
      </c>
    </row>
    <row r="211" spans="1:7" ht="15">
      <c r="A211" s="86" t="s">
        <v>1495</v>
      </c>
      <c r="B211" s="86">
        <v>2</v>
      </c>
      <c r="C211" s="123">
        <v>0.004914004914004914</v>
      </c>
      <c r="D211" s="86" t="s">
        <v>1114</v>
      </c>
      <c r="E211" s="86" t="b">
        <v>0</v>
      </c>
      <c r="F211" s="86" t="b">
        <v>0</v>
      </c>
      <c r="G211" s="86" t="b">
        <v>0</v>
      </c>
    </row>
    <row r="212" spans="1:7" ht="15">
      <c r="A212" s="86" t="s">
        <v>1496</v>
      </c>
      <c r="B212" s="86">
        <v>2</v>
      </c>
      <c r="C212" s="123">
        <v>0.004914004914004914</v>
      </c>
      <c r="D212" s="86" t="s">
        <v>1114</v>
      </c>
      <c r="E212" s="86" t="b">
        <v>0</v>
      </c>
      <c r="F212" s="86" t="b">
        <v>0</v>
      </c>
      <c r="G212" s="86" t="b">
        <v>0</v>
      </c>
    </row>
    <row r="213" spans="1:7" ht="15">
      <c r="A213" s="86" t="s">
        <v>1244</v>
      </c>
      <c r="B213" s="86">
        <v>2</v>
      </c>
      <c r="C213" s="123">
        <v>0.004914004914004914</v>
      </c>
      <c r="D213" s="86" t="s">
        <v>1114</v>
      </c>
      <c r="E213" s="86" t="b">
        <v>0</v>
      </c>
      <c r="F213" s="86" t="b">
        <v>0</v>
      </c>
      <c r="G213" s="86" t="b">
        <v>0</v>
      </c>
    </row>
    <row r="214" spans="1:7" ht="15">
      <c r="A214" s="86" t="s">
        <v>1182</v>
      </c>
      <c r="B214" s="86">
        <v>2</v>
      </c>
      <c r="C214" s="123">
        <v>0.004914004914004914</v>
      </c>
      <c r="D214" s="86" t="s">
        <v>1114</v>
      </c>
      <c r="E214" s="86" t="b">
        <v>0</v>
      </c>
      <c r="F214" s="86" t="b">
        <v>0</v>
      </c>
      <c r="G214" s="86" t="b">
        <v>0</v>
      </c>
    </row>
    <row r="215" spans="1:7" ht="15">
      <c r="A215" s="86" t="s">
        <v>1520</v>
      </c>
      <c r="B215" s="86">
        <v>2</v>
      </c>
      <c r="C215" s="123">
        <v>0.004914004914004914</v>
      </c>
      <c r="D215" s="86" t="s">
        <v>1114</v>
      </c>
      <c r="E215" s="86" t="b">
        <v>0</v>
      </c>
      <c r="F215" s="86" t="b">
        <v>0</v>
      </c>
      <c r="G215" s="86" t="b">
        <v>0</v>
      </c>
    </row>
    <row r="216" spans="1:7" ht="15">
      <c r="A216" s="86" t="s">
        <v>1468</v>
      </c>
      <c r="B216" s="86">
        <v>2</v>
      </c>
      <c r="C216" s="123">
        <v>0.004914004914004914</v>
      </c>
      <c r="D216" s="86" t="s">
        <v>1114</v>
      </c>
      <c r="E216" s="86" t="b">
        <v>0</v>
      </c>
      <c r="F216" s="86" t="b">
        <v>0</v>
      </c>
      <c r="G216" s="86" t="b">
        <v>0</v>
      </c>
    </row>
    <row r="217" spans="1:7" ht="15">
      <c r="A217" s="86" t="s">
        <v>1467</v>
      </c>
      <c r="B217" s="86">
        <v>2</v>
      </c>
      <c r="C217" s="123">
        <v>0.004914004914004914</v>
      </c>
      <c r="D217" s="86" t="s">
        <v>1114</v>
      </c>
      <c r="E217" s="86" t="b">
        <v>0</v>
      </c>
      <c r="F217" s="86" t="b">
        <v>0</v>
      </c>
      <c r="G217" s="86" t="b">
        <v>0</v>
      </c>
    </row>
    <row r="218" spans="1:7" ht="15">
      <c r="A218" s="86" t="s">
        <v>1521</v>
      </c>
      <c r="B218" s="86">
        <v>2</v>
      </c>
      <c r="C218" s="123">
        <v>0.004914004914004914</v>
      </c>
      <c r="D218" s="86" t="s">
        <v>1114</v>
      </c>
      <c r="E218" s="86" t="b">
        <v>0</v>
      </c>
      <c r="F218" s="86" t="b">
        <v>0</v>
      </c>
      <c r="G218" s="86" t="b">
        <v>0</v>
      </c>
    </row>
    <row r="219" spans="1:7" ht="15">
      <c r="A219" s="86" t="s">
        <v>1522</v>
      </c>
      <c r="B219" s="86">
        <v>2</v>
      </c>
      <c r="C219" s="123">
        <v>0.004914004914004914</v>
      </c>
      <c r="D219" s="86" t="s">
        <v>1114</v>
      </c>
      <c r="E219" s="86" t="b">
        <v>0</v>
      </c>
      <c r="F219" s="86" t="b">
        <v>0</v>
      </c>
      <c r="G219" s="86" t="b">
        <v>0</v>
      </c>
    </row>
    <row r="220" spans="1:7" ht="15">
      <c r="A220" s="86" t="s">
        <v>1523</v>
      </c>
      <c r="B220" s="86">
        <v>2</v>
      </c>
      <c r="C220" s="123">
        <v>0.004914004914004914</v>
      </c>
      <c r="D220" s="86" t="s">
        <v>1114</v>
      </c>
      <c r="E220" s="86" t="b">
        <v>0</v>
      </c>
      <c r="F220" s="86" t="b">
        <v>0</v>
      </c>
      <c r="G220" s="86" t="b">
        <v>0</v>
      </c>
    </row>
    <row r="221" spans="1:7" ht="15">
      <c r="A221" s="86" t="s">
        <v>363</v>
      </c>
      <c r="B221" s="86">
        <v>17</v>
      </c>
      <c r="C221" s="123">
        <v>0</v>
      </c>
      <c r="D221" s="86" t="s">
        <v>1115</v>
      </c>
      <c r="E221" s="86" t="b">
        <v>0</v>
      </c>
      <c r="F221" s="86" t="b">
        <v>0</v>
      </c>
      <c r="G221" s="86" t="b">
        <v>0</v>
      </c>
    </row>
    <row r="222" spans="1:7" ht="15">
      <c r="A222" s="86" t="s">
        <v>1181</v>
      </c>
      <c r="B222" s="86">
        <v>16</v>
      </c>
      <c r="C222" s="123">
        <v>0.010547261553754619</v>
      </c>
      <c r="D222" s="86" t="s">
        <v>1115</v>
      </c>
      <c r="E222" s="86" t="b">
        <v>0</v>
      </c>
      <c r="F222" s="86" t="b">
        <v>0</v>
      </c>
      <c r="G222" s="86" t="b">
        <v>0</v>
      </c>
    </row>
    <row r="223" spans="1:7" ht="15">
      <c r="A223" s="86" t="s">
        <v>1177</v>
      </c>
      <c r="B223" s="86">
        <v>15</v>
      </c>
      <c r="C223" s="123">
        <v>0.009888057706644955</v>
      </c>
      <c r="D223" s="86" t="s">
        <v>1115</v>
      </c>
      <c r="E223" s="86" t="b">
        <v>0</v>
      </c>
      <c r="F223" s="86" t="b">
        <v>0</v>
      </c>
      <c r="G223" s="86" t="b">
        <v>0</v>
      </c>
    </row>
    <row r="224" spans="1:7" ht="15">
      <c r="A224" s="86" t="s">
        <v>1208</v>
      </c>
      <c r="B224" s="86">
        <v>15</v>
      </c>
      <c r="C224" s="123">
        <v>0.009888057706644955</v>
      </c>
      <c r="D224" s="86" t="s">
        <v>1115</v>
      </c>
      <c r="E224" s="86" t="b">
        <v>0</v>
      </c>
      <c r="F224" s="86" t="b">
        <v>0</v>
      </c>
      <c r="G224" s="86" t="b">
        <v>0</v>
      </c>
    </row>
    <row r="225" spans="1:7" ht="15">
      <c r="A225" s="86" t="s">
        <v>316</v>
      </c>
      <c r="B225" s="86">
        <v>15</v>
      </c>
      <c r="C225" s="123">
        <v>0.001945978364770621</v>
      </c>
      <c r="D225" s="86" t="s">
        <v>1115</v>
      </c>
      <c r="E225" s="86" t="b">
        <v>0</v>
      </c>
      <c r="F225" s="86" t="b">
        <v>0</v>
      </c>
      <c r="G225" s="86" t="b">
        <v>0</v>
      </c>
    </row>
    <row r="226" spans="1:7" ht="15">
      <c r="A226" s="86" t="s">
        <v>1221</v>
      </c>
      <c r="B226" s="86">
        <v>12</v>
      </c>
      <c r="C226" s="123">
        <v>0.017996818999054268</v>
      </c>
      <c r="D226" s="86" t="s">
        <v>1115</v>
      </c>
      <c r="E226" s="86" t="b">
        <v>0</v>
      </c>
      <c r="F226" s="86" t="b">
        <v>0</v>
      </c>
      <c r="G226" s="86" t="b">
        <v>0</v>
      </c>
    </row>
    <row r="227" spans="1:7" ht="15">
      <c r="A227" s="86" t="s">
        <v>1215</v>
      </c>
      <c r="B227" s="86">
        <v>11</v>
      </c>
      <c r="C227" s="123">
        <v>0.004963290211027536</v>
      </c>
      <c r="D227" s="86" t="s">
        <v>1115</v>
      </c>
      <c r="E227" s="86" t="b">
        <v>0</v>
      </c>
      <c r="F227" s="86" t="b">
        <v>0</v>
      </c>
      <c r="G227" s="86" t="b">
        <v>0</v>
      </c>
    </row>
    <row r="228" spans="1:7" ht="15">
      <c r="A228" s="86" t="s">
        <v>1209</v>
      </c>
      <c r="B228" s="86">
        <v>9</v>
      </c>
      <c r="C228" s="123">
        <v>0.005932834623986972</v>
      </c>
      <c r="D228" s="86" t="s">
        <v>1115</v>
      </c>
      <c r="E228" s="86" t="b">
        <v>0</v>
      </c>
      <c r="F228" s="86" t="b">
        <v>0</v>
      </c>
      <c r="G228" s="86" t="b">
        <v>0</v>
      </c>
    </row>
    <row r="229" spans="1:7" ht="15">
      <c r="A229" s="86" t="s">
        <v>1179</v>
      </c>
      <c r="B229" s="86">
        <v>8</v>
      </c>
      <c r="C229" s="123">
        <v>0.011997879332702846</v>
      </c>
      <c r="D229" s="86" t="s">
        <v>1115</v>
      </c>
      <c r="E229" s="86" t="b">
        <v>0</v>
      </c>
      <c r="F229" s="86" t="b">
        <v>0</v>
      </c>
      <c r="G229" s="86" t="b">
        <v>0</v>
      </c>
    </row>
    <row r="230" spans="1:7" ht="15">
      <c r="A230" s="86" t="s">
        <v>1222</v>
      </c>
      <c r="B230" s="86">
        <v>8</v>
      </c>
      <c r="C230" s="123">
        <v>0.011997879332702846</v>
      </c>
      <c r="D230" s="86" t="s">
        <v>1115</v>
      </c>
      <c r="E230" s="86" t="b">
        <v>0</v>
      </c>
      <c r="F230" s="86" t="b">
        <v>0</v>
      </c>
      <c r="G230" s="86" t="b">
        <v>0</v>
      </c>
    </row>
    <row r="231" spans="1:7" ht="15">
      <c r="A231" s="86" t="s">
        <v>1439</v>
      </c>
      <c r="B231" s="86">
        <v>8</v>
      </c>
      <c r="C231" s="123">
        <v>0.011997879332702846</v>
      </c>
      <c r="D231" s="86" t="s">
        <v>1115</v>
      </c>
      <c r="E231" s="86" t="b">
        <v>0</v>
      </c>
      <c r="F231" s="86" t="b">
        <v>0</v>
      </c>
      <c r="G231" s="86" t="b">
        <v>0</v>
      </c>
    </row>
    <row r="232" spans="1:7" ht="15">
      <c r="A232" s="86" t="s">
        <v>1440</v>
      </c>
      <c r="B232" s="86">
        <v>8</v>
      </c>
      <c r="C232" s="123">
        <v>0.011997879332702846</v>
      </c>
      <c r="D232" s="86" t="s">
        <v>1115</v>
      </c>
      <c r="E232" s="86" t="b">
        <v>0</v>
      </c>
      <c r="F232" s="86" t="b">
        <v>0</v>
      </c>
      <c r="G232" s="86" t="b">
        <v>0</v>
      </c>
    </row>
    <row r="233" spans="1:7" ht="15">
      <c r="A233" s="86" t="s">
        <v>1188</v>
      </c>
      <c r="B233" s="86">
        <v>8</v>
      </c>
      <c r="C233" s="123">
        <v>0.011997879332702846</v>
      </c>
      <c r="D233" s="86" t="s">
        <v>1115</v>
      </c>
      <c r="E233" s="86" t="b">
        <v>0</v>
      </c>
      <c r="F233" s="86" t="b">
        <v>0</v>
      </c>
      <c r="G233" s="86" t="b">
        <v>0</v>
      </c>
    </row>
    <row r="234" spans="1:7" ht="15">
      <c r="A234" s="86" t="s">
        <v>1224</v>
      </c>
      <c r="B234" s="86">
        <v>7</v>
      </c>
      <c r="C234" s="123">
        <v>0.0064378428867496885</v>
      </c>
      <c r="D234" s="86" t="s">
        <v>1115</v>
      </c>
      <c r="E234" s="86" t="b">
        <v>0</v>
      </c>
      <c r="F234" s="86" t="b">
        <v>0</v>
      </c>
      <c r="G234" s="86" t="b">
        <v>0</v>
      </c>
    </row>
    <row r="235" spans="1:7" ht="15">
      <c r="A235" s="86" t="s">
        <v>1235</v>
      </c>
      <c r="B235" s="86">
        <v>7</v>
      </c>
      <c r="C235" s="123">
        <v>0.0064378428867496885</v>
      </c>
      <c r="D235" s="86" t="s">
        <v>1115</v>
      </c>
      <c r="E235" s="86" t="b">
        <v>0</v>
      </c>
      <c r="F235" s="86" t="b">
        <v>0</v>
      </c>
      <c r="G235" s="86" t="b">
        <v>0</v>
      </c>
    </row>
    <row r="236" spans="1:7" ht="15">
      <c r="A236" s="86" t="s">
        <v>1225</v>
      </c>
      <c r="B236" s="86">
        <v>7</v>
      </c>
      <c r="C236" s="123">
        <v>0.0064378428867496885</v>
      </c>
      <c r="D236" s="86" t="s">
        <v>1115</v>
      </c>
      <c r="E236" s="86" t="b">
        <v>0</v>
      </c>
      <c r="F236" s="86" t="b">
        <v>1</v>
      </c>
      <c r="G236" s="86" t="b">
        <v>0</v>
      </c>
    </row>
    <row r="237" spans="1:7" ht="15">
      <c r="A237" s="86" t="s">
        <v>1441</v>
      </c>
      <c r="B237" s="86">
        <v>7</v>
      </c>
      <c r="C237" s="123">
        <v>0.0064378428867496885</v>
      </c>
      <c r="D237" s="86" t="s">
        <v>1115</v>
      </c>
      <c r="E237" s="86" t="b">
        <v>0</v>
      </c>
      <c r="F237" s="86" t="b">
        <v>0</v>
      </c>
      <c r="G237" s="86" t="b">
        <v>0</v>
      </c>
    </row>
    <row r="238" spans="1:7" ht="15">
      <c r="A238" s="86" t="s">
        <v>1442</v>
      </c>
      <c r="B238" s="86">
        <v>7</v>
      </c>
      <c r="C238" s="123">
        <v>0.0064378428867496885</v>
      </c>
      <c r="D238" s="86" t="s">
        <v>1115</v>
      </c>
      <c r="E238" s="86" t="b">
        <v>0</v>
      </c>
      <c r="F238" s="86" t="b">
        <v>0</v>
      </c>
      <c r="G238" s="86" t="b">
        <v>0</v>
      </c>
    </row>
    <row r="239" spans="1:7" ht="15">
      <c r="A239" s="86" t="s">
        <v>1423</v>
      </c>
      <c r="B239" s="86">
        <v>5</v>
      </c>
      <c r="C239" s="123">
        <v>0.006342230513630729</v>
      </c>
      <c r="D239" s="86" t="s">
        <v>1115</v>
      </c>
      <c r="E239" s="86" t="b">
        <v>0</v>
      </c>
      <c r="F239" s="86" t="b">
        <v>0</v>
      </c>
      <c r="G239" s="86" t="b">
        <v>0</v>
      </c>
    </row>
    <row r="240" spans="1:7" ht="15">
      <c r="A240" s="86" t="s">
        <v>1449</v>
      </c>
      <c r="B240" s="86">
        <v>4</v>
      </c>
      <c r="C240" s="123">
        <v>0.005998939666351423</v>
      </c>
      <c r="D240" s="86" t="s">
        <v>1115</v>
      </c>
      <c r="E240" s="86" t="b">
        <v>0</v>
      </c>
      <c r="F240" s="86" t="b">
        <v>0</v>
      </c>
      <c r="G240" s="86" t="b">
        <v>0</v>
      </c>
    </row>
    <row r="241" spans="1:7" ht="15">
      <c r="A241" s="86" t="s">
        <v>1450</v>
      </c>
      <c r="B241" s="86">
        <v>4</v>
      </c>
      <c r="C241" s="123">
        <v>0.00887273437436079</v>
      </c>
      <c r="D241" s="86" t="s">
        <v>1115</v>
      </c>
      <c r="E241" s="86" t="b">
        <v>0</v>
      </c>
      <c r="F241" s="86" t="b">
        <v>0</v>
      </c>
      <c r="G241" s="86" t="b">
        <v>0</v>
      </c>
    </row>
    <row r="242" spans="1:7" ht="15">
      <c r="A242" s="86" t="s">
        <v>1451</v>
      </c>
      <c r="B242" s="86">
        <v>4</v>
      </c>
      <c r="C242" s="123">
        <v>0.005998939666351423</v>
      </c>
      <c r="D242" s="86" t="s">
        <v>1115</v>
      </c>
      <c r="E242" s="86" t="b">
        <v>0</v>
      </c>
      <c r="F242" s="86" t="b">
        <v>0</v>
      </c>
      <c r="G242" s="86" t="b">
        <v>0</v>
      </c>
    </row>
    <row r="243" spans="1:7" ht="15">
      <c r="A243" s="86" t="s">
        <v>1452</v>
      </c>
      <c r="B243" s="86">
        <v>4</v>
      </c>
      <c r="C243" s="123">
        <v>0.005998939666351423</v>
      </c>
      <c r="D243" s="86" t="s">
        <v>1115</v>
      </c>
      <c r="E243" s="86" t="b">
        <v>0</v>
      </c>
      <c r="F243" s="86" t="b">
        <v>0</v>
      </c>
      <c r="G243" s="86" t="b">
        <v>0</v>
      </c>
    </row>
    <row r="244" spans="1:7" ht="15">
      <c r="A244" s="86" t="s">
        <v>1453</v>
      </c>
      <c r="B244" s="86">
        <v>4</v>
      </c>
      <c r="C244" s="123">
        <v>0.005998939666351423</v>
      </c>
      <c r="D244" s="86" t="s">
        <v>1115</v>
      </c>
      <c r="E244" s="86" t="b">
        <v>0</v>
      </c>
      <c r="F244" s="86" t="b">
        <v>0</v>
      </c>
      <c r="G244" s="86" t="b">
        <v>0</v>
      </c>
    </row>
    <row r="245" spans="1:7" ht="15">
      <c r="A245" s="86" t="s">
        <v>1180</v>
      </c>
      <c r="B245" s="86">
        <v>4</v>
      </c>
      <c r="C245" s="123">
        <v>0.005998939666351423</v>
      </c>
      <c r="D245" s="86" t="s">
        <v>1115</v>
      </c>
      <c r="E245" s="86" t="b">
        <v>0</v>
      </c>
      <c r="F245" s="86" t="b">
        <v>0</v>
      </c>
      <c r="G245" s="86" t="b">
        <v>0</v>
      </c>
    </row>
    <row r="246" spans="1:7" ht="15">
      <c r="A246" s="86" t="s">
        <v>1454</v>
      </c>
      <c r="B246" s="86">
        <v>4</v>
      </c>
      <c r="C246" s="123">
        <v>0.005998939666351423</v>
      </c>
      <c r="D246" s="86" t="s">
        <v>1115</v>
      </c>
      <c r="E246" s="86" t="b">
        <v>0</v>
      </c>
      <c r="F246" s="86" t="b">
        <v>0</v>
      </c>
      <c r="G246" s="86" t="b">
        <v>0</v>
      </c>
    </row>
    <row r="247" spans="1:7" ht="15">
      <c r="A247" s="86" t="s">
        <v>1455</v>
      </c>
      <c r="B247" s="86">
        <v>4</v>
      </c>
      <c r="C247" s="123">
        <v>0.005998939666351423</v>
      </c>
      <c r="D247" s="86" t="s">
        <v>1115</v>
      </c>
      <c r="E247" s="86" t="b">
        <v>0</v>
      </c>
      <c r="F247" s="86" t="b">
        <v>0</v>
      </c>
      <c r="G247" s="86" t="b">
        <v>0</v>
      </c>
    </row>
    <row r="248" spans="1:7" ht="15">
      <c r="A248" s="86" t="s">
        <v>1456</v>
      </c>
      <c r="B248" s="86">
        <v>4</v>
      </c>
      <c r="C248" s="123">
        <v>0.005998939666351423</v>
      </c>
      <c r="D248" s="86" t="s">
        <v>1115</v>
      </c>
      <c r="E248" s="86" t="b">
        <v>0</v>
      </c>
      <c r="F248" s="86" t="b">
        <v>0</v>
      </c>
      <c r="G248" s="86" t="b">
        <v>0</v>
      </c>
    </row>
    <row r="249" spans="1:7" ht="15">
      <c r="A249" s="86" t="s">
        <v>1457</v>
      </c>
      <c r="B249" s="86">
        <v>4</v>
      </c>
      <c r="C249" s="123">
        <v>0.005998939666351423</v>
      </c>
      <c r="D249" s="86" t="s">
        <v>1115</v>
      </c>
      <c r="E249" s="86" t="b">
        <v>0</v>
      </c>
      <c r="F249" s="86" t="b">
        <v>0</v>
      </c>
      <c r="G249" s="86" t="b">
        <v>0</v>
      </c>
    </row>
    <row r="250" spans="1:7" ht="15">
      <c r="A250" s="86" t="s">
        <v>1458</v>
      </c>
      <c r="B250" s="86">
        <v>4</v>
      </c>
      <c r="C250" s="123">
        <v>0.005998939666351423</v>
      </c>
      <c r="D250" s="86" t="s">
        <v>1115</v>
      </c>
      <c r="E250" s="86" t="b">
        <v>0</v>
      </c>
      <c r="F250" s="86" t="b">
        <v>0</v>
      </c>
      <c r="G250" s="86" t="b">
        <v>0</v>
      </c>
    </row>
    <row r="251" spans="1:7" ht="15">
      <c r="A251" s="86" t="s">
        <v>1459</v>
      </c>
      <c r="B251" s="86">
        <v>4</v>
      </c>
      <c r="C251" s="123">
        <v>0.005998939666351423</v>
      </c>
      <c r="D251" s="86" t="s">
        <v>1115</v>
      </c>
      <c r="E251" s="86" t="b">
        <v>0</v>
      </c>
      <c r="F251" s="86" t="b">
        <v>0</v>
      </c>
      <c r="G251" s="86" t="b">
        <v>0</v>
      </c>
    </row>
    <row r="252" spans="1:7" ht="15">
      <c r="A252" s="86" t="s">
        <v>1460</v>
      </c>
      <c r="B252" s="86">
        <v>4</v>
      </c>
      <c r="C252" s="123">
        <v>0.005998939666351423</v>
      </c>
      <c r="D252" s="86" t="s">
        <v>1115</v>
      </c>
      <c r="E252" s="86" t="b">
        <v>0</v>
      </c>
      <c r="F252" s="86" t="b">
        <v>0</v>
      </c>
      <c r="G252" s="86" t="b">
        <v>0</v>
      </c>
    </row>
    <row r="253" spans="1:7" ht="15">
      <c r="A253" s="86" t="s">
        <v>1461</v>
      </c>
      <c r="B253" s="86">
        <v>4</v>
      </c>
      <c r="C253" s="123">
        <v>0.005998939666351423</v>
      </c>
      <c r="D253" s="86" t="s">
        <v>1115</v>
      </c>
      <c r="E253" s="86" t="b">
        <v>0</v>
      </c>
      <c r="F253" s="86" t="b">
        <v>0</v>
      </c>
      <c r="G253" s="86" t="b">
        <v>0</v>
      </c>
    </row>
    <row r="254" spans="1:7" ht="15">
      <c r="A254" s="86" t="s">
        <v>1462</v>
      </c>
      <c r="B254" s="86">
        <v>4</v>
      </c>
      <c r="C254" s="123">
        <v>0.005998939666351423</v>
      </c>
      <c r="D254" s="86" t="s">
        <v>1115</v>
      </c>
      <c r="E254" s="86" t="b">
        <v>0</v>
      </c>
      <c r="F254" s="86" t="b">
        <v>0</v>
      </c>
      <c r="G254" s="86" t="b">
        <v>0</v>
      </c>
    </row>
    <row r="255" spans="1:7" ht="15">
      <c r="A255" s="86" t="s">
        <v>1463</v>
      </c>
      <c r="B255" s="86">
        <v>4</v>
      </c>
      <c r="C255" s="123">
        <v>0.005998939666351423</v>
      </c>
      <c r="D255" s="86" t="s">
        <v>1115</v>
      </c>
      <c r="E255" s="86" t="b">
        <v>0</v>
      </c>
      <c r="F255" s="86" t="b">
        <v>0</v>
      </c>
      <c r="G255" s="86" t="b">
        <v>0</v>
      </c>
    </row>
    <row r="256" spans="1:7" ht="15">
      <c r="A256" s="86" t="s">
        <v>601</v>
      </c>
      <c r="B256" s="86">
        <v>4</v>
      </c>
      <c r="C256" s="123">
        <v>0.005998939666351423</v>
      </c>
      <c r="D256" s="86" t="s">
        <v>1115</v>
      </c>
      <c r="E256" s="86" t="b">
        <v>0</v>
      </c>
      <c r="F256" s="86" t="b">
        <v>0</v>
      </c>
      <c r="G256" s="86" t="b">
        <v>0</v>
      </c>
    </row>
    <row r="257" spans="1:7" ht="15">
      <c r="A257" s="86" t="s">
        <v>1464</v>
      </c>
      <c r="B257" s="86">
        <v>4</v>
      </c>
      <c r="C257" s="123">
        <v>0.005998939666351423</v>
      </c>
      <c r="D257" s="86" t="s">
        <v>1115</v>
      </c>
      <c r="E257" s="86" t="b">
        <v>0</v>
      </c>
      <c r="F257" s="86" t="b">
        <v>0</v>
      </c>
      <c r="G257" s="86" t="b">
        <v>0</v>
      </c>
    </row>
    <row r="258" spans="1:7" ht="15">
      <c r="A258" s="86" t="s">
        <v>1445</v>
      </c>
      <c r="B258" s="86">
        <v>4</v>
      </c>
      <c r="C258" s="123">
        <v>0.005998939666351423</v>
      </c>
      <c r="D258" s="86" t="s">
        <v>1115</v>
      </c>
      <c r="E258" s="86" t="b">
        <v>0</v>
      </c>
      <c r="F258" s="86" t="b">
        <v>0</v>
      </c>
      <c r="G258" s="86" t="b">
        <v>0</v>
      </c>
    </row>
    <row r="259" spans="1:7" ht="15">
      <c r="A259" s="86" t="s">
        <v>1436</v>
      </c>
      <c r="B259" s="86">
        <v>4</v>
      </c>
      <c r="C259" s="123">
        <v>0.005998939666351423</v>
      </c>
      <c r="D259" s="86" t="s">
        <v>1115</v>
      </c>
      <c r="E259" s="86" t="b">
        <v>0</v>
      </c>
      <c r="F259" s="86" t="b">
        <v>0</v>
      </c>
      <c r="G259" s="86" t="b">
        <v>0</v>
      </c>
    </row>
    <row r="260" spans="1:7" ht="15">
      <c r="A260" s="86" t="s">
        <v>1437</v>
      </c>
      <c r="B260" s="86">
        <v>4</v>
      </c>
      <c r="C260" s="123">
        <v>0.005998939666351423</v>
      </c>
      <c r="D260" s="86" t="s">
        <v>1115</v>
      </c>
      <c r="E260" s="86" t="b">
        <v>0</v>
      </c>
      <c r="F260" s="86" t="b">
        <v>0</v>
      </c>
      <c r="G260" s="86" t="b">
        <v>0</v>
      </c>
    </row>
    <row r="261" spans="1:7" ht="15">
      <c r="A261" s="86" t="s">
        <v>1426</v>
      </c>
      <c r="B261" s="86">
        <v>4</v>
      </c>
      <c r="C261" s="123">
        <v>0.005998939666351423</v>
      </c>
      <c r="D261" s="86" t="s">
        <v>1115</v>
      </c>
      <c r="E261" s="86" t="b">
        <v>0</v>
      </c>
      <c r="F261" s="86" t="b">
        <v>0</v>
      </c>
      <c r="G261" s="86" t="b">
        <v>0</v>
      </c>
    </row>
    <row r="262" spans="1:7" ht="15">
      <c r="A262" s="86" t="s">
        <v>1465</v>
      </c>
      <c r="B262" s="86">
        <v>4</v>
      </c>
      <c r="C262" s="123">
        <v>0.005998939666351423</v>
      </c>
      <c r="D262" s="86" t="s">
        <v>1115</v>
      </c>
      <c r="E262" s="86" t="b">
        <v>0</v>
      </c>
      <c r="F262" s="86" t="b">
        <v>0</v>
      </c>
      <c r="G262" s="86" t="b">
        <v>0</v>
      </c>
    </row>
    <row r="263" spans="1:7" ht="15">
      <c r="A263" s="86" t="s">
        <v>1429</v>
      </c>
      <c r="B263" s="86">
        <v>4</v>
      </c>
      <c r="C263" s="123">
        <v>0.005998939666351423</v>
      </c>
      <c r="D263" s="86" t="s">
        <v>1115</v>
      </c>
      <c r="E263" s="86" t="b">
        <v>0</v>
      </c>
      <c r="F263" s="86" t="b">
        <v>0</v>
      </c>
      <c r="G263" s="86" t="b">
        <v>0</v>
      </c>
    </row>
    <row r="264" spans="1:7" ht="15">
      <c r="A264" s="86" t="s">
        <v>1466</v>
      </c>
      <c r="B264" s="86">
        <v>4</v>
      </c>
      <c r="C264" s="123">
        <v>0.005998939666351423</v>
      </c>
      <c r="D264" s="86" t="s">
        <v>1115</v>
      </c>
      <c r="E264" s="86" t="b">
        <v>0</v>
      </c>
      <c r="F264" s="86" t="b">
        <v>0</v>
      </c>
      <c r="G264" s="86" t="b">
        <v>0</v>
      </c>
    </row>
    <row r="265" spans="1:7" ht="15">
      <c r="A265" s="86" t="s">
        <v>261</v>
      </c>
      <c r="B265" s="86">
        <v>3</v>
      </c>
      <c r="C265" s="123">
        <v>0.005393754176553305</v>
      </c>
      <c r="D265" s="86" t="s">
        <v>1115</v>
      </c>
      <c r="E265" s="86" t="b">
        <v>0</v>
      </c>
      <c r="F265" s="86" t="b">
        <v>0</v>
      </c>
      <c r="G265" s="86" t="b">
        <v>0</v>
      </c>
    </row>
    <row r="266" spans="1:7" ht="15">
      <c r="A266" s="86" t="s">
        <v>1471</v>
      </c>
      <c r="B266" s="86">
        <v>3</v>
      </c>
      <c r="C266" s="123">
        <v>0.005393754176553305</v>
      </c>
      <c r="D266" s="86" t="s">
        <v>1115</v>
      </c>
      <c r="E266" s="86" t="b">
        <v>1</v>
      </c>
      <c r="F266" s="86" t="b">
        <v>0</v>
      </c>
      <c r="G266" s="86" t="b">
        <v>0</v>
      </c>
    </row>
    <row r="267" spans="1:7" ht="15">
      <c r="A267" s="86" t="s">
        <v>1472</v>
      </c>
      <c r="B267" s="86">
        <v>3</v>
      </c>
      <c r="C267" s="123">
        <v>0.005393754176553305</v>
      </c>
      <c r="D267" s="86" t="s">
        <v>1115</v>
      </c>
      <c r="E267" s="86" t="b">
        <v>1</v>
      </c>
      <c r="F267" s="86" t="b">
        <v>0</v>
      </c>
      <c r="G267" s="86" t="b">
        <v>0</v>
      </c>
    </row>
    <row r="268" spans="1:7" ht="15">
      <c r="A268" s="86" t="s">
        <v>1443</v>
      </c>
      <c r="B268" s="86">
        <v>3</v>
      </c>
      <c r="C268" s="123">
        <v>0.005393754176553305</v>
      </c>
      <c r="D268" s="86" t="s">
        <v>1115</v>
      </c>
      <c r="E268" s="86" t="b">
        <v>0</v>
      </c>
      <c r="F268" s="86" t="b">
        <v>0</v>
      </c>
      <c r="G268" s="86" t="b">
        <v>0</v>
      </c>
    </row>
    <row r="269" spans="1:7" ht="15">
      <c r="A269" s="86" t="s">
        <v>1473</v>
      </c>
      <c r="B269" s="86">
        <v>3</v>
      </c>
      <c r="C269" s="123">
        <v>0.005393754176553305</v>
      </c>
      <c r="D269" s="86" t="s">
        <v>1115</v>
      </c>
      <c r="E269" s="86" t="b">
        <v>1</v>
      </c>
      <c r="F269" s="86" t="b">
        <v>0</v>
      </c>
      <c r="G269" s="86" t="b">
        <v>0</v>
      </c>
    </row>
    <row r="270" spans="1:7" ht="15">
      <c r="A270" s="86" t="s">
        <v>1427</v>
      </c>
      <c r="B270" s="86">
        <v>3</v>
      </c>
      <c r="C270" s="123">
        <v>0.005393754176553305</v>
      </c>
      <c r="D270" s="86" t="s">
        <v>1115</v>
      </c>
      <c r="E270" s="86" t="b">
        <v>0</v>
      </c>
      <c r="F270" s="86" t="b">
        <v>0</v>
      </c>
      <c r="G270" s="86" t="b">
        <v>0</v>
      </c>
    </row>
    <row r="271" spans="1:7" ht="15">
      <c r="A271" s="86" t="s">
        <v>1424</v>
      </c>
      <c r="B271" s="86">
        <v>3</v>
      </c>
      <c r="C271" s="123">
        <v>0.005393754176553305</v>
      </c>
      <c r="D271" s="86" t="s">
        <v>1115</v>
      </c>
      <c r="E271" s="86" t="b">
        <v>0</v>
      </c>
      <c r="F271" s="86" t="b">
        <v>0</v>
      </c>
      <c r="G271" s="86" t="b">
        <v>0</v>
      </c>
    </row>
    <row r="272" spans="1:7" ht="15">
      <c r="A272" s="86" t="s">
        <v>1425</v>
      </c>
      <c r="B272" s="86">
        <v>3</v>
      </c>
      <c r="C272" s="123">
        <v>0.005393754176553305</v>
      </c>
      <c r="D272" s="86" t="s">
        <v>1115</v>
      </c>
      <c r="E272" s="86" t="b">
        <v>0</v>
      </c>
      <c r="F272" s="86" t="b">
        <v>0</v>
      </c>
      <c r="G272" s="86" t="b">
        <v>0</v>
      </c>
    </row>
    <row r="273" spans="1:7" ht="15">
      <c r="A273" s="86" t="s">
        <v>1428</v>
      </c>
      <c r="B273" s="86">
        <v>3</v>
      </c>
      <c r="C273" s="123">
        <v>0.005393754176553305</v>
      </c>
      <c r="D273" s="86" t="s">
        <v>1115</v>
      </c>
      <c r="E273" s="86" t="b">
        <v>0</v>
      </c>
      <c r="F273" s="86" t="b">
        <v>0</v>
      </c>
      <c r="G273" s="86" t="b">
        <v>0</v>
      </c>
    </row>
    <row r="274" spans="1:7" ht="15">
      <c r="A274" s="86" t="s">
        <v>1431</v>
      </c>
      <c r="B274" s="86">
        <v>2</v>
      </c>
      <c r="C274" s="123">
        <v>0.004436367187180395</v>
      </c>
      <c r="D274" s="86" t="s">
        <v>1115</v>
      </c>
      <c r="E274" s="86" t="b">
        <v>1</v>
      </c>
      <c r="F274" s="86" t="b">
        <v>0</v>
      </c>
      <c r="G274" s="86" t="b">
        <v>0</v>
      </c>
    </row>
    <row r="275" spans="1:7" ht="15">
      <c r="A275" s="86" t="s">
        <v>1432</v>
      </c>
      <c r="B275" s="86">
        <v>2</v>
      </c>
      <c r="C275" s="123">
        <v>0.004436367187180395</v>
      </c>
      <c r="D275" s="86" t="s">
        <v>1115</v>
      </c>
      <c r="E275" s="86" t="b">
        <v>0</v>
      </c>
      <c r="F275" s="86" t="b">
        <v>0</v>
      </c>
      <c r="G275" s="86" t="b">
        <v>0</v>
      </c>
    </row>
    <row r="276" spans="1:7" ht="15">
      <c r="A276" s="86" t="s">
        <v>1218</v>
      </c>
      <c r="B276" s="86">
        <v>2</v>
      </c>
      <c r="C276" s="123">
        <v>0.004436367187180395</v>
      </c>
      <c r="D276" s="86" t="s">
        <v>1115</v>
      </c>
      <c r="E276" s="86" t="b">
        <v>0</v>
      </c>
      <c r="F276" s="86" t="b">
        <v>0</v>
      </c>
      <c r="G276" s="86" t="b">
        <v>0</v>
      </c>
    </row>
    <row r="277" spans="1:7" ht="15">
      <c r="A277" s="86" t="s">
        <v>1219</v>
      </c>
      <c r="B277" s="86">
        <v>2</v>
      </c>
      <c r="C277" s="123">
        <v>0.004436367187180395</v>
      </c>
      <c r="D277" s="86" t="s">
        <v>1115</v>
      </c>
      <c r="E277" s="86" t="b">
        <v>0</v>
      </c>
      <c r="F277" s="86" t="b">
        <v>0</v>
      </c>
      <c r="G277" s="86" t="b">
        <v>0</v>
      </c>
    </row>
    <row r="278" spans="1:7" ht="15">
      <c r="A278" s="86" t="s">
        <v>1178</v>
      </c>
      <c r="B278" s="86">
        <v>2</v>
      </c>
      <c r="C278" s="123">
        <v>0.004436367187180395</v>
      </c>
      <c r="D278" s="86" t="s">
        <v>1115</v>
      </c>
      <c r="E278" s="86" t="b">
        <v>0</v>
      </c>
      <c r="F278" s="86" t="b">
        <v>0</v>
      </c>
      <c r="G278" s="86" t="b">
        <v>0</v>
      </c>
    </row>
    <row r="279" spans="1:7" ht="15">
      <c r="A279" s="86" t="s">
        <v>370</v>
      </c>
      <c r="B279" s="86">
        <v>2</v>
      </c>
      <c r="C279" s="123">
        <v>0.004436367187180395</v>
      </c>
      <c r="D279" s="86" t="s">
        <v>1115</v>
      </c>
      <c r="E279" s="86" t="b">
        <v>0</v>
      </c>
      <c r="F279" s="86" t="b">
        <v>0</v>
      </c>
      <c r="G279" s="86" t="b">
        <v>0</v>
      </c>
    </row>
    <row r="280" spans="1:7" ht="15">
      <c r="A280" s="86" t="s">
        <v>1433</v>
      </c>
      <c r="B280" s="86">
        <v>2</v>
      </c>
      <c r="C280" s="123">
        <v>0.004436367187180395</v>
      </c>
      <c r="D280" s="86" t="s">
        <v>1115</v>
      </c>
      <c r="E280" s="86" t="b">
        <v>0</v>
      </c>
      <c r="F280" s="86" t="b">
        <v>0</v>
      </c>
      <c r="G280" s="86" t="b">
        <v>0</v>
      </c>
    </row>
    <row r="281" spans="1:7" ht="15">
      <c r="A281" s="86" t="s">
        <v>1211</v>
      </c>
      <c r="B281" s="86">
        <v>2</v>
      </c>
      <c r="C281" s="123">
        <v>0.004436367187180395</v>
      </c>
      <c r="D281" s="86" t="s">
        <v>1115</v>
      </c>
      <c r="E281" s="86" t="b">
        <v>0</v>
      </c>
      <c r="F281" s="86" t="b">
        <v>0</v>
      </c>
      <c r="G281" s="86" t="b">
        <v>0</v>
      </c>
    </row>
    <row r="282" spans="1:7" ht="15">
      <c r="A282" s="86" t="s">
        <v>1434</v>
      </c>
      <c r="B282" s="86">
        <v>2</v>
      </c>
      <c r="C282" s="123">
        <v>0.004436367187180395</v>
      </c>
      <c r="D282" s="86" t="s">
        <v>1115</v>
      </c>
      <c r="E282" s="86" t="b">
        <v>0</v>
      </c>
      <c r="F282" s="86" t="b">
        <v>0</v>
      </c>
      <c r="G282" s="86" t="b">
        <v>0</v>
      </c>
    </row>
    <row r="283" spans="1:7" ht="15">
      <c r="A283" s="86" t="s">
        <v>1430</v>
      </c>
      <c r="B283" s="86">
        <v>2</v>
      </c>
      <c r="C283" s="123">
        <v>0.004436367187180395</v>
      </c>
      <c r="D283" s="86" t="s">
        <v>1115</v>
      </c>
      <c r="E283" s="86" t="b">
        <v>0</v>
      </c>
      <c r="F283" s="86" t="b">
        <v>0</v>
      </c>
      <c r="G283" s="86" t="b">
        <v>0</v>
      </c>
    </row>
    <row r="284" spans="1:7" ht="15">
      <c r="A284" s="86" t="s">
        <v>318</v>
      </c>
      <c r="B284" s="86">
        <v>2</v>
      </c>
      <c r="C284" s="123">
        <v>0.004436367187180395</v>
      </c>
      <c r="D284" s="86" t="s">
        <v>1115</v>
      </c>
      <c r="E284" s="86" t="b">
        <v>0</v>
      </c>
      <c r="F284" s="86" t="b">
        <v>0</v>
      </c>
      <c r="G284" s="86" t="b">
        <v>0</v>
      </c>
    </row>
    <row r="285" spans="1:7" ht="15">
      <c r="A285" s="86" t="s">
        <v>1227</v>
      </c>
      <c r="B285" s="86">
        <v>2</v>
      </c>
      <c r="C285" s="123">
        <v>0.004436367187180395</v>
      </c>
      <c r="D285" s="86" t="s">
        <v>1115</v>
      </c>
      <c r="E285" s="86" t="b">
        <v>0</v>
      </c>
      <c r="F285" s="86" t="b">
        <v>0</v>
      </c>
      <c r="G285" s="86" t="b">
        <v>0</v>
      </c>
    </row>
    <row r="286" spans="1:7" ht="15">
      <c r="A286" s="86" t="s">
        <v>1435</v>
      </c>
      <c r="B286" s="86">
        <v>2</v>
      </c>
      <c r="C286" s="123">
        <v>0.004436367187180395</v>
      </c>
      <c r="D286" s="86" t="s">
        <v>1115</v>
      </c>
      <c r="E286" s="86" t="b">
        <v>0</v>
      </c>
      <c r="F286" s="86" t="b">
        <v>0</v>
      </c>
      <c r="G286" s="86" t="b">
        <v>0</v>
      </c>
    </row>
    <row r="287" spans="1:7" ht="15">
      <c r="A287" s="86" t="s">
        <v>1478</v>
      </c>
      <c r="B287" s="86">
        <v>2</v>
      </c>
      <c r="C287" s="123">
        <v>0.004436367187180395</v>
      </c>
      <c r="D287" s="86" t="s">
        <v>1115</v>
      </c>
      <c r="E287" s="86" t="b">
        <v>0</v>
      </c>
      <c r="F287" s="86" t="b">
        <v>0</v>
      </c>
      <c r="G287" s="86" t="b">
        <v>0</v>
      </c>
    </row>
    <row r="288" spans="1:7" ht="15">
      <c r="A288" s="86" t="s">
        <v>1479</v>
      </c>
      <c r="B288" s="86">
        <v>2</v>
      </c>
      <c r="C288" s="123">
        <v>0.004436367187180395</v>
      </c>
      <c r="D288" s="86" t="s">
        <v>1115</v>
      </c>
      <c r="E288" s="86" t="b">
        <v>0</v>
      </c>
      <c r="F288" s="86" t="b">
        <v>0</v>
      </c>
      <c r="G288" s="86" t="b">
        <v>0</v>
      </c>
    </row>
    <row r="289" spans="1:7" ht="15">
      <c r="A289" s="86" t="s">
        <v>1480</v>
      </c>
      <c r="B289" s="86">
        <v>2</v>
      </c>
      <c r="C289" s="123">
        <v>0.004436367187180395</v>
      </c>
      <c r="D289" s="86" t="s">
        <v>1115</v>
      </c>
      <c r="E289" s="86" t="b">
        <v>0</v>
      </c>
      <c r="F289" s="86" t="b">
        <v>0</v>
      </c>
      <c r="G289" s="86" t="b">
        <v>0</v>
      </c>
    </row>
    <row r="290" spans="1:7" ht="15">
      <c r="A290" s="86" t="s">
        <v>1481</v>
      </c>
      <c r="B290" s="86">
        <v>2</v>
      </c>
      <c r="C290" s="123">
        <v>0.004436367187180395</v>
      </c>
      <c r="D290" s="86" t="s">
        <v>1115</v>
      </c>
      <c r="E290" s="86" t="b">
        <v>0</v>
      </c>
      <c r="F290" s="86" t="b">
        <v>0</v>
      </c>
      <c r="G290" s="86" t="b">
        <v>0</v>
      </c>
    </row>
    <row r="291" spans="1:7" ht="15">
      <c r="A291" s="86" t="s">
        <v>1482</v>
      </c>
      <c r="B291" s="86">
        <v>2</v>
      </c>
      <c r="C291" s="123">
        <v>0.004436367187180395</v>
      </c>
      <c r="D291" s="86" t="s">
        <v>1115</v>
      </c>
      <c r="E291" s="86" t="b">
        <v>0</v>
      </c>
      <c r="F291" s="86" t="b">
        <v>0</v>
      </c>
      <c r="G291" s="86" t="b">
        <v>0</v>
      </c>
    </row>
    <row r="292" spans="1:7" ht="15">
      <c r="A292" s="86" t="s">
        <v>1483</v>
      </c>
      <c r="B292" s="86">
        <v>2</v>
      </c>
      <c r="C292" s="123">
        <v>0.004436367187180395</v>
      </c>
      <c r="D292" s="86" t="s">
        <v>1115</v>
      </c>
      <c r="E292" s="86" t="b">
        <v>0</v>
      </c>
      <c r="F292" s="86" t="b">
        <v>0</v>
      </c>
      <c r="G292" s="86" t="b">
        <v>0</v>
      </c>
    </row>
    <row r="293" spans="1:7" ht="15">
      <c r="A293" s="86" t="s">
        <v>1484</v>
      </c>
      <c r="B293" s="86">
        <v>2</v>
      </c>
      <c r="C293" s="123">
        <v>0.004436367187180395</v>
      </c>
      <c r="D293" s="86" t="s">
        <v>1115</v>
      </c>
      <c r="E293" s="86" t="b">
        <v>0</v>
      </c>
      <c r="F293" s="86" t="b">
        <v>0</v>
      </c>
      <c r="G293" s="86" t="b">
        <v>0</v>
      </c>
    </row>
    <row r="294" spans="1:7" ht="15">
      <c r="A294" s="86" t="s">
        <v>1485</v>
      </c>
      <c r="B294" s="86">
        <v>2</v>
      </c>
      <c r="C294" s="123">
        <v>0.004436367187180395</v>
      </c>
      <c r="D294" s="86" t="s">
        <v>1115</v>
      </c>
      <c r="E294" s="86" t="b">
        <v>0</v>
      </c>
      <c r="F294" s="86" t="b">
        <v>0</v>
      </c>
      <c r="G294" s="86" t="b">
        <v>0</v>
      </c>
    </row>
    <row r="295" spans="1:7" ht="15">
      <c r="A295" s="86" t="s">
        <v>1486</v>
      </c>
      <c r="B295" s="86">
        <v>2</v>
      </c>
      <c r="C295" s="123">
        <v>0.004436367187180395</v>
      </c>
      <c r="D295" s="86" t="s">
        <v>1115</v>
      </c>
      <c r="E295" s="86" t="b">
        <v>0</v>
      </c>
      <c r="F295" s="86" t="b">
        <v>0</v>
      </c>
      <c r="G295" s="86" t="b">
        <v>0</v>
      </c>
    </row>
    <row r="296" spans="1:7" ht="15">
      <c r="A296" s="86" t="s">
        <v>1487</v>
      </c>
      <c r="B296" s="86">
        <v>2</v>
      </c>
      <c r="C296" s="123">
        <v>0.004436367187180395</v>
      </c>
      <c r="D296" s="86" t="s">
        <v>1115</v>
      </c>
      <c r="E296" s="86" t="b">
        <v>0</v>
      </c>
      <c r="F296" s="86" t="b">
        <v>0</v>
      </c>
      <c r="G296" s="86" t="b">
        <v>0</v>
      </c>
    </row>
    <row r="297" spans="1:7" ht="15">
      <c r="A297" s="86" t="s">
        <v>1488</v>
      </c>
      <c r="B297" s="86">
        <v>2</v>
      </c>
      <c r="C297" s="123">
        <v>0.004436367187180395</v>
      </c>
      <c r="D297" s="86" t="s">
        <v>1115</v>
      </c>
      <c r="E297" s="86" t="b">
        <v>0</v>
      </c>
      <c r="F297" s="86" t="b">
        <v>0</v>
      </c>
      <c r="G297" s="86" t="b">
        <v>0</v>
      </c>
    </row>
    <row r="298" spans="1:7" ht="15">
      <c r="A298" s="86" t="s">
        <v>1489</v>
      </c>
      <c r="B298" s="86">
        <v>2</v>
      </c>
      <c r="C298" s="123">
        <v>0.004436367187180395</v>
      </c>
      <c r="D298" s="86" t="s">
        <v>1115</v>
      </c>
      <c r="E298" s="86" t="b">
        <v>0</v>
      </c>
      <c r="F298" s="86" t="b">
        <v>0</v>
      </c>
      <c r="G298" s="86" t="b">
        <v>0</v>
      </c>
    </row>
    <row r="299" spans="1:7" ht="15">
      <c r="A299" s="86" t="s">
        <v>1490</v>
      </c>
      <c r="B299" s="86">
        <v>2</v>
      </c>
      <c r="C299" s="123">
        <v>0.004436367187180395</v>
      </c>
      <c r="D299" s="86" t="s">
        <v>1115</v>
      </c>
      <c r="E299" s="86" t="b">
        <v>0</v>
      </c>
      <c r="F299" s="86" t="b">
        <v>0</v>
      </c>
      <c r="G299" s="86" t="b">
        <v>0</v>
      </c>
    </row>
    <row r="300" spans="1:7" ht="15">
      <c r="A300" s="86" t="s">
        <v>1491</v>
      </c>
      <c r="B300" s="86">
        <v>2</v>
      </c>
      <c r="C300" s="123">
        <v>0.004436367187180395</v>
      </c>
      <c r="D300" s="86" t="s">
        <v>1115</v>
      </c>
      <c r="E300" s="86" t="b">
        <v>0</v>
      </c>
      <c r="F300" s="86" t="b">
        <v>0</v>
      </c>
      <c r="G300" s="86" t="b">
        <v>0</v>
      </c>
    </row>
    <row r="301" spans="1:7" ht="15">
      <c r="A301" s="86" t="s">
        <v>1446</v>
      </c>
      <c r="B301" s="86">
        <v>2</v>
      </c>
      <c r="C301" s="123">
        <v>0.004436367187180395</v>
      </c>
      <c r="D301" s="86" t="s">
        <v>1115</v>
      </c>
      <c r="E301" s="86" t="b">
        <v>0</v>
      </c>
      <c r="F301" s="86" t="b">
        <v>0</v>
      </c>
      <c r="G301" s="86" t="b">
        <v>0</v>
      </c>
    </row>
    <row r="302" spans="1:7" ht="15">
      <c r="A302" s="86" t="s">
        <v>1237</v>
      </c>
      <c r="B302" s="86">
        <v>2</v>
      </c>
      <c r="C302" s="123">
        <v>0.004436367187180395</v>
      </c>
      <c r="D302" s="86" t="s">
        <v>1115</v>
      </c>
      <c r="E302" s="86" t="b">
        <v>0</v>
      </c>
      <c r="F302" s="86" t="b">
        <v>0</v>
      </c>
      <c r="G302" s="86" t="b">
        <v>0</v>
      </c>
    </row>
    <row r="303" spans="1:7" ht="15">
      <c r="A303" s="86" t="s">
        <v>1492</v>
      </c>
      <c r="B303" s="86">
        <v>2</v>
      </c>
      <c r="C303" s="123">
        <v>0.004436367187180395</v>
      </c>
      <c r="D303" s="86" t="s">
        <v>1115</v>
      </c>
      <c r="E303" s="86" t="b">
        <v>0</v>
      </c>
      <c r="F303" s="86" t="b">
        <v>0</v>
      </c>
      <c r="G303" s="86" t="b">
        <v>0</v>
      </c>
    </row>
    <row r="304" spans="1:7" ht="15">
      <c r="A304" s="86" t="s">
        <v>1493</v>
      </c>
      <c r="B304" s="86">
        <v>2</v>
      </c>
      <c r="C304" s="123">
        <v>0.004436367187180395</v>
      </c>
      <c r="D304" s="86" t="s">
        <v>1115</v>
      </c>
      <c r="E304" s="86" t="b">
        <v>0</v>
      </c>
      <c r="F304" s="86" t="b">
        <v>0</v>
      </c>
      <c r="G304" s="86" t="b">
        <v>0</v>
      </c>
    </row>
    <row r="305" spans="1:7" ht="15">
      <c r="A305" s="86" t="s">
        <v>1494</v>
      </c>
      <c r="B305" s="86">
        <v>2</v>
      </c>
      <c r="C305" s="123">
        <v>0.004436367187180395</v>
      </c>
      <c r="D305" s="86" t="s">
        <v>1115</v>
      </c>
      <c r="E305" s="86" t="b">
        <v>0</v>
      </c>
      <c r="F305" s="86" t="b">
        <v>0</v>
      </c>
      <c r="G305" s="86" t="b">
        <v>0</v>
      </c>
    </row>
    <row r="306" spans="1:7" ht="15">
      <c r="A306" s="86" t="s">
        <v>1497</v>
      </c>
      <c r="B306" s="86">
        <v>2</v>
      </c>
      <c r="C306" s="123">
        <v>0.004436367187180395</v>
      </c>
      <c r="D306" s="86" t="s">
        <v>1115</v>
      </c>
      <c r="E306" s="86" t="b">
        <v>0</v>
      </c>
      <c r="F306" s="86" t="b">
        <v>0</v>
      </c>
      <c r="G306" s="86" t="b">
        <v>0</v>
      </c>
    </row>
    <row r="307" spans="1:7" ht="15">
      <c r="A307" s="86" t="s">
        <v>1498</v>
      </c>
      <c r="B307" s="86">
        <v>2</v>
      </c>
      <c r="C307" s="123">
        <v>0.004436367187180395</v>
      </c>
      <c r="D307" s="86" t="s">
        <v>1115</v>
      </c>
      <c r="E307" s="86" t="b">
        <v>0</v>
      </c>
      <c r="F307" s="86" t="b">
        <v>0</v>
      </c>
      <c r="G307" s="86" t="b">
        <v>0</v>
      </c>
    </row>
    <row r="308" spans="1:7" ht="15">
      <c r="A308" s="86" t="s">
        <v>1183</v>
      </c>
      <c r="B308" s="86">
        <v>2</v>
      </c>
      <c r="C308" s="123">
        <v>0.004436367187180395</v>
      </c>
      <c r="D308" s="86" t="s">
        <v>1115</v>
      </c>
      <c r="E308" s="86" t="b">
        <v>0</v>
      </c>
      <c r="F308" s="86" t="b">
        <v>0</v>
      </c>
      <c r="G308" s="86" t="b">
        <v>0</v>
      </c>
    </row>
    <row r="309" spans="1:7" ht="15">
      <c r="A309" s="86" t="s">
        <v>1499</v>
      </c>
      <c r="B309" s="86">
        <v>2</v>
      </c>
      <c r="C309" s="123">
        <v>0.004436367187180395</v>
      </c>
      <c r="D309" s="86" t="s">
        <v>1115</v>
      </c>
      <c r="E309" s="86" t="b">
        <v>0</v>
      </c>
      <c r="F309" s="86" t="b">
        <v>0</v>
      </c>
      <c r="G309" s="86" t="b">
        <v>0</v>
      </c>
    </row>
    <row r="310" spans="1:7" ht="15">
      <c r="A310" s="86" t="s">
        <v>1500</v>
      </c>
      <c r="B310" s="86">
        <v>2</v>
      </c>
      <c r="C310" s="123">
        <v>0.004436367187180395</v>
      </c>
      <c r="D310" s="86" t="s">
        <v>1115</v>
      </c>
      <c r="E310" s="86" t="b">
        <v>0</v>
      </c>
      <c r="F310" s="86" t="b">
        <v>0</v>
      </c>
      <c r="G310" s="86" t="b">
        <v>0</v>
      </c>
    </row>
    <row r="311" spans="1:7" ht="15">
      <c r="A311" s="86" t="s">
        <v>1184</v>
      </c>
      <c r="B311" s="86">
        <v>2</v>
      </c>
      <c r="C311" s="123">
        <v>0.004436367187180395</v>
      </c>
      <c r="D311" s="86" t="s">
        <v>1115</v>
      </c>
      <c r="E311" s="86" t="b">
        <v>0</v>
      </c>
      <c r="F311" s="86" t="b">
        <v>0</v>
      </c>
      <c r="G311" s="86" t="b">
        <v>0</v>
      </c>
    </row>
    <row r="312" spans="1:7" ht="15">
      <c r="A312" s="86" t="s">
        <v>1501</v>
      </c>
      <c r="B312" s="86">
        <v>2</v>
      </c>
      <c r="C312" s="123">
        <v>0.004436367187180395</v>
      </c>
      <c r="D312" s="86" t="s">
        <v>1115</v>
      </c>
      <c r="E312" s="86" t="b">
        <v>0</v>
      </c>
      <c r="F312" s="86" t="b">
        <v>0</v>
      </c>
      <c r="G312" s="86" t="b">
        <v>0</v>
      </c>
    </row>
    <row r="313" spans="1:7" ht="15">
      <c r="A313" s="86" t="s">
        <v>1502</v>
      </c>
      <c r="B313" s="86">
        <v>2</v>
      </c>
      <c r="C313" s="123">
        <v>0.004436367187180395</v>
      </c>
      <c r="D313" s="86" t="s">
        <v>1115</v>
      </c>
      <c r="E313" s="86" t="b">
        <v>0</v>
      </c>
      <c r="F313" s="86" t="b">
        <v>0</v>
      </c>
      <c r="G313" s="86" t="b">
        <v>0</v>
      </c>
    </row>
    <row r="314" spans="1:7" ht="15">
      <c r="A314" s="86" t="s">
        <v>1503</v>
      </c>
      <c r="B314" s="86">
        <v>2</v>
      </c>
      <c r="C314" s="123">
        <v>0.004436367187180395</v>
      </c>
      <c r="D314" s="86" t="s">
        <v>1115</v>
      </c>
      <c r="E314" s="86" t="b">
        <v>0</v>
      </c>
      <c r="F314" s="86" t="b">
        <v>0</v>
      </c>
      <c r="G314" s="86" t="b">
        <v>0</v>
      </c>
    </row>
    <row r="315" spans="1:7" ht="15">
      <c r="A315" s="86" t="s">
        <v>1504</v>
      </c>
      <c r="B315" s="86">
        <v>2</v>
      </c>
      <c r="C315" s="123">
        <v>0.004436367187180395</v>
      </c>
      <c r="D315" s="86" t="s">
        <v>1115</v>
      </c>
      <c r="E315" s="86" t="b">
        <v>0</v>
      </c>
      <c r="F315" s="86" t="b">
        <v>0</v>
      </c>
      <c r="G315" s="86" t="b">
        <v>0</v>
      </c>
    </row>
    <row r="316" spans="1:7" ht="15">
      <c r="A316" s="86" t="s">
        <v>1505</v>
      </c>
      <c r="B316" s="86">
        <v>2</v>
      </c>
      <c r="C316" s="123">
        <v>0.004436367187180395</v>
      </c>
      <c r="D316" s="86" t="s">
        <v>1115</v>
      </c>
      <c r="E316" s="86" t="b">
        <v>0</v>
      </c>
      <c r="F316" s="86" t="b">
        <v>0</v>
      </c>
      <c r="G316" s="86" t="b">
        <v>0</v>
      </c>
    </row>
    <row r="317" spans="1:7" ht="15">
      <c r="A317" s="86" t="s">
        <v>1506</v>
      </c>
      <c r="B317" s="86">
        <v>2</v>
      </c>
      <c r="C317" s="123">
        <v>0.004436367187180395</v>
      </c>
      <c r="D317" s="86" t="s">
        <v>1115</v>
      </c>
      <c r="E317" s="86" t="b">
        <v>0</v>
      </c>
      <c r="F317" s="86" t="b">
        <v>0</v>
      </c>
      <c r="G317" s="86" t="b">
        <v>0</v>
      </c>
    </row>
    <row r="318" spans="1:7" ht="15">
      <c r="A318" s="86" t="s">
        <v>1507</v>
      </c>
      <c r="B318" s="86">
        <v>2</v>
      </c>
      <c r="C318" s="123">
        <v>0.004436367187180395</v>
      </c>
      <c r="D318" s="86" t="s">
        <v>1115</v>
      </c>
      <c r="E318" s="86" t="b">
        <v>0</v>
      </c>
      <c r="F318" s="86" t="b">
        <v>0</v>
      </c>
      <c r="G318" s="86" t="b">
        <v>0</v>
      </c>
    </row>
    <row r="319" spans="1:7" ht="15">
      <c r="A319" s="86" t="s">
        <v>1508</v>
      </c>
      <c r="B319" s="86">
        <v>2</v>
      </c>
      <c r="C319" s="123">
        <v>0.004436367187180395</v>
      </c>
      <c r="D319" s="86" t="s">
        <v>1115</v>
      </c>
      <c r="E319" s="86" t="b">
        <v>0</v>
      </c>
      <c r="F319" s="86" t="b">
        <v>0</v>
      </c>
      <c r="G319" s="86" t="b">
        <v>0</v>
      </c>
    </row>
    <row r="320" spans="1:7" ht="15">
      <c r="A320" s="86" t="s">
        <v>1509</v>
      </c>
      <c r="B320" s="86">
        <v>2</v>
      </c>
      <c r="C320" s="123">
        <v>0.004436367187180395</v>
      </c>
      <c r="D320" s="86" t="s">
        <v>1115</v>
      </c>
      <c r="E320" s="86" t="b">
        <v>0</v>
      </c>
      <c r="F320" s="86" t="b">
        <v>0</v>
      </c>
      <c r="G320" s="86" t="b">
        <v>0</v>
      </c>
    </row>
    <row r="321" spans="1:7" ht="15">
      <c r="A321" s="86" t="s">
        <v>1510</v>
      </c>
      <c r="B321" s="86">
        <v>2</v>
      </c>
      <c r="C321" s="123">
        <v>0.004436367187180395</v>
      </c>
      <c r="D321" s="86" t="s">
        <v>1115</v>
      </c>
      <c r="E321" s="86" t="b">
        <v>0</v>
      </c>
      <c r="F321" s="86" t="b">
        <v>0</v>
      </c>
      <c r="G321" s="86" t="b">
        <v>0</v>
      </c>
    </row>
    <row r="322" spans="1:7" ht="15">
      <c r="A322" s="86" t="s">
        <v>1511</v>
      </c>
      <c r="B322" s="86">
        <v>2</v>
      </c>
      <c r="C322" s="123">
        <v>0.004436367187180395</v>
      </c>
      <c r="D322" s="86" t="s">
        <v>1115</v>
      </c>
      <c r="E322" s="86" t="b">
        <v>0</v>
      </c>
      <c r="F322" s="86" t="b">
        <v>0</v>
      </c>
      <c r="G322" s="86" t="b">
        <v>0</v>
      </c>
    </row>
    <row r="323" spans="1:7" ht="15">
      <c r="A323" s="86" t="s">
        <v>1512</v>
      </c>
      <c r="B323" s="86">
        <v>2</v>
      </c>
      <c r="C323" s="123">
        <v>0.004436367187180395</v>
      </c>
      <c r="D323" s="86" t="s">
        <v>1115</v>
      </c>
      <c r="E323" s="86" t="b">
        <v>0</v>
      </c>
      <c r="F323" s="86" t="b">
        <v>0</v>
      </c>
      <c r="G323" s="86" t="b">
        <v>0</v>
      </c>
    </row>
    <row r="324" spans="1:7" ht="15">
      <c r="A324" s="86" t="s">
        <v>1513</v>
      </c>
      <c r="B324" s="86">
        <v>2</v>
      </c>
      <c r="C324" s="123">
        <v>0.004436367187180395</v>
      </c>
      <c r="D324" s="86" t="s">
        <v>1115</v>
      </c>
      <c r="E324" s="86" t="b">
        <v>0</v>
      </c>
      <c r="F324" s="86" t="b">
        <v>0</v>
      </c>
      <c r="G324" s="86" t="b">
        <v>0</v>
      </c>
    </row>
    <row r="325" spans="1:7" ht="15">
      <c r="A325" s="86" t="s">
        <v>1224</v>
      </c>
      <c r="B325" s="86">
        <v>6</v>
      </c>
      <c r="C325" s="123">
        <v>0</v>
      </c>
      <c r="D325" s="86" t="s">
        <v>1116</v>
      </c>
      <c r="E325" s="86" t="b">
        <v>0</v>
      </c>
      <c r="F325" s="86" t="b">
        <v>0</v>
      </c>
      <c r="G325" s="86" t="b">
        <v>0</v>
      </c>
    </row>
    <row r="326" spans="1:7" ht="15">
      <c r="A326" s="86" t="s">
        <v>1225</v>
      </c>
      <c r="B326" s="86">
        <v>6</v>
      </c>
      <c r="C326" s="123">
        <v>0</v>
      </c>
      <c r="D326" s="86" t="s">
        <v>1116</v>
      </c>
      <c r="E326" s="86" t="b">
        <v>0</v>
      </c>
      <c r="F326" s="86" t="b">
        <v>1</v>
      </c>
      <c r="G326" s="86" t="b">
        <v>0</v>
      </c>
    </row>
    <row r="327" spans="1:7" ht="15">
      <c r="A327" s="86" t="s">
        <v>1181</v>
      </c>
      <c r="B327" s="86">
        <v>6</v>
      </c>
      <c r="C327" s="123">
        <v>0</v>
      </c>
      <c r="D327" s="86" t="s">
        <v>1116</v>
      </c>
      <c r="E327" s="86" t="b">
        <v>0</v>
      </c>
      <c r="F327" s="86" t="b">
        <v>0</v>
      </c>
      <c r="G327" s="86" t="b">
        <v>0</v>
      </c>
    </row>
    <row r="328" spans="1:7" ht="15">
      <c r="A328" s="86" t="s">
        <v>1226</v>
      </c>
      <c r="B328" s="86">
        <v>3</v>
      </c>
      <c r="C328" s="123">
        <v>0</v>
      </c>
      <c r="D328" s="86" t="s">
        <v>1116</v>
      </c>
      <c r="E328" s="86" t="b">
        <v>0</v>
      </c>
      <c r="F328" s="86" t="b">
        <v>0</v>
      </c>
      <c r="G328" s="86" t="b">
        <v>0</v>
      </c>
    </row>
    <row r="329" spans="1:7" ht="15">
      <c r="A329" s="86" t="s">
        <v>1227</v>
      </c>
      <c r="B329" s="86">
        <v>3</v>
      </c>
      <c r="C329" s="123">
        <v>0</v>
      </c>
      <c r="D329" s="86" t="s">
        <v>1116</v>
      </c>
      <c r="E329" s="86" t="b">
        <v>0</v>
      </c>
      <c r="F329" s="86" t="b">
        <v>0</v>
      </c>
      <c r="G329" s="86" t="b">
        <v>0</v>
      </c>
    </row>
    <row r="330" spans="1:7" ht="15">
      <c r="A330" s="86" t="s">
        <v>319</v>
      </c>
      <c r="B330" s="86">
        <v>3</v>
      </c>
      <c r="C330" s="123">
        <v>0</v>
      </c>
      <c r="D330" s="86" t="s">
        <v>1116</v>
      </c>
      <c r="E330" s="86" t="b">
        <v>0</v>
      </c>
      <c r="F330" s="86" t="b">
        <v>0</v>
      </c>
      <c r="G330" s="86" t="b">
        <v>0</v>
      </c>
    </row>
    <row r="331" spans="1:7" ht="15">
      <c r="A331" s="86" t="s">
        <v>1228</v>
      </c>
      <c r="B331" s="86">
        <v>3</v>
      </c>
      <c r="C331" s="123">
        <v>0</v>
      </c>
      <c r="D331" s="86" t="s">
        <v>1116</v>
      </c>
      <c r="E331" s="86" t="b">
        <v>1</v>
      </c>
      <c r="F331" s="86" t="b">
        <v>0</v>
      </c>
      <c r="G331" s="86" t="b">
        <v>0</v>
      </c>
    </row>
    <row r="332" spans="1:7" ht="15">
      <c r="A332" s="86" t="s">
        <v>1229</v>
      </c>
      <c r="B332" s="86">
        <v>3</v>
      </c>
      <c r="C332" s="123">
        <v>0</v>
      </c>
      <c r="D332" s="86" t="s">
        <v>1116</v>
      </c>
      <c r="E332" s="86" t="b">
        <v>0</v>
      </c>
      <c r="F332" s="86" t="b">
        <v>0</v>
      </c>
      <c r="G332" s="86" t="b">
        <v>0</v>
      </c>
    </row>
    <row r="333" spans="1:7" ht="15">
      <c r="A333" s="86" t="s">
        <v>1230</v>
      </c>
      <c r="B333" s="86">
        <v>3</v>
      </c>
      <c r="C333" s="123">
        <v>0</v>
      </c>
      <c r="D333" s="86" t="s">
        <v>1116</v>
      </c>
      <c r="E333" s="86" t="b">
        <v>0</v>
      </c>
      <c r="F333" s="86" t="b">
        <v>0</v>
      </c>
      <c r="G333" s="86" t="b">
        <v>0</v>
      </c>
    </row>
    <row r="334" spans="1:7" ht="15">
      <c r="A334" s="86" t="s">
        <v>1231</v>
      </c>
      <c r="B334" s="86">
        <v>3</v>
      </c>
      <c r="C334" s="123">
        <v>0</v>
      </c>
      <c r="D334" s="86" t="s">
        <v>1116</v>
      </c>
      <c r="E334" s="86" t="b">
        <v>0</v>
      </c>
      <c r="F334" s="86" t="b">
        <v>0</v>
      </c>
      <c r="G334" s="86" t="b">
        <v>0</v>
      </c>
    </row>
    <row r="335" spans="1:7" ht="15">
      <c r="A335" s="86" t="s">
        <v>1446</v>
      </c>
      <c r="B335" s="86">
        <v>3</v>
      </c>
      <c r="C335" s="123">
        <v>0</v>
      </c>
      <c r="D335" s="86" t="s">
        <v>1116</v>
      </c>
      <c r="E335" s="86" t="b">
        <v>0</v>
      </c>
      <c r="F335" s="86" t="b">
        <v>0</v>
      </c>
      <c r="G335" s="86" t="b">
        <v>0</v>
      </c>
    </row>
    <row r="336" spans="1:7" ht="15">
      <c r="A336" s="86" t="s">
        <v>1237</v>
      </c>
      <c r="B336" s="86">
        <v>3</v>
      </c>
      <c r="C336" s="123">
        <v>0</v>
      </c>
      <c r="D336" s="86" t="s">
        <v>1116</v>
      </c>
      <c r="E336" s="86" t="b">
        <v>0</v>
      </c>
      <c r="F336" s="86" t="b">
        <v>0</v>
      </c>
      <c r="G336" s="86" t="b">
        <v>0</v>
      </c>
    </row>
    <row r="337" spans="1:7" ht="15">
      <c r="A337" s="86" t="s">
        <v>1470</v>
      </c>
      <c r="B337" s="86">
        <v>3</v>
      </c>
      <c r="C337" s="123">
        <v>0</v>
      </c>
      <c r="D337" s="86" t="s">
        <v>1116</v>
      </c>
      <c r="E337" s="86" t="b">
        <v>0</v>
      </c>
      <c r="F337" s="86" t="b">
        <v>0</v>
      </c>
      <c r="G337" s="86" t="b">
        <v>0</v>
      </c>
    </row>
    <row r="338" spans="1:7" ht="15">
      <c r="A338" s="86" t="s">
        <v>1443</v>
      </c>
      <c r="B338" s="86">
        <v>3</v>
      </c>
      <c r="C338" s="123">
        <v>0</v>
      </c>
      <c r="D338" s="86" t="s">
        <v>1116</v>
      </c>
      <c r="E338" s="86" t="b">
        <v>0</v>
      </c>
      <c r="F338" s="86" t="b">
        <v>0</v>
      </c>
      <c r="G338" s="86" t="b">
        <v>0</v>
      </c>
    </row>
    <row r="339" spans="1:7" ht="15">
      <c r="A339" s="86" t="s">
        <v>1233</v>
      </c>
      <c r="B339" s="86">
        <v>3</v>
      </c>
      <c r="C339" s="123">
        <v>0</v>
      </c>
      <c r="D339" s="86" t="s">
        <v>1116</v>
      </c>
      <c r="E339" s="86" t="b">
        <v>0</v>
      </c>
      <c r="F339" s="86" t="b">
        <v>0</v>
      </c>
      <c r="G339" s="86" t="b">
        <v>0</v>
      </c>
    </row>
    <row r="340" spans="1:7" ht="15">
      <c r="A340" s="86" t="s">
        <v>1234</v>
      </c>
      <c r="B340" s="86">
        <v>3</v>
      </c>
      <c r="C340" s="123">
        <v>0</v>
      </c>
      <c r="D340" s="86" t="s">
        <v>1116</v>
      </c>
      <c r="E340" s="86" t="b">
        <v>0</v>
      </c>
      <c r="F340" s="86" t="b">
        <v>0</v>
      </c>
      <c r="G340" s="86" t="b">
        <v>0</v>
      </c>
    </row>
    <row r="341" spans="1:7" ht="15">
      <c r="A341" s="86" t="s">
        <v>1177</v>
      </c>
      <c r="B341" s="86">
        <v>3</v>
      </c>
      <c r="C341" s="123">
        <v>0</v>
      </c>
      <c r="D341" s="86" t="s">
        <v>1116</v>
      </c>
      <c r="E341" s="86" t="b">
        <v>0</v>
      </c>
      <c r="F341" s="86" t="b">
        <v>0</v>
      </c>
      <c r="G341" s="86" t="b">
        <v>0</v>
      </c>
    </row>
    <row r="342" spans="1:7" ht="15">
      <c r="A342" s="86" t="s">
        <v>1208</v>
      </c>
      <c r="B342" s="86">
        <v>3</v>
      </c>
      <c r="C342" s="123">
        <v>0</v>
      </c>
      <c r="D342" s="86" t="s">
        <v>1116</v>
      </c>
      <c r="E342" s="86" t="b">
        <v>0</v>
      </c>
      <c r="F342" s="86" t="b">
        <v>0</v>
      </c>
      <c r="G342" s="86" t="b">
        <v>0</v>
      </c>
    </row>
    <row r="343" spans="1:7" ht="15">
      <c r="A343" s="86" t="s">
        <v>1219</v>
      </c>
      <c r="B343" s="86">
        <v>3</v>
      </c>
      <c r="C343" s="123">
        <v>0</v>
      </c>
      <c r="D343" s="86" t="s">
        <v>1116</v>
      </c>
      <c r="E343" s="86" t="b">
        <v>0</v>
      </c>
      <c r="F343" s="86" t="b">
        <v>0</v>
      </c>
      <c r="G343" s="86" t="b">
        <v>0</v>
      </c>
    </row>
    <row r="344" spans="1:7" ht="15">
      <c r="A344" s="86" t="s">
        <v>1235</v>
      </c>
      <c r="B344" s="86">
        <v>3</v>
      </c>
      <c r="C344" s="123">
        <v>0</v>
      </c>
      <c r="D344" s="86" t="s">
        <v>1116</v>
      </c>
      <c r="E344" s="86" t="b">
        <v>0</v>
      </c>
      <c r="F344" s="86" t="b">
        <v>0</v>
      </c>
      <c r="G344" s="86" t="b">
        <v>0</v>
      </c>
    </row>
    <row r="345" spans="1:7" ht="15">
      <c r="A345" s="86" t="s">
        <v>370</v>
      </c>
      <c r="B345" s="86">
        <v>3</v>
      </c>
      <c r="C345" s="123">
        <v>0</v>
      </c>
      <c r="D345" s="86" t="s">
        <v>1116</v>
      </c>
      <c r="E345" s="86" t="b">
        <v>0</v>
      </c>
      <c r="F345" s="86" t="b">
        <v>0</v>
      </c>
      <c r="G345" s="86" t="b">
        <v>0</v>
      </c>
    </row>
    <row r="346" spans="1:7" ht="15">
      <c r="A346" s="86" t="s">
        <v>1181</v>
      </c>
      <c r="B346" s="86">
        <v>4</v>
      </c>
      <c r="C346" s="123">
        <v>0.008767630639178943</v>
      </c>
      <c r="D346" s="86" t="s">
        <v>1117</v>
      </c>
      <c r="E346" s="86" t="b">
        <v>0</v>
      </c>
      <c r="F346" s="86" t="b">
        <v>0</v>
      </c>
      <c r="G346" s="86" t="b">
        <v>0</v>
      </c>
    </row>
    <row r="347" spans="1:7" ht="15">
      <c r="A347" s="86" t="s">
        <v>1177</v>
      </c>
      <c r="B347" s="86">
        <v>4</v>
      </c>
      <c r="C347" s="123">
        <v>0.008767630639178943</v>
      </c>
      <c r="D347" s="86" t="s">
        <v>1117</v>
      </c>
      <c r="E347" s="86" t="b">
        <v>0</v>
      </c>
      <c r="F347" s="86" t="b">
        <v>0</v>
      </c>
      <c r="G347" s="86" t="b">
        <v>0</v>
      </c>
    </row>
    <row r="348" spans="1:7" ht="15">
      <c r="A348" s="86" t="s">
        <v>1233</v>
      </c>
      <c r="B348" s="86">
        <v>2</v>
      </c>
      <c r="C348" s="123">
        <v>0.010562455988209866</v>
      </c>
      <c r="D348" s="86" t="s">
        <v>1117</v>
      </c>
      <c r="E348" s="86" t="b">
        <v>0</v>
      </c>
      <c r="F348" s="86" t="b">
        <v>0</v>
      </c>
      <c r="G348" s="86" t="b">
        <v>0</v>
      </c>
    </row>
    <row r="349" spans="1:7" ht="15">
      <c r="A349" s="86" t="s">
        <v>1234</v>
      </c>
      <c r="B349" s="86">
        <v>2</v>
      </c>
      <c r="C349" s="123">
        <v>0.010562455988209866</v>
      </c>
      <c r="D349" s="86" t="s">
        <v>1117</v>
      </c>
      <c r="E349" s="86" t="b">
        <v>0</v>
      </c>
      <c r="F349" s="86" t="b">
        <v>0</v>
      </c>
      <c r="G349" s="86" t="b">
        <v>0</v>
      </c>
    </row>
    <row r="350" spans="1:7" ht="15">
      <c r="A350" s="86" t="s">
        <v>1208</v>
      </c>
      <c r="B350" s="86">
        <v>2</v>
      </c>
      <c r="C350" s="123">
        <v>0.010562455988209866</v>
      </c>
      <c r="D350" s="86" t="s">
        <v>1117</v>
      </c>
      <c r="E350" s="86" t="b">
        <v>0</v>
      </c>
      <c r="F350" s="86" t="b">
        <v>0</v>
      </c>
      <c r="G350" s="86" t="b">
        <v>0</v>
      </c>
    </row>
    <row r="351" spans="1:7" ht="15">
      <c r="A351" s="86" t="s">
        <v>1224</v>
      </c>
      <c r="B351" s="86">
        <v>2</v>
      </c>
      <c r="C351" s="123">
        <v>0.010562455988209866</v>
      </c>
      <c r="D351" s="86" t="s">
        <v>1117</v>
      </c>
      <c r="E351" s="86" t="b">
        <v>0</v>
      </c>
      <c r="F351" s="86" t="b">
        <v>0</v>
      </c>
      <c r="G351" s="86" t="b">
        <v>0</v>
      </c>
    </row>
    <row r="352" spans="1:7" ht="15">
      <c r="A352" s="86" t="s">
        <v>1235</v>
      </c>
      <c r="B352" s="86">
        <v>2</v>
      </c>
      <c r="C352" s="123">
        <v>0.010562455988209866</v>
      </c>
      <c r="D352" s="86" t="s">
        <v>1117</v>
      </c>
      <c r="E352" s="86" t="b">
        <v>0</v>
      </c>
      <c r="F352" s="86" t="b">
        <v>0</v>
      </c>
      <c r="G352" s="86" t="b">
        <v>0</v>
      </c>
    </row>
    <row r="353" spans="1:7" ht="15">
      <c r="A353" s="86" t="s">
        <v>1225</v>
      </c>
      <c r="B353" s="86">
        <v>2</v>
      </c>
      <c r="C353" s="123">
        <v>0.010562455988209866</v>
      </c>
      <c r="D353" s="86" t="s">
        <v>1117</v>
      </c>
      <c r="E353" s="86" t="b">
        <v>0</v>
      </c>
      <c r="F353" s="86" t="b">
        <v>1</v>
      </c>
      <c r="G353" s="86" t="b">
        <v>0</v>
      </c>
    </row>
    <row r="354" spans="1:7" ht="15">
      <c r="A354" s="86" t="s">
        <v>1215</v>
      </c>
      <c r="B354" s="86">
        <v>2</v>
      </c>
      <c r="C354" s="123">
        <v>0.010562455988209866</v>
      </c>
      <c r="D354" s="86" t="s">
        <v>1117</v>
      </c>
      <c r="E354" s="86" t="b">
        <v>0</v>
      </c>
      <c r="F354" s="86" t="b">
        <v>0</v>
      </c>
      <c r="G354" s="86" t="b">
        <v>0</v>
      </c>
    </row>
    <row r="355" spans="1:7" ht="15">
      <c r="A355" s="86" t="s">
        <v>363</v>
      </c>
      <c r="B355" s="86">
        <v>2</v>
      </c>
      <c r="C355" s="123">
        <v>0.010562455988209866</v>
      </c>
      <c r="D355" s="86" t="s">
        <v>1117</v>
      </c>
      <c r="E355" s="86" t="b">
        <v>0</v>
      </c>
      <c r="F355" s="86" t="b">
        <v>0</v>
      </c>
      <c r="G355" s="86" t="b">
        <v>0</v>
      </c>
    </row>
    <row r="356" spans="1:7" ht="15">
      <c r="A356" s="86" t="s">
        <v>1429</v>
      </c>
      <c r="B356" s="86">
        <v>2</v>
      </c>
      <c r="C356" s="123">
        <v>0.010562455988209866</v>
      </c>
      <c r="D356" s="86" t="s">
        <v>1117</v>
      </c>
      <c r="E356" s="86" t="b">
        <v>0</v>
      </c>
      <c r="F356" s="86" t="b">
        <v>0</v>
      </c>
      <c r="G356" s="86" t="b">
        <v>0</v>
      </c>
    </row>
    <row r="357" spans="1:7" ht="15">
      <c r="A357" s="86" t="s">
        <v>1237</v>
      </c>
      <c r="B357" s="86">
        <v>6</v>
      </c>
      <c r="C357" s="123">
        <v>0</v>
      </c>
      <c r="D357" s="86" t="s">
        <v>1118</v>
      </c>
      <c r="E357" s="86" t="b">
        <v>0</v>
      </c>
      <c r="F357" s="86" t="b">
        <v>0</v>
      </c>
      <c r="G357" s="86" t="b">
        <v>0</v>
      </c>
    </row>
    <row r="358" spans="1:7" ht="15">
      <c r="A358" s="86" t="s">
        <v>1211</v>
      </c>
      <c r="B358" s="86">
        <v>3</v>
      </c>
      <c r="C358" s="123">
        <v>0</v>
      </c>
      <c r="D358" s="86" t="s">
        <v>1118</v>
      </c>
      <c r="E358" s="86" t="b">
        <v>0</v>
      </c>
      <c r="F358" s="86" t="b">
        <v>0</v>
      </c>
      <c r="G358" s="86" t="b">
        <v>0</v>
      </c>
    </row>
    <row r="359" spans="1:7" ht="15">
      <c r="A359" s="86" t="s">
        <v>1181</v>
      </c>
      <c r="B359" s="86">
        <v>3</v>
      </c>
      <c r="C359" s="123">
        <v>0</v>
      </c>
      <c r="D359" s="86" t="s">
        <v>1118</v>
      </c>
      <c r="E359" s="86" t="b">
        <v>0</v>
      </c>
      <c r="F359" s="86" t="b">
        <v>0</v>
      </c>
      <c r="G359" s="86" t="b">
        <v>0</v>
      </c>
    </row>
    <row r="360" spans="1:7" ht="15">
      <c r="A360" s="86" t="s">
        <v>1177</v>
      </c>
      <c r="B360" s="86">
        <v>3</v>
      </c>
      <c r="C360" s="123">
        <v>0</v>
      </c>
      <c r="D360" s="86" t="s">
        <v>1118</v>
      </c>
      <c r="E360" s="86" t="b">
        <v>0</v>
      </c>
      <c r="F360" s="86" t="b">
        <v>0</v>
      </c>
      <c r="G360" s="86" t="b">
        <v>0</v>
      </c>
    </row>
    <row r="361" spans="1:7" ht="15">
      <c r="A361" s="86" t="s">
        <v>1208</v>
      </c>
      <c r="B361" s="86">
        <v>3</v>
      </c>
      <c r="C361" s="123">
        <v>0</v>
      </c>
      <c r="D361" s="86" t="s">
        <v>1118</v>
      </c>
      <c r="E361" s="86" t="b">
        <v>0</v>
      </c>
      <c r="F361" s="86" t="b">
        <v>0</v>
      </c>
      <c r="G361" s="86" t="b">
        <v>0</v>
      </c>
    </row>
    <row r="362" spans="1:7" ht="15">
      <c r="A362" s="86" t="s">
        <v>1209</v>
      </c>
      <c r="B362" s="86">
        <v>3</v>
      </c>
      <c r="C362" s="123">
        <v>0</v>
      </c>
      <c r="D362" s="86" t="s">
        <v>1118</v>
      </c>
      <c r="E362" s="86" t="b">
        <v>0</v>
      </c>
      <c r="F362" s="86" t="b">
        <v>0</v>
      </c>
      <c r="G362" s="86" t="b">
        <v>0</v>
      </c>
    </row>
    <row r="363" spans="1:7" ht="15">
      <c r="A363" s="86" t="s">
        <v>1215</v>
      </c>
      <c r="B363" s="86">
        <v>3</v>
      </c>
      <c r="C363" s="123">
        <v>0</v>
      </c>
      <c r="D363" s="86" t="s">
        <v>1118</v>
      </c>
      <c r="E363" s="86" t="b">
        <v>0</v>
      </c>
      <c r="F363" s="86" t="b">
        <v>0</v>
      </c>
      <c r="G363" s="86" t="b">
        <v>0</v>
      </c>
    </row>
    <row r="364" spans="1:7" ht="15">
      <c r="A364" s="86" t="s">
        <v>1224</v>
      </c>
      <c r="B364" s="86">
        <v>3</v>
      </c>
      <c r="C364" s="123">
        <v>0</v>
      </c>
      <c r="D364" s="86" t="s">
        <v>1118</v>
      </c>
      <c r="E364" s="86" t="b">
        <v>0</v>
      </c>
      <c r="F364" s="86" t="b">
        <v>0</v>
      </c>
      <c r="G364" s="86" t="b">
        <v>0</v>
      </c>
    </row>
    <row r="365" spans="1:7" ht="15">
      <c r="A365" s="86" t="s">
        <v>1235</v>
      </c>
      <c r="B365" s="86">
        <v>3</v>
      </c>
      <c r="C365" s="123">
        <v>0</v>
      </c>
      <c r="D365" s="86" t="s">
        <v>1118</v>
      </c>
      <c r="E365" s="86" t="b">
        <v>0</v>
      </c>
      <c r="F365" s="86" t="b">
        <v>0</v>
      </c>
      <c r="G365" s="86" t="b">
        <v>0</v>
      </c>
    </row>
    <row r="366" spans="1:7" ht="15">
      <c r="A366" s="86" t="s">
        <v>1225</v>
      </c>
      <c r="B366" s="86">
        <v>3</v>
      </c>
      <c r="C366" s="123">
        <v>0</v>
      </c>
      <c r="D366" s="86" t="s">
        <v>1118</v>
      </c>
      <c r="E366" s="86" t="b">
        <v>0</v>
      </c>
      <c r="F366" s="86" t="b">
        <v>1</v>
      </c>
      <c r="G366" s="86" t="b">
        <v>0</v>
      </c>
    </row>
    <row r="367" spans="1:7" ht="15">
      <c r="A367" s="86" t="s">
        <v>1436</v>
      </c>
      <c r="B367" s="86">
        <v>3</v>
      </c>
      <c r="C367" s="123">
        <v>0</v>
      </c>
      <c r="D367" s="86" t="s">
        <v>1118</v>
      </c>
      <c r="E367" s="86" t="b">
        <v>0</v>
      </c>
      <c r="F367" s="86" t="b">
        <v>0</v>
      </c>
      <c r="G367" s="86" t="b">
        <v>0</v>
      </c>
    </row>
    <row r="368" spans="1:7" ht="15">
      <c r="A368" s="86" t="s">
        <v>1437</v>
      </c>
      <c r="B368" s="86">
        <v>3</v>
      </c>
      <c r="C368" s="123">
        <v>0</v>
      </c>
      <c r="D368" s="86" t="s">
        <v>1118</v>
      </c>
      <c r="E368" s="86" t="b">
        <v>0</v>
      </c>
      <c r="F368" s="86" t="b">
        <v>0</v>
      </c>
      <c r="G368" s="86" t="b">
        <v>0</v>
      </c>
    </row>
    <row r="369" spans="1:7" ht="15">
      <c r="A369" s="86" t="s">
        <v>363</v>
      </c>
      <c r="B369" s="86">
        <v>3</v>
      </c>
      <c r="C369" s="123">
        <v>0</v>
      </c>
      <c r="D369" s="86" t="s">
        <v>1118</v>
      </c>
      <c r="E369" s="86" t="b">
        <v>0</v>
      </c>
      <c r="F369" s="86" t="b">
        <v>0</v>
      </c>
      <c r="G369" s="86" t="b">
        <v>0</v>
      </c>
    </row>
    <row r="370" spans="1:7" ht="15">
      <c r="A370" s="86" t="s">
        <v>1426</v>
      </c>
      <c r="B370" s="86">
        <v>3</v>
      </c>
      <c r="C370" s="123">
        <v>0</v>
      </c>
      <c r="D370" s="86" t="s">
        <v>1118</v>
      </c>
      <c r="E370" s="86" t="b">
        <v>0</v>
      </c>
      <c r="F370" s="86" t="b">
        <v>0</v>
      </c>
      <c r="G370" s="86" t="b">
        <v>0</v>
      </c>
    </row>
    <row r="371" spans="1:7" ht="15">
      <c r="A371" s="86" t="s">
        <v>1448</v>
      </c>
      <c r="B371" s="86">
        <v>3</v>
      </c>
      <c r="C371" s="123">
        <v>0</v>
      </c>
      <c r="D371" s="86" t="s">
        <v>1118</v>
      </c>
      <c r="E371" s="86" t="b">
        <v>0</v>
      </c>
      <c r="F371" s="86" t="b">
        <v>0</v>
      </c>
      <c r="G371" s="86" t="b">
        <v>0</v>
      </c>
    </row>
    <row r="372" spans="1:7" ht="15">
      <c r="A372" s="86" t="s">
        <v>1227</v>
      </c>
      <c r="B372" s="86">
        <v>3</v>
      </c>
      <c r="C372" s="123">
        <v>0</v>
      </c>
      <c r="D372" s="86" t="s">
        <v>1118</v>
      </c>
      <c r="E372" s="86" t="b">
        <v>0</v>
      </c>
      <c r="F372" s="86" t="b">
        <v>0</v>
      </c>
      <c r="G372" s="86" t="b">
        <v>0</v>
      </c>
    </row>
    <row r="373" spans="1:7" ht="15">
      <c r="A373" s="86" t="s">
        <v>1474</v>
      </c>
      <c r="B373" s="86">
        <v>3</v>
      </c>
      <c r="C373" s="123">
        <v>0</v>
      </c>
      <c r="D373" s="86" t="s">
        <v>1118</v>
      </c>
      <c r="E373" s="86" t="b">
        <v>0</v>
      </c>
      <c r="F373" s="86" t="b">
        <v>0</v>
      </c>
      <c r="G373" s="86" t="b">
        <v>0</v>
      </c>
    </row>
    <row r="374" spans="1:7" ht="15">
      <c r="A374" s="86" t="s">
        <v>1475</v>
      </c>
      <c r="B374" s="86">
        <v>3</v>
      </c>
      <c r="C374" s="123">
        <v>0</v>
      </c>
      <c r="D374" s="86" t="s">
        <v>1118</v>
      </c>
      <c r="E374" s="86" t="b">
        <v>0</v>
      </c>
      <c r="F374" s="86" t="b">
        <v>0</v>
      </c>
      <c r="G374" s="86" t="b">
        <v>0</v>
      </c>
    </row>
    <row r="375" spans="1:7" ht="15">
      <c r="A375" s="86" t="s">
        <v>1476</v>
      </c>
      <c r="B375" s="86">
        <v>3</v>
      </c>
      <c r="C375" s="123">
        <v>0</v>
      </c>
      <c r="D375" s="86" t="s">
        <v>1118</v>
      </c>
      <c r="E375" s="86" t="b">
        <v>0</v>
      </c>
      <c r="F375" s="86" t="b">
        <v>0</v>
      </c>
      <c r="G375" s="86" t="b">
        <v>0</v>
      </c>
    </row>
    <row r="376" spans="1:7" ht="15">
      <c r="A376" s="86" t="s">
        <v>1214</v>
      </c>
      <c r="B376" s="86">
        <v>3</v>
      </c>
      <c r="C376" s="123">
        <v>0</v>
      </c>
      <c r="D376" s="86" t="s">
        <v>1118</v>
      </c>
      <c r="E376" s="86" t="b">
        <v>0</v>
      </c>
      <c r="F376" s="86" t="b">
        <v>0</v>
      </c>
      <c r="G376" s="86" t="b">
        <v>0</v>
      </c>
    </row>
    <row r="377" spans="1:7" ht="15">
      <c r="A377" s="86" t="s">
        <v>1214</v>
      </c>
      <c r="B377" s="86">
        <v>4</v>
      </c>
      <c r="C377" s="123">
        <v>0</v>
      </c>
      <c r="D377" s="86" t="s">
        <v>1120</v>
      </c>
      <c r="E377" s="86" t="b">
        <v>0</v>
      </c>
      <c r="F377" s="86" t="b">
        <v>0</v>
      </c>
      <c r="G377" s="86" t="b">
        <v>0</v>
      </c>
    </row>
    <row r="378" spans="1:7" ht="15">
      <c r="A378" s="86" t="s">
        <v>1240</v>
      </c>
      <c r="B378" s="86">
        <v>4</v>
      </c>
      <c r="C378" s="123">
        <v>0</v>
      </c>
      <c r="D378" s="86" t="s">
        <v>1120</v>
      </c>
      <c r="E378" s="86" t="b">
        <v>0</v>
      </c>
      <c r="F378" s="86" t="b">
        <v>0</v>
      </c>
      <c r="G378" s="86" t="b">
        <v>0</v>
      </c>
    </row>
    <row r="379" spans="1:7" ht="15">
      <c r="A379" s="86" t="s">
        <v>1241</v>
      </c>
      <c r="B379" s="86">
        <v>2</v>
      </c>
      <c r="C379" s="123">
        <v>0</v>
      </c>
      <c r="D379" s="86" t="s">
        <v>1120</v>
      </c>
      <c r="E379" s="86" t="b">
        <v>0</v>
      </c>
      <c r="F379" s="86" t="b">
        <v>0</v>
      </c>
      <c r="G379" s="86" t="b">
        <v>0</v>
      </c>
    </row>
    <row r="380" spans="1:7" ht="15">
      <c r="A380" s="86" t="s">
        <v>1242</v>
      </c>
      <c r="B380" s="86">
        <v>2</v>
      </c>
      <c r="C380" s="123">
        <v>0</v>
      </c>
      <c r="D380" s="86" t="s">
        <v>1120</v>
      </c>
      <c r="E380" s="86" t="b">
        <v>0</v>
      </c>
      <c r="F380" s="86" t="b">
        <v>0</v>
      </c>
      <c r="G380" s="86" t="b">
        <v>0</v>
      </c>
    </row>
    <row r="381" spans="1:7" ht="15">
      <c r="A381" s="86" t="s">
        <v>1243</v>
      </c>
      <c r="B381" s="86">
        <v>2</v>
      </c>
      <c r="C381" s="123">
        <v>0</v>
      </c>
      <c r="D381" s="86" t="s">
        <v>1120</v>
      </c>
      <c r="E381" s="86" t="b">
        <v>0</v>
      </c>
      <c r="F381" s="86" t="b">
        <v>0</v>
      </c>
      <c r="G381" s="86" t="b">
        <v>0</v>
      </c>
    </row>
    <row r="382" spans="1:7" ht="15">
      <c r="A382" s="86" t="s">
        <v>1244</v>
      </c>
      <c r="B382" s="86">
        <v>2</v>
      </c>
      <c r="C382" s="123">
        <v>0</v>
      </c>
      <c r="D382" s="86" t="s">
        <v>1120</v>
      </c>
      <c r="E382" s="86" t="b">
        <v>0</v>
      </c>
      <c r="F382" s="86" t="b">
        <v>0</v>
      </c>
      <c r="G382" s="86" t="b">
        <v>0</v>
      </c>
    </row>
    <row r="383" spans="1:7" ht="15">
      <c r="A383" s="86" t="s">
        <v>363</v>
      </c>
      <c r="B383" s="86">
        <v>2</v>
      </c>
      <c r="C383" s="123">
        <v>0</v>
      </c>
      <c r="D383" s="86" t="s">
        <v>1120</v>
      </c>
      <c r="E383" s="86" t="b">
        <v>0</v>
      </c>
      <c r="F383" s="86" t="b">
        <v>0</v>
      </c>
      <c r="G383" s="86" t="b">
        <v>0</v>
      </c>
    </row>
    <row r="384" spans="1:7" ht="15">
      <c r="A384" s="86" t="s">
        <v>1245</v>
      </c>
      <c r="B384" s="86">
        <v>2</v>
      </c>
      <c r="C384" s="123">
        <v>0</v>
      </c>
      <c r="D384" s="86" t="s">
        <v>1120</v>
      </c>
      <c r="E384" s="86" t="b">
        <v>0</v>
      </c>
      <c r="F384" s="86" t="b">
        <v>0</v>
      </c>
      <c r="G384" s="86" t="b">
        <v>0</v>
      </c>
    </row>
    <row r="385" spans="1:7" ht="15">
      <c r="A385" s="86" t="s">
        <v>1246</v>
      </c>
      <c r="B385" s="86">
        <v>2</v>
      </c>
      <c r="C385" s="123">
        <v>0</v>
      </c>
      <c r="D385" s="86" t="s">
        <v>1120</v>
      </c>
      <c r="E385" s="86" t="b">
        <v>0</v>
      </c>
      <c r="F385" s="86" t="b">
        <v>0</v>
      </c>
      <c r="G385" s="86" t="b">
        <v>0</v>
      </c>
    </row>
    <row r="386" spans="1:7" ht="15">
      <c r="A386" s="86" t="s">
        <v>1247</v>
      </c>
      <c r="B386" s="86">
        <v>2</v>
      </c>
      <c r="C386" s="123">
        <v>0</v>
      </c>
      <c r="D386" s="86" t="s">
        <v>1120</v>
      </c>
      <c r="E386" s="86" t="b">
        <v>0</v>
      </c>
      <c r="F386" s="86" t="b">
        <v>0</v>
      </c>
      <c r="G386" s="86" t="b">
        <v>0</v>
      </c>
    </row>
    <row r="387" spans="1:7" ht="15">
      <c r="A387" s="86" t="s">
        <v>1514</v>
      </c>
      <c r="B387" s="86">
        <v>2</v>
      </c>
      <c r="C387" s="123">
        <v>0</v>
      </c>
      <c r="D387" s="86" t="s">
        <v>1120</v>
      </c>
      <c r="E387" s="86" t="b">
        <v>0</v>
      </c>
      <c r="F387" s="86" t="b">
        <v>0</v>
      </c>
      <c r="G387" s="86" t="b">
        <v>0</v>
      </c>
    </row>
    <row r="388" spans="1:7" ht="15">
      <c r="A388" s="86" t="s">
        <v>1438</v>
      </c>
      <c r="B388" s="86">
        <v>2</v>
      </c>
      <c r="C388" s="123">
        <v>0</v>
      </c>
      <c r="D388" s="86" t="s">
        <v>1120</v>
      </c>
      <c r="E388" s="86" t="b">
        <v>0</v>
      </c>
      <c r="F388" s="86" t="b">
        <v>0</v>
      </c>
      <c r="G388" s="86" t="b">
        <v>0</v>
      </c>
    </row>
    <row r="389" spans="1:7" ht="15">
      <c r="A389" s="86" t="s">
        <v>1515</v>
      </c>
      <c r="B389" s="86">
        <v>2</v>
      </c>
      <c r="C389" s="123">
        <v>0</v>
      </c>
      <c r="D389" s="86" t="s">
        <v>1120</v>
      </c>
      <c r="E389" s="86" t="b">
        <v>0</v>
      </c>
      <c r="F389" s="86" t="b">
        <v>0</v>
      </c>
      <c r="G389" s="86" t="b">
        <v>0</v>
      </c>
    </row>
    <row r="390" spans="1:7" ht="15">
      <c r="A390" s="86" t="s">
        <v>1516</v>
      </c>
      <c r="B390" s="86">
        <v>2</v>
      </c>
      <c r="C390" s="123">
        <v>0</v>
      </c>
      <c r="D390" s="86" t="s">
        <v>1120</v>
      </c>
      <c r="E390" s="86" t="b">
        <v>1</v>
      </c>
      <c r="F390" s="86" t="b">
        <v>0</v>
      </c>
      <c r="G390" s="86" t="b">
        <v>0</v>
      </c>
    </row>
    <row r="391" spans="1:7" ht="15">
      <c r="A391" s="86" t="s">
        <v>1177</v>
      </c>
      <c r="B391" s="86">
        <v>2</v>
      </c>
      <c r="C391" s="123">
        <v>0</v>
      </c>
      <c r="D391" s="86" t="s">
        <v>1120</v>
      </c>
      <c r="E391" s="86" t="b">
        <v>0</v>
      </c>
      <c r="F391" s="86" t="b">
        <v>0</v>
      </c>
      <c r="G391" s="86" t="b">
        <v>0</v>
      </c>
    </row>
    <row r="392" spans="1:7" ht="15">
      <c r="A392" s="86" t="s">
        <v>1445</v>
      </c>
      <c r="B392" s="86">
        <v>2</v>
      </c>
      <c r="C392" s="123">
        <v>0</v>
      </c>
      <c r="D392" s="86" t="s">
        <v>1120</v>
      </c>
      <c r="E392" s="86" t="b">
        <v>0</v>
      </c>
      <c r="F392" s="86" t="b">
        <v>0</v>
      </c>
      <c r="G392" s="86" t="b">
        <v>0</v>
      </c>
    </row>
    <row r="393" spans="1:7" ht="15">
      <c r="A393" s="86" t="s">
        <v>1467</v>
      </c>
      <c r="B393" s="86">
        <v>2</v>
      </c>
      <c r="C393" s="123">
        <v>0</v>
      </c>
      <c r="D393" s="86" t="s">
        <v>1120</v>
      </c>
      <c r="E393" s="86" t="b">
        <v>0</v>
      </c>
      <c r="F393" s="86" t="b">
        <v>0</v>
      </c>
      <c r="G393" s="86" t="b">
        <v>0</v>
      </c>
    </row>
    <row r="394" spans="1:7" ht="15">
      <c r="A394" s="86" t="s">
        <v>1517</v>
      </c>
      <c r="B394" s="86">
        <v>2</v>
      </c>
      <c r="C394" s="123">
        <v>0</v>
      </c>
      <c r="D394" s="86" t="s">
        <v>1120</v>
      </c>
      <c r="E394" s="86" t="b">
        <v>0</v>
      </c>
      <c r="F394" s="86" t="b">
        <v>0</v>
      </c>
      <c r="G394" s="86" t="b">
        <v>0</v>
      </c>
    </row>
    <row r="395" spans="1:7" ht="15">
      <c r="A395" s="86" t="s">
        <v>1429</v>
      </c>
      <c r="B395" s="86">
        <v>2</v>
      </c>
      <c r="C395" s="123">
        <v>0</v>
      </c>
      <c r="D395" s="86" t="s">
        <v>1120</v>
      </c>
      <c r="E395" s="86" t="b">
        <v>0</v>
      </c>
      <c r="F395" s="86" t="b">
        <v>0</v>
      </c>
      <c r="G395" s="86" t="b">
        <v>0</v>
      </c>
    </row>
    <row r="396" spans="1:7" ht="15">
      <c r="A396" s="86" t="s">
        <v>1518</v>
      </c>
      <c r="B396" s="86">
        <v>2</v>
      </c>
      <c r="C396" s="123">
        <v>0</v>
      </c>
      <c r="D396" s="86" t="s">
        <v>1120</v>
      </c>
      <c r="E396" s="86" t="b">
        <v>1</v>
      </c>
      <c r="F396" s="86" t="b">
        <v>0</v>
      </c>
      <c r="G396" s="86" t="b">
        <v>0</v>
      </c>
    </row>
    <row r="397" spans="1:7" ht="15">
      <c r="A397" s="86" t="s">
        <v>1519</v>
      </c>
      <c r="B397" s="86">
        <v>2</v>
      </c>
      <c r="C397" s="123">
        <v>0</v>
      </c>
      <c r="D397" s="86" t="s">
        <v>1120</v>
      </c>
      <c r="E397" s="86" t="b">
        <v>0</v>
      </c>
      <c r="F397" s="86" t="b">
        <v>0</v>
      </c>
      <c r="G397"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E4AC-0C01-491A-89A0-A7132F46AD69}">
  <dimension ref="A1:L498"/>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1530</v>
      </c>
      <c r="B1" s="13" t="s">
        <v>1531</v>
      </c>
      <c r="C1" s="13" t="s">
        <v>1524</v>
      </c>
      <c r="D1" s="13" t="s">
        <v>1525</v>
      </c>
      <c r="E1" s="13" t="s">
        <v>1532</v>
      </c>
      <c r="F1" s="13" t="s">
        <v>144</v>
      </c>
      <c r="G1" s="13" t="s">
        <v>1533</v>
      </c>
      <c r="H1" s="13" t="s">
        <v>1534</v>
      </c>
      <c r="I1" s="13" t="s">
        <v>1535</v>
      </c>
      <c r="J1" s="13" t="s">
        <v>1536</v>
      </c>
      <c r="K1" s="13" t="s">
        <v>1537</v>
      </c>
      <c r="L1" s="13" t="s">
        <v>1538</v>
      </c>
    </row>
    <row r="2" spans="1:12" ht="15">
      <c r="A2" s="86" t="s">
        <v>1177</v>
      </c>
      <c r="B2" s="86" t="s">
        <v>1208</v>
      </c>
      <c r="C2" s="86">
        <v>77</v>
      </c>
      <c r="D2" s="123">
        <v>0.003834906087768865</v>
      </c>
      <c r="E2" s="123">
        <v>1.2549817153489515</v>
      </c>
      <c r="F2" s="86" t="s">
        <v>1526</v>
      </c>
      <c r="G2" s="86" t="b">
        <v>0</v>
      </c>
      <c r="H2" s="86" t="b">
        <v>0</v>
      </c>
      <c r="I2" s="86" t="b">
        <v>0</v>
      </c>
      <c r="J2" s="86" t="b">
        <v>0</v>
      </c>
      <c r="K2" s="86" t="b">
        <v>0</v>
      </c>
      <c r="L2" s="86" t="b">
        <v>0</v>
      </c>
    </row>
    <row r="3" spans="1:12" ht="15">
      <c r="A3" s="86" t="s">
        <v>1208</v>
      </c>
      <c r="B3" s="86" t="s">
        <v>1209</v>
      </c>
      <c r="C3" s="86">
        <v>56</v>
      </c>
      <c r="D3" s="123">
        <v>0.0041172098687090085</v>
      </c>
      <c r="E3" s="123">
        <v>1.2798822538862527</v>
      </c>
      <c r="F3" s="86" t="s">
        <v>1526</v>
      </c>
      <c r="G3" s="86" t="b">
        <v>0</v>
      </c>
      <c r="H3" s="86" t="b">
        <v>0</v>
      </c>
      <c r="I3" s="86" t="b">
        <v>0</v>
      </c>
      <c r="J3" s="86" t="b">
        <v>0</v>
      </c>
      <c r="K3" s="86" t="b">
        <v>0</v>
      </c>
      <c r="L3" s="86" t="b">
        <v>0</v>
      </c>
    </row>
    <row r="4" spans="1:12" ht="15">
      <c r="A4" s="86" t="s">
        <v>1224</v>
      </c>
      <c r="B4" s="86" t="s">
        <v>1235</v>
      </c>
      <c r="C4" s="86">
        <v>47</v>
      </c>
      <c r="D4" s="123">
        <v>0.005739192275020885</v>
      </c>
      <c r="E4" s="123">
        <v>1.4750898033890065</v>
      </c>
      <c r="F4" s="86" t="s">
        <v>1526</v>
      </c>
      <c r="G4" s="86" t="b">
        <v>0</v>
      </c>
      <c r="H4" s="86" t="b">
        <v>0</v>
      </c>
      <c r="I4" s="86" t="b">
        <v>0</v>
      </c>
      <c r="J4" s="86" t="b">
        <v>0</v>
      </c>
      <c r="K4" s="86" t="b">
        <v>0</v>
      </c>
      <c r="L4" s="86" t="b">
        <v>0</v>
      </c>
    </row>
    <row r="5" spans="1:12" ht="15">
      <c r="A5" s="86" t="s">
        <v>1235</v>
      </c>
      <c r="B5" s="86" t="s">
        <v>1225</v>
      </c>
      <c r="C5" s="86">
        <v>46</v>
      </c>
      <c r="D5" s="123">
        <v>0.005891437616978648</v>
      </c>
      <c r="E5" s="123">
        <v>1.4745237014423684</v>
      </c>
      <c r="F5" s="86" t="s">
        <v>1526</v>
      </c>
      <c r="G5" s="86" t="b">
        <v>0</v>
      </c>
      <c r="H5" s="86" t="b">
        <v>0</v>
      </c>
      <c r="I5" s="86" t="b">
        <v>0</v>
      </c>
      <c r="J5" s="86" t="b">
        <v>0</v>
      </c>
      <c r="K5" s="86" t="b">
        <v>1</v>
      </c>
      <c r="L5" s="86" t="b">
        <v>0</v>
      </c>
    </row>
    <row r="6" spans="1:12" ht="15">
      <c r="A6" s="86" t="s">
        <v>1209</v>
      </c>
      <c r="B6" s="86" t="s">
        <v>1215</v>
      </c>
      <c r="C6" s="86">
        <v>37</v>
      </c>
      <c r="D6" s="123">
        <v>0.0069728493192707875</v>
      </c>
      <c r="E6" s="123">
        <v>1.3631373857216287</v>
      </c>
      <c r="F6" s="86" t="s">
        <v>1526</v>
      </c>
      <c r="G6" s="86" t="b">
        <v>0</v>
      </c>
      <c r="H6" s="86" t="b">
        <v>0</v>
      </c>
      <c r="I6" s="86" t="b">
        <v>0</v>
      </c>
      <c r="J6" s="86" t="b">
        <v>0</v>
      </c>
      <c r="K6" s="86" t="b">
        <v>0</v>
      </c>
      <c r="L6" s="86" t="b">
        <v>0</v>
      </c>
    </row>
    <row r="7" spans="1:12" ht="15">
      <c r="A7" s="86" t="s">
        <v>1181</v>
      </c>
      <c r="B7" s="86" t="s">
        <v>1424</v>
      </c>
      <c r="C7" s="86">
        <v>31</v>
      </c>
      <c r="D7" s="123">
        <v>0.00736321593542253</v>
      </c>
      <c r="E7" s="123">
        <v>1.142586187898768</v>
      </c>
      <c r="F7" s="86" t="s">
        <v>1526</v>
      </c>
      <c r="G7" s="86" t="b">
        <v>0</v>
      </c>
      <c r="H7" s="86" t="b">
        <v>0</v>
      </c>
      <c r="I7" s="86" t="b">
        <v>0</v>
      </c>
      <c r="J7" s="86" t="b">
        <v>0</v>
      </c>
      <c r="K7" s="86" t="b">
        <v>0</v>
      </c>
      <c r="L7" s="86" t="b">
        <v>0</v>
      </c>
    </row>
    <row r="8" spans="1:12" ht="15">
      <c r="A8" s="86" t="s">
        <v>1423</v>
      </c>
      <c r="B8" s="86" t="s">
        <v>1425</v>
      </c>
      <c r="C8" s="86">
        <v>31</v>
      </c>
      <c r="D8" s="123">
        <v>0.00736321593542253</v>
      </c>
      <c r="E8" s="123">
        <v>1.6154286446391555</v>
      </c>
      <c r="F8" s="86" t="s">
        <v>1526</v>
      </c>
      <c r="G8" s="86" t="b">
        <v>0</v>
      </c>
      <c r="H8" s="86" t="b">
        <v>0</v>
      </c>
      <c r="I8" s="86" t="b">
        <v>0</v>
      </c>
      <c r="J8" s="86" t="b">
        <v>0</v>
      </c>
      <c r="K8" s="86" t="b">
        <v>0</v>
      </c>
      <c r="L8" s="86" t="b">
        <v>0</v>
      </c>
    </row>
    <row r="9" spans="1:12" ht="15">
      <c r="A9" s="86" t="s">
        <v>1424</v>
      </c>
      <c r="B9" s="86" t="s">
        <v>1423</v>
      </c>
      <c r="C9" s="86">
        <v>30</v>
      </c>
      <c r="D9" s="123">
        <v>0.007398498187754662</v>
      </c>
      <c r="E9" s="123">
        <v>1.6011882055245454</v>
      </c>
      <c r="F9" s="86" t="s">
        <v>1526</v>
      </c>
      <c r="G9" s="86" t="b">
        <v>0</v>
      </c>
      <c r="H9" s="86" t="b">
        <v>0</v>
      </c>
      <c r="I9" s="86" t="b">
        <v>0</v>
      </c>
      <c r="J9" s="86" t="b">
        <v>0</v>
      </c>
      <c r="K9" s="86" t="b">
        <v>0</v>
      </c>
      <c r="L9" s="86" t="b">
        <v>0</v>
      </c>
    </row>
    <row r="10" spans="1:12" ht="15">
      <c r="A10" s="86" t="s">
        <v>1427</v>
      </c>
      <c r="B10" s="86" t="s">
        <v>1181</v>
      </c>
      <c r="C10" s="86">
        <v>26</v>
      </c>
      <c r="D10" s="123">
        <v>0.0074438616321140395</v>
      </c>
      <c r="E10" s="123">
        <v>1.1828337320325306</v>
      </c>
      <c r="F10" s="86" t="s">
        <v>1526</v>
      </c>
      <c r="G10" s="86" t="b">
        <v>0</v>
      </c>
      <c r="H10" s="86" t="b">
        <v>0</v>
      </c>
      <c r="I10" s="86" t="b">
        <v>0</v>
      </c>
      <c r="J10" s="86" t="b">
        <v>0</v>
      </c>
      <c r="K10" s="86" t="b">
        <v>0</v>
      </c>
      <c r="L10" s="86" t="b">
        <v>0</v>
      </c>
    </row>
    <row r="11" spans="1:12" ht="15">
      <c r="A11" s="86" t="s">
        <v>1425</v>
      </c>
      <c r="B11" s="86" t="s">
        <v>1428</v>
      </c>
      <c r="C11" s="86">
        <v>26</v>
      </c>
      <c r="D11" s="123">
        <v>0.0074438616321140395</v>
      </c>
      <c r="E11" s="123">
        <v>1.6826981138907529</v>
      </c>
      <c r="F11" s="86" t="s">
        <v>1526</v>
      </c>
      <c r="G11" s="86" t="b">
        <v>0</v>
      </c>
      <c r="H11" s="86" t="b">
        <v>0</v>
      </c>
      <c r="I11" s="86" t="b">
        <v>0</v>
      </c>
      <c r="J11" s="86" t="b">
        <v>0</v>
      </c>
      <c r="K11" s="86" t="b">
        <v>0</v>
      </c>
      <c r="L11" s="86" t="b">
        <v>0</v>
      </c>
    </row>
    <row r="12" spans="1:12" ht="15">
      <c r="A12" s="86" t="s">
        <v>1211</v>
      </c>
      <c r="B12" s="86" t="s">
        <v>1212</v>
      </c>
      <c r="C12" s="86">
        <v>23</v>
      </c>
      <c r="D12" s="123">
        <v>0.00736697672692583</v>
      </c>
      <c r="E12" s="123">
        <v>1.571999816397063</v>
      </c>
      <c r="F12" s="86" t="s">
        <v>1526</v>
      </c>
      <c r="G12" s="86" t="b">
        <v>0</v>
      </c>
      <c r="H12" s="86" t="b">
        <v>0</v>
      </c>
      <c r="I12" s="86" t="b">
        <v>0</v>
      </c>
      <c r="J12" s="86" t="b">
        <v>0</v>
      </c>
      <c r="K12" s="86" t="b">
        <v>0</v>
      </c>
      <c r="L12" s="86" t="b">
        <v>0</v>
      </c>
    </row>
    <row r="13" spans="1:12" ht="15">
      <c r="A13" s="86" t="s">
        <v>1212</v>
      </c>
      <c r="B13" s="86" t="s">
        <v>1213</v>
      </c>
      <c r="C13" s="86">
        <v>23</v>
      </c>
      <c r="D13" s="123">
        <v>0.00736697672692583</v>
      </c>
      <c r="E13" s="123">
        <v>1.8123319717074324</v>
      </c>
      <c r="F13" s="86" t="s">
        <v>1526</v>
      </c>
      <c r="G13" s="86" t="b">
        <v>0</v>
      </c>
      <c r="H13" s="86" t="b">
        <v>0</v>
      </c>
      <c r="I13" s="86" t="b">
        <v>0</v>
      </c>
      <c r="J13" s="86" t="b">
        <v>0</v>
      </c>
      <c r="K13" s="86" t="b">
        <v>0</v>
      </c>
      <c r="L13" s="86" t="b">
        <v>0</v>
      </c>
    </row>
    <row r="14" spans="1:12" ht="15">
      <c r="A14" s="86" t="s">
        <v>1213</v>
      </c>
      <c r="B14" s="86" t="s">
        <v>1214</v>
      </c>
      <c r="C14" s="86">
        <v>23</v>
      </c>
      <c r="D14" s="123">
        <v>0.00736697672692583</v>
      </c>
      <c r="E14" s="123">
        <v>1.696938553005363</v>
      </c>
      <c r="F14" s="86" t="s">
        <v>1526</v>
      </c>
      <c r="G14" s="86" t="b">
        <v>0</v>
      </c>
      <c r="H14" s="86" t="b">
        <v>0</v>
      </c>
      <c r="I14" s="86" t="b">
        <v>0</v>
      </c>
      <c r="J14" s="86" t="b">
        <v>0</v>
      </c>
      <c r="K14" s="86" t="b">
        <v>0</v>
      </c>
      <c r="L14" s="86" t="b">
        <v>0</v>
      </c>
    </row>
    <row r="15" spans="1:12" ht="15">
      <c r="A15" s="86" t="s">
        <v>1214</v>
      </c>
      <c r="B15" s="86" t="s">
        <v>1177</v>
      </c>
      <c r="C15" s="86">
        <v>23</v>
      </c>
      <c r="D15" s="123">
        <v>0.00736697672692583</v>
      </c>
      <c r="E15" s="123">
        <v>1.185345787207557</v>
      </c>
      <c r="F15" s="86" t="s">
        <v>1526</v>
      </c>
      <c r="G15" s="86" t="b">
        <v>0</v>
      </c>
      <c r="H15" s="86" t="b">
        <v>0</v>
      </c>
      <c r="I15" s="86" t="b">
        <v>0</v>
      </c>
      <c r="J15" s="86" t="b">
        <v>0</v>
      </c>
      <c r="K15" s="86" t="b">
        <v>0</v>
      </c>
      <c r="L15" s="86" t="b">
        <v>0</v>
      </c>
    </row>
    <row r="16" spans="1:12" ht="15">
      <c r="A16" s="86" t="s">
        <v>1215</v>
      </c>
      <c r="B16" s="86" t="s">
        <v>1216</v>
      </c>
      <c r="C16" s="86">
        <v>23</v>
      </c>
      <c r="D16" s="123">
        <v>0.00736697672692583</v>
      </c>
      <c r="E16" s="123">
        <v>1.550810517327125</v>
      </c>
      <c r="F16" s="86" t="s">
        <v>1526</v>
      </c>
      <c r="G16" s="86" t="b">
        <v>0</v>
      </c>
      <c r="H16" s="86" t="b">
        <v>0</v>
      </c>
      <c r="I16" s="86" t="b">
        <v>0</v>
      </c>
      <c r="J16" s="86" t="b">
        <v>0</v>
      </c>
      <c r="K16" s="86" t="b">
        <v>0</v>
      </c>
      <c r="L16" s="86" t="b">
        <v>0</v>
      </c>
    </row>
    <row r="17" spans="1:12" ht="15">
      <c r="A17" s="86" t="s">
        <v>1216</v>
      </c>
      <c r="B17" s="86" t="s">
        <v>1224</v>
      </c>
      <c r="C17" s="86">
        <v>23</v>
      </c>
      <c r="D17" s="123">
        <v>0.00736697672692583</v>
      </c>
      <c r="E17" s="123">
        <v>1.4750898033890065</v>
      </c>
      <c r="F17" s="86" t="s">
        <v>1526</v>
      </c>
      <c r="G17" s="86" t="b">
        <v>0</v>
      </c>
      <c r="H17" s="86" t="b">
        <v>0</v>
      </c>
      <c r="I17" s="86" t="b">
        <v>0</v>
      </c>
      <c r="J17" s="86" t="b">
        <v>0</v>
      </c>
      <c r="K17" s="86" t="b">
        <v>0</v>
      </c>
      <c r="L17" s="86" t="b">
        <v>0</v>
      </c>
    </row>
    <row r="18" spans="1:12" ht="15">
      <c r="A18" s="86" t="s">
        <v>1225</v>
      </c>
      <c r="B18" s="86" t="s">
        <v>1426</v>
      </c>
      <c r="C18" s="86">
        <v>23</v>
      </c>
      <c r="D18" s="123">
        <v>0.00736697672692583</v>
      </c>
      <c r="E18" s="123">
        <v>1.3631847125327585</v>
      </c>
      <c r="F18" s="86" t="s">
        <v>1526</v>
      </c>
      <c r="G18" s="86" t="b">
        <v>0</v>
      </c>
      <c r="H18" s="86" t="b">
        <v>1</v>
      </c>
      <c r="I18" s="86" t="b">
        <v>0</v>
      </c>
      <c r="J18" s="86" t="b">
        <v>0</v>
      </c>
      <c r="K18" s="86" t="b">
        <v>0</v>
      </c>
      <c r="L18" s="86" t="b">
        <v>0</v>
      </c>
    </row>
    <row r="19" spans="1:12" ht="15">
      <c r="A19" s="86" t="s">
        <v>1426</v>
      </c>
      <c r="B19" s="86" t="s">
        <v>1181</v>
      </c>
      <c r="C19" s="86">
        <v>23</v>
      </c>
      <c r="D19" s="123">
        <v>0.00736697672692583</v>
      </c>
      <c r="E19" s="123">
        <v>1.0531998742158508</v>
      </c>
      <c r="F19" s="86" t="s">
        <v>1526</v>
      </c>
      <c r="G19" s="86" t="b">
        <v>0</v>
      </c>
      <c r="H19" s="86" t="b">
        <v>0</v>
      </c>
      <c r="I19" s="86" t="b">
        <v>0</v>
      </c>
      <c r="J19" s="86" t="b">
        <v>0</v>
      </c>
      <c r="K19" s="86" t="b">
        <v>0</v>
      </c>
      <c r="L19" s="86" t="b">
        <v>0</v>
      </c>
    </row>
    <row r="20" spans="1:12" ht="15">
      <c r="A20" s="86" t="s">
        <v>1181</v>
      </c>
      <c r="B20" s="86" t="s">
        <v>1427</v>
      </c>
      <c r="C20" s="86">
        <v>23</v>
      </c>
      <c r="D20" s="123">
        <v>0.00736697672692583</v>
      </c>
      <c r="E20" s="123">
        <v>1.1164929219891577</v>
      </c>
      <c r="F20" s="86" t="s">
        <v>1526</v>
      </c>
      <c r="G20" s="86" t="b">
        <v>0</v>
      </c>
      <c r="H20" s="86" t="b">
        <v>0</v>
      </c>
      <c r="I20" s="86" t="b">
        <v>0</v>
      </c>
      <c r="J20" s="86" t="b">
        <v>0</v>
      </c>
      <c r="K20" s="86" t="b">
        <v>0</v>
      </c>
      <c r="L20" s="86" t="b">
        <v>0</v>
      </c>
    </row>
    <row r="21" spans="1:12" ht="15">
      <c r="A21" s="86" t="s">
        <v>1428</v>
      </c>
      <c r="B21" s="86" t="s">
        <v>363</v>
      </c>
      <c r="C21" s="86">
        <v>23</v>
      </c>
      <c r="D21" s="123">
        <v>0.00736697672692583</v>
      </c>
      <c r="E21" s="123">
        <v>1.3545158721831567</v>
      </c>
      <c r="F21" s="86" t="s">
        <v>1526</v>
      </c>
      <c r="G21" s="86" t="b">
        <v>0</v>
      </c>
      <c r="H21" s="86" t="b">
        <v>0</v>
      </c>
      <c r="I21" s="86" t="b">
        <v>0</v>
      </c>
      <c r="J21" s="86" t="b">
        <v>0</v>
      </c>
      <c r="K21" s="86" t="b">
        <v>0</v>
      </c>
      <c r="L21" s="86" t="b">
        <v>0</v>
      </c>
    </row>
    <row r="22" spans="1:12" ht="15">
      <c r="A22" s="86" t="s">
        <v>1209</v>
      </c>
      <c r="B22" s="86" t="s">
        <v>1219</v>
      </c>
      <c r="C22" s="86">
        <v>15</v>
      </c>
      <c r="D22" s="123">
        <v>0.006582678171118531</v>
      </c>
      <c r="E22" s="123">
        <v>1.3155226101553863</v>
      </c>
      <c r="F22" s="86" t="s">
        <v>1526</v>
      </c>
      <c r="G22" s="86" t="b">
        <v>0</v>
      </c>
      <c r="H22" s="86" t="b">
        <v>0</v>
      </c>
      <c r="I22" s="86" t="b">
        <v>0</v>
      </c>
      <c r="J22" s="86" t="b">
        <v>0</v>
      </c>
      <c r="K22" s="86" t="b">
        <v>0</v>
      </c>
      <c r="L22" s="86" t="b">
        <v>0</v>
      </c>
    </row>
    <row r="23" spans="1:12" ht="15">
      <c r="A23" s="86" t="s">
        <v>1181</v>
      </c>
      <c r="B23" s="86" t="s">
        <v>1177</v>
      </c>
      <c r="C23" s="86">
        <v>14</v>
      </c>
      <c r="D23" s="123">
        <v>0.006411703411360824</v>
      </c>
      <c r="E23" s="123">
        <v>0.396788377244547</v>
      </c>
      <c r="F23" s="86" t="s">
        <v>1526</v>
      </c>
      <c r="G23" s="86" t="b">
        <v>0</v>
      </c>
      <c r="H23" s="86" t="b">
        <v>0</v>
      </c>
      <c r="I23" s="86" t="b">
        <v>0</v>
      </c>
      <c r="J23" s="86" t="b">
        <v>0</v>
      </c>
      <c r="K23" s="86" t="b">
        <v>0</v>
      </c>
      <c r="L23" s="86" t="b">
        <v>0</v>
      </c>
    </row>
    <row r="24" spans="1:12" ht="15">
      <c r="A24" s="86" t="s">
        <v>1218</v>
      </c>
      <c r="B24" s="86" t="s">
        <v>1177</v>
      </c>
      <c r="C24" s="86">
        <v>14</v>
      </c>
      <c r="D24" s="123">
        <v>0.006411703411360824</v>
      </c>
      <c r="E24" s="123">
        <v>1.2549817153489515</v>
      </c>
      <c r="F24" s="86" t="s">
        <v>1526</v>
      </c>
      <c r="G24" s="86" t="b">
        <v>0</v>
      </c>
      <c r="H24" s="86" t="b">
        <v>0</v>
      </c>
      <c r="I24" s="86" t="b">
        <v>0</v>
      </c>
      <c r="J24" s="86" t="b">
        <v>0</v>
      </c>
      <c r="K24" s="86" t="b">
        <v>0</v>
      </c>
      <c r="L24" s="86" t="b">
        <v>0</v>
      </c>
    </row>
    <row r="25" spans="1:12" ht="15">
      <c r="A25" s="86" t="s">
        <v>1219</v>
      </c>
      <c r="B25" s="86" t="s">
        <v>1178</v>
      </c>
      <c r="C25" s="86">
        <v>14</v>
      </c>
      <c r="D25" s="123">
        <v>0.006411703411360824</v>
      </c>
      <c r="E25" s="123">
        <v>1.8953062067721964</v>
      </c>
      <c r="F25" s="86" t="s">
        <v>1526</v>
      </c>
      <c r="G25" s="86" t="b">
        <v>0</v>
      </c>
      <c r="H25" s="86" t="b">
        <v>0</v>
      </c>
      <c r="I25" s="86" t="b">
        <v>0</v>
      </c>
      <c r="J25" s="86" t="b">
        <v>0</v>
      </c>
      <c r="K25" s="86" t="b">
        <v>0</v>
      </c>
      <c r="L25" s="86" t="b">
        <v>0</v>
      </c>
    </row>
    <row r="26" spans="1:12" ht="15">
      <c r="A26" s="86" t="s">
        <v>1178</v>
      </c>
      <c r="B26" s="86" t="s">
        <v>370</v>
      </c>
      <c r="C26" s="86">
        <v>14</v>
      </c>
      <c r="D26" s="123">
        <v>0.006411703411360824</v>
      </c>
      <c r="E26" s="123">
        <v>1.9436108863467514</v>
      </c>
      <c r="F26" s="86" t="s">
        <v>1526</v>
      </c>
      <c r="G26" s="86" t="b">
        <v>0</v>
      </c>
      <c r="H26" s="86" t="b">
        <v>0</v>
      </c>
      <c r="I26" s="86" t="b">
        <v>0</v>
      </c>
      <c r="J26" s="86" t="b">
        <v>0</v>
      </c>
      <c r="K26" s="86" t="b">
        <v>0</v>
      </c>
      <c r="L26" s="86" t="b">
        <v>0</v>
      </c>
    </row>
    <row r="27" spans="1:12" ht="15">
      <c r="A27" s="86" t="s">
        <v>318</v>
      </c>
      <c r="B27" s="86" t="s">
        <v>1177</v>
      </c>
      <c r="C27" s="86">
        <v>14</v>
      </c>
      <c r="D27" s="123">
        <v>0.006411703411360824</v>
      </c>
      <c r="E27" s="123">
        <v>1.1000797553632085</v>
      </c>
      <c r="F27" s="86" t="s">
        <v>1526</v>
      </c>
      <c r="G27" s="86" t="b">
        <v>0</v>
      </c>
      <c r="H27" s="86" t="b">
        <v>0</v>
      </c>
      <c r="I27" s="86" t="b">
        <v>0</v>
      </c>
      <c r="J27" s="86" t="b">
        <v>0</v>
      </c>
      <c r="K27" s="86" t="b">
        <v>0</v>
      </c>
      <c r="L27" s="86" t="b">
        <v>0</v>
      </c>
    </row>
    <row r="28" spans="1:12" ht="15">
      <c r="A28" s="86" t="s">
        <v>1215</v>
      </c>
      <c r="B28" s="86" t="s">
        <v>1224</v>
      </c>
      <c r="C28" s="86">
        <v>13</v>
      </c>
      <c r="D28" s="123">
        <v>0.006220902682999392</v>
      </c>
      <c r="E28" s="123">
        <v>0.9657838652979429</v>
      </c>
      <c r="F28" s="86" t="s">
        <v>1526</v>
      </c>
      <c r="G28" s="86" t="b">
        <v>0</v>
      </c>
      <c r="H28" s="86" t="b">
        <v>0</v>
      </c>
      <c r="I28" s="86" t="b">
        <v>0</v>
      </c>
      <c r="J28" s="86" t="b">
        <v>0</v>
      </c>
      <c r="K28" s="86" t="b">
        <v>0</v>
      </c>
      <c r="L28" s="86" t="b">
        <v>0</v>
      </c>
    </row>
    <row r="29" spans="1:12" ht="15">
      <c r="A29" s="86" t="s">
        <v>1431</v>
      </c>
      <c r="B29" s="86" t="s">
        <v>1432</v>
      </c>
      <c r="C29" s="86">
        <v>12</v>
      </c>
      <c r="D29" s="123">
        <v>0.006008748000558091</v>
      </c>
      <c r="E29" s="123">
        <v>2.0948785616774006</v>
      </c>
      <c r="F29" s="86" t="s">
        <v>1526</v>
      </c>
      <c r="G29" s="86" t="b">
        <v>1</v>
      </c>
      <c r="H29" s="86" t="b">
        <v>0</v>
      </c>
      <c r="I29" s="86" t="b">
        <v>0</v>
      </c>
      <c r="J29" s="86" t="b">
        <v>0</v>
      </c>
      <c r="K29" s="86" t="b">
        <v>0</v>
      </c>
      <c r="L29" s="86" t="b">
        <v>0</v>
      </c>
    </row>
    <row r="30" spans="1:12" ht="15">
      <c r="A30" s="86" t="s">
        <v>1432</v>
      </c>
      <c r="B30" s="86" t="s">
        <v>1218</v>
      </c>
      <c r="C30" s="86">
        <v>12</v>
      </c>
      <c r="D30" s="123">
        <v>0.006008748000558091</v>
      </c>
      <c r="E30" s="123">
        <v>2.0279317720467875</v>
      </c>
      <c r="F30" s="86" t="s">
        <v>1526</v>
      </c>
      <c r="G30" s="86" t="b">
        <v>0</v>
      </c>
      <c r="H30" s="86" t="b">
        <v>0</v>
      </c>
      <c r="I30" s="86" t="b">
        <v>0</v>
      </c>
      <c r="J30" s="86" t="b">
        <v>0</v>
      </c>
      <c r="K30" s="86" t="b">
        <v>0</v>
      </c>
      <c r="L30" s="86" t="b">
        <v>0</v>
      </c>
    </row>
    <row r="31" spans="1:12" ht="15">
      <c r="A31" s="86" t="s">
        <v>370</v>
      </c>
      <c r="B31" s="86" t="s">
        <v>1433</v>
      </c>
      <c r="C31" s="86">
        <v>12</v>
      </c>
      <c r="D31" s="123">
        <v>0.006008748000558091</v>
      </c>
      <c r="E31" s="123">
        <v>2.0279317720467875</v>
      </c>
      <c r="F31" s="86" t="s">
        <v>1526</v>
      </c>
      <c r="G31" s="86" t="b">
        <v>0</v>
      </c>
      <c r="H31" s="86" t="b">
        <v>0</v>
      </c>
      <c r="I31" s="86" t="b">
        <v>0</v>
      </c>
      <c r="J31" s="86" t="b">
        <v>0</v>
      </c>
      <c r="K31" s="86" t="b">
        <v>0</v>
      </c>
      <c r="L31" s="86" t="b">
        <v>0</v>
      </c>
    </row>
    <row r="32" spans="1:12" ht="15">
      <c r="A32" s="86" t="s">
        <v>1433</v>
      </c>
      <c r="B32" s="86" t="s">
        <v>1211</v>
      </c>
      <c r="C32" s="86">
        <v>12</v>
      </c>
      <c r="D32" s="123">
        <v>0.006008748000558091</v>
      </c>
      <c r="E32" s="123">
        <v>2.0601164554181888</v>
      </c>
      <c r="F32" s="86" t="s">
        <v>1526</v>
      </c>
      <c r="G32" s="86" t="b">
        <v>0</v>
      </c>
      <c r="H32" s="86" t="b">
        <v>0</v>
      </c>
      <c r="I32" s="86" t="b">
        <v>0</v>
      </c>
      <c r="J32" s="86" t="b">
        <v>0</v>
      </c>
      <c r="K32" s="86" t="b">
        <v>0</v>
      </c>
      <c r="L32" s="86" t="b">
        <v>0</v>
      </c>
    </row>
    <row r="33" spans="1:12" ht="15">
      <c r="A33" s="86" t="s">
        <v>1211</v>
      </c>
      <c r="B33" s="86" t="s">
        <v>1434</v>
      </c>
      <c r="C33" s="86">
        <v>12</v>
      </c>
      <c r="D33" s="123">
        <v>0.006008748000558091</v>
      </c>
      <c r="E33" s="123">
        <v>1.571999816397063</v>
      </c>
      <c r="F33" s="86" t="s">
        <v>1526</v>
      </c>
      <c r="G33" s="86" t="b">
        <v>0</v>
      </c>
      <c r="H33" s="86" t="b">
        <v>0</v>
      </c>
      <c r="I33" s="86" t="b">
        <v>0</v>
      </c>
      <c r="J33" s="86" t="b">
        <v>0</v>
      </c>
      <c r="K33" s="86" t="b">
        <v>0</v>
      </c>
      <c r="L33" s="86" t="b">
        <v>0</v>
      </c>
    </row>
    <row r="34" spans="1:12" ht="15">
      <c r="A34" s="86" t="s">
        <v>1434</v>
      </c>
      <c r="B34" s="86" t="s">
        <v>1181</v>
      </c>
      <c r="C34" s="86">
        <v>12</v>
      </c>
      <c r="D34" s="123">
        <v>0.006008748000558091</v>
      </c>
      <c r="E34" s="123">
        <v>1.1828337320325306</v>
      </c>
      <c r="F34" s="86" t="s">
        <v>1526</v>
      </c>
      <c r="G34" s="86" t="b">
        <v>0</v>
      </c>
      <c r="H34" s="86" t="b">
        <v>0</v>
      </c>
      <c r="I34" s="86" t="b">
        <v>0</v>
      </c>
      <c r="J34" s="86" t="b">
        <v>0</v>
      </c>
      <c r="K34" s="86" t="b">
        <v>0</v>
      </c>
      <c r="L34" s="86" t="b">
        <v>0</v>
      </c>
    </row>
    <row r="35" spans="1:12" ht="15">
      <c r="A35" s="86" t="s">
        <v>1181</v>
      </c>
      <c r="B35" s="86" t="s">
        <v>1430</v>
      </c>
      <c r="C35" s="86">
        <v>12</v>
      </c>
      <c r="D35" s="123">
        <v>0.006008748000558091</v>
      </c>
      <c r="E35" s="123">
        <v>1.1349763276831708</v>
      </c>
      <c r="F35" s="86" t="s">
        <v>1526</v>
      </c>
      <c r="G35" s="86" t="b">
        <v>0</v>
      </c>
      <c r="H35" s="86" t="b">
        <v>0</v>
      </c>
      <c r="I35" s="86" t="b">
        <v>0</v>
      </c>
      <c r="J35" s="86" t="b">
        <v>0</v>
      </c>
      <c r="K35" s="86" t="b">
        <v>0</v>
      </c>
      <c r="L35" s="86" t="b">
        <v>0</v>
      </c>
    </row>
    <row r="36" spans="1:12" ht="15">
      <c r="A36" s="86" t="s">
        <v>1430</v>
      </c>
      <c r="B36" s="86" t="s">
        <v>318</v>
      </c>
      <c r="C36" s="86">
        <v>12</v>
      </c>
      <c r="D36" s="123">
        <v>0.006008748000558091</v>
      </c>
      <c r="E36" s="123">
        <v>1.8170784067318941</v>
      </c>
      <c r="F36" s="86" t="s">
        <v>1526</v>
      </c>
      <c r="G36" s="86" t="b">
        <v>0</v>
      </c>
      <c r="H36" s="86" t="b">
        <v>0</v>
      </c>
      <c r="I36" s="86" t="b">
        <v>0</v>
      </c>
      <c r="J36" s="86" t="b">
        <v>0</v>
      </c>
      <c r="K36" s="86" t="b">
        <v>0</v>
      </c>
      <c r="L36" s="86" t="b">
        <v>0</v>
      </c>
    </row>
    <row r="37" spans="1:12" ht="15">
      <c r="A37" s="86" t="s">
        <v>1208</v>
      </c>
      <c r="B37" s="86" t="s">
        <v>1227</v>
      </c>
      <c r="C37" s="86">
        <v>12</v>
      </c>
      <c r="D37" s="123">
        <v>0.006008748000558091</v>
      </c>
      <c r="E37" s="123">
        <v>1.1114778234968623</v>
      </c>
      <c r="F37" s="86" t="s">
        <v>1526</v>
      </c>
      <c r="G37" s="86" t="b">
        <v>0</v>
      </c>
      <c r="H37" s="86" t="b">
        <v>0</v>
      </c>
      <c r="I37" s="86" t="b">
        <v>0</v>
      </c>
      <c r="J37" s="86" t="b">
        <v>0</v>
      </c>
      <c r="K37" s="86" t="b">
        <v>0</v>
      </c>
      <c r="L37" s="86" t="b">
        <v>0</v>
      </c>
    </row>
    <row r="38" spans="1:12" ht="15">
      <c r="A38" s="86" t="s">
        <v>1227</v>
      </c>
      <c r="B38" s="86" t="s">
        <v>1435</v>
      </c>
      <c r="C38" s="86">
        <v>12</v>
      </c>
      <c r="D38" s="123">
        <v>0.006008748000558091</v>
      </c>
      <c r="E38" s="123">
        <v>1.9187873026217193</v>
      </c>
      <c r="F38" s="86" t="s">
        <v>1526</v>
      </c>
      <c r="G38" s="86" t="b">
        <v>0</v>
      </c>
      <c r="H38" s="86" t="b">
        <v>0</v>
      </c>
      <c r="I38" s="86" t="b">
        <v>0</v>
      </c>
      <c r="J38" s="86" t="b">
        <v>0</v>
      </c>
      <c r="K38" s="86" t="b">
        <v>0</v>
      </c>
      <c r="L38" s="86" t="b">
        <v>0</v>
      </c>
    </row>
    <row r="39" spans="1:12" ht="15">
      <c r="A39" s="86" t="s">
        <v>1435</v>
      </c>
      <c r="B39" s="86" t="s">
        <v>363</v>
      </c>
      <c r="C39" s="86">
        <v>12</v>
      </c>
      <c r="D39" s="123">
        <v>0.006008748000558091</v>
      </c>
      <c r="E39" s="123">
        <v>1.3545158721831567</v>
      </c>
      <c r="F39" s="86" t="s">
        <v>1526</v>
      </c>
      <c r="G39" s="86" t="b">
        <v>0</v>
      </c>
      <c r="H39" s="86" t="b">
        <v>0</v>
      </c>
      <c r="I39" s="86" t="b">
        <v>0</v>
      </c>
      <c r="J39" s="86" t="b">
        <v>0</v>
      </c>
      <c r="K39" s="86" t="b">
        <v>0</v>
      </c>
      <c r="L39" s="86" t="b">
        <v>0</v>
      </c>
    </row>
    <row r="40" spans="1:12" ht="15">
      <c r="A40" s="86" t="s">
        <v>1225</v>
      </c>
      <c r="B40" s="86" t="s">
        <v>1436</v>
      </c>
      <c r="C40" s="86">
        <v>11</v>
      </c>
      <c r="D40" s="123">
        <v>0.005773455890539297</v>
      </c>
      <c r="E40" s="123">
        <v>1.492818570349438</v>
      </c>
      <c r="F40" s="86" t="s">
        <v>1526</v>
      </c>
      <c r="G40" s="86" t="b">
        <v>0</v>
      </c>
      <c r="H40" s="86" t="b">
        <v>1</v>
      </c>
      <c r="I40" s="86" t="b">
        <v>0</v>
      </c>
      <c r="J40" s="86" t="b">
        <v>0</v>
      </c>
      <c r="K40" s="86" t="b">
        <v>0</v>
      </c>
      <c r="L40" s="86" t="b">
        <v>0</v>
      </c>
    </row>
    <row r="41" spans="1:12" ht="15">
      <c r="A41" s="86" t="s">
        <v>1436</v>
      </c>
      <c r="B41" s="86" t="s">
        <v>1437</v>
      </c>
      <c r="C41" s="86">
        <v>11</v>
      </c>
      <c r="D41" s="123">
        <v>0.005773455890539297</v>
      </c>
      <c r="E41" s="123">
        <v>2.1326671225668004</v>
      </c>
      <c r="F41" s="86" t="s">
        <v>1526</v>
      </c>
      <c r="G41" s="86" t="b">
        <v>0</v>
      </c>
      <c r="H41" s="86" t="b">
        <v>0</v>
      </c>
      <c r="I41" s="86" t="b">
        <v>0</v>
      </c>
      <c r="J41" s="86" t="b">
        <v>0</v>
      </c>
      <c r="K41" s="86" t="b">
        <v>0</v>
      </c>
      <c r="L41" s="86" t="b">
        <v>0</v>
      </c>
    </row>
    <row r="42" spans="1:12" ht="15">
      <c r="A42" s="86" t="s">
        <v>1179</v>
      </c>
      <c r="B42" s="86" t="s">
        <v>1221</v>
      </c>
      <c r="C42" s="86">
        <v>8</v>
      </c>
      <c r="D42" s="123">
        <v>0.006443233046194093</v>
      </c>
      <c r="E42" s="123">
        <v>2.043726039230019</v>
      </c>
      <c r="F42" s="86" t="s">
        <v>1526</v>
      </c>
      <c r="G42" s="86" t="b">
        <v>0</v>
      </c>
      <c r="H42" s="86" t="b">
        <v>0</v>
      </c>
      <c r="I42" s="86" t="b">
        <v>0</v>
      </c>
      <c r="J42" s="86" t="b">
        <v>0</v>
      </c>
      <c r="K42" s="86" t="b">
        <v>0</v>
      </c>
      <c r="L42" s="86" t="b">
        <v>0</v>
      </c>
    </row>
    <row r="43" spans="1:12" ht="15">
      <c r="A43" s="86" t="s">
        <v>316</v>
      </c>
      <c r="B43" s="86" t="s">
        <v>318</v>
      </c>
      <c r="C43" s="86">
        <v>7</v>
      </c>
      <c r="D43" s="123">
        <v>0.004551451941726305</v>
      </c>
      <c r="E43" s="123">
        <v>1.316727311293757</v>
      </c>
      <c r="F43" s="86" t="s">
        <v>1526</v>
      </c>
      <c r="G43" s="86" t="b">
        <v>0</v>
      </c>
      <c r="H43" s="86" t="b">
        <v>0</v>
      </c>
      <c r="I43" s="86" t="b">
        <v>0</v>
      </c>
      <c r="J43" s="86" t="b">
        <v>0</v>
      </c>
      <c r="K43" s="86" t="b">
        <v>0</v>
      </c>
      <c r="L43" s="86" t="b">
        <v>0</v>
      </c>
    </row>
    <row r="44" spans="1:12" ht="15">
      <c r="A44" s="86" t="s">
        <v>1228</v>
      </c>
      <c r="B44" s="86" t="s">
        <v>1229</v>
      </c>
      <c r="C44" s="86">
        <v>7</v>
      </c>
      <c r="D44" s="123">
        <v>0.004551451941726305</v>
      </c>
      <c r="E44" s="123">
        <v>2.1740598077250253</v>
      </c>
      <c r="F44" s="86" t="s">
        <v>1526</v>
      </c>
      <c r="G44" s="86" t="b">
        <v>1</v>
      </c>
      <c r="H44" s="86" t="b">
        <v>0</v>
      </c>
      <c r="I44" s="86" t="b">
        <v>0</v>
      </c>
      <c r="J44" s="86" t="b">
        <v>0</v>
      </c>
      <c r="K44" s="86" t="b">
        <v>0</v>
      </c>
      <c r="L44" s="86" t="b">
        <v>0</v>
      </c>
    </row>
    <row r="45" spans="1:12" ht="15">
      <c r="A45" s="86" t="s">
        <v>1438</v>
      </c>
      <c r="B45" s="86" t="s">
        <v>1429</v>
      </c>
      <c r="C45" s="86">
        <v>6</v>
      </c>
      <c r="D45" s="123">
        <v>0.004157745631175526</v>
      </c>
      <c r="E45" s="123">
        <v>1.7347271138947626</v>
      </c>
      <c r="F45" s="86" t="s">
        <v>1526</v>
      </c>
      <c r="G45" s="86" t="b">
        <v>0</v>
      </c>
      <c r="H45" s="86" t="b">
        <v>0</v>
      </c>
      <c r="I45" s="86" t="b">
        <v>0</v>
      </c>
      <c r="J45" s="86" t="b">
        <v>0</v>
      </c>
      <c r="K45" s="86" t="b">
        <v>0</v>
      </c>
      <c r="L45" s="86" t="b">
        <v>0</v>
      </c>
    </row>
    <row r="46" spans="1:12" ht="15">
      <c r="A46" s="86" t="s">
        <v>1429</v>
      </c>
      <c r="B46" s="86" t="s">
        <v>1444</v>
      </c>
      <c r="C46" s="86">
        <v>6</v>
      </c>
      <c r="D46" s="123">
        <v>0.004157745631175526</v>
      </c>
      <c r="E46" s="123">
        <v>1.9979685486693441</v>
      </c>
      <c r="F46" s="86" t="s">
        <v>1526</v>
      </c>
      <c r="G46" s="86" t="b">
        <v>0</v>
      </c>
      <c r="H46" s="86" t="b">
        <v>0</v>
      </c>
      <c r="I46" s="86" t="b">
        <v>0</v>
      </c>
      <c r="J46" s="86" t="b">
        <v>0</v>
      </c>
      <c r="K46" s="86" t="b">
        <v>0</v>
      </c>
      <c r="L46" s="86" t="b">
        <v>0</v>
      </c>
    </row>
    <row r="47" spans="1:12" ht="15">
      <c r="A47" s="86" t="s">
        <v>318</v>
      </c>
      <c r="B47" s="86" t="s">
        <v>1181</v>
      </c>
      <c r="C47" s="86">
        <v>5</v>
      </c>
      <c r="D47" s="123">
        <v>0.0037176017106782797</v>
      </c>
      <c r="E47" s="123">
        <v>0.5807737407045682</v>
      </c>
      <c r="F47" s="86" t="s">
        <v>1526</v>
      </c>
      <c r="G47" s="86" t="b">
        <v>0</v>
      </c>
      <c r="H47" s="86" t="b">
        <v>0</v>
      </c>
      <c r="I47" s="86" t="b">
        <v>0</v>
      </c>
      <c r="J47" s="86" t="b">
        <v>0</v>
      </c>
      <c r="K47" s="86" t="b">
        <v>0</v>
      </c>
      <c r="L47" s="86" t="b">
        <v>0</v>
      </c>
    </row>
    <row r="48" spans="1:12" ht="15">
      <c r="A48" s="86" t="s">
        <v>1229</v>
      </c>
      <c r="B48" s="86" t="s">
        <v>1177</v>
      </c>
      <c r="C48" s="86">
        <v>5</v>
      </c>
      <c r="D48" s="123">
        <v>0.0037176017106782797</v>
      </c>
      <c r="E48" s="123">
        <v>0.9539517196849704</v>
      </c>
      <c r="F48" s="86" t="s">
        <v>1526</v>
      </c>
      <c r="G48" s="86" t="b">
        <v>0</v>
      </c>
      <c r="H48" s="86" t="b">
        <v>0</v>
      </c>
      <c r="I48" s="86" t="b">
        <v>0</v>
      </c>
      <c r="J48" s="86" t="b">
        <v>0</v>
      </c>
      <c r="K48" s="86" t="b">
        <v>0</v>
      </c>
      <c r="L48" s="86" t="b">
        <v>0</v>
      </c>
    </row>
    <row r="49" spans="1:12" ht="15">
      <c r="A49" s="86" t="s">
        <v>1209</v>
      </c>
      <c r="B49" s="86" t="s">
        <v>1224</v>
      </c>
      <c r="C49" s="86">
        <v>5</v>
      </c>
      <c r="D49" s="123">
        <v>0.0037176017106782797</v>
      </c>
      <c r="E49" s="123">
        <v>0.418184952052534</v>
      </c>
      <c r="F49" s="86" t="s">
        <v>1526</v>
      </c>
      <c r="G49" s="86" t="b">
        <v>0</v>
      </c>
      <c r="H49" s="86" t="b">
        <v>0</v>
      </c>
      <c r="I49" s="86" t="b">
        <v>0</v>
      </c>
      <c r="J49" s="86" t="b">
        <v>0</v>
      </c>
      <c r="K49" s="86" t="b">
        <v>0</v>
      </c>
      <c r="L49" s="86" t="b">
        <v>0</v>
      </c>
    </row>
    <row r="50" spans="1:12" ht="15">
      <c r="A50" s="86" t="s">
        <v>1233</v>
      </c>
      <c r="B50" s="86" t="s">
        <v>1234</v>
      </c>
      <c r="C50" s="86">
        <v>5</v>
      </c>
      <c r="D50" s="123">
        <v>0.0037176017106782797</v>
      </c>
      <c r="E50" s="123">
        <v>2.4750898033890065</v>
      </c>
      <c r="F50" s="86" t="s">
        <v>1526</v>
      </c>
      <c r="G50" s="86" t="b">
        <v>0</v>
      </c>
      <c r="H50" s="86" t="b">
        <v>0</v>
      </c>
      <c r="I50" s="86" t="b">
        <v>0</v>
      </c>
      <c r="J50" s="86" t="b">
        <v>0</v>
      </c>
      <c r="K50" s="86" t="b">
        <v>0</v>
      </c>
      <c r="L50" s="86" t="b">
        <v>0</v>
      </c>
    </row>
    <row r="51" spans="1:12" ht="15">
      <c r="A51" s="86" t="s">
        <v>1234</v>
      </c>
      <c r="B51" s="86" t="s">
        <v>1181</v>
      </c>
      <c r="C51" s="86">
        <v>5</v>
      </c>
      <c r="D51" s="123">
        <v>0.0037176017106782797</v>
      </c>
      <c r="E51" s="123">
        <v>1.1828337320325306</v>
      </c>
      <c r="F51" s="86" t="s">
        <v>1526</v>
      </c>
      <c r="G51" s="86" t="b">
        <v>0</v>
      </c>
      <c r="H51" s="86" t="b">
        <v>0</v>
      </c>
      <c r="I51" s="86" t="b">
        <v>0</v>
      </c>
      <c r="J51" s="86" t="b">
        <v>0</v>
      </c>
      <c r="K51" s="86" t="b">
        <v>0</v>
      </c>
      <c r="L51" s="86" t="b">
        <v>0</v>
      </c>
    </row>
    <row r="52" spans="1:12" ht="15">
      <c r="A52" s="86" t="s">
        <v>1446</v>
      </c>
      <c r="B52" s="86" t="s">
        <v>1237</v>
      </c>
      <c r="C52" s="86">
        <v>5</v>
      </c>
      <c r="D52" s="123">
        <v>0.0037176017106782797</v>
      </c>
      <c r="E52" s="123">
        <v>2.1326671225668004</v>
      </c>
      <c r="F52" s="86" t="s">
        <v>1526</v>
      </c>
      <c r="G52" s="86" t="b">
        <v>0</v>
      </c>
      <c r="H52" s="86" t="b">
        <v>0</v>
      </c>
      <c r="I52" s="86" t="b">
        <v>0</v>
      </c>
      <c r="J52" s="86" t="b">
        <v>0</v>
      </c>
      <c r="K52" s="86" t="b">
        <v>0</v>
      </c>
      <c r="L52" s="86" t="b">
        <v>0</v>
      </c>
    </row>
    <row r="53" spans="1:12" ht="15">
      <c r="A53" s="86" t="s">
        <v>1219</v>
      </c>
      <c r="B53" s="86" t="s">
        <v>1224</v>
      </c>
      <c r="C53" s="86">
        <v>5</v>
      </c>
      <c r="D53" s="123">
        <v>0.0037176017106782797</v>
      </c>
      <c r="E53" s="123">
        <v>0.8953062067721964</v>
      </c>
      <c r="F53" s="86" t="s">
        <v>1526</v>
      </c>
      <c r="G53" s="86" t="b">
        <v>0</v>
      </c>
      <c r="H53" s="86" t="b">
        <v>0</v>
      </c>
      <c r="I53" s="86" t="b">
        <v>0</v>
      </c>
      <c r="J53" s="86" t="b">
        <v>0</v>
      </c>
      <c r="K53" s="86" t="b">
        <v>0</v>
      </c>
      <c r="L53" s="86" t="b">
        <v>0</v>
      </c>
    </row>
    <row r="54" spans="1:12" ht="15">
      <c r="A54" s="86" t="s">
        <v>1211</v>
      </c>
      <c r="B54" s="86" t="s">
        <v>1181</v>
      </c>
      <c r="C54" s="86">
        <v>5</v>
      </c>
      <c r="D54" s="123">
        <v>0.0037176017106782797</v>
      </c>
      <c r="E54" s="123">
        <v>0.279743745040587</v>
      </c>
      <c r="F54" s="86" t="s">
        <v>1526</v>
      </c>
      <c r="G54" s="86" t="b">
        <v>0</v>
      </c>
      <c r="H54" s="86" t="b">
        <v>0</v>
      </c>
      <c r="I54" s="86" t="b">
        <v>0</v>
      </c>
      <c r="J54" s="86" t="b">
        <v>0</v>
      </c>
      <c r="K54" s="86" t="b">
        <v>0</v>
      </c>
      <c r="L54" s="86" t="b">
        <v>0</v>
      </c>
    </row>
    <row r="55" spans="1:12" ht="15">
      <c r="A55" s="86" t="s">
        <v>1181</v>
      </c>
      <c r="B55" s="86" t="s">
        <v>1228</v>
      </c>
      <c r="C55" s="86">
        <v>4</v>
      </c>
      <c r="D55" s="123">
        <v>0.0032216165230970466</v>
      </c>
      <c r="E55" s="123">
        <v>0.9267003852560883</v>
      </c>
      <c r="F55" s="86" t="s">
        <v>1526</v>
      </c>
      <c r="G55" s="86" t="b">
        <v>0</v>
      </c>
      <c r="H55" s="86" t="b">
        <v>0</v>
      </c>
      <c r="I55" s="86" t="b">
        <v>0</v>
      </c>
      <c r="J55" s="86" t="b">
        <v>1</v>
      </c>
      <c r="K55" s="86" t="b">
        <v>0</v>
      </c>
      <c r="L55" s="86" t="b">
        <v>0</v>
      </c>
    </row>
    <row r="56" spans="1:12" ht="15">
      <c r="A56" s="86" t="s">
        <v>1437</v>
      </c>
      <c r="B56" s="86" t="s">
        <v>1181</v>
      </c>
      <c r="C56" s="86">
        <v>4</v>
      </c>
      <c r="D56" s="123">
        <v>0.0032216165230970466</v>
      </c>
      <c r="E56" s="123">
        <v>0.743501038202268</v>
      </c>
      <c r="F56" s="86" t="s">
        <v>1526</v>
      </c>
      <c r="G56" s="86" t="b">
        <v>0</v>
      </c>
      <c r="H56" s="86" t="b">
        <v>0</v>
      </c>
      <c r="I56" s="86" t="b">
        <v>0</v>
      </c>
      <c r="J56" s="86" t="b">
        <v>0</v>
      </c>
      <c r="K56" s="86" t="b">
        <v>0</v>
      </c>
      <c r="L56" s="86" t="b">
        <v>0</v>
      </c>
    </row>
    <row r="57" spans="1:12" ht="15">
      <c r="A57" s="86" t="s">
        <v>1425</v>
      </c>
      <c r="B57" s="86" t="s">
        <v>1447</v>
      </c>
      <c r="C57" s="86">
        <v>4</v>
      </c>
      <c r="D57" s="123">
        <v>0.0032216165230970466</v>
      </c>
      <c r="E57" s="123">
        <v>1.6826981138907529</v>
      </c>
      <c r="F57" s="86" t="s">
        <v>1526</v>
      </c>
      <c r="G57" s="86" t="b">
        <v>0</v>
      </c>
      <c r="H57" s="86" t="b">
        <v>0</v>
      </c>
      <c r="I57" s="86" t="b">
        <v>0</v>
      </c>
      <c r="J57" s="86" t="b">
        <v>0</v>
      </c>
      <c r="K57" s="86" t="b">
        <v>0</v>
      </c>
      <c r="L57" s="86" t="b">
        <v>0</v>
      </c>
    </row>
    <row r="58" spans="1:12" ht="15">
      <c r="A58" s="86" t="s">
        <v>1447</v>
      </c>
      <c r="B58" s="86" t="s">
        <v>1438</v>
      </c>
      <c r="C58" s="86">
        <v>4</v>
      </c>
      <c r="D58" s="123">
        <v>0.0032216165230970466</v>
      </c>
      <c r="E58" s="123">
        <v>2.1326671225668004</v>
      </c>
      <c r="F58" s="86" t="s">
        <v>1526</v>
      </c>
      <c r="G58" s="86" t="b">
        <v>0</v>
      </c>
      <c r="H58" s="86" t="b">
        <v>0</v>
      </c>
      <c r="I58" s="86" t="b">
        <v>0</v>
      </c>
      <c r="J58" s="86" t="b">
        <v>0</v>
      </c>
      <c r="K58" s="86" t="b">
        <v>0</v>
      </c>
      <c r="L58" s="86" t="b">
        <v>0</v>
      </c>
    </row>
    <row r="59" spans="1:12" ht="15">
      <c r="A59" s="86" t="s">
        <v>1444</v>
      </c>
      <c r="B59" s="86" t="s">
        <v>1181</v>
      </c>
      <c r="C59" s="86">
        <v>4</v>
      </c>
      <c r="D59" s="123">
        <v>0.0032216165230970466</v>
      </c>
      <c r="E59" s="123">
        <v>1.0067424729768495</v>
      </c>
      <c r="F59" s="86" t="s">
        <v>1526</v>
      </c>
      <c r="G59" s="86" t="b">
        <v>0</v>
      </c>
      <c r="H59" s="86" t="b">
        <v>0</v>
      </c>
      <c r="I59" s="86" t="b">
        <v>0</v>
      </c>
      <c r="J59" s="86" t="b">
        <v>0</v>
      </c>
      <c r="K59" s="86" t="b">
        <v>0</v>
      </c>
      <c r="L59" s="86" t="b">
        <v>0</v>
      </c>
    </row>
    <row r="60" spans="1:12" ht="15">
      <c r="A60" s="86" t="s">
        <v>1181</v>
      </c>
      <c r="B60" s="86" t="s">
        <v>363</v>
      </c>
      <c r="C60" s="86">
        <v>4</v>
      </c>
      <c r="D60" s="123">
        <v>0.0032216165230970466</v>
      </c>
      <c r="E60" s="123">
        <v>-0.047745510271523434</v>
      </c>
      <c r="F60" s="86" t="s">
        <v>1526</v>
      </c>
      <c r="G60" s="86" t="b">
        <v>0</v>
      </c>
      <c r="H60" s="86" t="b">
        <v>0</v>
      </c>
      <c r="I60" s="86" t="b">
        <v>0</v>
      </c>
      <c r="J60" s="86" t="b">
        <v>0</v>
      </c>
      <c r="K60" s="86" t="b">
        <v>0</v>
      </c>
      <c r="L60" s="86" t="b">
        <v>0</v>
      </c>
    </row>
    <row r="61" spans="1:12" ht="15">
      <c r="A61" s="86" t="s">
        <v>1221</v>
      </c>
      <c r="B61" s="86" t="s">
        <v>1179</v>
      </c>
      <c r="C61" s="86">
        <v>4</v>
      </c>
      <c r="D61" s="123">
        <v>0.0032216165230970466</v>
      </c>
      <c r="E61" s="123">
        <v>1.9979685486693441</v>
      </c>
      <c r="F61" s="86" t="s">
        <v>1526</v>
      </c>
      <c r="G61" s="86" t="b">
        <v>0</v>
      </c>
      <c r="H61" s="86" t="b">
        <v>0</v>
      </c>
      <c r="I61" s="86" t="b">
        <v>0</v>
      </c>
      <c r="J61" s="86" t="b">
        <v>0</v>
      </c>
      <c r="K61" s="86" t="b">
        <v>0</v>
      </c>
      <c r="L61" s="86" t="b">
        <v>0</v>
      </c>
    </row>
    <row r="62" spans="1:12" ht="15">
      <c r="A62" s="86" t="s">
        <v>1221</v>
      </c>
      <c r="B62" s="86" t="s">
        <v>316</v>
      </c>
      <c r="C62" s="86">
        <v>4</v>
      </c>
      <c r="D62" s="123">
        <v>0.0032216165230970466</v>
      </c>
      <c r="E62" s="123">
        <v>1.4664896316270892</v>
      </c>
      <c r="F62" s="86" t="s">
        <v>1526</v>
      </c>
      <c r="G62" s="86" t="b">
        <v>0</v>
      </c>
      <c r="H62" s="86" t="b">
        <v>0</v>
      </c>
      <c r="I62" s="86" t="b">
        <v>0</v>
      </c>
      <c r="J62" s="86" t="b">
        <v>0</v>
      </c>
      <c r="K62" s="86" t="b">
        <v>0</v>
      </c>
      <c r="L62" s="86" t="b">
        <v>0</v>
      </c>
    </row>
    <row r="63" spans="1:12" ht="15">
      <c r="A63" s="86" t="s">
        <v>316</v>
      </c>
      <c r="B63" s="86" t="s">
        <v>1451</v>
      </c>
      <c r="C63" s="86">
        <v>4</v>
      </c>
      <c r="D63" s="123">
        <v>0.0032216165230970466</v>
      </c>
      <c r="E63" s="123">
        <v>1.7938485660134194</v>
      </c>
      <c r="F63" s="86" t="s">
        <v>1526</v>
      </c>
      <c r="G63" s="86" t="b">
        <v>0</v>
      </c>
      <c r="H63" s="86" t="b">
        <v>0</v>
      </c>
      <c r="I63" s="86" t="b">
        <v>0</v>
      </c>
      <c r="J63" s="86" t="b">
        <v>0</v>
      </c>
      <c r="K63" s="86" t="b">
        <v>0</v>
      </c>
      <c r="L63" s="86" t="b">
        <v>0</v>
      </c>
    </row>
    <row r="64" spans="1:12" ht="15">
      <c r="A64" s="86" t="s">
        <v>1451</v>
      </c>
      <c r="B64" s="86" t="s">
        <v>1222</v>
      </c>
      <c r="C64" s="86">
        <v>4</v>
      </c>
      <c r="D64" s="123">
        <v>0.0032216165230970466</v>
      </c>
      <c r="E64" s="123">
        <v>2.270969820733082</v>
      </c>
      <c r="F64" s="86" t="s">
        <v>1526</v>
      </c>
      <c r="G64" s="86" t="b">
        <v>0</v>
      </c>
      <c r="H64" s="86" t="b">
        <v>0</v>
      </c>
      <c r="I64" s="86" t="b">
        <v>0</v>
      </c>
      <c r="J64" s="86" t="b">
        <v>0</v>
      </c>
      <c r="K64" s="86" t="b">
        <v>0</v>
      </c>
      <c r="L64" s="86" t="b">
        <v>0</v>
      </c>
    </row>
    <row r="65" spans="1:12" ht="15">
      <c r="A65" s="86" t="s">
        <v>1222</v>
      </c>
      <c r="B65" s="86" t="s">
        <v>1452</v>
      </c>
      <c r="C65" s="86">
        <v>4</v>
      </c>
      <c r="D65" s="123">
        <v>0.0032216165230970466</v>
      </c>
      <c r="E65" s="123">
        <v>2.270969820733082</v>
      </c>
      <c r="F65" s="86" t="s">
        <v>1526</v>
      </c>
      <c r="G65" s="86" t="b">
        <v>0</v>
      </c>
      <c r="H65" s="86" t="b">
        <v>0</v>
      </c>
      <c r="I65" s="86" t="b">
        <v>0</v>
      </c>
      <c r="J65" s="86" t="b">
        <v>0</v>
      </c>
      <c r="K65" s="86" t="b">
        <v>0</v>
      </c>
      <c r="L65" s="86" t="b">
        <v>0</v>
      </c>
    </row>
    <row r="66" spans="1:12" ht="15">
      <c r="A66" s="86" t="s">
        <v>1452</v>
      </c>
      <c r="B66" s="86" t="s">
        <v>1439</v>
      </c>
      <c r="C66" s="86">
        <v>4</v>
      </c>
      <c r="D66" s="123">
        <v>0.0032216165230970466</v>
      </c>
      <c r="E66" s="123">
        <v>2.270969820733082</v>
      </c>
      <c r="F66" s="86" t="s">
        <v>1526</v>
      </c>
      <c r="G66" s="86" t="b">
        <v>0</v>
      </c>
      <c r="H66" s="86" t="b">
        <v>0</v>
      </c>
      <c r="I66" s="86" t="b">
        <v>0</v>
      </c>
      <c r="J66" s="86" t="b">
        <v>0</v>
      </c>
      <c r="K66" s="86" t="b">
        <v>0</v>
      </c>
      <c r="L66" s="86" t="b">
        <v>0</v>
      </c>
    </row>
    <row r="67" spans="1:12" ht="15">
      <c r="A67" s="86" t="s">
        <v>1439</v>
      </c>
      <c r="B67" s="86" t="s">
        <v>1222</v>
      </c>
      <c r="C67" s="86">
        <v>4</v>
      </c>
      <c r="D67" s="123">
        <v>0.0032216165230970466</v>
      </c>
      <c r="E67" s="123">
        <v>1.9699398250691007</v>
      </c>
      <c r="F67" s="86" t="s">
        <v>1526</v>
      </c>
      <c r="G67" s="86" t="b">
        <v>0</v>
      </c>
      <c r="H67" s="86" t="b">
        <v>0</v>
      </c>
      <c r="I67" s="86" t="b">
        <v>0</v>
      </c>
      <c r="J67" s="86" t="b">
        <v>0</v>
      </c>
      <c r="K67" s="86" t="b">
        <v>0</v>
      </c>
      <c r="L67" s="86" t="b">
        <v>0</v>
      </c>
    </row>
    <row r="68" spans="1:12" ht="15">
      <c r="A68" s="86" t="s">
        <v>1222</v>
      </c>
      <c r="B68" s="86" t="s">
        <v>1215</v>
      </c>
      <c r="C68" s="86">
        <v>4</v>
      </c>
      <c r="D68" s="123">
        <v>0.0032216165230970466</v>
      </c>
      <c r="E68" s="123">
        <v>1.2497805216631437</v>
      </c>
      <c r="F68" s="86" t="s">
        <v>1526</v>
      </c>
      <c r="G68" s="86" t="b">
        <v>0</v>
      </c>
      <c r="H68" s="86" t="b">
        <v>0</v>
      </c>
      <c r="I68" s="86" t="b">
        <v>0</v>
      </c>
      <c r="J68" s="86" t="b">
        <v>0</v>
      </c>
      <c r="K68" s="86" t="b">
        <v>0</v>
      </c>
      <c r="L68" s="86" t="b">
        <v>0</v>
      </c>
    </row>
    <row r="69" spans="1:12" ht="15">
      <c r="A69" s="86" t="s">
        <v>1215</v>
      </c>
      <c r="B69" s="86" t="s">
        <v>1440</v>
      </c>
      <c r="C69" s="86">
        <v>4</v>
      </c>
      <c r="D69" s="123">
        <v>0.0032216165230970466</v>
      </c>
      <c r="E69" s="123">
        <v>1.2497805216631437</v>
      </c>
      <c r="F69" s="86" t="s">
        <v>1526</v>
      </c>
      <c r="G69" s="86" t="b">
        <v>0</v>
      </c>
      <c r="H69" s="86" t="b">
        <v>0</v>
      </c>
      <c r="I69" s="86" t="b">
        <v>0</v>
      </c>
      <c r="J69" s="86" t="b">
        <v>0</v>
      </c>
      <c r="K69" s="86" t="b">
        <v>0</v>
      </c>
      <c r="L69" s="86" t="b">
        <v>0</v>
      </c>
    </row>
    <row r="70" spans="1:12" ht="15">
      <c r="A70" s="86" t="s">
        <v>1440</v>
      </c>
      <c r="B70" s="86" t="s">
        <v>1453</v>
      </c>
      <c r="C70" s="86">
        <v>4</v>
      </c>
      <c r="D70" s="123">
        <v>0.0032216165230970466</v>
      </c>
      <c r="E70" s="123">
        <v>2.270969820733082</v>
      </c>
      <c r="F70" s="86" t="s">
        <v>1526</v>
      </c>
      <c r="G70" s="86" t="b">
        <v>0</v>
      </c>
      <c r="H70" s="86" t="b">
        <v>0</v>
      </c>
      <c r="I70" s="86" t="b">
        <v>0</v>
      </c>
      <c r="J70" s="86" t="b">
        <v>0</v>
      </c>
      <c r="K70" s="86" t="b">
        <v>0</v>
      </c>
      <c r="L70" s="86" t="b">
        <v>0</v>
      </c>
    </row>
    <row r="71" spans="1:12" ht="15">
      <c r="A71" s="86" t="s">
        <v>1453</v>
      </c>
      <c r="B71" s="86" t="s">
        <v>1180</v>
      </c>
      <c r="C71" s="86">
        <v>4</v>
      </c>
      <c r="D71" s="123">
        <v>0.0032216165230970466</v>
      </c>
      <c r="E71" s="123">
        <v>2.571999816397063</v>
      </c>
      <c r="F71" s="86" t="s">
        <v>1526</v>
      </c>
      <c r="G71" s="86" t="b">
        <v>0</v>
      </c>
      <c r="H71" s="86" t="b">
        <v>0</v>
      </c>
      <c r="I71" s="86" t="b">
        <v>0</v>
      </c>
      <c r="J71" s="86" t="b">
        <v>0</v>
      </c>
      <c r="K71" s="86" t="b">
        <v>0</v>
      </c>
      <c r="L71" s="86" t="b">
        <v>0</v>
      </c>
    </row>
    <row r="72" spans="1:12" ht="15">
      <c r="A72" s="86" t="s">
        <v>1180</v>
      </c>
      <c r="B72" s="86" t="s">
        <v>1454</v>
      </c>
      <c r="C72" s="86">
        <v>4</v>
      </c>
      <c r="D72" s="123">
        <v>0.0032216165230970466</v>
      </c>
      <c r="E72" s="123">
        <v>2.571999816397063</v>
      </c>
      <c r="F72" s="86" t="s">
        <v>1526</v>
      </c>
      <c r="G72" s="86" t="b">
        <v>0</v>
      </c>
      <c r="H72" s="86" t="b">
        <v>0</v>
      </c>
      <c r="I72" s="86" t="b">
        <v>0</v>
      </c>
      <c r="J72" s="86" t="b">
        <v>0</v>
      </c>
      <c r="K72" s="86" t="b">
        <v>0</v>
      </c>
      <c r="L72" s="86" t="b">
        <v>0</v>
      </c>
    </row>
    <row r="73" spans="1:12" ht="15">
      <c r="A73" s="86" t="s">
        <v>1454</v>
      </c>
      <c r="B73" s="86" t="s">
        <v>1221</v>
      </c>
      <c r="C73" s="86">
        <v>4</v>
      </c>
      <c r="D73" s="123">
        <v>0.0032216165230970466</v>
      </c>
      <c r="E73" s="123">
        <v>2.0948785616774006</v>
      </c>
      <c r="F73" s="86" t="s">
        <v>1526</v>
      </c>
      <c r="G73" s="86" t="b">
        <v>0</v>
      </c>
      <c r="H73" s="86" t="b">
        <v>0</v>
      </c>
      <c r="I73" s="86" t="b">
        <v>0</v>
      </c>
      <c r="J73" s="86" t="b">
        <v>0</v>
      </c>
      <c r="K73" s="86" t="b">
        <v>0</v>
      </c>
      <c r="L73" s="86" t="b">
        <v>0</v>
      </c>
    </row>
    <row r="74" spans="1:12" ht="15">
      <c r="A74" s="86" t="s">
        <v>1221</v>
      </c>
      <c r="B74" s="86" t="s">
        <v>1455</v>
      </c>
      <c r="C74" s="86">
        <v>4</v>
      </c>
      <c r="D74" s="123">
        <v>0.0032216165230970466</v>
      </c>
      <c r="E74" s="123">
        <v>2.0948785616774006</v>
      </c>
      <c r="F74" s="86" t="s">
        <v>1526</v>
      </c>
      <c r="G74" s="86" t="b">
        <v>0</v>
      </c>
      <c r="H74" s="86" t="b">
        <v>0</v>
      </c>
      <c r="I74" s="86" t="b">
        <v>0</v>
      </c>
      <c r="J74" s="86" t="b">
        <v>0</v>
      </c>
      <c r="K74" s="86" t="b">
        <v>0</v>
      </c>
      <c r="L74" s="86" t="b">
        <v>0</v>
      </c>
    </row>
    <row r="75" spans="1:12" ht="15">
      <c r="A75" s="86" t="s">
        <v>1455</v>
      </c>
      <c r="B75" s="86" t="s">
        <v>1440</v>
      </c>
      <c r="C75" s="86">
        <v>4</v>
      </c>
      <c r="D75" s="123">
        <v>0.0032216165230970466</v>
      </c>
      <c r="E75" s="123">
        <v>2.270969820733082</v>
      </c>
      <c r="F75" s="86" t="s">
        <v>1526</v>
      </c>
      <c r="G75" s="86" t="b">
        <v>0</v>
      </c>
      <c r="H75" s="86" t="b">
        <v>0</v>
      </c>
      <c r="I75" s="86" t="b">
        <v>0</v>
      </c>
      <c r="J75" s="86" t="b">
        <v>0</v>
      </c>
      <c r="K75" s="86" t="b">
        <v>0</v>
      </c>
      <c r="L75" s="86" t="b">
        <v>0</v>
      </c>
    </row>
    <row r="76" spans="1:12" ht="15">
      <c r="A76" s="86" t="s">
        <v>1440</v>
      </c>
      <c r="B76" s="86" t="s">
        <v>1188</v>
      </c>
      <c r="C76" s="86">
        <v>4</v>
      </c>
      <c r="D76" s="123">
        <v>0.0032216165230970466</v>
      </c>
      <c r="E76" s="123">
        <v>1.9699398250691007</v>
      </c>
      <c r="F76" s="86" t="s">
        <v>1526</v>
      </c>
      <c r="G76" s="86" t="b">
        <v>0</v>
      </c>
      <c r="H76" s="86" t="b">
        <v>0</v>
      </c>
      <c r="I76" s="86" t="b">
        <v>0</v>
      </c>
      <c r="J76" s="86" t="b">
        <v>0</v>
      </c>
      <c r="K76" s="86" t="b">
        <v>0</v>
      </c>
      <c r="L76" s="86" t="b">
        <v>0</v>
      </c>
    </row>
    <row r="77" spans="1:12" ht="15">
      <c r="A77" s="86" t="s">
        <v>1188</v>
      </c>
      <c r="B77" s="86" t="s">
        <v>1439</v>
      </c>
      <c r="C77" s="86">
        <v>4</v>
      </c>
      <c r="D77" s="123">
        <v>0.0032216165230970466</v>
      </c>
      <c r="E77" s="123">
        <v>1.9699398250691007</v>
      </c>
      <c r="F77" s="86" t="s">
        <v>1526</v>
      </c>
      <c r="G77" s="86" t="b">
        <v>0</v>
      </c>
      <c r="H77" s="86" t="b">
        <v>0</v>
      </c>
      <c r="I77" s="86" t="b">
        <v>0</v>
      </c>
      <c r="J77" s="86" t="b">
        <v>0</v>
      </c>
      <c r="K77" s="86" t="b">
        <v>0</v>
      </c>
      <c r="L77" s="86" t="b">
        <v>0</v>
      </c>
    </row>
    <row r="78" spans="1:12" ht="15">
      <c r="A78" s="86" t="s">
        <v>1439</v>
      </c>
      <c r="B78" s="86" t="s">
        <v>1456</v>
      </c>
      <c r="C78" s="86">
        <v>4</v>
      </c>
      <c r="D78" s="123">
        <v>0.0032216165230970466</v>
      </c>
      <c r="E78" s="123">
        <v>2.270969820733082</v>
      </c>
      <c r="F78" s="86" t="s">
        <v>1526</v>
      </c>
      <c r="G78" s="86" t="b">
        <v>0</v>
      </c>
      <c r="H78" s="86" t="b">
        <v>0</v>
      </c>
      <c r="I78" s="86" t="b">
        <v>0</v>
      </c>
      <c r="J78" s="86" t="b">
        <v>0</v>
      </c>
      <c r="K78" s="86" t="b">
        <v>0</v>
      </c>
      <c r="L78" s="86" t="b">
        <v>0</v>
      </c>
    </row>
    <row r="79" spans="1:12" ht="15">
      <c r="A79" s="86" t="s">
        <v>1456</v>
      </c>
      <c r="B79" s="86" t="s">
        <v>1457</v>
      </c>
      <c r="C79" s="86">
        <v>4</v>
      </c>
      <c r="D79" s="123">
        <v>0.0032216165230970466</v>
      </c>
      <c r="E79" s="123">
        <v>2.571999816397063</v>
      </c>
      <c r="F79" s="86" t="s">
        <v>1526</v>
      </c>
      <c r="G79" s="86" t="b">
        <v>0</v>
      </c>
      <c r="H79" s="86" t="b">
        <v>0</v>
      </c>
      <c r="I79" s="86" t="b">
        <v>0</v>
      </c>
      <c r="J79" s="86" t="b">
        <v>0</v>
      </c>
      <c r="K79" s="86" t="b">
        <v>0</v>
      </c>
      <c r="L79" s="86" t="b">
        <v>0</v>
      </c>
    </row>
    <row r="80" spans="1:12" ht="15">
      <c r="A80" s="86" t="s">
        <v>1457</v>
      </c>
      <c r="B80" s="86" t="s">
        <v>1188</v>
      </c>
      <c r="C80" s="86">
        <v>4</v>
      </c>
      <c r="D80" s="123">
        <v>0.0032216165230970466</v>
      </c>
      <c r="E80" s="123">
        <v>2.270969820733082</v>
      </c>
      <c r="F80" s="86" t="s">
        <v>1526</v>
      </c>
      <c r="G80" s="86" t="b">
        <v>0</v>
      </c>
      <c r="H80" s="86" t="b">
        <v>0</v>
      </c>
      <c r="I80" s="86" t="b">
        <v>0</v>
      </c>
      <c r="J80" s="86" t="b">
        <v>0</v>
      </c>
      <c r="K80" s="86" t="b">
        <v>0</v>
      </c>
      <c r="L80" s="86" t="b">
        <v>0</v>
      </c>
    </row>
    <row r="81" spans="1:12" ht="15">
      <c r="A81" s="86" t="s">
        <v>1188</v>
      </c>
      <c r="B81" s="86" t="s">
        <v>1458</v>
      </c>
      <c r="C81" s="86">
        <v>4</v>
      </c>
      <c r="D81" s="123">
        <v>0.0032216165230970466</v>
      </c>
      <c r="E81" s="123">
        <v>2.270969820733082</v>
      </c>
      <c r="F81" s="86" t="s">
        <v>1526</v>
      </c>
      <c r="G81" s="86" t="b">
        <v>0</v>
      </c>
      <c r="H81" s="86" t="b">
        <v>0</v>
      </c>
      <c r="I81" s="86" t="b">
        <v>0</v>
      </c>
      <c r="J81" s="86" t="b">
        <v>0</v>
      </c>
      <c r="K81" s="86" t="b">
        <v>0</v>
      </c>
      <c r="L81" s="86" t="b">
        <v>0</v>
      </c>
    </row>
    <row r="82" spans="1:12" ht="15">
      <c r="A82" s="86" t="s">
        <v>1458</v>
      </c>
      <c r="B82" s="86" t="s">
        <v>1459</v>
      </c>
      <c r="C82" s="86">
        <v>4</v>
      </c>
      <c r="D82" s="123">
        <v>0.0032216165230970466</v>
      </c>
      <c r="E82" s="123">
        <v>2.571999816397063</v>
      </c>
      <c r="F82" s="86" t="s">
        <v>1526</v>
      </c>
      <c r="G82" s="86" t="b">
        <v>0</v>
      </c>
      <c r="H82" s="86" t="b">
        <v>0</v>
      </c>
      <c r="I82" s="86" t="b">
        <v>0</v>
      </c>
      <c r="J82" s="86" t="b">
        <v>0</v>
      </c>
      <c r="K82" s="86" t="b">
        <v>0</v>
      </c>
      <c r="L82" s="86" t="b">
        <v>0</v>
      </c>
    </row>
    <row r="83" spans="1:12" ht="15">
      <c r="A83" s="86" t="s">
        <v>1459</v>
      </c>
      <c r="B83" s="86" t="s">
        <v>1460</v>
      </c>
      <c r="C83" s="86">
        <v>4</v>
      </c>
      <c r="D83" s="123">
        <v>0.0032216165230970466</v>
      </c>
      <c r="E83" s="123">
        <v>2.571999816397063</v>
      </c>
      <c r="F83" s="86" t="s">
        <v>1526</v>
      </c>
      <c r="G83" s="86" t="b">
        <v>0</v>
      </c>
      <c r="H83" s="86" t="b">
        <v>0</v>
      </c>
      <c r="I83" s="86" t="b">
        <v>0</v>
      </c>
      <c r="J83" s="86" t="b">
        <v>0</v>
      </c>
      <c r="K83" s="86" t="b">
        <v>0</v>
      </c>
      <c r="L83" s="86" t="b">
        <v>0</v>
      </c>
    </row>
    <row r="84" spans="1:12" ht="15">
      <c r="A84" s="86" t="s">
        <v>1460</v>
      </c>
      <c r="B84" s="86" t="s">
        <v>1461</v>
      </c>
      <c r="C84" s="86">
        <v>4</v>
      </c>
      <c r="D84" s="123">
        <v>0.0032216165230970466</v>
      </c>
      <c r="E84" s="123">
        <v>2.571999816397063</v>
      </c>
      <c r="F84" s="86" t="s">
        <v>1526</v>
      </c>
      <c r="G84" s="86" t="b">
        <v>0</v>
      </c>
      <c r="H84" s="86" t="b">
        <v>0</v>
      </c>
      <c r="I84" s="86" t="b">
        <v>0</v>
      </c>
      <c r="J84" s="86" t="b">
        <v>0</v>
      </c>
      <c r="K84" s="86" t="b">
        <v>0</v>
      </c>
      <c r="L84" s="86" t="b">
        <v>0</v>
      </c>
    </row>
    <row r="85" spans="1:12" ht="15">
      <c r="A85" s="86" t="s">
        <v>1461</v>
      </c>
      <c r="B85" s="86" t="s">
        <v>1462</v>
      </c>
      <c r="C85" s="86">
        <v>4</v>
      </c>
      <c r="D85" s="123">
        <v>0.0032216165230970466</v>
      </c>
      <c r="E85" s="123">
        <v>2.571999816397063</v>
      </c>
      <c r="F85" s="86" t="s">
        <v>1526</v>
      </c>
      <c r="G85" s="86" t="b">
        <v>0</v>
      </c>
      <c r="H85" s="86" t="b">
        <v>0</v>
      </c>
      <c r="I85" s="86" t="b">
        <v>0</v>
      </c>
      <c r="J85" s="86" t="b">
        <v>0</v>
      </c>
      <c r="K85" s="86" t="b">
        <v>0</v>
      </c>
      <c r="L85" s="86" t="b">
        <v>0</v>
      </c>
    </row>
    <row r="86" spans="1:12" ht="15">
      <c r="A86" s="86" t="s">
        <v>1462</v>
      </c>
      <c r="B86" s="86" t="s">
        <v>1463</v>
      </c>
      <c r="C86" s="86">
        <v>4</v>
      </c>
      <c r="D86" s="123">
        <v>0.0032216165230970466</v>
      </c>
      <c r="E86" s="123">
        <v>2.571999816397063</v>
      </c>
      <c r="F86" s="86" t="s">
        <v>1526</v>
      </c>
      <c r="G86" s="86" t="b">
        <v>0</v>
      </c>
      <c r="H86" s="86" t="b">
        <v>0</v>
      </c>
      <c r="I86" s="86" t="b">
        <v>0</v>
      </c>
      <c r="J86" s="86" t="b">
        <v>0</v>
      </c>
      <c r="K86" s="86" t="b">
        <v>0</v>
      </c>
      <c r="L86" s="86" t="b">
        <v>0</v>
      </c>
    </row>
    <row r="87" spans="1:12" ht="15">
      <c r="A87" s="86" t="s">
        <v>1463</v>
      </c>
      <c r="B87" s="86" t="s">
        <v>601</v>
      </c>
      <c r="C87" s="86">
        <v>4</v>
      </c>
      <c r="D87" s="123">
        <v>0.0032216165230970466</v>
      </c>
      <c r="E87" s="123">
        <v>2.571999816397063</v>
      </c>
      <c r="F87" s="86" t="s">
        <v>1526</v>
      </c>
      <c r="G87" s="86" t="b">
        <v>0</v>
      </c>
      <c r="H87" s="86" t="b">
        <v>0</v>
      </c>
      <c r="I87" s="86" t="b">
        <v>0</v>
      </c>
      <c r="J87" s="86" t="b">
        <v>0</v>
      </c>
      <c r="K87" s="86" t="b">
        <v>0</v>
      </c>
      <c r="L87" s="86" t="b">
        <v>0</v>
      </c>
    </row>
    <row r="88" spans="1:12" ht="15">
      <c r="A88" s="86" t="s">
        <v>601</v>
      </c>
      <c r="B88" s="86" t="s">
        <v>363</v>
      </c>
      <c r="C88" s="86">
        <v>4</v>
      </c>
      <c r="D88" s="123">
        <v>0.0032216165230970466</v>
      </c>
      <c r="E88" s="123">
        <v>1.3545158721831567</v>
      </c>
      <c r="F88" s="86" t="s">
        <v>1526</v>
      </c>
      <c r="G88" s="86" t="b">
        <v>0</v>
      </c>
      <c r="H88" s="86" t="b">
        <v>0</v>
      </c>
      <c r="I88" s="86" t="b">
        <v>0</v>
      </c>
      <c r="J88" s="86" t="b">
        <v>0</v>
      </c>
      <c r="K88" s="86" t="b">
        <v>0</v>
      </c>
      <c r="L88" s="86" t="b">
        <v>0</v>
      </c>
    </row>
    <row r="89" spans="1:12" ht="15">
      <c r="A89" s="86" t="s">
        <v>1181</v>
      </c>
      <c r="B89" s="86" t="s">
        <v>1464</v>
      </c>
      <c r="C89" s="86">
        <v>4</v>
      </c>
      <c r="D89" s="123">
        <v>0.0032216165230970466</v>
      </c>
      <c r="E89" s="123">
        <v>1.1697384339423829</v>
      </c>
      <c r="F89" s="86" t="s">
        <v>1526</v>
      </c>
      <c r="G89" s="86" t="b">
        <v>0</v>
      </c>
      <c r="H89" s="86" t="b">
        <v>0</v>
      </c>
      <c r="I89" s="86" t="b">
        <v>0</v>
      </c>
      <c r="J89" s="86" t="b">
        <v>0</v>
      </c>
      <c r="K89" s="86" t="b">
        <v>0</v>
      </c>
      <c r="L89" s="86" t="b">
        <v>0</v>
      </c>
    </row>
    <row r="90" spans="1:12" ht="15">
      <c r="A90" s="86" t="s">
        <v>1464</v>
      </c>
      <c r="B90" s="86" t="s">
        <v>1445</v>
      </c>
      <c r="C90" s="86">
        <v>4</v>
      </c>
      <c r="D90" s="123">
        <v>0.0032216165230970466</v>
      </c>
      <c r="E90" s="123">
        <v>2.395908557341382</v>
      </c>
      <c r="F90" s="86" t="s">
        <v>1526</v>
      </c>
      <c r="G90" s="86" t="b">
        <v>0</v>
      </c>
      <c r="H90" s="86" t="b">
        <v>0</v>
      </c>
      <c r="I90" s="86" t="b">
        <v>0</v>
      </c>
      <c r="J90" s="86" t="b">
        <v>0</v>
      </c>
      <c r="K90" s="86" t="b">
        <v>0</v>
      </c>
      <c r="L90" s="86" t="b">
        <v>0</v>
      </c>
    </row>
    <row r="91" spans="1:12" ht="15">
      <c r="A91" s="86" t="s">
        <v>1445</v>
      </c>
      <c r="B91" s="86" t="s">
        <v>1177</v>
      </c>
      <c r="C91" s="86">
        <v>4</v>
      </c>
      <c r="D91" s="123">
        <v>0.0032216165230970466</v>
      </c>
      <c r="E91" s="123">
        <v>1.0788904562932704</v>
      </c>
      <c r="F91" s="86" t="s">
        <v>1526</v>
      </c>
      <c r="G91" s="86" t="b">
        <v>0</v>
      </c>
      <c r="H91" s="86" t="b">
        <v>0</v>
      </c>
      <c r="I91" s="86" t="b">
        <v>0</v>
      </c>
      <c r="J91" s="86" t="b">
        <v>0</v>
      </c>
      <c r="K91" s="86" t="b">
        <v>0</v>
      </c>
      <c r="L91" s="86" t="b">
        <v>0</v>
      </c>
    </row>
    <row r="92" spans="1:12" ht="15">
      <c r="A92" s="86" t="s">
        <v>1208</v>
      </c>
      <c r="B92" s="86" t="s">
        <v>316</v>
      </c>
      <c r="C92" s="86">
        <v>4</v>
      </c>
      <c r="D92" s="123">
        <v>0.0032216165230970466</v>
      </c>
      <c r="E92" s="123">
        <v>0.659180152502232</v>
      </c>
      <c r="F92" s="86" t="s">
        <v>1526</v>
      </c>
      <c r="G92" s="86" t="b">
        <v>0</v>
      </c>
      <c r="H92" s="86" t="b">
        <v>0</v>
      </c>
      <c r="I92" s="86" t="b">
        <v>0</v>
      </c>
      <c r="J92" s="86" t="b">
        <v>0</v>
      </c>
      <c r="K92" s="86" t="b">
        <v>0</v>
      </c>
      <c r="L92" s="86" t="b">
        <v>0</v>
      </c>
    </row>
    <row r="93" spans="1:12" ht="15">
      <c r="A93" s="86" t="s">
        <v>316</v>
      </c>
      <c r="B93" s="86" t="s">
        <v>1181</v>
      </c>
      <c r="C93" s="86">
        <v>4</v>
      </c>
      <c r="D93" s="123">
        <v>0.0032216165230970466</v>
      </c>
      <c r="E93" s="123">
        <v>0.404682481648887</v>
      </c>
      <c r="F93" s="86" t="s">
        <v>1526</v>
      </c>
      <c r="G93" s="86" t="b">
        <v>0</v>
      </c>
      <c r="H93" s="86" t="b">
        <v>0</v>
      </c>
      <c r="I93" s="86" t="b">
        <v>0</v>
      </c>
      <c r="J93" s="86" t="b">
        <v>0</v>
      </c>
      <c r="K93" s="86" t="b">
        <v>0</v>
      </c>
      <c r="L93" s="86" t="b">
        <v>0</v>
      </c>
    </row>
    <row r="94" spans="1:12" ht="15">
      <c r="A94" s="86" t="s">
        <v>1437</v>
      </c>
      <c r="B94" s="86" t="s">
        <v>1426</v>
      </c>
      <c r="C94" s="86">
        <v>4</v>
      </c>
      <c r="D94" s="123">
        <v>0.0032216165230970466</v>
      </c>
      <c r="E94" s="123">
        <v>1.24336542006049</v>
      </c>
      <c r="F94" s="86" t="s">
        <v>1526</v>
      </c>
      <c r="G94" s="86" t="b">
        <v>0</v>
      </c>
      <c r="H94" s="86" t="b">
        <v>0</v>
      </c>
      <c r="I94" s="86" t="b">
        <v>0</v>
      </c>
      <c r="J94" s="86" t="b">
        <v>0</v>
      </c>
      <c r="K94" s="86" t="b">
        <v>0</v>
      </c>
      <c r="L94" s="86" t="b">
        <v>0</v>
      </c>
    </row>
    <row r="95" spans="1:12" ht="15">
      <c r="A95" s="86" t="s">
        <v>1426</v>
      </c>
      <c r="B95" s="86" t="s">
        <v>1465</v>
      </c>
      <c r="C95" s="86">
        <v>4</v>
      </c>
      <c r="D95" s="123">
        <v>0.0032216165230970466</v>
      </c>
      <c r="E95" s="123">
        <v>1.6826981138907529</v>
      </c>
      <c r="F95" s="86" t="s">
        <v>1526</v>
      </c>
      <c r="G95" s="86" t="b">
        <v>0</v>
      </c>
      <c r="H95" s="86" t="b">
        <v>0</v>
      </c>
      <c r="I95" s="86" t="b">
        <v>0</v>
      </c>
      <c r="J95" s="86" t="b">
        <v>0</v>
      </c>
      <c r="K95" s="86" t="b">
        <v>0</v>
      </c>
      <c r="L95" s="86" t="b">
        <v>0</v>
      </c>
    </row>
    <row r="96" spans="1:12" ht="15">
      <c r="A96" s="86" t="s">
        <v>1465</v>
      </c>
      <c r="B96" s="86" t="s">
        <v>1429</v>
      </c>
      <c r="C96" s="86">
        <v>4</v>
      </c>
      <c r="D96" s="123">
        <v>0.0032216165230970466</v>
      </c>
      <c r="E96" s="123">
        <v>1.9979685486693441</v>
      </c>
      <c r="F96" s="86" t="s">
        <v>1526</v>
      </c>
      <c r="G96" s="86" t="b">
        <v>0</v>
      </c>
      <c r="H96" s="86" t="b">
        <v>0</v>
      </c>
      <c r="I96" s="86" t="b">
        <v>0</v>
      </c>
      <c r="J96" s="86" t="b">
        <v>0</v>
      </c>
      <c r="K96" s="86" t="b">
        <v>0</v>
      </c>
      <c r="L96" s="86" t="b">
        <v>0</v>
      </c>
    </row>
    <row r="97" spans="1:12" ht="15">
      <c r="A97" s="86" t="s">
        <v>1429</v>
      </c>
      <c r="B97" s="86" t="s">
        <v>1466</v>
      </c>
      <c r="C97" s="86">
        <v>4</v>
      </c>
      <c r="D97" s="123">
        <v>0.0032216165230970466</v>
      </c>
      <c r="E97" s="123">
        <v>1.9979685486693441</v>
      </c>
      <c r="F97" s="86" t="s">
        <v>1526</v>
      </c>
      <c r="G97" s="86" t="b">
        <v>0</v>
      </c>
      <c r="H97" s="86" t="b">
        <v>0</v>
      </c>
      <c r="I97" s="86" t="b">
        <v>0</v>
      </c>
      <c r="J97" s="86" t="b">
        <v>0</v>
      </c>
      <c r="K97" s="86" t="b">
        <v>0</v>
      </c>
      <c r="L97" s="86" t="b">
        <v>0</v>
      </c>
    </row>
    <row r="98" spans="1:12" ht="15">
      <c r="A98" s="86" t="s">
        <v>1466</v>
      </c>
      <c r="B98" s="86" t="s">
        <v>1441</v>
      </c>
      <c r="C98" s="86">
        <v>4</v>
      </c>
      <c r="D98" s="123">
        <v>0.0032216165230970466</v>
      </c>
      <c r="E98" s="123">
        <v>2.3289617677107683</v>
      </c>
      <c r="F98" s="86" t="s">
        <v>1526</v>
      </c>
      <c r="G98" s="86" t="b">
        <v>0</v>
      </c>
      <c r="H98" s="86" t="b">
        <v>0</v>
      </c>
      <c r="I98" s="86" t="b">
        <v>0</v>
      </c>
      <c r="J98" s="86" t="b">
        <v>0</v>
      </c>
      <c r="K98" s="86" t="b">
        <v>0</v>
      </c>
      <c r="L98" s="86" t="b">
        <v>0</v>
      </c>
    </row>
    <row r="99" spans="1:12" ht="15">
      <c r="A99" s="86" t="s">
        <v>1441</v>
      </c>
      <c r="B99" s="86" t="s">
        <v>1442</v>
      </c>
      <c r="C99" s="86">
        <v>4</v>
      </c>
      <c r="D99" s="123">
        <v>0.0032216165230970466</v>
      </c>
      <c r="E99" s="123">
        <v>2.085923719024474</v>
      </c>
      <c r="F99" s="86" t="s">
        <v>1526</v>
      </c>
      <c r="G99" s="86" t="b">
        <v>0</v>
      </c>
      <c r="H99" s="86" t="b">
        <v>0</v>
      </c>
      <c r="I99" s="86" t="b">
        <v>0</v>
      </c>
      <c r="J99" s="86" t="b">
        <v>0</v>
      </c>
      <c r="K99" s="86" t="b">
        <v>0</v>
      </c>
      <c r="L99" s="86" t="b">
        <v>0</v>
      </c>
    </row>
    <row r="100" spans="1:12" ht="15">
      <c r="A100" s="86" t="s">
        <v>1442</v>
      </c>
      <c r="B100" s="86" t="s">
        <v>363</v>
      </c>
      <c r="C100" s="86">
        <v>4</v>
      </c>
      <c r="D100" s="123">
        <v>0.0032216165230970466</v>
      </c>
      <c r="E100" s="123">
        <v>1.1114778234968623</v>
      </c>
      <c r="F100" s="86" t="s">
        <v>1526</v>
      </c>
      <c r="G100" s="86" t="b">
        <v>0</v>
      </c>
      <c r="H100" s="86" t="b">
        <v>0</v>
      </c>
      <c r="I100" s="86" t="b">
        <v>0</v>
      </c>
      <c r="J100" s="86" t="b">
        <v>0</v>
      </c>
      <c r="K100" s="86" t="b">
        <v>0</v>
      </c>
      <c r="L100" s="86" t="b">
        <v>0</v>
      </c>
    </row>
    <row r="101" spans="1:12" ht="15">
      <c r="A101" s="86" t="s">
        <v>1443</v>
      </c>
      <c r="B101" s="86" t="s">
        <v>1233</v>
      </c>
      <c r="C101" s="86">
        <v>4</v>
      </c>
      <c r="D101" s="123">
        <v>0.0032216165230970466</v>
      </c>
      <c r="E101" s="123">
        <v>2.232051754702712</v>
      </c>
      <c r="F101" s="86" t="s">
        <v>1526</v>
      </c>
      <c r="G101" s="86" t="b">
        <v>0</v>
      </c>
      <c r="H101" s="86" t="b">
        <v>0</v>
      </c>
      <c r="I101" s="86" t="b">
        <v>0</v>
      </c>
      <c r="J101" s="86" t="b">
        <v>0</v>
      </c>
      <c r="K101" s="86" t="b">
        <v>0</v>
      </c>
      <c r="L101" s="86" t="b">
        <v>0</v>
      </c>
    </row>
    <row r="102" spans="1:12" ht="15">
      <c r="A102" s="86" t="s">
        <v>1208</v>
      </c>
      <c r="B102" s="86" t="s">
        <v>1219</v>
      </c>
      <c r="C102" s="86">
        <v>4</v>
      </c>
      <c r="D102" s="123">
        <v>0.0032216165230970466</v>
      </c>
      <c r="E102" s="123">
        <v>0.610875472927677</v>
      </c>
      <c r="F102" s="86" t="s">
        <v>1526</v>
      </c>
      <c r="G102" s="86" t="b">
        <v>0</v>
      </c>
      <c r="H102" s="86" t="b">
        <v>0</v>
      </c>
      <c r="I102" s="86" t="b">
        <v>0</v>
      </c>
      <c r="J102" s="86" t="b">
        <v>0</v>
      </c>
      <c r="K102" s="86" t="b">
        <v>0</v>
      </c>
      <c r="L102" s="86" t="b">
        <v>0</v>
      </c>
    </row>
    <row r="103" spans="1:12" ht="15">
      <c r="A103" s="86" t="s">
        <v>1177</v>
      </c>
      <c r="B103" s="86" t="s">
        <v>1468</v>
      </c>
      <c r="C103" s="86">
        <v>3</v>
      </c>
      <c r="D103" s="123">
        <v>0.0026555586310360027</v>
      </c>
      <c r="E103" s="123">
        <v>1.2549817153489515</v>
      </c>
      <c r="F103" s="86" t="s">
        <v>1526</v>
      </c>
      <c r="G103" s="86" t="b">
        <v>0</v>
      </c>
      <c r="H103" s="86" t="b">
        <v>0</v>
      </c>
      <c r="I103" s="86" t="b">
        <v>0</v>
      </c>
      <c r="J103" s="86" t="b">
        <v>0</v>
      </c>
      <c r="K103" s="86" t="b">
        <v>0</v>
      </c>
      <c r="L103" s="86" t="b">
        <v>0</v>
      </c>
    </row>
    <row r="104" spans="1:12" ht="15">
      <c r="A104" s="86" t="s">
        <v>1226</v>
      </c>
      <c r="B104" s="86" t="s">
        <v>1227</v>
      </c>
      <c r="C104" s="86">
        <v>3</v>
      </c>
      <c r="D104" s="123">
        <v>0.0026555586310360027</v>
      </c>
      <c r="E104" s="123">
        <v>1.9187873026217193</v>
      </c>
      <c r="F104" s="86" t="s">
        <v>1526</v>
      </c>
      <c r="G104" s="86" t="b">
        <v>0</v>
      </c>
      <c r="H104" s="86" t="b">
        <v>0</v>
      </c>
      <c r="I104" s="86" t="b">
        <v>0</v>
      </c>
      <c r="J104" s="86" t="b">
        <v>0</v>
      </c>
      <c r="K104" s="86" t="b">
        <v>0</v>
      </c>
      <c r="L104" s="86" t="b">
        <v>0</v>
      </c>
    </row>
    <row r="105" spans="1:12" ht="15">
      <c r="A105" s="86" t="s">
        <v>1227</v>
      </c>
      <c r="B105" s="86" t="s">
        <v>319</v>
      </c>
      <c r="C105" s="86">
        <v>3</v>
      </c>
      <c r="D105" s="123">
        <v>0.0026555586310360027</v>
      </c>
      <c r="E105" s="123">
        <v>1.9187873026217193</v>
      </c>
      <c r="F105" s="86" t="s">
        <v>1526</v>
      </c>
      <c r="G105" s="86" t="b">
        <v>0</v>
      </c>
      <c r="H105" s="86" t="b">
        <v>0</v>
      </c>
      <c r="I105" s="86" t="b">
        <v>0</v>
      </c>
      <c r="J105" s="86" t="b">
        <v>0</v>
      </c>
      <c r="K105" s="86" t="b">
        <v>0</v>
      </c>
      <c r="L105" s="86" t="b">
        <v>0</v>
      </c>
    </row>
    <row r="106" spans="1:12" ht="15">
      <c r="A106" s="86" t="s">
        <v>319</v>
      </c>
      <c r="B106" s="86" t="s">
        <v>1228</v>
      </c>
      <c r="C106" s="86">
        <v>3</v>
      </c>
      <c r="D106" s="123">
        <v>0.0026555586310360027</v>
      </c>
      <c r="E106" s="123">
        <v>2.328961767710769</v>
      </c>
      <c r="F106" s="86" t="s">
        <v>1526</v>
      </c>
      <c r="G106" s="86" t="b">
        <v>0</v>
      </c>
      <c r="H106" s="86" t="b">
        <v>0</v>
      </c>
      <c r="I106" s="86" t="b">
        <v>0</v>
      </c>
      <c r="J106" s="86" t="b">
        <v>1</v>
      </c>
      <c r="K106" s="86" t="b">
        <v>0</v>
      </c>
      <c r="L106" s="86" t="b">
        <v>0</v>
      </c>
    </row>
    <row r="107" spans="1:12" ht="15">
      <c r="A107" s="86" t="s">
        <v>1229</v>
      </c>
      <c r="B107" s="86" t="s">
        <v>1230</v>
      </c>
      <c r="C107" s="86">
        <v>3</v>
      </c>
      <c r="D107" s="123">
        <v>0.0026555586310360027</v>
      </c>
      <c r="E107" s="123">
        <v>2.1740598077250253</v>
      </c>
      <c r="F107" s="86" t="s">
        <v>1526</v>
      </c>
      <c r="G107" s="86" t="b">
        <v>0</v>
      </c>
      <c r="H107" s="86" t="b">
        <v>0</v>
      </c>
      <c r="I107" s="86" t="b">
        <v>0</v>
      </c>
      <c r="J107" s="86" t="b">
        <v>0</v>
      </c>
      <c r="K107" s="86" t="b">
        <v>0</v>
      </c>
      <c r="L107" s="86" t="b">
        <v>0</v>
      </c>
    </row>
    <row r="108" spans="1:12" ht="15">
      <c r="A108" s="86" t="s">
        <v>1230</v>
      </c>
      <c r="B108" s="86" t="s">
        <v>1231</v>
      </c>
      <c r="C108" s="86">
        <v>3</v>
      </c>
      <c r="D108" s="123">
        <v>0.0026555586310360027</v>
      </c>
      <c r="E108" s="123">
        <v>2.696938553005363</v>
      </c>
      <c r="F108" s="86" t="s">
        <v>1526</v>
      </c>
      <c r="G108" s="86" t="b">
        <v>0</v>
      </c>
      <c r="H108" s="86" t="b">
        <v>0</v>
      </c>
      <c r="I108" s="86" t="b">
        <v>0</v>
      </c>
      <c r="J108" s="86" t="b">
        <v>0</v>
      </c>
      <c r="K108" s="86" t="b">
        <v>0</v>
      </c>
      <c r="L108" s="86" t="b">
        <v>0</v>
      </c>
    </row>
    <row r="109" spans="1:12" ht="15">
      <c r="A109" s="86" t="s">
        <v>1231</v>
      </c>
      <c r="B109" s="86" t="s">
        <v>1224</v>
      </c>
      <c r="C109" s="86">
        <v>3</v>
      </c>
      <c r="D109" s="123">
        <v>0.0026555586310360027</v>
      </c>
      <c r="E109" s="123">
        <v>1.4750898033890065</v>
      </c>
      <c r="F109" s="86" t="s">
        <v>1526</v>
      </c>
      <c r="G109" s="86" t="b">
        <v>0</v>
      </c>
      <c r="H109" s="86" t="b">
        <v>0</v>
      </c>
      <c r="I109" s="86" t="b">
        <v>0</v>
      </c>
      <c r="J109" s="86" t="b">
        <v>0</v>
      </c>
      <c r="K109" s="86" t="b">
        <v>0</v>
      </c>
      <c r="L109" s="86" t="b">
        <v>0</v>
      </c>
    </row>
    <row r="110" spans="1:12" ht="15">
      <c r="A110" s="86" t="s">
        <v>1224</v>
      </c>
      <c r="B110" s="86" t="s">
        <v>1225</v>
      </c>
      <c r="C110" s="86">
        <v>3</v>
      </c>
      <c r="D110" s="123">
        <v>0.0026555586310360027</v>
      </c>
      <c r="E110" s="123">
        <v>0.26201497808015534</v>
      </c>
      <c r="F110" s="86" t="s">
        <v>1526</v>
      </c>
      <c r="G110" s="86" t="b">
        <v>0</v>
      </c>
      <c r="H110" s="86" t="b">
        <v>0</v>
      </c>
      <c r="I110" s="86" t="b">
        <v>0</v>
      </c>
      <c r="J110" s="86" t="b">
        <v>0</v>
      </c>
      <c r="K110" s="86" t="b">
        <v>1</v>
      </c>
      <c r="L110" s="86" t="b">
        <v>0</v>
      </c>
    </row>
    <row r="111" spans="1:12" ht="15">
      <c r="A111" s="86" t="s">
        <v>1225</v>
      </c>
      <c r="B111" s="86" t="s">
        <v>1446</v>
      </c>
      <c r="C111" s="86">
        <v>3</v>
      </c>
      <c r="D111" s="123">
        <v>0.0026555586310360027</v>
      </c>
      <c r="E111" s="123">
        <v>1.270969820733082</v>
      </c>
      <c r="F111" s="86" t="s">
        <v>1526</v>
      </c>
      <c r="G111" s="86" t="b">
        <v>0</v>
      </c>
      <c r="H111" s="86" t="b">
        <v>1</v>
      </c>
      <c r="I111" s="86" t="b">
        <v>0</v>
      </c>
      <c r="J111" s="86" t="b">
        <v>0</v>
      </c>
      <c r="K111" s="86" t="b">
        <v>0</v>
      </c>
      <c r="L111" s="86" t="b">
        <v>0</v>
      </c>
    </row>
    <row r="112" spans="1:12" ht="15">
      <c r="A112" s="86" t="s">
        <v>1237</v>
      </c>
      <c r="B112" s="86" t="s">
        <v>1470</v>
      </c>
      <c r="C112" s="86">
        <v>3</v>
      </c>
      <c r="D112" s="123">
        <v>0.0026555586310360027</v>
      </c>
      <c r="E112" s="123">
        <v>2.1326671225668004</v>
      </c>
      <c r="F112" s="86" t="s">
        <v>1526</v>
      </c>
      <c r="G112" s="86" t="b">
        <v>0</v>
      </c>
      <c r="H112" s="86" t="b">
        <v>0</v>
      </c>
      <c r="I112" s="86" t="b">
        <v>0</v>
      </c>
      <c r="J112" s="86" t="b">
        <v>0</v>
      </c>
      <c r="K112" s="86" t="b">
        <v>0</v>
      </c>
      <c r="L112" s="86" t="b">
        <v>0</v>
      </c>
    </row>
    <row r="113" spans="1:12" ht="15">
      <c r="A113" s="86" t="s">
        <v>1470</v>
      </c>
      <c r="B113" s="86" t="s">
        <v>1181</v>
      </c>
      <c r="C113" s="86">
        <v>3</v>
      </c>
      <c r="D113" s="123">
        <v>0.0026555586310360027</v>
      </c>
      <c r="E113" s="123">
        <v>1.1828337320325306</v>
      </c>
      <c r="F113" s="86" t="s">
        <v>1526</v>
      </c>
      <c r="G113" s="86" t="b">
        <v>0</v>
      </c>
      <c r="H113" s="86" t="b">
        <v>0</v>
      </c>
      <c r="I113" s="86" t="b">
        <v>0</v>
      </c>
      <c r="J113" s="86" t="b">
        <v>0</v>
      </c>
      <c r="K113" s="86" t="b">
        <v>0</v>
      </c>
      <c r="L113" s="86" t="b">
        <v>0</v>
      </c>
    </row>
    <row r="114" spans="1:12" ht="15">
      <c r="A114" s="86" t="s">
        <v>1181</v>
      </c>
      <c r="B114" s="86" t="s">
        <v>1443</v>
      </c>
      <c r="C114" s="86">
        <v>3</v>
      </c>
      <c r="D114" s="123">
        <v>0.0026555586310360027</v>
      </c>
      <c r="E114" s="123">
        <v>0.8687084382784016</v>
      </c>
      <c r="F114" s="86" t="s">
        <v>1526</v>
      </c>
      <c r="G114" s="86" t="b">
        <v>0</v>
      </c>
      <c r="H114" s="86" t="b">
        <v>0</v>
      </c>
      <c r="I114" s="86" t="b">
        <v>0</v>
      </c>
      <c r="J114" s="86" t="b">
        <v>0</v>
      </c>
      <c r="K114" s="86" t="b">
        <v>0</v>
      </c>
      <c r="L114" s="86" t="b">
        <v>0</v>
      </c>
    </row>
    <row r="115" spans="1:12" ht="15">
      <c r="A115" s="86" t="s">
        <v>1225</v>
      </c>
      <c r="B115" s="86" t="s">
        <v>370</v>
      </c>
      <c r="C115" s="86">
        <v>3</v>
      </c>
      <c r="D115" s="123">
        <v>0.0026555586310360027</v>
      </c>
      <c r="E115" s="123">
        <v>0.7394909036908267</v>
      </c>
      <c r="F115" s="86" t="s">
        <v>1526</v>
      </c>
      <c r="G115" s="86" t="b">
        <v>0</v>
      </c>
      <c r="H115" s="86" t="b">
        <v>1</v>
      </c>
      <c r="I115" s="86" t="b">
        <v>0</v>
      </c>
      <c r="J115" s="86" t="b">
        <v>0</v>
      </c>
      <c r="K115" s="86" t="b">
        <v>0</v>
      </c>
      <c r="L115" s="86" t="b">
        <v>0</v>
      </c>
    </row>
    <row r="116" spans="1:12" ht="15">
      <c r="A116" s="86" t="s">
        <v>261</v>
      </c>
      <c r="B116" s="86" t="s">
        <v>1471</v>
      </c>
      <c r="C116" s="86">
        <v>3</v>
      </c>
      <c r="D116" s="123">
        <v>0.0026555586310360027</v>
      </c>
      <c r="E116" s="123">
        <v>2.696938553005363</v>
      </c>
      <c r="F116" s="86" t="s">
        <v>1526</v>
      </c>
      <c r="G116" s="86" t="b">
        <v>0</v>
      </c>
      <c r="H116" s="86" t="b">
        <v>0</v>
      </c>
      <c r="I116" s="86" t="b">
        <v>0</v>
      </c>
      <c r="J116" s="86" t="b">
        <v>1</v>
      </c>
      <c r="K116" s="86" t="b">
        <v>0</v>
      </c>
      <c r="L116" s="86" t="b">
        <v>0</v>
      </c>
    </row>
    <row r="117" spans="1:12" ht="15">
      <c r="A117" s="86" t="s">
        <v>1471</v>
      </c>
      <c r="B117" s="86" t="s">
        <v>1472</v>
      </c>
      <c r="C117" s="86">
        <v>3</v>
      </c>
      <c r="D117" s="123">
        <v>0.0026555586310360027</v>
      </c>
      <c r="E117" s="123">
        <v>2.696938553005363</v>
      </c>
      <c r="F117" s="86" t="s">
        <v>1526</v>
      </c>
      <c r="G117" s="86" t="b">
        <v>1</v>
      </c>
      <c r="H117" s="86" t="b">
        <v>0</v>
      </c>
      <c r="I117" s="86" t="b">
        <v>0</v>
      </c>
      <c r="J117" s="86" t="b">
        <v>1</v>
      </c>
      <c r="K117" s="86" t="b">
        <v>0</v>
      </c>
      <c r="L117" s="86" t="b">
        <v>0</v>
      </c>
    </row>
    <row r="118" spans="1:12" ht="15">
      <c r="A118" s="86" t="s">
        <v>1472</v>
      </c>
      <c r="B118" s="86" t="s">
        <v>1443</v>
      </c>
      <c r="C118" s="86">
        <v>3</v>
      </c>
      <c r="D118" s="123">
        <v>0.0026555586310360027</v>
      </c>
      <c r="E118" s="123">
        <v>2.395908557341382</v>
      </c>
      <c r="F118" s="86" t="s">
        <v>1526</v>
      </c>
      <c r="G118" s="86" t="b">
        <v>1</v>
      </c>
      <c r="H118" s="86" t="b">
        <v>0</v>
      </c>
      <c r="I118" s="86" t="b">
        <v>0</v>
      </c>
      <c r="J118" s="86" t="b">
        <v>0</v>
      </c>
      <c r="K118" s="86" t="b">
        <v>0</v>
      </c>
      <c r="L118" s="86" t="b">
        <v>0</v>
      </c>
    </row>
    <row r="119" spans="1:12" ht="15">
      <c r="A119" s="86" t="s">
        <v>1443</v>
      </c>
      <c r="B119" s="86" t="s">
        <v>316</v>
      </c>
      <c r="C119" s="86">
        <v>3</v>
      </c>
      <c r="D119" s="123">
        <v>0.0026555586310360027</v>
      </c>
      <c r="E119" s="123">
        <v>1.575634101052157</v>
      </c>
      <c r="F119" s="86" t="s">
        <v>1526</v>
      </c>
      <c r="G119" s="86" t="b">
        <v>0</v>
      </c>
      <c r="H119" s="86" t="b">
        <v>0</v>
      </c>
      <c r="I119" s="86" t="b">
        <v>0</v>
      </c>
      <c r="J119" s="86" t="b">
        <v>0</v>
      </c>
      <c r="K119" s="86" t="b">
        <v>0</v>
      </c>
      <c r="L119" s="86" t="b">
        <v>0</v>
      </c>
    </row>
    <row r="120" spans="1:12" ht="15">
      <c r="A120" s="86" t="s">
        <v>316</v>
      </c>
      <c r="B120" s="86" t="s">
        <v>363</v>
      </c>
      <c r="C120" s="86">
        <v>3</v>
      </c>
      <c r="D120" s="123">
        <v>0.0026555586310360027</v>
      </c>
      <c r="E120" s="123">
        <v>0.45142588519121324</v>
      </c>
      <c r="F120" s="86" t="s">
        <v>1526</v>
      </c>
      <c r="G120" s="86" t="b">
        <v>0</v>
      </c>
      <c r="H120" s="86" t="b">
        <v>0</v>
      </c>
      <c r="I120" s="86" t="b">
        <v>0</v>
      </c>
      <c r="J120" s="86" t="b">
        <v>0</v>
      </c>
      <c r="K120" s="86" t="b">
        <v>0</v>
      </c>
      <c r="L120" s="86" t="b">
        <v>0</v>
      </c>
    </row>
    <row r="121" spans="1:12" ht="15">
      <c r="A121" s="86" t="s">
        <v>363</v>
      </c>
      <c r="B121" s="86" t="s">
        <v>1177</v>
      </c>
      <c r="C121" s="86">
        <v>3</v>
      </c>
      <c r="D121" s="123">
        <v>0.0026555586310360027</v>
      </c>
      <c r="E121" s="123">
        <v>0.5859749343903758</v>
      </c>
      <c r="F121" s="86" t="s">
        <v>1526</v>
      </c>
      <c r="G121" s="86" t="b">
        <v>0</v>
      </c>
      <c r="H121" s="86" t="b">
        <v>0</v>
      </c>
      <c r="I121" s="86" t="b">
        <v>0</v>
      </c>
      <c r="J121" s="86" t="b">
        <v>0</v>
      </c>
      <c r="K121" s="86" t="b">
        <v>0</v>
      </c>
      <c r="L121" s="86" t="b">
        <v>0</v>
      </c>
    </row>
    <row r="122" spans="1:12" ht="15">
      <c r="A122" s="86" t="s">
        <v>1225</v>
      </c>
      <c r="B122" s="86" t="s">
        <v>1441</v>
      </c>
      <c r="C122" s="86">
        <v>3</v>
      </c>
      <c r="D122" s="123">
        <v>0.0026555586310360027</v>
      </c>
      <c r="E122" s="123">
        <v>1.1248417850548438</v>
      </c>
      <c r="F122" s="86" t="s">
        <v>1526</v>
      </c>
      <c r="G122" s="86" t="b">
        <v>0</v>
      </c>
      <c r="H122" s="86" t="b">
        <v>1</v>
      </c>
      <c r="I122" s="86" t="b">
        <v>0</v>
      </c>
      <c r="J122" s="86" t="b">
        <v>0</v>
      </c>
      <c r="K122" s="86" t="b">
        <v>0</v>
      </c>
      <c r="L122" s="86" t="b">
        <v>0</v>
      </c>
    </row>
    <row r="123" spans="1:12" ht="15">
      <c r="A123" s="86" t="s">
        <v>1441</v>
      </c>
      <c r="B123" s="86" t="s">
        <v>1181</v>
      </c>
      <c r="C123" s="86">
        <v>3</v>
      </c>
      <c r="D123" s="123">
        <v>0.0026555586310360027</v>
      </c>
      <c r="E123" s="123">
        <v>0.8148569467379362</v>
      </c>
      <c r="F123" s="86" t="s">
        <v>1526</v>
      </c>
      <c r="G123" s="86" t="b">
        <v>0</v>
      </c>
      <c r="H123" s="86" t="b">
        <v>0</v>
      </c>
      <c r="I123" s="86" t="b">
        <v>0</v>
      </c>
      <c r="J123" s="86" t="b">
        <v>0</v>
      </c>
      <c r="K123" s="86" t="b">
        <v>0</v>
      </c>
      <c r="L123" s="86" t="b">
        <v>0</v>
      </c>
    </row>
    <row r="124" spans="1:12" ht="15">
      <c r="A124" s="86" t="s">
        <v>1181</v>
      </c>
      <c r="B124" s="86" t="s">
        <v>1442</v>
      </c>
      <c r="C124" s="86">
        <v>3</v>
      </c>
      <c r="D124" s="123">
        <v>0.0026555586310360027</v>
      </c>
      <c r="E124" s="123">
        <v>0.8017616486477883</v>
      </c>
      <c r="F124" s="86" t="s">
        <v>1526</v>
      </c>
      <c r="G124" s="86" t="b">
        <v>0</v>
      </c>
      <c r="H124" s="86" t="b">
        <v>0</v>
      </c>
      <c r="I124" s="86" t="b">
        <v>0</v>
      </c>
      <c r="J124" s="86" t="b">
        <v>0</v>
      </c>
      <c r="K124" s="86" t="b">
        <v>0</v>
      </c>
      <c r="L124" s="86" t="b">
        <v>0</v>
      </c>
    </row>
    <row r="125" spans="1:12" ht="15">
      <c r="A125" s="86" t="s">
        <v>1442</v>
      </c>
      <c r="B125" s="86" t="s">
        <v>1473</v>
      </c>
      <c r="C125" s="86">
        <v>3</v>
      </c>
      <c r="D125" s="123">
        <v>0.0026555586310360027</v>
      </c>
      <c r="E125" s="123">
        <v>2.328961767710769</v>
      </c>
      <c r="F125" s="86" t="s">
        <v>1526</v>
      </c>
      <c r="G125" s="86" t="b">
        <v>0</v>
      </c>
      <c r="H125" s="86" t="b">
        <v>0</v>
      </c>
      <c r="I125" s="86" t="b">
        <v>0</v>
      </c>
      <c r="J125" s="86" t="b">
        <v>1</v>
      </c>
      <c r="K125" s="86" t="b">
        <v>0</v>
      </c>
      <c r="L125" s="86" t="b">
        <v>0</v>
      </c>
    </row>
    <row r="126" spans="1:12" ht="15">
      <c r="A126" s="86" t="s">
        <v>1473</v>
      </c>
      <c r="B126" s="86" t="s">
        <v>1427</v>
      </c>
      <c r="C126" s="86">
        <v>3</v>
      </c>
      <c r="D126" s="123">
        <v>0.0026555586310360027</v>
      </c>
      <c r="E126" s="123">
        <v>1.7590864597542075</v>
      </c>
      <c r="F126" s="86" t="s">
        <v>1526</v>
      </c>
      <c r="G126" s="86" t="b">
        <v>1</v>
      </c>
      <c r="H126" s="86" t="b">
        <v>0</v>
      </c>
      <c r="I126" s="86" t="b">
        <v>0</v>
      </c>
      <c r="J126" s="86" t="b">
        <v>0</v>
      </c>
      <c r="K126" s="86" t="b">
        <v>0</v>
      </c>
      <c r="L126" s="86" t="b">
        <v>0</v>
      </c>
    </row>
    <row r="127" spans="1:12" ht="15">
      <c r="A127" s="86" t="s">
        <v>1437</v>
      </c>
      <c r="B127" s="86" t="s">
        <v>363</v>
      </c>
      <c r="C127" s="86">
        <v>3</v>
      </c>
      <c r="D127" s="123">
        <v>0.0026555586310360027</v>
      </c>
      <c r="E127" s="123">
        <v>0.7902444417445942</v>
      </c>
      <c r="F127" s="86" t="s">
        <v>1526</v>
      </c>
      <c r="G127" s="86" t="b">
        <v>0</v>
      </c>
      <c r="H127" s="86" t="b">
        <v>0</v>
      </c>
      <c r="I127" s="86" t="b">
        <v>0</v>
      </c>
      <c r="J127" s="86" t="b">
        <v>0</v>
      </c>
      <c r="K127" s="86" t="b">
        <v>0</v>
      </c>
      <c r="L127" s="86" t="b">
        <v>0</v>
      </c>
    </row>
    <row r="128" spans="1:12" ht="15">
      <c r="A128" s="86" t="s">
        <v>363</v>
      </c>
      <c r="B128" s="86" t="s">
        <v>1426</v>
      </c>
      <c r="C128" s="86">
        <v>3</v>
      </c>
      <c r="D128" s="123">
        <v>0.0026555586310360027</v>
      </c>
      <c r="E128" s="123">
        <v>1.013691332932177</v>
      </c>
      <c r="F128" s="86" t="s">
        <v>1526</v>
      </c>
      <c r="G128" s="86" t="b">
        <v>0</v>
      </c>
      <c r="H128" s="86" t="b">
        <v>0</v>
      </c>
      <c r="I128" s="86" t="b">
        <v>0</v>
      </c>
      <c r="J128" s="86" t="b">
        <v>0</v>
      </c>
      <c r="K128" s="86" t="b">
        <v>0</v>
      </c>
      <c r="L128" s="86" t="b">
        <v>0</v>
      </c>
    </row>
    <row r="129" spans="1:12" ht="15">
      <c r="A129" s="86" t="s">
        <v>1426</v>
      </c>
      <c r="B129" s="86" t="s">
        <v>1237</v>
      </c>
      <c r="C129" s="86">
        <v>3</v>
      </c>
      <c r="D129" s="123">
        <v>0.0026555586310360027</v>
      </c>
      <c r="E129" s="123">
        <v>1.11842668345219</v>
      </c>
      <c r="F129" s="86" t="s">
        <v>1526</v>
      </c>
      <c r="G129" s="86" t="b">
        <v>0</v>
      </c>
      <c r="H129" s="86" t="b">
        <v>0</v>
      </c>
      <c r="I129" s="86" t="b">
        <v>0</v>
      </c>
      <c r="J129" s="86" t="b">
        <v>0</v>
      </c>
      <c r="K129" s="86" t="b">
        <v>0</v>
      </c>
      <c r="L129" s="86" t="b">
        <v>0</v>
      </c>
    </row>
    <row r="130" spans="1:12" ht="15">
      <c r="A130" s="86" t="s">
        <v>1237</v>
      </c>
      <c r="B130" s="86" t="s">
        <v>1448</v>
      </c>
      <c r="C130" s="86">
        <v>3</v>
      </c>
      <c r="D130" s="123">
        <v>0.0026555586310360027</v>
      </c>
      <c r="E130" s="123">
        <v>2.0077283859585004</v>
      </c>
      <c r="F130" s="86" t="s">
        <v>1526</v>
      </c>
      <c r="G130" s="86" t="b">
        <v>0</v>
      </c>
      <c r="H130" s="86" t="b">
        <v>0</v>
      </c>
      <c r="I130" s="86" t="b">
        <v>0</v>
      </c>
      <c r="J130" s="86" t="b">
        <v>0</v>
      </c>
      <c r="K130" s="86" t="b">
        <v>0</v>
      </c>
      <c r="L130" s="86" t="b">
        <v>0</v>
      </c>
    </row>
    <row r="131" spans="1:12" ht="15">
      <c r="A131" s="86" t="s">
        <v>1448</v>
      </c>
      <c r="B131" s="86" t="s">
        <v>1227</v>
      </c>
      <c r="C131" s="86">
        <v>3</v>
      </c>
      <c r="D131" s="123">
        <v>0.0026555586310360027</v>
      </c>
      <c r="E131" s="123">
        <v>1.7938485660134194</v>
      </c>
      <c r="F131" s="86" t="s">
        <v>1526</v>
      </c>
      <c r="G131" s="86" t="b">
        <v>0</v>
      </c>
      <c r="H131" s="86" t="b">
        <v>0</v>
      </c>
      <c r="I131" s="86" t="b">
        <v>0</v>
      </c>
      <c r="J131" s="86" t="b">
        <v>0</v>
      </c>
      <c r="K131" s="86" t="b">
        <v>0</v>
      </c>
      <c r="L131" s="86" t="b">
        <v>0</v>
      </c>
    </row>
    <row r="132" spans="1:12" ht="15">
      <c r="A132" s="86" t="s">
        <v>1227</v>
      </c>
      <c r="B132" s="86" t="s">
        <v>1474</v>
      </c>
      <c r="C132" s="86">
        <v>3</v>
      </c>
      <c r="D132" s="123">
        <v>0.0026555586310360027</v>
      </c>
      <c r="E132" s="123">
        <v>1.9187873026217193</v>
      </c>
      <c r="F132" s="86" t="s">
        <v>1526</v>
      </c>
      <c r="G132" s="86" t="b">
        <v>0</v>
      </c>
      <c r="H132" s="86" t="b">
        <v>0</v>
      </c>
      <c r="I132" s="86" t="b">
        <v>0</v>
      </c>
      <c r="J132" s="86" t="b">
        <v>0</v>
      </c>
      <c r="K132" s="86" t="b">
        <v>0</v>
      </c>
      <c r="L132" s="86" t="b">
        <v>0</v>
      </c>
    </row>
    <row r="133" spans="1:12" ht="15">
      <c r="A133" s="86" t="s">
        <v>1474</v>
      </c>
      <c r="B133" s="86" t="s">
        <v>1475</v>
      </c>
      <c r="C133" s="86">
        <v>3</v>
      </c>
      <c r="D133" s="123">
        <v>0.0026555586310360027</v>
      </c>
      <c r="E133" s="123">
        <v>2.696938553005363</v>
      </c>
      <c r="F133" s="86" t="s">
        <v>1526</v>
      </c>
      <c r="G133" s="86" t="b">
        <v>0</v>
      </c>
      <c r="H133" s="86" t="b">
        <v>0</v>
      </c>
      <c r="I133" s="86" t="b">
        <v>0</v>
      </c>
      <c r="J133" s="86" t="b">
        <v>0</v>
      </c>
      <c r="K133" s="86" t="b">
        <v>0</v>
      </c>
      <c r="L133" s="86" t="b">
        <v>0</v>
      </c>
    </row>
    <row r="134" spans="1:12" ht="15">
      <c r="A134" s="86" t="s">
        <v>1475</v>
      </c>
      <c r="B134" s="86" t="s">
        <v>1237</v>
      </c>
      <c r="C134" s="86">
        <v>3</v>
      </c>
      <c r="D134" s="123">
        <v>0.0026555586310360027</v>
      </c>
      <c r="E134" s="123">
        <v>2.1326671225668004</v>
      </c>
      <c r="F134" s="86" t="s">
        <v>1526</v>
      </c>
      <c r="G134" s="86" t="b">
        <v>0</v>
      </c>
      <c r="H134" s="86" t="b">
        <v>0</v>
      </c>
      <c r="I134" s="86" t="b">
        <v>0</v>
      </c>
      <c r="J134" s="86" t="b">
        <v>0</v>
      </c>
      <c r="K134" s="86" t="b">
        <v>0</v>
      </c>
      <c r="L134" s="86" t="b">
        <v>0</v>
      </c>
    </row>
    <row r="135" spans="1:12" ht="15">
      <c r="A135" s="86" t="s">
        <v>1237</v>
      </c>
      <c r="B135" s="86" t="s">
        <v>1476</v>
      </c>
      <c r="C135" s="86">
        <v>3</v>
      </c>
      <c r="D135" s="123">
        <v>0.0026555586310360027</v>
      </c>
      <c r="E135" s="123">
        <v>2.1326671225668004</v>
      </c>
      <c r="F135" s="86" t="s">
        <v>1526</v>
      </c>
      <c r="G135" s="86" t="b">
        <v>0</v>
      </c>
      <c r="H135" s="86" t="b">
        <v>0</v>
      </c>
      <c r="I135" s="86" t="b">
        <v>0</v>
      </c>
      <c r="J135" s="86" t="b">
        <v>0</v>
      </c>
      <c r="K135" s="86" t="b">
        <v>0</v>
      </c>
      <c r="L135" s="86" t="b">
        <v>0</v>
      </c>
    </row>
    <row r="136" spans="1:12" ht="15">
      <c r="A136" s="86" t="s">
        <v>1476</v>
      </c>
      <c r="B136" s="86" t="s">
        <v>1214</v>
      </c>
      <c r="C136" s="86">
        <v>3</v>
      </c>
      <c r="D136" s="123">
        <v>0.0026555586310360027</v>
      </c>
      <c r="E136" s="123">
        <v>1.696938553005363</v>
      </c>
      <c r="F136" s="86" t="s">
        <v>1526</v>
      </c>
      <c r="G136" s="86" t="b">
        <v>0</v>
      </c>
      <c r="H136" s="86" t="b">
        <v>0</v>
      </c>
      <c r="I136" s="86" t="b">
        <v>0</v>
      </c>
      <c r="J136" s="86" t="b">
        <v>0</v>
      </c>
      <c r="K136" s="86" t="b">
        <v>0</v>
      </c>
      <c r="L136" s="86" t="b">
        <v>0</v>
      </c>
    </row>
    <row r="137" spans="1:12" ht="15">
      <c r="A137" s="86" t="s">
        <v>1429</v>
      </c>
      <c r="B137" s="86" t="s">
        <v>1181</v>
      </c>
      <c r="C137" s="86">
        <v>2</v>
      </c>
      <c r="D137" s="123">
        <v>0.00199526547184735</v>
      </c>
      <c r="E137" s="123">
        <v>0.3077724686408305</v>
      </c>
      <c r="F137" s="86" t="s">
        <v>1526</v>
      </c>
      <c r="G137" s="86" t="b">
        <v>0</v>
      </c>
      <c r="H137" s="86" t="b">
        <v>0</v>
      </c>
      <c r="I137" s="86" t="b">
        <v>0</v>
      </c>
      <c r="J137" s="86" t="b">
        <v>0</v>
      </c>
      <c r="K137" s="86" t="b">
        <v>0</v>
      </c>
      <c r="L137" s="86" t="b">
        <v>0</v>
      </c>
    </row>
    <row r="138" spans="1:12" ht="15">
      <c r="A138" s="86" t="s">
        <v>1181</v>
      </c>
      <c r="B138" s="86" t="s">
        <v>1477</v>
      </c>
      <c r="C138" s="86">
        <v>2</v>
      </c>
      <c r="D138" s="123">
        <v>0.00199526547184735</v>
      </c>
      <c r="E138" s="123">
        <v>1.1697384339423829</v>
      </c>
      <c r="F138" s="86" t="s">
        <v>1526</v>
      </c>
      <c r="G138" s="86" t="b">
        <v>0</v>
      </c>
      <c r="H138" s="86" t="b">
        <v>0</v>
      </c>
      <c r="I138" s="86" t="b">
        <v>0</v>
      </c>
      <c r="J138" s="86" t="b">
        <v>0</v>
      </c>
      <c r="K138" s="86" t="b">
        <v>0</v>
      </c>
      <c r="L138" s="86" t="b">
        <v>0</v>
      </c>
    </row>
    <row r="139" spans="1:12" ht="15">
      <c r="A139" s="86" t="s">
        <v>1225</v>
      </c>
      <c r="B139" s="86" t="s">
        <v>363</v>
      </c>
      <c r="C139" s="86">
        <v>2</v>
      </c>
      <c r="D139" s="123">
        <v>0.00199526547184735</v>
      </c>
      <c r="E139" s="123">
        <v>-0.025695369528449225</v>
      </c>
      <c r="F139" s="86" t="s">
        <v>1526</v>
      </c>
      <c r="G139" s="86" t="b">
        <v>0</v>
      </c>
      <c r="H139" s="86" t="b">
        <v>1</v>
      </c>
      <c r="I139" s="86" t="b">
        <v>0</v>
      </c>
      <c r="J139" s="86" t="b">
        <v>0</v>
      </c>
      <c r="K139" s="86" t="b">
        <v>0</v>
      </c>
      <c r="L139" s="86" t="b">
        <v>0</v>
      </c>
    </row>
    <row r="140" spans="1:12" ht="15">
      <c r="A140" s="86" t="s">
        <v>316</v>
      </c>
      <c r="B140" s="86" t="s">
        <v>1478</v>
      </c>
      <c r="C140" s="86">
        <v>2</v>
      </c>
      <c r="D140" s="123">
        <v>0.00199526547184735</v>
      </c>
      <c r="E140" s="123">
        <v>1.7938485660134194</v>
      </c>
      <c r="F140" s="86" t="s">
        <v>1526</v>
      </c>
      <c r="G140" s="86" t="b">
        <v>0</v>
      </c>
      <c r="H140" s="86" t="b">
        <v>0</v>
      </c>
      <c r="I140" s="86" t="b">
        <v>0</v>
      </c>
      <c r="J140" s="86" t="b">
        <v>0</v>
      </c>
      <c r="K140" s="86" t="b">
        <v>0</v>
      </c>
      <c r="L140" s="86" t="b">
        <v>0</v>
      </c>
    </row>
    <row r="141" spans="1:12" ht="15">
      <c r="A141" s="86" t="s">
        <v>1478</v>
      </c>
      <c r="B141" s="86" t="s">
        <v>1479</v>
      </c>
      <c r="C141" s="86">
        <v>2</v>
      </c>
      <c r="D141" s="123">
        <v>0.00199526547184735</v>
      </c>
      <c r="E141" s="123">
        <v>2.873029812061044</v>
      </c>
      <c r="F141" s="86" t="s">
        <v>1526</v>
      </c>
      <c r="G141" s="86" t="b">
        <v>0</v>
      </c>
      <c r="H141" s="86" t="b">
        <v>0</v>
      </c>
      <c r="I141" s="86" t="b">
        <v>0</v>
      </c>
      <c r="J141" s="86" t="b">
        <v>0</v>
      </c>
      <c r="K141" s="86" t="b">
        <v>0</v>
      </c>
      <c r="L141" s="86" t="b">
        <v>0</v>
      </c>
    </row>
    <row r="142" spans="1:12" ht="15">
      <c r="A142" s="86" t="s">
        <v>1479</v>
      </c>
      <c r="B142" s="86" t="s">
        <v>1449</v>
      </c>
      <c r="C142" s="86">
        <v>2</v>
      </c>
      <c r="D142" s="123">
        <v>0.00199526547184735</v>
      </c>
      <c r="E142" s="123">
        <v>2.571999816397063</v>
      </c>
      <c r="F142" s="86" t="s">
        <v>1526</v>
      </c>
      <c r="G142" s="86" t="b">
        <v>0</v>
      </c>
      <c r="H142" s="86" t="b">
        <v>0</v>
      </c>
      <c r="I142" s="86" t="b">
        <v>0</v>
      </c>
      <c r="J142" s="86" t="b">
        <v>0</v>
      </c>
      <c r="K142" s="86" t="b">
        <v>0</v>
      </c>
      <c r="L142" s="86" t="b">
        <v>0</v>
      </c>
    </row>
    <row r="143" spans="1:12" ht="15">
      <c r="A143" s="86" t="s">
        <v>1449</v>
      </c>
      <c r="B143" s="86" t="s">
        <v>1480</v>
      </c>
      <c r="C143" s="86">
        <v>2</v>
      </c>
      <c r="D143" s="123">
        <v>0.00199526547184735</v>
      </c>
      <c r="E143" s="123">
        <v>2.571999816397063</v>
      </c>
      <c r="F143" s="86" t="s">
        <v>1526</v>
      </c>
      <c r="G143" s="86" t="b">
        <v>0</v>
      </c>
      <c r="H143" s="86" t="b">
        <v>0</v>
      </c>
      <c r="I143" s="86" t="b">
        <v>0</v>
      </c>
      <c r="J143" s="86" t="b">
        <v>0</v>
      </c>
      <c r="K143" s="86" t="b">
        <v>0</v>
      </c>
      <c r="L143" s="86" t="b">
        <v>0</v>
      </c>
    </row>
    <row r="144" spans="1:12" ht="15">
      <c r="A144" s="86" t="s">
        <v>1480</v>
      </c>
      <c r="B144" s="86" t="s">
        <v>1481</v>
      </c>
      <c r="C144" s="86">
        <v>2</v>
      </c>
      <c r="D144" s="123">
        <v>0.00199526547184735</v>
      </c>
      <c r="E144" s="123">
        <v>2.873029812061044</v>
      </c>
      <c r="F144" s="86" t="s">
        <v>1526</v>
      </c>
      <c r="G144" s="86" t="b">
        <v>0</v>
      </c>
      <c r="H144" s="86" t="b">
        <v>0</v>
      </c>
      <c r="I144" s="86" t="b">
        <v>0</v>
      </c>
      <c r="J144" s="86" t="b">
        <v>0</v>
      </c>
      <c r="K144" s="86" t="b">
        <v>0</v>
      </c>
      <c r="L144" s="86" t="b">
        <v>0</v>
      </c>
    </row>
    <row r="145" spans="1:12" ht="15">
      <c r="A145" s="86" t="s">
        <v>1481</v>
      </c>
      <c r="B145" s="86" t="s">
        <v>1482</v>
      </c>
      <c r="C145" s="86">
        <v>2</v>
      </c>
      <c r="D145" s="123">
        <v>0.00199526547184735</v>
      </c>
      <c r="E145" s="123">
        <v>2.873029812061044</v>
      </c>
      <c r="F145" s="86" t="s">
        <v>1526</v>
      </c>
      <c r="G145" s="86" t="b">
        <v>0</v>
      </c>
      <c r="H145" s="86" t="b">
        <v>0</v>
      </c>
      <c r="I145" s="86" t="b">
        <v>0</v>
      </c>
      <c r="J145" s="86" t="b">
        <v>0</v>
      </c>
      <c r="K145" s="86" t="b">
        <v>0</v>
      </c>
      <c r="L145" s="86" t="b">
        <v>0</v>
      </c>
    </row>
    <row r="146" spans="1:12" ht="15">
      <c r="A146" s="86" t="s">
        <v>1482</v>
      </c>
      <c r="B146" s="86" t="s">
        <v>1483</v>
      </c>
      <c r="C146" s="86">
        <v>2</v>
      </c>
      <c r="D146" s="123">
        <v>0.00199526547184735</v>
      </c>
      <c r="E146" s="123">
        <v>2.873029812061044</v>
      </c>
      <c r="F146" s="86" t="s">
        <v>1526</v>
      </c>
      <c r="G146" s="86" t="b">
        <v>0</v>
      </c>
      <c r="H146" s="86" t="b">
        <v>0</v>
      </c>
      <c r="I146" s="86" t="b">
        <v>0</v>
      </c>
      <c r="J146" s="86" t="b">
        <v>0</v>
      </c>
      <c r="K146" s="86" t="b">
        <v>0</v>
      </c>
      <c r="L146" s="86" t="b">
        <v>0</v>
      </c>
    </row>
    <row r="147" spans="1:12" ht="15">
      <c r="A147" s="86" t="s">
        <v>1483</v>
      </c>
      <c r="B147" s="86" t="s">
        <v>1484</v>
      </c>
      <c r="C147" s="86">
        <v>2</v>
      </c>
      <c r="D147" s="123">
        <v>0.00199526547184735</v>
      </c>
      <c r="E147" s="123">
        <v>2.873029812061044</v>
      </c>
      <c r="F147" s="86" t="s">
        <v>1526</v>
      </c>
      <c r="G147" s="86" t="b">
        <v>0</v>
      </c>
      <c r="H147" s="86" t="b">
        <v>0</v>
      </c>
      <c r="I147" s="86" t="b">
        <v>0</v>
      </c>
      <c r="J147" s="86" t="b">
        <v>0</v>
      </c>
      <c r="K147" s="86" t="b">
        <v>0</v>
      </c>
      <c r="L147" s="86" t="b">
        <v>0</v>
      </c>
    </row>
    <row r="148" spans="1:12" ht="15">
      <c r="A148" s="86" t="s">
        <v>1484</v>
      </c>
      <c r="B148" s="86" t="s">
        <v>1485</v>
      </c>
      <c r="C148" s="86">
        <v>2</v>
      </c>
      <c r="D148" s="123">
        <v>0.00199526547184735</v>
      </c>
      <c r="E148" s="123">
        <v>2.873029812061044</v>
      </c>
      <c r="F148" s="86" t="s">
        <v>1526</v>
      </c>
      <c r="G148" s="86" t="b">
        <v>0</v>
      </c>
      <c r="H148" s="86" t="b">
        <v>0</v>
      </c>
      <c r="I148" s="86" t="b">
        <v>0</v>
      </c>
      <c r="J148" s="86" t="b">
        <v>0</v>
      </c>
      <c r="K148" s="86" t="b">
        <v>0</v>
      </c>
      <c r="L148" s="86" t="b">
        <v>0</v>
      </c>
    </row>
    <row r="149" spans="1:12" ht="15">
      <c r="A149" s="86" t="s">
        <v>1485</v>
      </c>
      <c r="B149" s="86" t="s">
        <v>1450</v>
      </c>
      <c r="C149" s="86">
        <v>2</v>
      </c>
      <c r="D149" s="123">
        <v>0.00199526547184735</v>
      </c>
      <c r="E149" s="123">
        <v>2.571999816397063</v>
      </c>
      <c r="F149" s="86" t="s">
        <v>1526</v>
      </c>
      <c r="G149" s="86" t="b">
        <v>0</v>
      </c>
      <c r="H149" s="86" t="b">
        <v>0</v>
      </c>
      <c r="I149" s="86" t="b">
        <v>0</v>
      </c>
      <c r="J149" s="86" t="b">
        <v>0</v>
      </c>
      <c r="K149" s="86" t="b">
        <v>0</v>
      </c>
      <c r="L149" s="86" t="b">
        <v>0</v>
      </c>
    </row>
    <row r="150" spans="1:12" ht="15">
      <c r="A150" s="86" t="s">
        <v>1450</v>
      </c>
      <c r="B150" s="86" t="s">
        <v>1486</v>
      </c>
      <c r="C150" s="86">
        <v>2</v>
      </c>
      <c r="D150" s="123">
        <v>0.00199526547184735</v>
      </c>
      <c r="E150" s="123">
        <v>2.571999816397063</v>
      </c>
      <c r="F150" s="86" t="s">
        <v>1526</v>
      </c>
      <c r="G150" s="86" t="b">
        <v>0</v>
      </c>
      <c r="H150" s="86" t="b">
        <v>0</v>
      </c>
      <c r="I150" s="86" t="b">
        <v>0</v>
      </c>
      <c r="J150" s="86" t="b">
        <v>0</v>
      </c>
      <c r="K150" s="86" t="b">
        <v>0</v>
      </c>
      <c r="L150" s="86" t="b">
        <v>0</v>
      </c>
    </row>
    <row r="151" spans="1:12" ht="15">
      <c r="A151" s="86" t="s">
        <v>1486</v>
      </c>
      <c r="B151" s="86" t="s">
        <v>1487</v>
      </c>
      <c r="C151" s="86">
        <v>2</v>
      </c>
      <c r="D151" s="123">
        <v>0.00199526547184735</v>
      </c>
      <c r="E151" s="123">
        <v>2.873029812061044</v>
      </c>
      <c r="F151" s="86" t="s">
        <v>1526</v>
      </c>
      <c r="G151" s="86" t="b">
        <v>0</v>
      </c>
      <c r="H151" s="86" t="b">
        <v>0</v>
      </c>
      <c r="I151" s="86" t="b">
        <v>0</v>
      </c>
      <c r="J151" s="86" t="b">
        <v>0</v>
      </c>
      <c r="K151" s="86" t="b">
        <v>0</v>
      </c>
      <c r="L151" s="86" t="b">
        <v>0</v>
      </c>
    </row>
    <row r="152" spans="1:12" ht="15">
      <c r="A152" s="86" t="s">
        <v>1487</v>
      </c>
      <c r="B152" s="86" t="s">
        <v>1488</v>
      </c>
      <c r="C152" s="86">
        <v>2</v>
      </c>
      <c r="D152" s="123">
        <v>0.00199526547184735</v>
      </c>
      <c r="E152" s="123">
        <v>2.873029812061044</v>
      </c>
      <c r="F152" s="86" t="s">
        <v>1526</v>
      </c>
      <c r="G152" s="86" t="b">
        <v>0</v>
      </c>
      <c r="H152" s="86" t="b">
        <v>0</v>
      </c>
      <c r="I152" s="86" t="b">
        <v>0</v>
      </c>
      <c r="J152" s="86" t="b">
        <v>0</v>
      </c>
      <c r="K152" s="86" t="b">
        <v>0</v>
      </c>
      <c r="L152" s="86" t="b">
        <v>0</v>
      </c>
    </row>
    <row r="153" spans="1:12" ht="15">
      <c r="A153" s="86" t="s">
        <v>1488</v>
      </c>
      <c r="B153" s="86" t="s">
        <v>1423</v>
      </c>
      <c r="C153" s="86">
        <v>2</v>
      </c>
      <c r="D153" s="123">
        <v>0.00199526547184735</v>
      </c>
      <c r="E153" s="123">
        <v>1.6425808906827704</v>
      </c>
      <c r="F153" s="86" t="s">
        <v>1526</v>
      </c>
      <c r="G153" s="86" t="b">
        <v>0</v>
      </c>
      <c r="H153" s="86" t="b">
        <v>0</v>
      </c>
      <c r="I153" s="86" t="b">
        <v>0</v>
      </c>
      <c r="J153" s="86" t="b">
        <v>0</v>
      </c>
      <c r="K153" s="86" t="b">
        <v>0</v>
      </c>
      <c r="L153" s="86" t="b">
        <v>0</v>
      </c>
    </row>
    <row r="154" spans="1:12" ht="15">
      <c r="A154" s="86" t="s">
        <v>1423</v>
      </c>
      <c r="B154" s="86" t="s">
        <v>1489</v>
      </c>
      <c r="C154" s="86">
        <v>2</v>
      </c>
      <c r="D154" s="123">
        <v>0.00199526547184735</v>
      </c>
      <c r="E154" s="123">
        <v>1.6425808906827704</v>
      </c>
      <c r="F154" s="86" t="s">
        <v>1526</v>
      </c>
      <c r="G154" s="86" t="b">
        <v>0</v>
      </c>
      <c r="H154" s="86" t="b">
        <v>0</v>
      </c>
      <c r="I154" s="86" t="b">
        <v>0</v>
      </c>
      <c r="J154" s="86" t="b">
        <v>0</v>
      </c>
      <c r="K154" s="86" t="b">
        <v>0</v>
      </c>
      <c r="L154" s="86" t="b">
        <v>0</v>
      </c>
    </row>
    <row r="155" spans="1:12" ht="15">
      <c r="A155" s="86" t="s">
        <v>1489</v>
      </c>
      <c r="B155" s="86" t="s">
        <v>1490</v>
      </c>
      <c r="C155" s="86">
        <v>2</v>
      </c>
      <c r="D155" s="123">
        <v>0.00199526547184735</v>
      </c>
      <c r="E155" s="123">
        <v>2.873029812061044</v>
      </c>
      <c r="F155" s="86" t="s">
        <v>1526</v>
      </c>
      <c r="G155" s="86" t="b">
        <v>0</v>
      </c>
      <c r="H155" s="86" t="b">
        <v>0</v>
      </c>
      <c r="I155" s="86" t="b">
        <v>0</v>
      </c>
      <c r="J155" s="86" t="b">
        <v>0</v>
      </c>
      <c r="K155" s="86" t="b">
        <v>0</v>
      </c>
      <c r="L155" s="86" t="b">
        <v>0</v>
      </c>
    </row>
    <row r="156" spans="1:12" ht="15">
      <c r="A156" s="86" t="s">
        <v>1490</v>
      </c>
      <c r="B156" s="86" t="s">
        <v>1491</v>
      </c>
      <c r="C156" s="86">
        <v>2</v>
      </c>
      <c r="D156" s="123">
        <v>0.00199526547184735</v>
      </c>
      <c r="E156" s="123">
        <v>2.873029812061044</v>
      </c>
      <c r="F156" s="86" t="s">
        <v>1526</v>
      </c>
      <c r="G156" s="86" t="b">
        <v>0</v>
      </c>
      <c r="H156" s="86" t="b">
        <v>0</v>
      </c>
      <c r="I156" s="86" t="b">
        <v>0</v>
      </c>
      <c r="J156" s="86" t="b">
        <v>0</v>
      </c>
      <c r="K156" s="86" t="b">
        <v>0</v>
      </c>
      <c r="L156" s="86" t="b">
        <v>0</v>
      </c>
    </row>
    <row r="157" spans="1:12" ht="15">
      <c r="A157" s="86" t="s">
        <v>1491</v>
      </c>
      <c r="B157" s="86" t="s">
        <v>1446</v>
      </c>
      <c r="C157" s="86">
        <v>2</v>
      </c>
      <c r="D157" s="123">
        <v>0.00199526547184735</v>
      </c>
      <c r="E157" s="123">
        <v>2.4750898033890065</v>
      </c>
      <c r="F157" s="86" t="s">
        <v>1526</v>
      </c>
      <c r="G157" s="86" t="b">
        <v>0</v>
      </c>
      <c r="H157" s="86" t="b">
        <v>0</v>
      </c>
      <c r="I157" s="86" t="b">
        <v>0</v>
      </c>
      <c r="J157" s="86" t="b">
        <v>0</v>
      </c>
      <c r="K157" s="86" t="b">
        <v>0</v>
      </c>
      <c r="L157" s="86" t="b">
        <v>0</v>
      </c>
    </row>
    <row r="158" spans="1:12" ht="15">
      <c r="A158" s="86" t="s">
        <v>1237</v>
      </c>
      <c r="B158" s="86" t="s">
        <v>1492</v>
      </c>
      <c r="C158" s="86">
        <v>2</v>
      </c>
      <c r="D158" s="123">
        <v>0.00199526547184735</v>
      </c>
      <c r="E158" s="123">
        <v>2.1326671225668004</v>
      </c>
      <c r="F158" s="86" t="s">
        <v>1526</v>
      </c>
      <c r="G158" s="86" t="b">
        <v>0</v>
      </c>
      <c r="H158" s="86" t="b">
        <v>0</v>
      </c>
      <c r="I158" s="86" t="b">
        <v>0</v>
      </c>
      <c r="J158" s="86" t="b">
        <v>0</v>
      </c>
      <c r="K158" s="86" t="b">
        <v>0</v>
      </c>
      <c r="L158" s="86" t="b">
        <v>0</v>
      </c>
    </row>
    <row r="159" spans="1:12" ht="15">
      <c r="A159" s="86" t="s">
        <v>1492</v>
      </c>
      <c r="B159" s="86" t="s">
        <v>1450</v>
      </c>
      <c r="C159" s="86">
        <v>2</v>
      </c>
      <c r="D159" s="123">
        <v>0.00199526547184735</v>
      </c>
      <c r="E159" s="123">
        <v>2.571999816397063</v>
      </c>
      <c r="F159" s="86" t="s">
        <v>1526</v>
      </c>
      <c r="G159" s="86" t="b">
        <v>0</v>
      </c>
      <c r="H159" s="86" t="b">
        <v>0</v>
      </c>
      <c r="I159" s="86" t="b">
        <v>0</v>
      </c>
      <c r="J159" s="86" t="b">
        <v>0</v>
      </c>
      <c r="K159" s="86" t="b">
        <v>0</v>
      </c>
      <c r="L159" s="86" t="b">
        <v>0</v>
      </c>
    </row>
    <row r="160" spans="1:12" ht="15">
      <c r="A160" s="86" t="s">
        <v>1450</v>
      </c>
      <c r="B160" s="86" t="s">
        <v>1493</v>
      </c>
      <c r="C160" s="86">
        <v>2</v>
      </c>
      <c r="D160" s="123">
        <v>0.00199526547184735</v>
      </c>
      <c r="E160" s="123">
        <v>2.571999816397063</v>
      </c>
      <c r="F160" s="86" t="s">
        <v>1526</v>
      </c>
      <c r="G160" s="86" t="b">
        <v>0</v>
      </c>
      <c r="H160" s="86" t="b">
        <v>0</v>
      </c>
      <c r="I160" s="86" t="b">
        <v>0</v>
      </c>
      <c r="J160" s="86" t="b">
        <v>0</v>
      </c>
      <c r="K160" s="86" t="b">
        <v>0</v>
      </c>
      <c r="L160" s="86" t="b">
        <v>0</v>
      </c>
    </row>
    <row r="161" spans="1:12" ht="15">
      <c r="A161" s="86" t="s">
        <v>1493</v>
      </c>
      <c r="B161" s="86" t="s">
        <v>1494</v>
      </c>
      <c r="C161" s="86">
        <v>2</v>
      </c>
      <c r="D161" s="123">
        <v>0.00199526547184735</v>
      </c>
      <c r="E161" s="123">
        <v>2.873029812061044</v>
      </c>
      <c r="F161" s="86" t="s">
        <v>1526</v>
      </c>
      <c r="G161" s="86" t="b">
        <v>0</v>
      </c>
      <c r="H161" s="86" t="b">
        <v>0</v>
      </c>
      <c r="I161" s="86" t="b">
        <v>0</v>
      </c>
      <c r="J161" s="86" t="b">
        <v>0</v>
      </c>
      <c r="K161" s="86" t="b">
        <v>0</v>
      </c>
      <c r="L161" s="86" t="b">
        <v>0</v>
      </c>
    </row>
    <row r="162" spans="1:12" ht="15">
      <c r="A162" s="86" t="s">
        <v>1494</v>
      </c>
      <c r="B162" s="86" t="s">
        <v>363</v>
      </c>
      <c r="C162" s="86">
        <v>2</v>
      </c>
      <c r="D162" s="123">
        <v>0.00199526547184735</v>
      </c>
      <c r="E162" s="123">
        <v>1.3545158721831567</v>
      </c>
      <c r="F162" s="86" t="s">
        <v>1526</v>
      </c>
      <c r="G162" s="86" t="b">
        <v>0</v>
      </c>
      <c r="H162" s="86" t="b">
        <v>0</v>
      </c>
      <c r="I162" s="86" t="b">
        <v>0</v>
      </c>
      <c r="J162" s="86" t="b">
        <v>0</v>
      </c>
      <c r="K162" s="86" t="b">
        <v>0</v>
      </c>
      <c r="L162" s="86" t="b">
        <v>0</v>
      </c>
    </row>
    <row r="163" spans="1:12" ht="15">
      <c r="A163" s="86" t="s">
        <v>1225</v>
      </c>
      <c r="B163" s="86" t="s">
        <v>1424</v>
      </c>
      <c r="C163" s="86">
        <v>2</v>
      </c>
      <c r="D163" s="123">
        <v>0.00199526547184735</v>
      </c>
      <c r="E163" s="123">
        <v>0.27533462613553195</v>
      </c>
      <c r="F163" s="86" t="s">
        <v>1526</v>
      </c>
      <c r="G163" s="86" t="b">
        <v>0</v>
      </c>
      <c r="H163" s="86" t="b">
        <v>1</v>
      </c>
      <c r="I163" s="86" t="b">
        <v>0</v>
      </c>
      <c r="J163" s="86" t="b">
        <v>0</v>
      </c>
      <c r="K163" s="86" t="b">
        <v>0</v>
      </c>
      <c r="L163" s="86" t="b">
        <v>0</v>
      </c>
    </row>
    <row r="164" spans="1:12" ht="15">
      <c r="A164" s="86" t="s">
        <v>1496</v>
      </c>
      <c r="B164" s="86" t="s">
        <v>1244</v>
      </c>
      <c r="C164" s="86">
        <v>2</v>
      </c>
      <c r="D164" s="123">
        <v>0.00199526547184735</v>
      </c>
      <c r="E164" s="123">
        <v>2.571999816397063</v>
      </c>
      <c r="F164" s="86" t="s">
        <v>1526</v>
      </c>
      <c r="G164" s="86" t="b">
        <v>0</v>
      </c>
      <c r="H164" s="86" t="b">
        <v>0</v>
      </c>
      <c r="I164" s="86" t="b">
        <v>0</v>
      </c>
      <c r="J164" s="86" t="b">
        <v>0</v>
      </c>
      <c r="K164" s="86" t="b">
        <v>0</v>
      </c>
      <c r="L164" s="86" t="b">
        <v>0</v>
      </c>
    </row>
    <row r="165" spans="1:12" ht="15">
      <c r="A165" s="86" t="s">
        <v>1244</v>
      </c>
      <c r="B165" s="86" t="s">
        <v>1438</v>
      </c>
      <c r="C165" s="86">
        <v>2</v>
      </c>
      <c r="D165" s="123">
        <v>0.00199526547184735</v>
      </c>
      <c r="E165" s="123">
        <v>1.831637126902819</v>
      </c>
      <c r="F165" s="86" t="s">
        <v>1526</v>
      </c>
      <c r="G165" s="86" t="b">
        <v>0</v>
      </c>
      <c r="H165" s="86" t="b">
        <v>0</v>
      </c>
      <c r="I165" s="86" t="b">
        <v>0</v>
      </c>
      <c r="J165" s="86" t="b">
        <v>0</v>
      </c>
      <c r="K165" s="86" t="b">
        <v>0</v>
      </c>
      <c r="L165" s="86" t="b">
        <v>0</v>
      </c>
    </row>
    <row r="166" spans="1:12" ht="15">
      <c r="A166" s="86" t="s">
        <v>1444</v>
      </c>
      <c r="B166" s="86" t="s">
        <v>363</v>
      </c>
      <c r="C166" s="86">
        <v>2</v>
      </c>
      <c r="D166" s="123">
        <v>0.00199526547184735</v>
      </c>
      <c r="E166" s="123">
        <v>0.8773946174634943</v>
      </c>
      <c r="F166" s="86" t="s">
        <v>1526</v>
      </c>
      <c r="G166" s="86" t="b">
        <v>0</v>
      </c>
      <c r="H166" s="86" t="b">
        <v>0</v>
      </c>
      <c r="I166" s="86" t="b">
        <v>0</v>
      </c>
      <c r="J166" s="86" t="b">
        <v>0</v>
      </c>
      <c r="K166" s="86" t="b">
        <v>0</v>
      </c>
      <c r="L166" s="86" t="b">
        <v>0</v>
      </c>
    </row>
    <row r="167" spans="1:12" ht="15">
      <c r="A167" s="86" t="s">
        <v>363</v>
      </c>
      <c r="B167" s="86" t="s">
        <v>1182</v>
      </c>
      <c r="C167" s="86">
        <v>2</v>
      </c>
      <c r="D167" s="123">
        <v>0.00199526547184735</v>
      </c>
      <c r="E167" s="123">
        <v>2.0279317720467875</v>
      </c>
      <c r="F167" s="86" t="s">
        <v>1526</v>
      </c>
      <c r="G167" s="86" t="b">
        <v>0</v>
      </c>
      <c r="H167" s="86" t="b">
        <v>0</v>
      </c>
      <c r="I167" s="86" t="b">
        <v>0</v>
      </c>
      <c r="J167" s="86" t="b">
        <v>0</v>
      </c>
      <c r="K167" s="86" t="b">
        <v>0</v>
      </c>
      <c r="L167" s="86" t="b">
        <v>0</v>
      </c>
    </row>
    <row r="168" spans="1:12" ht="15">
      <c r="A168" s="86" t="s">
        <v>1497</v>
      </c>
      <c r="B168" s="86" t="s">
        <v>1498</v>
      </c>
      <c r="C168" s="86">
        <v>2</v>
      </c>
      <c r="D168" s="123">
        <v>0.00199526547184735</v>
      </c>
      <c r="E168" s="123">
        <v>2.873029812061044</v>
      </c>
      <c r="F168" s="86" t="s">
        <v>1526</v>
      </c>
      <c r="G168" s="86" t="b">
        <v>0</v>
      </c>
      <c r="H168" s="86" t="b">
        <v>0</v>
      </c>
      <c r="I168" s="86" t="b">
        <v>0</v>
      </c>
      <c r="J168" s="86" t="b">
        <v>0</v>
      </c>
      <c r="K168" s="86" t="b">
        <v>0</v>
      </c>
      <c r="L168" s="86" t="b">
        <v>0</v>
      </c>
    </row>
    <row r="169" spans="1:12" ht="15">
      <c r="A169" s="86" t="s">
        <v>1498</v>
      </c>
      <c r="B169" s="86" t="s">
        <v>1183</v>
      </c>
      <c r="C169" s="86">
        <v>2</v>
      </c>
      <c r="D169" s="123">
        <v>0.00199526547184735</v>
      </c>
      <c r="E169" s="123">
        <v>2.873029812061044</v>
      </c>
      <c r="F169" s="86" t="s">
        <v>1526</v>
      </c>
      <c r="G169" s="86" t="b">
        <v>0</v>
      </c>
      <c r="H169" s="86" t="b">
        <v>0</v>
      </c>
      <c r="I169" s="86" t="b">
        <v>0</v>
      </c>
      <c r="J169" s="86" t="b">
        <v>0</v>
      </c>
      <c r="K169" s="86" t="b">
        <v>0</v>
      </c>
      <c r="L169" s="86" t="b">
        <v>0</v>
      </c>
    </row>
    <row r="170" spans="1:12" ht="15">
      <c r="A170" s="86" t="s">
        <v>1183</v>
      </c>
      <c r="B170" s="86" t="s">
        <v>1499</v>
      </c>
      <c r="C170" s="86">
        <v>2</v>
      </c>
      <c r="D170" s="123">
        <v>0.00199526547184735</v>
      </c>
      <c r="E170" s="123">
        <v>2.873029812061044</v>
      </c>
      <c r="F170" s="86" t="s">
        <v>1526</v>
      </c>
      <c r="G170" s="86" t="b">
        <v>0</v>
      </c>
      <c r="H170" s="86" t="b">
        <v>0</v>
      </c>
      <c r="I170" s="86" t="b">
        <v>0</v>
      </c>
      <c r="J170" s="86" t="b">
        <v>0</v>
      </c>
      <c r="K170" s="86" t="b">
        <v>0</v>
      </c>
      <c r="L170" s="86" t="b">
        <v>0</v>
      </c>
    </row>
    <row r="171" spans="1:12" ht="15">
      <c r="A171" s="86" t="s">
        <v>1499</v>
      </c>
      <c r="B171" s="86" t="s">
        <v>1500</v>
      </c>
      <c r="C171" s="86">
        <v>2</v>
      </c>
      <c r="D171" s="123">
        <v>0.00199526547184735</v>
      </c>
      <c r="E171" s="123">
        <v>2.873029812061044</v>
      </c>
      <c r="F171" s="86" t="s">
        <v>1526</v>
      </c>
      <c r="G171" s="86" t="b">
        <v>0</v>
      </c>
      <c r="H171" s="86" t="b">
        <v>0</v>
      </c>
      <c r="I171" s="86" t="b">
        <v>0</v>
      </c>
      <c r="J171" s="86" t="b">
        <v>0</v>
      </c>
      <c r="K171" s="86" t="b">
        <v>0</v>
      </c>
      <c r="L171" s="86" t="b">
        <v>0</v>
      </c>
    </row>
    <row r="172" spans="1:12" ht="15">
      <c r="A172" s="86" t="s">
        <v>1500</v>
      </c>
      <c r="B172" s="86" t="s">
        <v>1184</v>
      </c>
      <c r="C172" s="86">
        <v>2</v>
      </c>
      <c r="D172" s="123">
        <v>0.00199526547184735</v>
      </c>
      <c r="E172" s="123">
        <v>2.873029812061044</v>
      </c>
      <c r="F172" s="86" t="s">
        <v>1526</v>
      </c>
      <c r="G172" s="86" t="b">
        <v>0</v>
      </c>
      <c r="H172" s="86" t="b">
        <v>0</v>
      </c>
      <c r="I172" s="86" t="b">
        <v>0</v>
      </c>
      <c r="J172" s="86" t="b">
        <v>0</v>
      </c>
      <c r="K172" s="86" t="b">
        <v>0</v>
      </c>
      <c r="L172" s="86" t="b">
        <v>0</v>
      </c>
    </row>
    <row r="173" spans="1:12" ht="15">
      <c r="A173" s="86" t="s">
        <v>1184</v>
      </c>
      <c r="B173" s="86" t="s">
        <v>1501</v>
      </c>
      <c r="C173" s="86">
        <v>2</v>
      </c>
      <c r="D173" s="123">
        <v>0.00199526547184735</v>
      </c>
      <c r="E173" s="123">
        <v>2.873029812061044</v>
      </c>
      <c r="F173" s="86" t="s">
        <v>1526</v>
      </c>
      <c r="G173" s="86" t="b">
        <v>0</v>
      </c>
      <c r="H173" s="86" t="b">
        <v>0</v>
      </c>
      <c r="I173" s="86" t="b">
        <v>0</v>
      </c>
      <c r="J173" s="86" t="b">
        <v>0</v>
      </c>
      <c r="K173" s="86" t="b">
        <v>0</v>
      </c>
      <c r="L173" s="86" t="b">
        <v>0</v>
      </c>
    </row>
    <row r="174" spans="1:12" ht="15">
      <c r="A174" s="86" t="s">
        <v>1501</v>
      </c>
      <c r="B174" s="86" t="s">
        <v>1502</v>
      </c>
      <c r="C174" s="86">
        <v>2</v>
      </c>
      <c r="D174" s="123">
        <v>0.00199526547184735</v>
      </c>
      <c r="E174" s="123">
        <v>2.873029812061044</v>
      </c>
      <c r="F174" s="86" t="s">
        <v>1526</v>
      </c>
      <c r="G174" s="86" t="b">
        <v>0</v>
      </c>
      <c r="H174" s="86" t="b">
        <v>0</v>
      </c>
      <c r="I174" s="86" t="b">
        <v>0</v>
      </c>
      <c r="J174" s="86" t="b">
        <v>0</v>
      </c>
      <c r="K174" s="86" t="b">
        <v>0</v>
      </c>
      <c r="L174" s="86" t="b">
        <v>0</v>
      </c>
    </row>
    <row r="175" spans="1:12" ht="15">
      <c r="A175" s="86" t="s">
        <v>1502</v>
      </c>
      <c r="B175" s="86" t="s">
        <v>1503</v>
      </c>
      <c r="C175" s="86">
        <v>2</v>
      </c>
      <c r="D175" s="123">
        <v>0.00199526547184735</v>
      </c>
      <c r="E175" s="123">
        <v>2.873029812061044</v>
      </c>
      <c r="F175" s="86" t="s">
        <v>1526</v>
      </c>
      <c r="G175" s="86" t="b">
        <v>0</v>
      </c>
      <c r="H175" s="86" t="b">
        <v>0</v>
      </c>
      <c r="I175" s="86" t="b">
        <v>0</v>
      </c>
      <c r="J175" s="86" t="b">
        <v>0</v>
      </c>
      <c r="K175" s="86" t="b">
        <v>0</v>
      </c>
      <c r="L175" s="86" t="b">
        <v>0</v>
      </c>
    </row>
    <row r="176" spans="1:12" ht="15">
      <c r="A176" s="86" t="s">
        <v>1503</v>
      </c>
      <c r="B176" s="86" t="s">
        <v>1504</v>
      </c>
      <c r="C176" s="86">
        <v>2</v>
      </c>
      <c r="D176" s="123">
        <v>0.00199526547184735</v>
      </c>
      <c r="E176" s="123">
        <v>2.873029812061044</v>
      </c>
      <c r="F176" s="86" t="s">
        <v>1526</v>
      </c>
      <c r="G176" s="86" t="b">
        <v>0</v>
      </c>
      <c r="H176" s="86" t="b">
        <v>0</v>
      </c>
      <c r="I176" s="86" t="b">
        <v>0</v>
      </c>
      <c r="J176" s="86" t="b">
        <v>0</v>
      </c>
      <c r="K176" s="86" t="b">
        <v>0</v>
      </c>
      <c r="L176" s="86" t="b">
        <v>0</v>
      </c>
    </row>
    <row r="177" spans="1:12" ht="15">
      <c r="A177" s="86" t="s">
        <v>1504</v>
      </c>
      <c r="B177" s="86" t="s">
        <v>1505</v>
      </c>
      <c r="C177" s="86">
        <v>2</v>
      </c>
      <c r="D177" s="123">
        <v>0.00199526547184735</v>
      </c>
      <c r="E177" s="123">
        <v>2.873029812061044</v>
      </c>
      <c r="F177" s="86" t="s">
        <v>1526</v>
      </c>
      <c r="G177" s="86" t="b">
        <v>0</v>
      </c>
      <c r="H177" s="86" t="b">
        <v>0</v>
      </c>
      <c r="I177" s="86" t="b">
        <v>0</v>
      </c>
      <c r="J177" s="86" t="b">
        <v>0</v>
      </c>
      <c r="K177" s="86" t="b">
        <v>0</v>
      </c>
      <c r="L177" s="86" t="b">
        <v>0</v>
      </c>
    </row>
    <row r="178" spans="1:12" ht="15">
      <c r="A178" s="86" t="s">
        <v>1505</v>
      </c>
      <c r="B178" s="86" t="s">
        <v>1506</v>
      </c>
      <c r="C178" s="86">
        <v>2</v>
      </c>
      <c r="D178" s="123">
        <v>0.00199526547184735</v>
      </c>
      <c r="E178" s="123">
        <v>2.873029812061044</v>
      </c>
      <c r="F178" s="86" t="s">
        <v>1526</v>
      </c>
      <c r="G178" s="86" t="b">
        <v>0</v>
      </c>
      <c r="H178" s="86" t="b">
        <v>0</v>
      </c>
      <c r="I178" s="86" t="b">
        <v>0</v>
      </c>
      <c r="J178" s="86" t="b">
        <v>0</v>
      </c>
      <c r="K178" s="86" t="b">
        <v>0</v>
      </c>
      <c r="L178" s="86" t="b">
        <v>0</v>
      </c>
    </row>
    <row r="179" spans="1:12" ht="15">
      <c r="A179" s="86" t="s">
        <v>1506</v>
      </c>
      <c r="B179" s="86" t="s">
        <v>1507</v>
      </c>
      <c r="C179" s="86">
        <v>2</v>
      </c>
      <c r="D179" s="123">
        <v>0.00199526547184735</v>
      </c>
      <c r="E179" s="123">
        <v>2.873029812061044</v>
      </c>
      <c r="F179" s="86" t="s">
        <v>1526</v>
      </c>
      <c r="G179" s="86" t="b">
        <v>0</v>
      </c>
      <c r="H179" s="86" t="b">
        <v>0</v>
      </c>
      <c r="I179" s="86" t="b">
        <v>0</v>
      </c>
      <c r="J179" s="86" t="b">
        <v>0</v>
      </c>
      <c r="K179" s="86" t="b">
        <v>0</v>
      </c>
      <c r="L179" s="86" t="b">
        <v>0</v>
      </c>
    </row>
    <row r="180" spans="1:12" ht="15">
      <c r="A180" s="86" t="s">
        <v>1507</v>
      </c>
      <c r="B180" s="86" t="s">
        <v>1508</v>
      </c>
      <c r="C180" s="86">
        <v>2</v>
      </c>
      <c r="D180" s="123">
        <v>0.00199526547184735</v>
      </c>
      <c r="E180" s="123">
        <v>2.873029812061044</v>
      </c>
      <c r="F180" s="86" t="s">
        <v>1526</v>
      </c>
      <c r="G180" s="86" t="b">
        <v>0</v>
      </c>
      <c r="H180" s="86" t="b">
        <v>0</v>
      </c>
      <c r="I180" s="86" t="b">
        <v>0</v>
      </c>
      <c r="J180" s="86" t="b">
        <v>0</v>
      </c>
      <c r="K180" s="86" t="b">
        <v>0</v>
      </c>
      <c r="L180" s="86" t="b">
        <v>0</v>
      </c>
    </row>
    <row r="181" spans="1:12" ht="15">
      <c r="A181" s="86" t="s">
        <v>1508</v>
      </c>
      <c r="B181" s="86" t="s">
        <v>1509</v>
      </c>
      <c r="C181" s="86">
        <v>2</v>
      </c>
      <c r="D181" s="123">
        <v>0.00199526547184735</v>
      </c>
      <c r="E181" s="123">
        <v>2.873029812061044</v>
      </c>
      <c r="F181" s="86" t="s">
        <v>1526</v>
      </c>
      <c r="G181" s="86" t="b">
        <v>0</v>
      </c>
      <c r="H181" s="86" t="b">
        <v>0</v>
      </c>
      <c r="I181" s="86" t="b">
        <v>0</v>
      </c>
      <c r="J181" s="86" t="b">
        <v>0</v>
      </c>
      <c r="K181" s="86" t="b">
        <v>0</v>
      </c>
      <c r="L181" s="86" t="b">
        <v>0</v>
      </c>
    </row>
    <row r="182" spans="1:12" ht="15">
      <c r="A182" s="86" t="s">
        <v>1509</v>
      </c>
      <c r="B182" s="86" t="s">
        <v>1449</v>
      </c>
      <c r="C182" s="86">
        <v>2</v>
      </c>
      <c r="D182" s="123">
        <v>0.00199526547184735</v>
      </c>
      <c r="E182" s="123">
        <v>2.571999816397063</v>
      </c>
      <c r="F182" s="86" t="s">
        <v>1526</v>
      </c>
      <c r="G182" s="86" t="b">
        <v>0</v>
      </c>
      <c r="H182" s="86" t="b">
        <v>0</v>
      </c>
      <c r="I182" s="86" t="b">
        <v>0</v>
      </c>
      <c r="J182" s="86" t="b">
        <v>0</v>
      </c>
      <c r="K182" s="86" t="b">
        <v>0</v>
      </c>
      <c r="L182" s="86" t="b">
        <v>0</v>
      </c>
    </row>
    <row r="183" spans="1:12" ht="15">
      <c r="A183" s="86" t="s">
        <v>1449</v>
      </c>
      <c r="B183" s="86" t="s">
        <v>316</v>
      </c>
      <c r="C183" s="86">
        <v>2</v>
      </c>
      <c r="D183" s="123">
        <v>0.00199526547184735</v>
      </c>
      <c r="E183" s="123">
        <v>1.6425808906827704</v>
      </c>
      <c r="F183" s="86" t="s">
        <v>1526</v>
      </c>
      <c r="G183" s="86" t="b">
        <v>0</v>
      </c>
      <c r="H183" s="86" t="b">
        <v>0</v>
      </c>
      <c r="I183" s="86" t="b">
        <v>0</v>
      </c>
      <c r="J183" s="86" t="b">
        <v>0</v>
      </c>
      <c r="K183" s="86" t="b">
        <v>0</v>
      </c>
      <c r="L183" s="86" t="b">
        <v>0</v>
      </c>
    </row>
    <row r="184" spans="1:12" ht="15">
      <c r="A184" s="86" t="s">
        <v>316</v>
      </c>
      <c r="B184" s="86" t="s">
        <v>1510</v>
      </c>
      <c r="C184" s="86">
        <v>2</v>
      </c>
      <c r="D184" s="123">
        <v>0.00199526547184735</v>
      </c>
      <c r="E184" s="123">
        <v>1.7938485660134194</v>
      </c>
      <c r="F184" s="86" t="s">
        <v>1526</v>
      </c>
      <c r="G184" s="86" t="b">
        <v>0</v>
      </c>
      <c r="H184" s="86" t="b">
        <v>0</v>
      </c>
      <c r="I184" s="86" t="b">
        <v>0</v>
      </c>
      <c r="J184" s="86" t="b">
        <v>0</v>
      </c>
      <c r="K184" s="86" t="b">
        <v>0</v>
      </c>
      <c r="L184" s="86" t="b">
        <v>0</v>
      </c>
    </row>
    <row r="185" spans="1:12" ht="15">
      <c r="A185" s="86" t="s">
        <v>1510</v>
      </c>
      <c r="B185" s="86" t="s">
        <v>1511</v>
      </c>
      <c r="C185" s="86">
        <v>2</v>
      </c>
      <c r="D185" s="123">
        <v>0.00199526547184735</v>
      </c>
      <c r="E185" s="123">
        <v>2.873029812061044</v>
      </c>
      <c r="F185" s="86" t="s">
        <v>1526</v>
      </c>
      <c r="G185" s="86" t="b">
        <v>0</v>
      </c>
      <c r="H185" s="86" t="b">
        <v>0</v>
      </c>
      <c r="I185" s="86" t="b">
        <v>0</v>
      </c>
      <c r="J185" s="86" t="b">
        <v>0</v>
      </c>
      <c r="K185" s="86" t="b">
        <v>0</v>
      </c>
      <c r="L185" s="86" t="b">
        <v>0</v>
      </c>
    </row>
    <row r="186" spans="1:12" ht="15">
      <c r="A186" s="86" t="s">
        <v>1511</v>
      </c>
      <c r="B186" s="86" t="s">
        <v>1512</v>
      </c>
      <c r="C186" s="86">
        <v>2</v>
      </c>
      <c r="D186" s="123">
        <v>0.00199526547184735</v>
      </c>
      <c r="E186" s="123">
        <v>2.873029812061044</v>
      </c>
      <c r="F186" s="86" t="s">
        <v>1526</v>
      </c>
      <c r="G186" s="86" t="b">
        <v>0</v>
      </c>
      <c r="H186" s="86" t="b">
        <v>0</v>
      </c>
      <c r="I186" s="86" t="b">
        <v>0</v>
      </c>
      <c r="J186" s="86" t="b">
        <v>0</v>
      </c>
      <c r="K186" s="86" t="b">
        <v>0</v>
      </c>
      <c r="L186" s="86" t="b">
        <v>0</v>
      </c>
    </row>
    <row r="187" spans="1:12" ht="15">
      <c r="A187" s="86" t="s">
        <v>1512</v>
      </c>
      <c r="B187" s="86" t="s">
        <v>1513</v>
      </c>
      <c r="C187" s="86">
        <v>2</v>
      </c>
      <c r="D187" s="123">
        <v>0.00199526547184735</v>
      </c>
      <c r="E187" s="123">
        <v>2.873029812061044</v>
      </c>
      <c r="F187" s="86" t="s">
        <v>1526</v>
      </c>
      <c r="G187" s="86" t="b">
        <v>0</v>
      </c>
      <c r="H187" s="86" t="b">
        <v>0</v>
      </c>
      <c r="I187" s="86" t="b">
        <v>0</v>
      </c>
      <c r="J187" s="86" t="b">
        <v>0</v>
      </c>
      <c r="K187" s="86" t="b">
        <v>0</v>
      </c>
      <c r="L187" s="86" t="b">
        <v>0</v>
      </c>
    </row>
    <row r="188" spans="1:12" ht="15">
      <c r="A188" s="86" t="s">
        <v>1513</v>
      </c>
      <c r="B188" s="86" t="s">
        <v>363</v>
      </c>
      <c r="C188" s="86">
        <v>2</v>
      </c>
      <c r="D188" s="123">
        <v>0.00199526547184735</v>
      </c>
      <c r="E188" s="123">
        <v>1.3545158721831567</v>
      </c>
      <c r="F188" s="86" t="s">
        <v>1526</v>
      </c>
      <c r="G188" s="86" t="b">
        <v>0</v>
      </c>
      <c r="H188" s="86" t="b">
        <v>0</v>
      </c>
      <c r="I188" s="86" t="b">
        <v>0</v>
      </c>
      <c r="J188" s="86" t="b">
        <v>0</v>
      </c>
      <c r="K188" s="86" t="b">
        <v>0</v>
      </c>
      <c r="L188" s="86" t="b">
        <v>0</v>
      </c>
    </row>
    <row r="189" spans="1:12" ht="15">
      <c r="A189" s="86" t="s">
        <v>1241</v>
      </c>
      <c r="B189" s="86" t="s">
        <v>1242</v>
      </c>
      <c r="C189" s="86">
        <v>2</v>
      </c>
      <c r="D189" s="123">
        <v>0.00199526547184735</v>
      </c>
      <c r="E189" s="123">
        <v>2.873029812061044</v>
      </c>
      <c r="F189" s="86" t="s">
        <v>1526</v>
      </c>
      <c r="G189" s="86" t="b">
        <v>0</v>
      </c>
      <c r="H189" s="86" t="b">
        <v>0</v>
      </c>
      <c r="I189" s="86" t="b">
        <v>0</v>
      </c>
      <c r="J189" s="86" t="b">
        <v>0</v>
      </c>
      <c r="K189" s="86" t="b">
        <v>0</v>
      </c>
      <c r="L189" s="86" t="b">
        <v>0</v>
      </c>
    </row>
    <row r="190" spans="1:12" ht="15">
      <c r="A190" s="86" t="s">
        <v>1242</v>
      </c>
      <c r="B190" s="86" t="s">
        <v>1243</v>
      </c>
      <c r="C190" s="86">
        <v>2</v>
      </c>
      <c r="D190" s="123">
        <v>0.00199526547184735</v>
      </c>
      <c r="E190" s="123">
        <v>2.873029812061044</v>
      </c>
      <c r="F190" s="86" t="s">
        <v>1526</v>
      </c>
      <c r="G190" s="86" t="b">
        <v>0</v>
      </c>
      <c r="H190" s="86" t="b">
        <v>0</v>
      </c>
      <c r="I190" s="86" t="b">
        <v>0</v>
      </c>
      <c r="J190" s="86" t="b">
        <v>0</v>
      </c>
      <c r="K190" s="86" t="b">
        <v>0</v>
      </c>
      <c r="L190" s="86" t="b">
        <v>0</v>
      </c>
    </row>
    <row r="191" spans="1:12" ht="15">
      <c r="A191" s="86" t="s">
        <v>1243</v>
      </c>
      <c r="B191" s="86" t="s">
        <v>1214</v>
      </c>
      <c r="C191" s="86">
        <v>2</v>
      </c>
      <c r="D191" s="123">
        <v>0.00199526547184735</v>
      </c>
      <c r="E191" s="123">
        <v>1.696938553005363</v>
      </c>
      <c r="F191" s="86" t="s">
        <v>1526</v>
      </c>
      <c r="G191" s="86" t="b">
        <v>0</v>
      </c>
      <c r="H191" s="86" t="b">
        <v>0</v>
      </c>
      <c r="I191" s="86" t="b">
        <v>0</v>
      </c>
      <c r="J191" s="86" t="b">
        <v>0</v>
      </c>
      <c r="K191" s="86" t="b">
        <v>0</v>
      </c>
      <c r="L191" s="86" t="b">
        <v>0</v>
      </c>
    </row>
    <row r="192" spans="1:12" ht="15">
      <c r="A192" s="86" t="s">
        <v>1214</v>
      </c>
      <c r="B192" s="86" t="s">
        <v>1244</v>
      </c>
      <c r="C192" s="86">
        <v>2</v>
      </c>
      <c r="D192" s="123">
        <v>0.00199526547184735</v>
      </c>
      <c r="E192" s="123">
        <v>1.4416660479020569</v>
      </c>
      <c r="F192" s="86" t="s">
        <v>1526</v>
      </c>
      <c r="G192" s="86" t="b">
        <v>0</v>
      </c>
      <c r="H192" s="86" t="b">
        <v>0</v>
      </c>
      <c r="I192" s="86" t="b">
        <v>0</v>
      </c>
      <c r="J192" s="86" t="b">
        <v>0</v>
      </c>
      <c r="K192" s="86" t="b">
        <v>0</v>
      </c>
      <c r="L192" s="86" t="b">
        <v>0</v>
      </c>
    </row>
    <row r="193" spans="1:12" ht="15">
      <c r="A193" s="86" t="s">
        <v>1244</v>
      </c>
      <c r="B193" s="86" t="s">
        <v>363</v>
      </c>
      <c r="C193" s="86">
        <v>2</v>
      </c>
      <c r="D193" s="123">
        <v>0.00199526547184735</v>
      </c>
      <c r="E193" s="123">
        <v>1.0534858765191757</v>
      </c>
      <c r="F193" s="86" t="s">
        <v>1526</v>
      </c>
      <c r="G193" s="86" t="b">
        <v>0</v>
      </c>
      <c r="H193" s="86" t="b">
        <v>0</v>
      </c>
      <c r="I193" s="86" t="b">
        <v>0</v>
      </c>
      <c r="J193" s="86" t="b">
        <v>0</v>
      </c>
      <c r="K193" s="86" t="b">
        <v>0</v>
      </c>
      <c r="L193" s="86" t="b">
        <v>0</v>
      </c>
    </row>
    <row r="194" spans="1:12" ht="15">
      <c r="A194" s="86" t="s">
        <v>363</v>
      </c>
      <c r="B194" s="86" t="s">
        <v>1245</v>
      </c>
      <c r="C194" s="86">
        <v>2</v>
      </c>
      <c r="D194" s="123">
        <v>0.00199526547184735</v>
      </c>
      <c r="E194" s="123">
        <v>2.0279317720467875</v>
      </c>
      <c r="F194" s="86" t="s">
        <v>1526</v>
      </c>
      <c r="G194" s="86" t="b">
        <v>0</v>
      </c>
      <c r="H194" s="86" t="b">
        <v>0</v>
      </c>
      <c r="I194" s="86" t="b">
        <v>0</v>
      </c>
      <c r="J194" s="86" t="b">
        <v>0</v>
      </c>
      <c r="K194" s="86" t="b">
        <v>0</v>
      </c>
      <c r="L194" s="86" t="b">
        <v>0</v>
      </c>
    </row>
    <row r="195" spans="1:12" ht="15">
      <c r="A195" s="86" t="s">
        <v>1245</v>
      </c>
      <c r="B195" s="86" t="s">
        <v>1246</v>
      </c>
      <c r="C195" s="86">
        <v>2</v>
      </c>
      <c r="D195" s="123">
        <v>0.00199526547184735</v>
      </c>
      <c r="E195" s="123">
        <v>2.873029812061044</v>
      </c>
      <c r="F195" s="86" t="s">
        <v>1526</v>
      </c>
      <c r="G195" s="86" t="b">
        <v>0</v>
      </c>
      <c r="H195" s="86" t="b">
        <v>0</v>
      </c>
      <c r="I195" s="86" t="b">
        <v>0</v>
      </c>
      <c r="J195" s="86" t="b">
        <v>0</v>
      </c>
      <c r="K195" s="86" t="b">
        <v>0</v>
      </c>
      <c r="L195" s="86" t="b">
        <v>0</v>
      </c>
    </row>
    <row r="196" spans="1:12" ht="15">
      <c r="A196" s="86" t="s">
        <v>1246</v>
      </c>
      <c r="B196" s="86" t="s">
        <v>1247</v>
      </c>
      <c r="C196" s="86">
        <v>2</v>
      </c>
      <c r="D196" s="123">
        <v>0.00199526547184735</v>
      </c>
      <c r="E196" s="123">
        <v>2.873029812061044</v>
      </c>
      <c r="F196" s="86" t="s">
        <v>1526</v>
      </c>
      <c r="G196" s="86" t="b">
        <v>0</v>
      </c>
      <c r="H196" s="86" t="b">
        <v>0</v>
      </c>
      <c r="I196" s="86" t="b">
        <v>0</v>
      </c>
      <c r="J196" s="86" t="b">
        <v>0</v>
      </c>
      <c r="K196" s="86" t="b">
        <v>0</v>
      </c>
      <c r="L196" s="86" t="b">
        <v>0</v>
      </c>
    </row>
    <row r="197" spans="1:12" ht="15">
      <c r="A197" s="86" t="s">
        <v>1247</v>
      </c>
      <c r="B197" s="86" t="s">
        <v>1514</v>
      </c>
      <c r="C197" s="86">
        <v>2</v>
      </c>
      <c r="D197" s="123">
        <v>0.00199526547184735</v>
      </c>
      <c r="E197" s="123">
        <v>2.873029812061044</v>
      </c>
      <c r="F197" s="86" t="s">
        <v>1526</v>
      </c>
      <c r="G197" s="86" t="b">
        <v>0</v>
      </c>
      <c r="H197" s="86" t="b">
        <v>0</v>
      </c>
      <c r="I197" s="86" t="b">
        <v>0</v>
      </c>
      <c r="J197" s="86" t="b">
        <v>0</v>
      </c>
      <c r="K197" s="86" t="b">
        <v>0</v>
      </c>
      <c r="L197" s="86" t="b">
        <v>0</v>
      </c>
    </row>
    <row r="198" spans="1:12" ht="15">
      <c r="A198" s="86" t="s">
        <v>1514</v>
      </c>
      <c r="B198" s="86" t="s">
        <v>1438</v>
      </c>
      <c r="C198" s="86">
        <v>2</v>
      </c>
      <c r="D198" s="123">
        <v>0.00199526547184735</v>
      </c>
      <c r="E198" s="123">
        <v>2.1326671225668004</v>
      </c>
      <c r="F198" s="86" t="s">
        <v>1526</v>
      </c>
      <c r="G198" s="86" t="b">
        <v>0</v>
      </c>
      <c r="H198" s="86" t="b">
        <v>0</v>
      </c>
      <c r="I198" s="86" t="b">
        <v>0</v>
      </c>
      <c r="J198" s="86" t="b">
        <v>0</v>
      </c>
      <c r="K198" s="86" t="b">
        <v>0</v>
      </c>
      <c r="L198" s="86" t="b">
        <v>0</v>
      </c>
    </row>
    <row r="199" spans="1:12" ht="15">
      <c r="A199" s="86" t="s">
        <v>1438</v>
      </c>
      <c r="B199" s="86" t="s">
        <v>1515</v>
      </c>
      <c r="C199" s="86">
        <v>2</v>
      </c>
      <c r="D199" s="123">
        <v>0.00199526547184735</v>
      </c>
      <c r="E199" s="123">
        <v>2.1326671225668004</v>
      </c>
      <c r="F199" s="86" t="s">
        <v>1526</v>
      </c>
      <c r="G199" s="86" t="b">
        <v>0</v>
      </c>
      <c r="H199" s="86" t="b">
        <v>0</v>
      </c>
      <c r="I199" s="86" t="b">
        <v>0</v>
      </c>
      <c r="J199" s="86" t="b">
        <v>0</v>
      </c>
      <c r="K199" s="86" t="b">
        <v>0</v>
      </c>
      <c r="L199" s="86" t="b">
        <v>0</v>
      </c>
    </row>
    <row r="200" spans="1:12" ht="15">
      <c r="A200" s="86" t="s">
        <v>1515</v>
      </c>
      <c r="B200" s="86" t="s">
        <v>1516</v>
      </c>
      <c r="C200" s="86">
        <v>2</v>
      </c>
      <c r="D200" s="123">
        <v>0.00199526547184735</v>
      </c>
      <c r="E200" s="123">
        <v>2.873029812061044</v>
      </c>
      <c r="F200" s="86" t="s">
        <v>1526</v>
      </c>
      <c r="G200" s="86" t="b">
        <v>0</v>
      </c>
      <c r="H200" s="86" t="b">
        <v>0</v>
      </c>
      <c r="I200" s="86" t="b">
        <v>0</v>
      </c>
      <c r="J200" s="86" t="b">
        <v>1</v>
      </c>
      <c r="K200" s="86" t="b">
        <v>0</v>
      </c>
      <c r="L200" s="86" t="b">
        <v>0</v>
      </c>
    </row>
    <row r="201" spans="1:12" ht="15">
      <c r="A201" s="86" t="s">
        <v>1516</v>
      </c>
      <c r="B201" s="86" t="s">
        <v>1177</v>
      </c>
      <c r="C201" s="86">
        <v>2</v>
      </c>
      <c r="D201" s="123">
        <v>0.00199526547184735</v>
      </c>
      <c r="E201" s="123">
        <v>1.2549817153489515</v>
      </c>
      <c r="F201" s="86" t="s">
        <v>1526</v>
      </c>
      <c r="G201" s="86" t="b">
        <v>1</v>
      </c>
      <c r="H201" s="86" t="b">
        <v>0</v>
      </c>
      <c r="I201" s="86" t="b">
        <v>0</v>
      </c>
      <c r="J201" s="86" t="b">
        <v>0</v>
      </c>
      <c r="K201" s="86" t="b">
        <v>0</v>
      </c>
      <c r="L201" s="86" t="b">
        <v>0</v>
      </c>
    </row>
    <row r="202" spans="1:12" ht="15">
      <c r="A202" s="86" t="s">
        <v>1177</v>
      </c>
      <c r="B202" s="86" t="s">
        <v>1445</v>
      </c>
      <c r="C202" s="86">
        <v>2</v>
      </c>
      <c r="D202" s="123">
        <v>0.00199526547184735</v>
      </c>
      <c r="E202" s="123">
        <v>0.7778604606292892</v>
      </c>
      <c r="F202" s="86" t="s">
        <v>1526</v>
      </c>
      <c r="G202" s="86" t="b">
        <v>0</v>
      </c>
      <c r="H202" s="86" t="b">
        <v>0</v>
      </c>
      <c r="I202" s="86" t="b">
        <v>0</v>
      </c>
      <c r="J202" s="86" t="b">
        <v>0</v>
      </c>
      <c r="K202" s="86" t="b">
        <v>0</v>
      </c>
      <c r="L202" s="86" t="b">
        <v>0</v>
      </c>
    </row>
    <row r="203" spans="1:12" ht="15">
      <c r="A203" s="86" t="s">
        <v>1445</v>
      </c>
      <c r="B203" s="86" t="s">
        <v>1467</v>
      </c>
      <c r="C203" s="86">
        <v>2</v>
      </c>
      <c r="D203" s="123">
        <v>0.00199526547184735</v>
      </c>
      <c r="E203" s="123">
        <v>2.0948785616774006</v>
      </c>
      <c r="F203" s="86" t="s">
        <v>1526</v>
      </c>
      <c r="G203" s="86" t="b">
        <v>0</v>
      </c>
      <c r="H203" s="86" t="b">
        <v>0</v>
      </c>
      <c r="I203" s="86" t="b">
        <v>0</v>
      </c>
      <c r="J203" s="86" t="b">
        <v>0</v>
      </c>
      <c r="K203" s="86" t="b">
        <v>0</v>
      </c>
      <c r="L203" s="86" t="b">
        <v>0</v>
      </c>
    </row>
    <row r="204" spans="1:12" ht="15">
      <c r="A204" s="86" t="s">
        <v>1467</v>
      </c>
      <c r="B204" s="86" t="s">
        <v>1517</v>
      </c>
      <c r="C204" s="86">
        <v>2</v>
      </c>
      <c r="D204" s="123">
        <v>0.00199526547184735</v>
      </c>
      <c r="E204" s="123">
        <v>2.571999816397063</v>
      </c>
      <c r="F204" s="86" t="s">
        <v>1526</v>
      </c>
      <c r="G204" s="86" t="b">
        <v>0</v>
      </c>
      <c r="H204" s="86" t="b">
        <v>0</v>
      </c>
      <c r="I204" s="86" t="b">
        <v>0</v>
      </c>
      <c r="J204" s="86" t="b">
        <v>0</v>
      </c>
      <c r="K204" s="86" t="b">
        <v>0</v>
      </c>
      <c r="L204" s="86" t="b">
        <v>0</v>
      </c>
    </row>
    <row r="205" spans="1:12" ht="15">
      <c r="A205" s="86" t="s">
        <v>1517</v>
      </c>
      <c r="B205" s="86" t="s">
        <v>1429</v>
      </c>
      <c r="C205" s="86">
        <v>2</v>
      </c>
      <c r="D205" s="123">
        <v>0.00199526547184735</v>
      </c>
      <c r="E205" s="123">
        <v>1.9979685486693441</v>
      </c>
      <c r="F205" s="86" t="s">
        <v>1526</v>
      </c>
      <c r="G205" s="86" t="b">
        <v>0</v>
      </c>
      <c r="H205" s="86" t="b">
        <v>0</v>
      </c>
      <c r="I205" s="86" t="b">
        <v>0</v>
      </c>
      <c r="J205" s="86" t="b">
        <v>0</v>
      </c>
      <c r="K205" s="86" t="b">
        <v>0</v>
      </c>
      <c r="L205" s="86" t="b">
        <v>0</v>
      </c>
    </row>
    <row r="206" spans="1:12" ht="15">
      <c r="A206" s="86" t="s">
        <v>1429</v>
      </c>
      <c r="B206" s="86" t="s">
        <v>1240</v>
      </c>
      <c r="C206" s="86">
        <v>2</v>
      </c>
      <c r="D206" s="123">
        <v>0.00199526547184735</v>
      </c>
      <c r="E206" s="123">
        <v>1.696938553005363</v>
      </c>
      <c r="F206" s="86" t="s">
        <v>1526</v>
      </c>
      <c r="G206" s="86" t="b">
        <v>0</v>
      </c>
      <c r="H206" s="86" t="b">
        <v>0</v>
      </c>
      <c r="I206" s="86" t="b">
        <v>0</v>
      </c>
      <c r="J206" s="86" t="b">
        <v>0</v>
      </c>
      <c r="K206" s="86" t="b">
        <v>0</v>
      </c>
      <c r="L206" s="86" t="b">
        <v>0</v>
      </c>
    </row>
    <row r="207" spans="1:12" ht="15">
      <c r="A207" s="86" t="s">
        <v>1240</v>
      </c>
      <c r="B207" s="86" t="s">
        <v>1214</v>
      </c>
      <c r="C207" s="86">
        <v>2</v>
      </c>
      <c r="D207" s="123">
        <v>0.00199526547184735</v>
      </c>
      <c r="E207" s="123">
        <v>1.3959085573413819</v>
      </c>
      <c r="F207" s="86" t="s">
        <v>1526</v>
      </c>
      <c r="G207" s="86" t="b">
        <v>0</v>
      </c>
      <c r="H207" s="86" t="b">
        <v>0</v>
      </c>
      <c r="I207" s="86" t="b">
        <v>0</v>
      </c>
      <c r="J207" s="86" t="b">
        <v>0</v>
      </c>
      <c r="K207" s="86" t="b">
        <v>0</v>
      </c>
      <c r="L207" s="86" t="b">
        <v>0</v>
      </c>
    </row>
    <row r="208" spans="1:12" ht="15">
      <c r="A208" s="86" t="s">
        <v>1214</v>
      </c>
      <c r="B208" s="86" t="s">
        <v>1240</v>
      </c>
      <c r="C208" s="86">
        <v>2</v>
      </c>
      <c r="D208" s="123">
        <v>0.00199526547184735</v>
      </c>
      <c r="E208" s="123">
        <v>1.4416660479020569</v>
      </c>
      <c r="F208" s="86" t="s">
        <v>1526</v>
      </c>
      <c r="G208" s="86" t="b">
        <v>0</v>
      </c>
      <c r="H208" s="86" t="b">
        <v>0</v>
      </c>
      <c r="I208" s="86" t="b">
        <v>0</v>
      </c>
      <c r="J208" s="86" t="b">
        <v>0</v>
      </c>
      <c r="K208" s="86" t="b">
        <v>0</v>
      </c>
      <c r="L208" s="86" t="b">
        <v>0</v>
      </c>
    </row>
    <row r="209" spans="1:12" ht="15">
      <c r="A209" s="86" t="s">
        <v>1240</v>
      </c>
      <c r="B209" s="86" t="s">
        <v>1518</v>
      </c>
      <c r="C209" s="86">
        <v>2</v>
      </c>
      <c r="D209" s="123">
        <v>0.00199526547184735</v>
      </c>
      <c r="E209" s="123">
        <v>2.571999816397063</v>
      </c>
      <c r="F209" s="86" t="s">
        <v>1526</v>
      </c>
      <c r="G209" s="86" t="b">
        <v>0</v>
      </c>
      <c r="H209" s="86" t="b">
        <v>0</v>
      </c>
      <c r="I209" s="86" t="b">
        <v>0</v>
      </c>
      <c r="J209" s="86" t="b">
        <v>1</v>
      </c>
      <c r="K209" s="86" t="b">
        <v>0</v>
      </c>
      <c r="L209" s="86" t="b">
        <v>0</v>
      </c>
    </row>
    <row r="210" spans="1:12" ht="15">
      <c r="A210" s="86" t="s">
        <v>1518</v>
      </c>
      <c r="B210" s="86" t="s">
        <v>1519</v>
      </c>
      <c r="C210" s="86">
        <v>2</v>
      </c>
      <c r="D210" s="123">
        <v>0.00199526547184735</v>
      </c>
      <c r="E210" s="123">
        <v>2.873029812061044</v>
      </c>
      <c r="F210" s="86" t="s">
        <v>1526</v>
      </c>
      <c r="G210" s="86" t="b">
        <v>1</v>
      </c>
      <c r="H210" s="86" t="b">
        <v>0</v>
      </c>
      <c r="I210" s="86" t="b">
        <v>0</v>
      </c>
      <c r="J210" s="86" t="b">
        <v>0</v>
      </c>
      <c r="K210" s="86" t="b">
        <v>0</v>
      </c>
      <c r="L210" s="86" t="b">
        <v>0</v>
      </c>
    </row>
    <row r="211" spans="1:12" ht="15">
      <c r="A211" s="86" t="s">
        <v>363</v>
      </c>
      <c r="B211" s="86" t="s">
        <v>1520</v>
      </c>
      <c r="C211" s="86">
        <v>2</v>
      </c>
      <c r="D211" s="123">
        <v>0.00199526547184735</v>
      </c>
      <c r="E211" s="123">
        <v>2.0279317720467875</v>
      </c>
      <c r="F211" s="86" t="s">
        <v>1526</v>
      </c>
      <c r="G211" s="86" t="b">
        <v>0</v>
      </c>
      <c r="H211" s="86" t="b">
        <v>0</v>
      </c>
      <c r="I211" s="86" t="b">
        <v>0</v>
      </c>
      <c r="J211" s="86" t="b">
        <v>0</v>
      </c>
      <c r="K211" s="86" t="b">
        <v>0</v>
      </c>
      <c r="L211" s="86" t="b">
        <v>0</v>
      </c>
    </row>
    <row r="212" spans="1:12" ht="15">
      <c r="A212" s="86" t="s">
        <v>1520</v>
      </c>
      <c r="B212" s="86" t="s">
        <v>1229</v>
      </c>
      <c r="C212" s="86">
        <v>2</v>
      </c>
      <c r="D212" s="123">
        <v>0.00199526547184735</v>
      </c>
      <c r="E212" s="123">
        <v>2.1740598077250253</v>
      </c>
      <c r="F212" s="86" t="s">
        <v>1526</v>
      </c>
      <c r="G212" s="86" t="b">
        <v>0</v>
      </c>
      <c r="H212" s="86" t="b">
        <v>0</v>
      </c>
      <c r="I212" s="86" t="b">
        <v>0</v>
      </c>
      <c r="J212" s="86" t="b">
        <v>0</v>
      </c>
      <c r="K212" s="86" t="b">
        <v>0</v>
      </c>
      <c r="L212" s="86" t="b">
        <v>0</v>
      </c>
    </row>
    <row r="213" spans="1:12" ht="15">
      <c r="A213" s="86" t="s">
        <v>1229</v>
      </c>
      <c r="B213" s="86" t="s">
        <v>1218</v>
      </c>
      <c r="C213" s="86">
        <v>2</v>
      </c>
      <c r="D213" s="123">
        <v>0.00199526547184735</v>
      </c>
      <c r="E213" s="123">
        <v>1.3289617677107686</v>
      </c>
      <c r="F213" s="86" t="s">
        <v>1526</v>
      </c>
      <c r="G213" s="86" t="b">
        <v>0</v>
      </c>
      <c r="H213" s="86" t="b">
        <v>0</v>
      </c>
      <c r="I213" s="86" t="b">
        <v>0</v>
      </c>
      <c r="J213" s="86" t="b">
        <v>0</v>
      </c>
      <c r="K213" s="86" t="b">
        <v>0</v>
      </c>
      <c r="L213" s="86" t="b">
        <v>0</v>
      </c>
    </row>
    <row r="214" spans="1:12" ht="15">
      <c r="A214" s="86" t="s">
        <v>370</v>
      </c>
      <c r="B214" s="86" t="s">
        <v>316</v>
      </c>
      <c r="C214" s="86">
        <v>2</v>
      </c>
      <c r="D214" s="123">
        <v>0.00199526547184735</v>
      </c>
      <c r="E214" s="123">
        <v>1.0985128463324947</v>
      </c>
      <c r="F214" s="86" t="s">
        <v>1526</v>
      </c>
      <c r="G214" s="86" t="b">
        <v>0</v>
      </c>
      <c r="H214" s="86" t="b">
        <v>0</v>
      </c>
      <c r="I214" s="86" t="b">
        <v>0</v>
      </c>
      <c r="J214" s="86" t="b">
        <v>0</v>
      </c>
      <c r="K214" s="86" t="b">
        <v>0</v>
      </c>
      <c r="L214" s="86" t="b">
        <v>0</v>
      </c>
    </row>
    <row r="215" spans="1:12" ht="15">
      <c r="A215" s="86" t="s">
        <v>1468</v>
      </c>
      <c r="B215" s="86" t="s">
        <v>1467</v>
      </c>
      <c r="C215" s="86">
        <v>2</v>
      </c>
      <c r="D215" s="123">
        <v>0.00199526547184735</v>
      </c>
      <c r="E215" s="123">
        <v>2.395908557341382</v>
      </c>
      <c r="F215" s="86" t="s">
        <v>1526</v>
      </c>
      <c r="G215" s="86" t="b">
        <v>0</v>
      </c>
      <c r="H215" s="86" t="b">
        <v>0</v>
      </c>
      <c r="I215" s="86" t="b">
        <v>0</v>
      </c>
      <c r="J215" s="86" t="b">
        <v>0</v>
      </c>
      <c r="K215" s="86" t="b">
        <v>0</v>
      </c>
      <c r="L215" s="86" t="b">
        <v>0</v>
      </c>
    </row>
    <row r="216" spans="1:12" ht="15">
      <c r="A216" s="86" t="s">
        <v>1467</v>
      </c>
      <c r="B216" s="86" t="s">
        <v>1521</v>
      </c>
      <c r="C216" s="86">
        <v>2</v>
      </c>
      <c r="D216" s="123">
        <v>0.00199526547184735</v>
      </c>
      <c r="E216" s="123">
        <v>2.571999816397063</v>
      </c>
      <c r="F216" s="86" t="s">
        <v>1526</v>
      </c>
      <c r="G216" s="86" t="b">
        <v>0</v>
      </c>
      <c r="H216" s="86" t="b">
        <v>0</v>
      </c>
      <c r="I216" s="86" t="b">
        <v>0</v>
      </c>
      <c r="J216" s="86" t="b">
        <v>0</v>
      </c>
      <c r="K216" s="86" t="b">
        <v>0</v>
      </c>
      <c r="L216" s="86" t="b">
        <v>0</v>
      </c>
    </row>
    <row r="217" spans="1:12" ht="15">
      <c r="A217" s="86" t="s">
        <v>1521</v>
      </c>
      <c r="B217" s="86" t="s">
        <v>1438</v>
      </c>
      <c r="C217" s="86">
        <v>2</v>
      </c>
      <c r="D217" s="123">
        <v>0.00199526547184735</v>
      </c>
      <c r="E217" s="123">
        <v>2.1326671225668004</v>
      </c>
      <c r="F217" s="86" t="s">
        <v>1526</v>
      </c>
      <c r="G217" s="86" t="b">
        <v>0</v>
      </c>
      <c r="H217" s="86" t="b">
        <v>0</v>
      </c>
      <c r="I217" s="86" t="b">
        <v>0</v>
      </c>
      <c r="J217" s="86" t="b">
        <v>0</v>
      </c>
      <c r="K217" s="86" t="b">
        <v>0</v>
      </c>
      <c r="L217" s="86" t="b">
        <v>0</v>
      </c>
    </row>
    <row r="218" spans="1:12" ht="15">
      <c r="A218" s="86" t="s">
        <v>1438</v>
      </c>
      <c r="B218" s="86" t="s">
        <v>1522</v>
      </c>
      <c r="C218" s="86">
        <v>2</v>
      </c>
      <c r="D218" s="123">
        <v>0.00199526547184735</v>
      </c>
      <c r="E218" s="123">
        <v>2.1326671225668004</v>
      </c>
      <c r="F218" s="86" t="s">
        <v>1526</v>
      </c>
      <c r="G218" s="86" t="b">
        <v>0</v>
      </c>
      <c r="H218" s="86" t="b">
        <v>0</v>
      </c>
      <c r="I218" s="86" t="b">
        <v>0</v>
      </c>
      <c r="J218" s="86" t="b">
        <v>0</v>
      </c>
      <c r="K218" s="86" t="b">
        <v>0</v>
      </c>
      <c r="L218" s="86" t="b">
        <v>0</v>
      </c>
    </row>
    <row r="219" spans="1:12" ht="15">
      <c r="A219" s="86" t="s">
        <v>1522</v>
      </c>
      <c r="B219" s="86" t="s">
        <v>1523</v>
      </c>
      <c r="C219" s="86">
        <v>2</v>
      </c>
      <c r="D219" s="123">
        <v>0.00199526547184735</v>
      </c>
      <c r="E219" s="123">
        <v>2.873029812061044</v>
      </c>
      <c r="F219" s="86" t="s">
        <v>1526</v>
      </c>
      <c r="G219" s="86" t="b">
        <v>0</v>
      </c>
      <c r="H219" s="86" t="b">
        <v>0</v>
      </c>
      <c r="I219" s="86" t="b">
        <v>0</v>
      </c>
      <c r="J219" s="86" t="b">
        <v>0</v>
      </c>
      <c r="K219" s="86" t="b">
        <v>0</v>
      </c>
      <c r="L219" s="86" t="b">
        <v>0</v>
      </c>
    </row>
    <row r="220" spans="1:12" ht="15">
      <c r="A220" s="86" t="s">
        <v>1523</v>
      </c>
      <c r="B220" s="86" t="s">
        <v>1469</v>
      </c>
      <c r="C220" s="86">
        <v>2</v>
      </c>
      <c r="D220" s="123">
        <v>0.00199526547184735</v>
      </c>
      <c r="E220" s="123">
        <v>2.696938553005363</v>
      </c>
      <c r="F220" s="86" t="s">
        <v>1526</v>
      </c>
      <c r="G220" s="86" t="b">
        <v>0</v>
      </c>
      <c r="H220" s="86" t="b">
        <v>0</v>
      </c>
      <c r="I220" s="86" t="b">
        <v>0</v>
      </c>
      <c r="J220" s="86" t="b">
        <v>0</v>
      </c>
      <c r="K220" s="86" t="b">
        <v>0</v>
      </c>
      <c r="L220" s="86" t="b">
        <v>0</v>
      </c>
    </row>
    <row r="221" spans="1:12" ht="15">
      <c r="A221" s="86" t="s">
        <v>1469</v>
      </c>
      <c r="B221" s="86" t="s">
        <v>1425</v>
      </c>
      <c r="C221" s="86">
        <v>2</v>
      </c>
      <c r="D221" s="123">
        <v>0.00199526547184735</v>
      </c>
      <c r="E221" s="123">
        <v>1.4794546087914568</v>
      </c>
      <c r="F221" s="86" t="s">
        <v>1526</v>
      </c>
      <c r="G221" s="86" t="b">
        <v>0</v>
      </c>
      <c r="H221" s="86" t="b">
        <v>0</v>
      </c>
      <c r="I221" s="86" t="b">
        <v>0</v>
      </c>
      <c r="J221" s="86" t="b">
        <v>0</v>
      </c>
      <c r="K221" s="86" t="b">
        <v>0</v>
      </c>
      <c r="L221" s="86" t="b">
        <v>0</v>
      </c>
    </row>
    <row r="222" spans="1:12" ht="15">
      <c r="A222" s="86" t="s">
        <v>1211</v>
      </c>
      <c r="B222" s="86" t="s">
        <v>1212</v>
      </c>
      <c r="C222" s="86">
        <v>23</v>
      </c>
      <c r="D222" s="123">
        <v>0</v>
      </c>
      <c r="E222" s="123">
        <v>1.301029995663981</v>
      </c>
      <c r="F222" s="86" t="s">
        <v>1113</v>
      </c>
      <c r="G222" s="86" t="b">
        <v>0</v>
      </c>
      <c r="H222" s="86" t="b">
        <v>0</v>
      </c>
      <c r="I222" s="86" t="b">
        <v>0</v>
      </c>
      <c r="J222" s="86" t="b">
        <v>0</v>
      </c>
      <c r="K222" s="86" t="b">
        <v>0</v>
      </c>
      <c r="L222" s="86" t="b">
        <v>0</v>
      </c>
    </row>
    <row r="223" spans="1:12" ht="15">
      <c r="A223" s="86" t="s">
        <v>1212</v>
      </c>
      <c r="B223" s="86" t="s">
        <v>1213</v>
      </c>
      <c r="C223" s="86">
        <v>23</v>
      </c>
      <c r="D223" s="123">
        <v>0</v>
      </c>
      <c r="E223" s="123">
        <v>1.301029995663981</v>
      </c>
      <c r="F223" s="86" t="s">
        <v>1113</v>
      </c>
      <c r="G223" s="86" t="b">
        <v>0</v>
      </c>
      <c r="H223" s="86" t="b">
        <v>0</v>
      </c>
      <c r="I223" s="86" t="b">
        <v>0</v>
      </c>
      <c r="J223" s="86" t="b">
        <v>0</v>
      </c>
      <c r="K223" s="86" t="b">
        <v>0</v>
      </c>
      <c r="L223" s="86" t="b">
        <v>0</v>
      </c>
    </row>
    <row r="224" spans="1:12" ht="15">
      <c r="A224" s="86" t="s">
        <v>1213</v>
      </c>
      <c r="B224" s="86" t="s">
        <v>1214</v>
      </c>
      <c r="C224" s="86">
        <v>23</v>
      </c>
      <c r="D224" s="123">
        <v>0</v>
      </c>
      <c r="E224" s="123">
        <v>1.301029995663981</v>
      </c>
      <c r="F224" s="86" t="s">
        <v>1113</v>
      </c>
      <c r="G224" s="86" t="b">
        <v>0</v>
      </c>
      <c r="H224" s="86" t="b">
        <v>0</v>
      </c>
      <c r="I224" s="86" t="b">
        <v>0</v>
      </c>
      <c r="J224" s="86" t="b">
        <v>0</v>
      </c>
      <c r="K224" s="86" t="b">
        <v>0</v>
      </c>
      <c r="L224" s="86" t="b">
        <v>0</v>
      </c>
    </row>
    <row r="225" spans="1:12" ht="15">
      <c r="A225" s="86" t="s">
        <v>1214</v>
      </c>
      <c r="B225" s="86" t="s">
        <v>1177</v>
      </c>
      <c r="C225" s="86">
        <v>23</v>
      </c>
      <c r="D225" s="123">
        <v>0</v>
      </c>
      <c r="E225" s="123">
        <v>1.301029995663981</v>
      </c>
      <c r="F225" s="86" t="s">
        <v>1113</v>
      </c>
      <c r="G225" s="86" t="b">
        <v>0</v>
      </c>
      <c r="H225" s="86" t="b">
        <v>0</v>
      </c>
      <c r="I225" s="86" t="b">
        <v>0</v>
      </c>
      <c r="J225" s="86" t="b">
        <v>0</v>
      </c>
      <c r="K225" s="86" t="b">
        <v>0</v>
      </c>
      <c r="L225" s="86" t="b">
        <v>0</v>
      </c>
    </row>
    <row r="226" spans="1:12" ht="15">
      <c r="A226" s="86" t="s">
        <v>1177</v>
      </c>
      <c r="B226" s="86" t="s">
        <v>1208</v>
      </c>
      <c r="C226" s="86">
        <v>23</v>
      </c>
      <c r="D226" s="123">
        <v>0</v>
      </c>
      <c r="E226" s="123">
        <v>1.301029995663981</v>
      </c>
      <c r="F226" s="86" t="s">
        <v>1113</v>
      </c>
      <c r="G226" s="86" t="b">
        <v>0</v>
      </c>
      <c r="H226" s="86" t="b">
        <v>0</v>
      </c>
      <c r="I226" s="86" t="b">
        <v>0</v>
      </c>
      <c r="J226" s="86" t="b">
        <v>0</v>
      </c>
      <c r="K226" s="86" t="b">
        <v>0</v>
      </c>
      <c r="L226" s="86" t="b">
        <v>0</v>
      </c>
    </row>
    <row r="227" spans="1:12" ht="15">
      <c r="A227" s="86" t="s">
        <v>1208</v>
      </c>
      <c r="B227" s="86" t="s">
        <v>1209</v>
      </c>
      <c r="C227" s="86">
        <v>23</v>
      </c>
      <c r="D227" s="123">
        <v>0</v>
      </c>
      <c r="E227" s="123">
        <v>1.301029995663981</v>
      </c>
      <c r="F227" s="86" t="s">
        <v>1113</v>
      </c>
      <c r="G227" s="86" t="b">
        <v>0</v>
      </c>
      <c r="H227" s="86" t="b">
        <v>0</v>
      </c>
      <c r="I227" s="86" t="b">
        <v>0</v>
      </c>
      <c r="J227" s="86" t="b">
        <v>0</v>
      </c>
      <c r="K227" s="86" t="b">
        <v>0</v>
      </c>
      <c r="L227" s="86" t="b">
        <v>0</v>
      </c>
    </row>
    <row r="228" spans="1:12" ht="15">
      <c r="A228" s="86" t="s">
        <v>1209</v>
      </c>
      <c r="B228" s="86" t="s">
        <v>1215</v>
      </c>
      <c r="C228" s="86">
        <v>23</v>
      </c>
      <c r="D228" s="123">
        <v>0</v>
      </c>
      <c r="E228" s="123">
        <v>1.301029995663981</v>
      </c>
      <c r="F228" s="86" t="s">
        <v>1113</v>
      </c>
      <c r="G228" s="86" t="b">
        <v>0</v>
      </c>
      <c r="H228" s="86" t="b">
        <v>0</v>
      </c>
      <c r="I228" s="86" t="b">
        <v>0</v>
      </c>
      <c r="J228" s="86" t="b">
        <v>0</v>
      </c>
      <c r="K228" s="86" t="b">
        <v>0</v>
      </c>
      <c r="L228" s="86" t="b">
        <v>0</v>
      </c>
    </row>
    <row r="229" spans="1:12" ht="15">
      <c r="A229" s="86" t="s">
        <v>1215</v>
      </c>
      <c r="B229" s="86" t="s">
        <v>1216</v>
      </c>
      <c r="C229" s="86">
        <v>23</v>
      </c>
      <c r="D229" s="123">
        <v>0</v>
      </c>
      <c r="E229" s="123">
        <v>1.301029995663981</v>
      </c>
      <c r="F229" s="86" t="s">
        <v>1113</v>
      </c>
      <c r="G229" s="86" t="b">
        <v>0</v>
      </c>
      <c r="H229" s="86" t="b">
        <v>0</v>
      </c>
      <c r="I229" s="86" t="b">
        <v>0</v>
      </c>
      <c r="J229" s="86" t="b">
        <v>0</v>
      </c>
      <c r="K229" s="86" t="b">
        <v>0</v>
      </c>
      <c r="L229" s="86" t="b">
        <v>0</v>
      </c>
    </row>
    <row r="230" spans="1:12" ht="15">
      <c r="A230" s="86" t="s">
        <v>1216</v>
      </c>
      <c r="B230" s="86" t="s">
        <v>1224</v>
      </c>
      <c r="C230" s="86">
        <v>23</v>
      </c>
      <c r="D230" s="123">
        <v>0</v>
      </c>
      <c r="E230" s="123">
        <v>1.301029995663981</v>
      </c>
      <c r="F230" s="86" t="s">
        <v>1113</v>
      </c>
      <c r="G230" s="86" t="b">
        <v>0</v>
      </c>
      <c r="H230" s="86" t="b">
        <v>0</v>
      </c>
      <c r="I230" s="86" t="b">
        <v>0</v>
      </c>
      <c r="J230" s="86" t="b">
        <v>0</v>
      </c>
      <c r="K230" s="86" t="b">
        <v>0</v>
      </c>
      <c r="L230" s="86" t="b">
        <v>0</v>
      </c>
    </row>
    <row r="231" spans="1:12" ht="15">
      <c r="A231" s="86" t="s">
        <v>1224</v>
      </c>
      <c r="B231" s="86" t="s">
        <v>1235</v>
      </c>
      <c r="C231" s="86">
        <v>23</v>
      </c>
      <c r="D231" s="123">
        <v>0</v>
      </c>
      <c r="E231" s="123">
        <v>1.301029995663981</v>
      </c>
      <c r="F231" s="86" t="s">
        <v>1113</v>
      </c>
      <c r="G231" s="86" t="b">
        <v>0</v>
      </c>
      <c r="H231" s="86" t="b">
        <v>0</v>
      </c>
      <c r="I231" s="86" t="b">
        <v>0</v>
      </c>
      <c r="J231" s="86" t="b">
        <v>0</v>
      </c>
      <c r="K231" s="86" t="b">
        <v>0</v>
      </c>
      <c r="L231" s="86" t="b">
        <v>0</v>
      </c>
    </row>
    <row r="232" spans="1:12" ht="15">
      <c r="A232" s="86" t="s">
        <v>1235</v>
      </c>
      <c r="B232" s="86" t="s">
        <v>1225</v>
      </c>
      <c r="C232" s="86">
        <v>23</v>
      </c>
      <c r="D232" s="123">
        <v>0</v>
      </c>
      <c r="E232" s="123">
        <v>1.301029995663981</v>
      </c>
      <c r="F232" s="86" t="s">
        <v>1113</v>
      </c>
      <c r="G232" s="86" t="b">
        <v>0</v>
      </c>
      <c r="H232" s="86" t="b">
        <v>0</v>
      </c>
      <c r="I232" s="86" t="b">
        <v>0</v>
      </c>
      <c r="J232" s="86" t="b">
        <v>0</v>
      </c>
      <c r="K232" s="86" t="b">
        <v>1</v>
      </c>
      <c r="L232" s="86" t="b">
        <v>0</v>
      </c>
    </row>
    <row r="233" spans="1:12" ht="15">
      <c r="A233" s="86" t="s">
        <v>1225</v>
      </c>
      <c r="B233" s="86" t="s">
        <v>1426</v>
      </c>
      <c r="C233" s="86">
        <v>23</v>
      </c>
      <c r="D233" s="123">
        <v>0</v>
      </c>
      <c r="E233" s="123">
        <v>1.301029995663981</v>
      </c>
      <c r="F233" s="86" t="s">
        <v>1113</v>
      </c>
      <c r="G233" s="86" t="b">
        <v>0</v>
      </c>
      <c r="H233" s="86" t="b">
        <v>1</v>
      </c>
      <c r="I233" s="86" t="b">
        <v>0</v>
      </c>
      <c r="J233" s="86" t="b">
        <v>0</v>
      </c>
      <c r="K233" s="86" t="b">
        <v>0</v>
      </c>
      <c r="L233" s="86" t="b">
        <v>0</v>
      </c>
    </row>
    <row r="234" spans="1:12" ht="15">
      <c r="A234" s="86" t="s">
        <v>1426</v>
      </c>
      <c r="B234" s="86" t="s">
        <v>1181</v>
      </c>
      <c r="C234" s="86">
        <v>23</v>
      </c>
      <c r="D234" s="123">
        <v>0</v>
      </c>
      <c r="E234" s="123">
        <v>0.9999999999999999</v>
      </c>
      <c r="F234" s="86" t="s">
        <v>1113</v>
      </c>
      <c r="G234" s="86" t="b">
        <v>0</v>
      </c>
      <c r="H234" s="86" t="b">
        <v>0</v>
      </c>
      <c r="I234" s="86" t="b">
        <v>0</v>
      </c>
      <c r="J234" s="86" t="b">
        <v>0</v>
      </c>
      <c r="K234" s="86" t="b">
        <v>0</v>
      </c>
      <c r="L234" s="86" t="b">
        <v>0</v>
      </c>
    </row>
    <row r="235" spans="1:12" ht="15">
      <c r="A235" s="86" t="s">
        <v>1181</v>
      </c>
      <c r="B235" s="86" t="s">
        <v>1427</v>
      </c>
      <c r="C235" s="86">
        <v>23</v>
      </c>
      <c r="D235" s="123">
        <v>0</v>
      </c>
      <c r="E235" s="123">
        <v>0.9999999999999999</v>
      </c>
      <c r="F235" s="86" t="s">
        <v>1113</v>
      </c>
      <c r="G235" s="86" t="b">
        <v>0</v>
      </c>
      <c r="H235" s="86" t="b">
        <v>0</v>
      </c>
      <c r="I235" s="86" t="b">
        <v>0</v>
      </c>
      <c r="J235" s="86" t="b">
        <v>0</v>
      </c>
      <c r="K235" s="86" t="b">
        <v>0</v>
      </c>
      <c r="L235" s="86" t="b">
        <v>0</v>
      </c>
    </row>
    <row r="236" spans="1:12" ht="15">
      <c r="A236" s="86" t="s">
        <v>1427</v>
      </c>
      <c r="B236" s="86" t="s">
        <v>1181</v>
      </c>
      <c r="C236" s="86">
        <v>23</v>
      </c>
      <c r="D236" s="123">
        <v>0</v>
      </c>
      <c r="E236" s="123">
        <v>0.9999999999999999</v>
      </c>
      <c r="F236" s="86" t="s">
        <v>1113</v>
      </c>
      <c r="G236" s="86" t="b">
        <v>0</v>
      </c>
      <c r="H236" s="86" t="b">
        <v>0</v>
      </c>
      <c r="I236" s="86" t="b">
        <v>0</v>
      </c>
      <c r="J236" s="86" t="b">
        <v>0</v>
      </c>
      <c r="K236" s="86" t="b">
        <v>0</v>
      </c>
      <c r="L236" s="86" t="b">
        <v>0</v>
      </c>
    </row>
    <row r="237" spans="1:12" ht="15">
      <c r="A237" s="86" t="s">
        <v>1181</v>
      </c>
      <c r="B237" s="86" t="s">
        <v>1424</v>
      </c>
      <c r="C237" s="86">
        <v>23</v>
      </c>
      <c r="D237" s="123">
        <v>0</v>
      </c>
      <c r="E237" s="123">
        <v>0.9999999999999999</v>
      </c>
      <c r="F237" s="86" t="s">
        <v>1113</v>
      </c>
      <c r="G237" s="86" t="b">
        <v>0</v>
      </c>
      <c r="H237" s="86" t="b">
        <v>0</v>
      </c>
      <c r="I237" s="86" t="b">
        <v>0</v>
      </c>
      <c r="J237" s="86" t="b">
        <v>0</v>
      </c>
      <c r="K237" s="86" t="b">
        <v>0</v>
      </c>
      <c r="L237" s="86" t="b">
        <v>0</v>
      </c>
    </row>
    <row r="238" spans="1:12" ht="15">
      <c r="A238" s="86" t="s">
        <v>1424</v>
      </c>
      <c r="B238" s="86" t="s">
        <v>1423</v>
      </c>
      <c r="C238" s="86">
        <v>23</v>
      </c>
      <c r="D238" s="123">
        <v>0</v>
      </c>
      <c r="E238" s="123">
        <v>1.301029995663981</v>
      </c>
      <c r="F238" s="86" t="s">
        <v>1113</v>
      </c>
      <c r="G238" s="86" t="b">
        <v>0</v>
      </c>
      <c r="H238" s="86" t="b">
        <v>0</v>
      </c>
      <c r="I238" s="86" t="b">
        <v>0</v>
      </c>
      <c r="J238" s="86" t="b">
        <v>0</v>
      </c>
      <c r="K238" s="86" t="b">
        <v>0</v>
      </c>
      <c r="L238" s="86" t="b">
        <v>0</v>
      </c>
    </row>
    <row r="239" spans="1:12" ht="15">
      <c r="A239" s="86" t="s">
        <v>1423</v>
      </c>
      <c r="B239" s="86" t="s">
        <v>1425</v>
      </c>
      <c r="C239" s="86">
        <v>23</v>
      </c>
      <c r="D239" s="123">
        <v>0</v>
      </c>
      <c r="E239" s="123">
        <v>1.301029995663981</v>
      </c>
      <c r="F239" s="86" t="s">
        <v>1113</v>
      </c>
      <c r="G239" s="86" t="b">
        <v>0</v>
      </c>
      <c r="H239" s="86" t="b">
        <v>0</v>
      </c>
      <c r="I239" s="86" t="b">
        <v>0</v>
      </c>
      <c r="J239" s="86" t="b">
        <v>0</v>
      </c>
      <c r="K239" s="86" t="b">
        <v>0</v>
      </c>
      <c r="L239" s="86" t="b">
        <v>0</v>
      </c>
    </row>
    <row r="240" spans="1:12" ht="15">
      <c r="A240" s="86" t="s">
        <v>1425</v>
      </c>
      <c r="B240" s="86" t="s">
        <v>1428</v>
      </c>
      <c r="C240" s="86">
        <v>23</v>
      </c>
      <c r="D240" s="123">
        <v>0</v>
      </c>
      <c r="E240" s="123">
        <v>1.301029995663981</v>
      </c>
      <c r="F240" s="86" t="s">
        <v>1113</v>
      </c>
      <c r="G240" s="86" t="b">
        <v>0</v>
      </c>
      <c r="H240" s="86" t="b">
        <v>0</v>
      </c>
      <c r="I240" s="86" t="b">
        <v>0</v>
      </c>
      <c r="J240" s="86" t="b">
        <v>0</v>
      </c>
      <c r="K240" s="86" t="b">
        <v>0</v>
      </c>
      <c r="L240" s="86" t="b">
        <v>0</v>
      </c>
    </row>
    <row r="241" spans="1:12" ht="15">
      <c r="A241" s="86" t="s">
        <v>1428</v>
      </c>
      <c r="B241" s="86" t="s">
        <v>363</v>
      </c>
      <c r="C241" s="86">
        <v>23</v>
      </c>
      <c r="D241" s="123">
        <v>0</v>
      </c>
      <c r="E241" s="123">
        <v>1.301029995663981</v>
      </c>
      <c r="F241" s="86" t="s">
        <v>1113</v>
      </c>
      <c r="G241" s="86" t="b">
        <v>0</v>
      </c>
      <c r="H241" s="86" t="b">
        <v>0</v>
      </c>
      <c r="I241" s="86" t="b">
        <v>0</v>
      </c>
      <c r="J241" s="86" t="b">
        <v>0</v>
      </c>
      <c r="K241" s="86" t="b">
        <v>0</v>
      </c>
      <c r="L241" s="86" t="b">
        <v>0</v>
      </c>
    </row>
    <row r="242" spans="1:12" ht="15">
      <c r="A242" s="86" t="s">
        <v>1177</v>
      </c>
      <c r="B242" s="86" t="s">
        <v>1208</v>
      </c>
      <c r="C242" s="86">
        <v>30</v>
      </c>
      <c r="D242" s="123">
        <v>0</v>
      </c>
      <c r="E242" s="123">
        <v>1.0825609866990054</v>
      </c>
      <c r="F242" s="86" t="s">
        <v>1114</v>
      </c>
      <c r="G242" s="86" t="b">
        <v>0</v>
      </c>
      <c r="H242" s="86" t="b">
        <v>0</v>
      </c>
      <c r="I242" s="86" t="b">
        <v>0</v>
      </c>
      <c r="J242" s="86" t="b">
        <v>0</v>
      </c>
      <c r="K242" s="86" t="b">
        <v>0</v>
      </c>
      <c r="L242" s="86" t="b">
        <v>0</v>
      </c>
    </row>
    <row r="243" spans="1:12" ht="15">
      <c r="A243" s="86" t="s">
        <v>1208</v>
      </c>
      <c r="B243" s="86" t="s">
        <v>1209</v>
      </c>
      <c r="C243" s="86">
        <v>20</v>
      </c>
      <c r="D243" s="123">
        <v>0</v>
      </c>
      <c r="E243" s="123">
        <v>1.110589710299249</v>
      </c>
      <c r="F243" s="86" t="s">
        <v>1114</v>
      </c>
      <c r="G243" s="86" t="b">
        <v>0</v>
      </c>
      <c r="H243" s="86" t="b">
        <v>0</v>
      </c>
      <c r="I243" s="86" t="b">
        <v>0</v>
      </c>
      <c r="J243" s="86" t="b">
        <v>0</v>
      </c>
      <c r="K243" s="86" t="b">
        <v>0</v>
      </c>
      <c r="L243" s="86" t="b">
        <v>0</v>
      </c>
    </row>
    <row r="244" spans="1:12" ht="15">
      <c r="A244" s="86" t="s">
        <v>1218</v>
      </c>
      <c r="B244" s="86" t="s">
        <v>1177</v>
      </c>
      <c r="C244" s="86">
        <v>12</v>
      </c>
      <c r="D244" s="123">
        <v>0.006540995074683727</v>
      </c>
      <c r="E244" s="123">
        <v>1.0825609866990054</v>
      </c>
      <c r="F244" s="86" t="s">
        <v>1114</v>
      </c>
      <c r="G244" s="86" t="b">
        <v>0</v>
      </c>
      <c r="H244" s="86" t="b">
        <v>0</v>
      </c>
      <c r="I244" s="86" t="b">
        <v>0</v>
      </c>
      <c r="J244" s="86" t="b">
        <v>0</v>
      </c>
      <c r="K244" s="86" t="b">
        <v>0</v>
      </c>
      <c r="L244" s="86" t="b">
        <v>0</v>
      </c>
    </row>
    <row r="245" spans="1:12" ht="15">
      <c r="A245" s="86" t="s">
        <v>1209</v>
      </c>
      <c r="B245" s="86" t="s">
        <v>1219</v>
      </c>
      <c r="C245" s="86">
        <v>12</v>
      </c>
      <c r="D245" s="123">
        <v>0.006540995074683727</v>
      </c>
      <c r="E245" s="123">
        <v>1.2866809693549301</v>
      </c>
      <c r="F245" s="86" t="s">
        <v>1114</v>
      </c>
      <c r="G245" s="86" t="b">
        <v>0</v>
      </c>
      <c r="H245" s="86" t="b">
        <v>0</v>
      </c>
      <c r="I245" s="86" t="b">
        <v>0</v>
      </c>
      <c r="J245" s="86" t="b">
        <v>0</v>
      </c>
      <c r="K245" s="86" t="b">
        <v>0</v>
      </c>
      <c r="L245" s="86" t="b">
        <v>0</v>
      </c>
    </row>
    <row r="246" spans="1:12" ht="15">
      <c r="A246" s="86" t="s">
        <v>1219</v>
      </c>
      <c r="B246" s="86" t="s">
        <v>1178</v>
      </c>
      <c r="C246" s="86">
        <v>12</v>
      </c>
      <c r="D246" s="123">
        <v>0.006540995074683727</v>
      </c>
      <c r="E246" s="123">
        <v>1.5085297189712865</v>
      </c>
      <c r="F246" s="86" t="s">
        <v>1114</v>
      </c>
      <c r="G246" s="86" t="b">
        <v>0</v>
      </c>
      <c r="H246" s="86" t="b">
        <v>0</v>
      </c>
      <c r="I246" s="86" t="b">
        <v>0</v>
      </c>
      <c r="J246" s="86" t="b">
        <v>0</v>
      </c>
      <c r="K246" s="86" t="b">
        <v>0</v>
      </c>
      <c r="L246" s="86" t="b">
        <v>0</v>
      </c>
    </row>
    <row r="247" spans="1:12" ht="15">
      <c r="A247" s="86" t="s">
        <v>1178</v>
      </c>
      <c r="B247" s="86" t="s">
        <v>370</v>
      </c>
      <c r="C247" s="86">
        <v>12</v>
      </c>
      <c r="D247" s="123">
        <v>0.006540995074683727</v>
      </c>
      <c r="E247" s="123">
        <v>1.5085297189712865</v>
      </c>
      <c r="F247" s="86" t="s">
        <v>1114</v>
      </c>
      <c r="G247" s="86" t="b">
        <v>0</v>
      </c>
      <c r="H247" s="86" t="b">
        <v>0</v>
      </c>
      <c r="I247" s="86" t="b">
        <v>0</v>
      </c>
      <c r="J247" s="86" t="b">
        <v>0</v>
      </c>
      <c r="K247" s="86" t="b">
        <v>0</v>
      </c>
      <c r="L247" s="86" t="b">
        <v>0</v>
      </c>
    </row>
    <row r="248" spans="1:12" ht="15">
      <c r="A248" s="86" t="s">
        <v>318</v>
      </c>
      <c r="B248" s="86" t="s">
        <v>1177</v>
      </c>
      <c r="C248" s="86">
        <v>12</v>
      </c>
      <c r="D248" s="123">
        <v>0.006540995074683727</v>
      </c>
      <c r="E248" s="123">
        <v>0.9064697276433242</v>
      </c>
      <c r="F248" s="86" t="s">
        <v>1114</v>
      </c>
      <c r="G248" s="86" t="b">
        <v>0</v>
      </c>
      <c r="H248" s="86" t="b">
        <v>0</v>
      </c>
      <c r="I248" s="86" t="b">
        <v>0</v>
      </c>
      <c r="J248" s="86" t="b">
        <v>0</v>
      </c>
      <c r="K248" s="86" t="b">
        <v>0</v>
      </c>
      <c r="L248" s="86" t="b">
        <v>0</v>
      </c>
    </row>
    <row r="249" spans="1:12" ht="15">
      <c r="A249" s="86" t="s">
        <v>1431</v>
      </c>
      <c r="B249" s="86" t="s">
        <v>1432</v>
      </c>
      <c r="C249" s="86">
        <v>10</v>
      </c>
      <c r="D249" s="123">
        <v>0.007396314389778408</v>
      </c>
      <c r="E249" s="123">
        <v>1.5877109650189114</v>
      </c>
      <c r="F249" s="86" t="s">
        <v>1114</v>
      </c>
      <c r="G249" s="86" t="b">
        <v>1</v>
      </c>
      <c r="H249" s="86" t="b">
        <v>0</v>
      </c>
      <c r="I249" s="86" t="b">
        <v>0</v>
      </c>
      <c r="J249" s="86" t="b">
        <v>0</v>
      </c>
      <c r="K249" s="86" t="b">
        <v>0</v>
      </c>
      <c r="L249" s="86" t="b">
        <v>0</v>
      </c>
    </row>
    <row r="250" spans="1:12" ht="15">
      <c r="A250" s="86" t="s">
        <v>1432</v>
      </c>
      <c r="B250" s="86" t="s">
        <v>1218</v>
      </c>
      <c r="C250" s="86">
        <v>10</v>
      </c>
      <c r="D250" s="123">
        <v>0.007396314389778408</v>
      </c>
      <c r="E250" s="123">
        <v>1.5085297189712865</v>
      </c>
      <c r="F250" s="86" t="s">
        <v>1114</v>
      </c>
      <c r="G250" s="86" t="b">
        <v>0</v>
      </c>
      <c r="H250" s="86" t="b">
        <v>0</v>
      </c>
      <c r="I250" s="86" t="b">
        <v>0</v>
      </c>
      <c r="J250" s="86" t="b">
        <v>0</v>
      </c>
      <c r="K250" s="86" t="b">
        <v>0</v>
      </c>
      <c r="L250" s="86" t="b">
        <v>0</v>
      </c>
    </row>
    <row r="251" spans="1:12" ht="15">
      <c r="A251" s="86" t="s">
        <v>370</v>
      </c>
      <c r="B251" s="86" t="s">
        <v>1433</v>
      </c>
      <c r="C251" s="86">
        <v>10</v>
      </c>
      <c r="D251" s="123">
        <v>0.007396314389778408</v>
      </c>
      <c r="E251" s="123">
        <v>1.5085297189712865</v>
      </c>
      <c r="F251" s="86" t="s">
        <v>1114</v>
      </c>
      <c r="G251" s="86" t="b">
        <v>0</v>
      </c>
      <c r="H251" s="86" t="b">
        <v>0</v>
      </c>
      <c r="I251" s="86" t="b">
        <v>0</v>
      </c>
      <c r="J251" s="86" t="b">
        <v>0</v>
      </c>
      <c r="K251" s="86" t="b">
        <v>0</v>
      </c>
      <c r="L251" s="86" t="b">
        <v>0</v>
      </c>
    </row>
    <row r="252" spans="1:12" ht="15">
      <c r="A252" s="86" t="s">
        <v>1433</v>
      </c>
      <c r="B252" s="86" t="s">
        <v>1211</v>
      </c>
      <c r="C252" s="86">
        <v>10</v>
      </c>
      <c r="D252" s="123">
        <v>0.007396314389778408</v>
      </c>
      <c r="E252" s="123">
        <v>1.5463182798606863</v>
      </c>
      <c r="F252" s="86" t="s">
        <v>1114</v>
      </c>
      <c r="G252" s="86" t="b">
        <v>0</v>
      </c>
      <c r="H252" s="86" t="b">
        <v>0</v>
      </c>
      <c r="I252" s="86" t="b">
        <v>0</v>
      </c>
      <c r="J252" s="86" t="b">
        <v>0</v>
      </c>
      <c r="K252" s="86" t="b">
        <v>0</v>
      </c>
      <c r="L252" s="86" t="b">
        <v>0</v>
      </c>
    </row>
    <row r="253" spans="1:12" ht="15">
      <c r="A253" s="86" t="s">
        <v>1211</v>
      </c>
      <c r="B253" s="86" t="s">
        <v>1434</v>
      </c>
      <c r="C253" s="86">
        <v>10</v>
      </c>
      <c r="D253" s="123">
        <v>0.007396314389778408</v>
      </c>
      <c r="E253" s="123">
        <v>1.5085297189712865</v>
      </c>
      <c r="F253" s="86" t="s">
        <v>1114</v>
      </c>
      <c r="G253" s="86" t="b">
        <v>0</v>
      </c>
      <c r="H253" s="86" t="b">
        <v>0</v>
      </c>
      <c r="I253" s="86" t="b">
        <v>0</v>
      </c>
      <c r="J253" s="86" t="b">
        <v>0</v>
      </c>
      <c r="K253" s="86" t="b">
        <v>0</v>
      </c>
      <c r="L253" s="86" t="b">
        <v>0</v>
      </c>
    </row>
    <row r="254" spans="1:12" ht="15">
      <c r="A254" s="86" t="s">
        <v>1434</v>
      </c>
      <c r="B254" s="86" t="s">
        <v>1181</v>
      </c>
      <c r="C254" s="86">
        <v>10</v>
      </c>
      <c r="D254" s="123">
        <v>0.007396314389778408</v>
      </c>
      <c r="E254" s="123">
        <v>1.1727376170480934</v>
      </c>
      <c r="F254" s="86" t="s">
        <v>1114</v>
      </c>
      <c r="G254" s="86" t="b">
        <v>0</v>
      </c>
      <c r="H254" s="86" t="b">
        <v>0</v>
      </c>
      <c r="I254" s="86" t="b">
        <v>0</v>
      </c>
      <c r="J254" s="86" t="b">
        <v>0</v>
      </c>
      <c r="K254" s="86" t="b">
        <v>0</v>
      </c>
      <c r="L254" s="86" t="b">
        <v>0</v>
      </c>
    </row>
    <row r="255" spans="1:12" ht="15">
      <c r="A255" s="86" t="s">
        <v>1181</v>
      </c>
      <c r="B255" s="86" t="s">
        <v>1430</v>
      </c>
      <c r="C255" s="86">
        <v>10</v>
      </c>
      <c r="D255" s="123">
        <v>0.007396314389778408</v>
      </c>
      <c r="E255" s="123">
        <v>1.1727376170480934</v>
      </c>
      <c r="F255" s="86" t="s">
        <v>1114</v>
      </c>
      <c r="G255" s="86" t="b">
        <v>0</v>
      </c>
      <c r="H255" s="86" t="b">
        <v>0</v>
      </c>
      <c r="I255" s="86" t="b">
        <v>0</v>
      </c>
      <c r="J255" s="86" t="b">
        <v>0</v>
      </c>
      <c r="K255" s="86" t="b">
        <v>0</v>
      </c>
      <c r="L255" s="86" t="b">
        <v>0</v>
      </c>
    </row>
    <row r="256" spans="1:12" ht="15">
      <c r="A256" s="86" t="s">
        <v>1430</v>
      </c>
      <c r="B256" s="86" t="s">
        <v>318</v>
      </c>
      <c r="C256" s="86">
        <v>10</v>
      </c>
      <c r="D256" s="123">
        <v>0.007396314389778408</v>
      </c>
      <c r="E256" s="123">
        <v>1.3089573640660823</v>
      </c>
      <c r="F256" s="86" t="s">
        <v>1114</v>
      </c>
      <c r="G256" s="86" t="b">
        <v>0</v>
      </c>
      <c r="H256" s="86" t="b">
        <v>0</v>
      </c>
      <c r="I256" s="86" t="b">
        <v>0</v>
      </c>
      <c r="J256" s="86" t="b">
        <v>0</v>
      </c>
      <c r="K256" s="86" t="b">
        <v>0</v>
      </c>
      <c r="L256" s="86" t="b">
        <v>0</v>
      </c>
    </row>
    <row r="257" spans="1:12" ht="15">
      <c r="A257" s="86" t="s">
        <v>1208</v>
      </c>
      <c r="B257" s="86" t="s">
        <v>1227</v>
      </c>
      <c r="C257" s="86">
        <v>10</v>
      </c>
      <c r="D257" s="123">
        <v>0.007396314389778408</v>
      </c>
      <c r="E257" s="123">
        <v>1.110589710299249</v>
      </c>
      <c r="F257" s="86" t="s">
        <v>1114</v>
      </c>
      <c r="G257" s="86" t="b">
        <v>0</v>
      </c>
      <c r="H257" s="86" t="b">
        <v>0</v>
      </c>
      <c r="I257" s="86" t="b">
        <v>0</v>
      </c>
      <c r="J257" s="86" t="b">
        <v>0</v>
      </c>
      <c r="K257" s="86" t="b">
        <v>0</v>
      </c>
      <c r="L257" s="86" t="b">
        <v>0</v>
      </c>
    </row>
    <row r="258" spans="1:12" ht="15">
      <c r="A258" s="86" t="s">
        <v>1227</v>
      </c>
      <c r="B258" s="86" t="s">
        <v>1435</v>
      </c>
      <c r="C258" s="86">
        <v>10</v>
      </c>
      <c r="D258" s="123">
        <v>0.007396314389778408</v>
      </c>
      <c r="E258" s="123">
        <v>1.5877109650189114</v>
      </c>
      <c r="F258" s="86" t="s">
        <v>1114</v>
      </c>
      <c r="G258" s="86" t="b">
        <v>0</v>
      </c>
      <c r="H258" s="86" t="b">
        <v>0</v>
      </c>
      <c r="I258" s="86" t="b">
        <v>0</v>
      </c>
      <c r="J258" s="86" t="b">
        <v>0</v>
      </c>
      <c r="K258" s="86" t="b">
        <v>0</v>
      </c>
      <c r="L258" s="86" t="b">
        <v>0</v>
      </c>
    </row>
    <row r="259" spans="1:12" ht="15">
      <c r="A259" s="86" t="s">
        <v>1435</v>
      </c>
      <c r="B259" s="86" t="s">
        <v>363</v>
      </c>
      <c r="C259" s="86">
        <v>10</v>
      </c>
      <c r="D259" s="123">
        <v>0.007396314389778408</v>
      </c>
      <c r="E259" s="123">
        <v>1.3324384599156054</v>
      </c>
      <c r="F259" s="86" t="s">
        <v>1114</v>
      </c>
      <c r="G259" s="86" t="b">
        <v>0</v>
      </c>
      <c r="H259" s="86" t="b">
        <v>0</v>
      </c>
      <c r="I259" s="86" t="b">
        <v>0</v>
      </c>
      <c r="J259" s="86" t="b">
        <v>0</v>
      </c>
      <c r="K259" s="86" t="b">
        <v>0</v>
      </c>
      <c r="L259" s="86" t="b">
        <v>0</v>
      </c>
    </row>
    <row r="260" spans="1:12" ht="15">
      <c r="A260" s="86" t="s">
        <v>1224</v>
      </c>
      <c r="B260" s="86" t="s">
        <v>1235</v>
      </c>
      <c r="C260" s="86">
        <v>8</v>
      </c>
      <c r="D260" s="123">
        <v>0.007821916632374203</v>
      </c>
      <c r="E260" s="123">
        <v>1.6846209780269676</v>
      </c>
      <c r="F260" s="86" t="s">
        <v>1114</v>
      </c>
      <c r="G260" s="86" t="b">
        <v>0</v>
      </c>
      <c r="H260" s="86" t="b">
        <v>0</v>
      </c>
      <c r="I260" s="86" t="b">
        <v>0</v>
      </c>
      <c r="J260" s="86" t="b">
        <v>0</v>
      </c>
      <c r="K260" s="86" t="b">
        <v>0</v>
      </c>
      <c r="L260" s="86" t="b">
        <v>0</v>
      </c>
    </row>
    <row r="261" spans="1:12" ht="15">
      <c r="A261" s="86" t="s">
        <v>316</v>
      </c>
      <c r="B261" s="86" t="s">
        <v>318</v>
      </c>
      <c r="C261" s="86">
        <v>7</v>
      </c>
      <c r="D261" s="123">
        <v>0.007841581546801157</v>
      </c>
      <c r="E261" s="123">
        <v>1.2509654170883957</v>
      </c>
      <c r="F261" s="86" t="s">
        <v>1114</v>
      </c>
      <c r="G261" s="86" t="b">
        <v>0</v>
      </c>
      <c r="H261" s="86" t="b">
        <v>0</v>
      </c>
      <c r="I261" s="86" t="b">
        <v>0</v>
      </c>
      <c r="J261" s="86" t="b">
        <v>0</v>
      </c>
      <c r="K261" s="86" t="b">
        <v>0</v>
      </c>
      <c r="L261" s="86" t="b">
        <v>0</v>
      </c>
    </row>
    <row r="262" spans="1:12" ht="15">
      <c r="A262" s="86" t="s">
        <v>1235</v>
      </c>
      <c r="B262" s="86" t="s">
        <v>1225</v>
      </c>
      <c r="C262" s="86">
        <v>7</v>
      </c>
      <c r="D262" s="123">
        <v>0.007841581546801157</v>
      </c>
      <c r="E262" s="123">
        <v>1.6846209780269676</v>
      </c>
      <c r="F262" s="86" t="s">
        <v>1114</v>
      </c>
      <c r="G262" s="86" t="b">
        <v>0</v>
      </c>
      <c r="H262" s="86" t="b">
        <v>0</v>
      </c>
      <c r="I262" s="86" t="b">
        <v>0</v>
      </c>
      <c r="J262" s="86" t="b">
        <v>0</v>
      </c>
      <c r="K262" s="86" t="b">
        <v>1</v>
      </c>
      <c r="L262" s="86" t="b">
        <v>0</v>
      </c>
    </row>
    <row r="263" spans="1:12" ht="15">
      <c r="A263" s="86" t="s">
        <v>1438</v>
      </c>
      <c r="B263" s="86" t="s">
        <v>1429</v>
      </c>
      <c r="C263" s="86">
        <v>6</v>
      </c>
      <c r="D263" s="123">
        <v>0.007708286171208909</v>
      </c>
      <c r="E263" s="123">
        <v>1.6176741883963546</v>
      </c>
      <c r="F263" s="86" t="s">
        <v>1114</v>
      </c>
      <c r="G263" s="86" t="b">
        <v>0</v>
      </c>
      <c r="H263" s="86" t="b">
        <v>0</v>
      </c>
      <c r="I263" s="86" t="b">
        <v>0</v>
      </c>
      <c r="J263" s="86" t="b">
        <v>0</v>
      </c>
      <c r="K263" s="86" t="b">
        <v>0</v>
      </c>
      <c r="L263" s="86" t="b">
        <v>0</v>
      </c>
    </row>
    <row r="264" spans="1:12" ht="15">
      <c r="A264" s="86" t="s">
        <v>1429</v>
      </c>
      <c r="B264" s="86" t="s">
        <v>1444</v>
      </c>
      <c r="C264" s="86">
        <v>6</v>
      </c>
      <c r="D264" s="123">
        <v>0.007708286171208909</v>
      </c>
      <c r="E264" s="123">
        <v>1.7426129250046547</v>
      </c>
      <c r="F264" s="86" t="s">
        <v>1114</v>
      </c>
      <c r="G264" s="86" t="b">
        <v>0</v>
      </c>
      <c r="H264" s="86" t="b">
        <v>0</v>
      </c>
      <c r="I264" s="86" t="b">
        <v>0</v>
      </c>
      <c r="J264" s="86" t="b">
        <v>0</v>
      </c>
      <c r="K264" s="86" t="b">
        <v>0</v>
      </c>
      <c r="L264" s="86" t="b">
        <v>0</v>
      </c>
    </row>
    <row r="265" spans="1:12" ht="15">
      <c r="A265" s="86" t="s">
        <v>318</v>
      </c>
      <c r="B265" s="86" t="s">
        <v>1181</v>
      </c>
      <c r="C265" s="86">
        <v>5</v>
      </c>
      <c r="D265" s="123">
        <v>0.007396314389778408</v>
      </c>
      <c r="E265" s="123">
        <v>0.6164351162808062</v>
      </c>
      <c r="F265" s="86" t="s">
        <v>1114</v>
      </c>
      <c r="G265" s="86" t="b">
        <v>0</v>
      </c>
      <c r="H265" s="86" t="b">
        <v>0</v>
      </c>
      <c r="I265" s="86" t="b">
        <v>0</v>
      </c>
      <c r="J265" s="86" t="b">
        <v>0</v>
      </c>
      <c r="K265" s="86" t="b">
        <v>0</v>
      </c>
      <c r="L265" s="86" t="b">
        <v>0</v>
      </c>
    </row>
    <row r="266" spans="1:12" ht="15">
      <c r="A266" s="86" t="s">
        <v>1229</v>
      </c>
      <c r="B266" s="86" t="s">
        <v>1177</v>
      </c>
      <c r="C266" s="86">
        <v>5</v>
      </c>
      <c r="D266" s="123">
        <v>0.007396314389778408</v>
      </c>
      <c r="E266" s="123">
        <v>0.9364329510207673</v>
      </c>
      <c r="F266" s="86" t="s">
        <v>1114</v>
      </c>
      <c r="G266" s="86" t="b">
        <v>0</v>
      </c>
      <c r="H266" s="86" t="b">
        <v>0</v>
      </c>
      <c r="I266" s="86" t="b">
        <v>0</v>
      </c>
      <c r="J266" s="86" t="b">
        <v>0</v>
      </c>
      <c r="K266" s="86" t="b">
        <v>0</v>
      </c>
      <c r="L266" s="86" t="b">
        <v>0</v>
      </c>
    </row>
    <row r="267" spans="1:12" ht="15">
      <c r="A267" s="86" t="s">
        <v>1209</v>
      </c>
      <c r="B267" s="86" t="s">
        <v>1224</v>
      </c>
      <c r="C267" s="86">
        <v>5</v>
      </c>
      <c r="D267" s="123">
        <v>0.007396314389778408</v>
      </c>
      <c r="E267" s="123">
        <v>1.0825609866990054</v>
      </c>
      <c r="F267" s="86" t="s">
        <v>1114</v>
      </c>
      <c r="G267" s="86" t="b">
        <v>0</v>
      </c>
      <c r="H267" s="86" t="b">
        <v>0</v>
      </c>
      <c r="I267" s="86" t="b">
        <v>0</v>
      </c>
      <c r="J267" s="86" t="b">
        <v>0</v>
      </c>
      <c r="K267" s="86" t="b">
        <v>0</v>
      </c>
      <c r="L267" s="86" t="b">
        <v>0</v>
      </c>
    </row>
    <row r="268" spans="1:12" ht="15">
      <c r="A268" s="86" t="s">
        <v>1181</v>
      </c>
      <c r="B268" s="86" t="s">
        <v>1424</v>
      </c>
      <c r="C268" s="86">
        <v>5</v>
      </c>
      <c r="D268" s="123">
        <v>0.007396314389778408</v>
      </c>
      <c r="E268" s="123">
        <v>1.0266095813698555</v>
      </c>
      <c r="F268" s="86" t="s">
        <v>1114</v>
      </c>
      <c r="G268" s="86" t="b">
        <v>0</v>
      </c>
      <c r="H268" s="86" t="b">
        <v>0</v>
      </c>
      <c r="I268" s="86" t="b">
        <v>0</v>
      </c>
      <c r="J268" s="86" t="b">
        <v>0</v>
      </c>
      <c r="K268" s="86" t="b">
        <v>0</v>
      </c>
      <c r="L268" s="86" t="b">
        <v>0</v>
      </c>
    </row>
    <row r="269" spans="1:12" ht="15">
      <c r="A269" s="86" t="s">
        <v>1423</v>
      </c>
      <c r="B269" s="86" t="s">
        <v>1425</v>
      </c>
      <c r="C269" s="86">
        <v>5</v>
      </c>
      <c r="D269" s="123">
        <v>0.007396314389778408</v>
      </c>
      <c r="E269" s="123">
        <v>1.6634316789570298</v>
      </c>
      <c r="F269" s="86" t="s">
        <v>1114</v>
      </c>
      <c r="G269" s="86" t="b">
        <v>0</v>
      </c>
      <c r="H269" s="86" t="b">
        <v>0</v>
      </c>
      <c r="I269" s="86" t="b">
        <v>0</v>
      </c>
      <c r="J269" s="86" t="b">
        <v>0</v>
      </c>
      <c r="K269" s="86" t="b">
        <v>0</v>
      </c>
      <c r="L269" s="86" t="b">
        <v>0</v>
      </c>
    </row>
    <row r="270" spans="1:12" ht="15">
      <c r="A270" s="86" t="s">
        <v>1181</v>
      </c>
      <c r="B270" s="86" t="s">
        <v>1228</v>
      </c>
      <c r="C270" s="86">
        <v>4</v>
      </c>
      <c r="D270" s="123">
        <v>0.006869484072098466</v>
      </c>
      <c r="E270" s="123">
        <v>1.1727376170480934</v>
      </c>
      <c r="F270" s="86" t="s">
        <v>1114</v>
      </c>
      <c r="G270" s="86" t="b">
        <v>0</v>
      </c>
      <c r="H270" s="86" t="b">
        <v>0</v>
      </c>
      <c r="I270" s="86" t="b">
        <v>0</v>
      </c>
      <c r="J270" s="86" t="b">
        <v>1</v>
      </c>
      <c r="K270" s="86" t="b">
        <v>0</v>
      </c>
      <c r="L270" s="86" t="b">
        <v>0</v>
      </c>
    </row>
    <row r="271" spans="1:12" ht="15">
      <c r="A271" s="86" t="s">
        <v>1228</v>
      </c>
      <c r="B271" s="86" t="s">
        <v>1229</v>
      </c>
      <c r="C271" s="86">
        <v>4</v>
      </c>
      <c r="D271" s="123">
        <v>0.006869484072098466</v>
      </c>
      <c r="E271" s="123">
        <v>1.7426129250046545</v>
      </c>
      <c r="F271" s="86" t="s">
        <v>1114</v>
      </c>
      <c r="G271" s="86" t="b">
        <v>1</v>
      </c>
      <c r="H271" s="86" t="b">
        <v>0</v>
      </c>
      <c r="I271" s="86" t="b">
        <v>0</v>
      </c>
      <c r="J271" s="86" t="b">
        <v>0</v>
      </c>
      <c r="K271" s="86" t="b">
        <v>0</v>
      </c>
      <c r="L271" s="86" t="b">
        <v>0</v>
      </c>
    </row>
    <row r="272" spans="1:12" ht="15">
      <c r="A272" s="86" t="s">
        <v>1225</v>
      </c>
      <c r="B272" s="86" t="s">
        <v>1436</v>
      </c>
      <c r="C272" s="86">
        <v>4</v>
      </c>
      <c r="D272" s="123">
        <v>0.006869484072098466</v>
      </c>
      <c r="E272" s="123">
        <v>1.7426129250046545</v>
      </c>
      <c r="F272" s="86" t="s">
        <v>1114</v>
      </c>
      <c r="G272" s="86" t="b">
        <v>0</v>
      </c>
      <c r="H272" s="86" t="b">
        <v>1</v>
      </c>
      <c r="I272" s="86" t="b">
        <v>0</v>
      </c>
      <c r="J272" s="86" t="b">
        <v>0</v>
      </c>
      <c r="K272" s="86" t="b">
        <v>0</v>
      </c>
      <c r="L272" s="86" t="b">
        <v>0</v>
      </c>
    </row>
    <row r="273" spans="1:12" ht="15">
      <c r="A273" s="86" t="s">
        <v>1436</v>
      </c>
      <c r="B273" s="86" t="s">
        <v>1437</v>
      </c>
      <c r="C273" s="86">
        <v>4</v>
      </c>
      <c r="D273" s="123">
        <v>0.006869484072098466</v>
      </c>
      <c r="E273" s="123">
        <v>1.985650973690949</v>
      </c>
      <c r="F273" s="86" t="s">
        <v>1114</v>
      </c>
      <c r="G273" s="86" t="b">
        <v>0</v>
      </c>
      <c r="H273" s="86" t="b">
        <v>0</v>
      </c>
      <c r="I273" s="86" t="b">
        <v>0</v>
      </c>
      <c r="J273" s="86" t="b">
        <v>0</v>
      </c>
      <c r="K273" s="86" t="b">
        <v>0</v>
      </c>
      <c r="L273" s="86" t="b">
        <v>0</v>
      </c>
    </row>
    <row r="274" spans="1:12" ht="15">
      <c r="A274" s="86" t="s">
        <v>1437</v>
      </c>
      <c r="B274" s="86" t="s">
        <v>1181</v>
      </c>
      <c r="C274" s="86">
        <v>4</v>
      </c>
      <c r="D274" s="123">
        <v>0.006869484072098466</v>
      </c>
      <c r="E274" s="123">
        <v>1.1727376170480934</v>
      </c>
      <c r="F274" s="86" t="s">
        <v>1114</v>
      </c>
      <c r="G274" s="86" t="b">
        <v>0</v>
      </c>
      <c r="H274" s="86" t="b">
        <v>0</v>
      </c>
      <c r="I274" s="86" t="b">
        <v>0</v>
      </c>
      <c r="J274" s="86" t="b">
        <v>0</v>
      </c>
      <c r="K274" s="86" t="b">
        <v>0</v>
      </c>
      <c r="L274" s="86" t="b">
        <v>0</v>
      </c>
    </row>
    <row r="275" spans="1:12" ht="15">
      <c r="A275" s="86" t="s">
        <v>1424</v>
      </c>
      <c r="B275" s="86" t="s">
        <v>1423</v>
      </c>
      <c r="C275" s="86">
        <v>4</v>
      </c>
      <c r="D275" s="123">
        <v>0.006869484072098466</v>
      </c>
      <c r="E275" s="123">
        <v>1.5665216659489734</v>
      </c>
      <c r="F275" s="86" t="s">
        <v>1114</v>
      </c>
      <c r="G275" s="86" t="b">
        <v>0</v>
      </c>
      <c r="H275" s="86" t="b">
        <v>0</v>
      </c>
      <c r="I275" s="86" t="b">
        <v>0</v>
      </c>
      <c r="J275" s="86" t="b">
        <v>0</v>
      </c>
      <c r="K275" s="86" t="b">
        <v>0</v>
      </c>
      <c r="L275" s="86" t="b">
        <v>0</v>
      </c>
    </row>
    <row r="276" spans="1:12" ht="15">
      <c r="A276" s="86" t="s">
        <v>1425</v>
      </c>
      <c r="B276" s="86" t="s">
        <v>1447</v>
      </c>
      <c r="C276" s="86">
        <v>4</v>
      </c>
      <c r="D276" s="123">
        <v>0.006869484072098466</v>
      </c>
      <c r="E276" s="123">
        <v>1.8887409606828927</v>
      </c>
      <c r="F276" s="86" t="s">
        <v>1114</v>
      </c>
      <c r="G276" s="86" t="b">
        <v>0</v>
      </c>
      <c r="H276" s="86" t="b">
        <v>0</v>
      </c>
      <c r="I276" s="86" t="b">
        <v>0</v>
      </c>
      <c r="J276" s="86" t="b">
        <v>0</v>
      </c>
      <c r="K276" s="86" t="b">
        <v>0</v>
      </c>
      <c r="L276" s="86" t="b">
        <v>0</v>
      </c>
    </row>
    <row r="277" spans="1:12" ht="15">
      <c r="A277" s="86" t="s">
        <v>1447</v>
      </c>
      <c r="B277" s="86" t="s">
        <v>1438</v>
      </c>
      <c r="C277" s="86">
        <v>4</v>
      </c>
      <c r="D277" s="123">
        <v>0.006869484072098466</v>
      </c>
      <c r="E277" s="123">
        <v>1.6846209780269676</v>
      </c>
      <c r="F277" s="86" t="s">
        <v>1114</v>
      </c>
      <c r="G277" s="86" t="b">
        <v>0</v>
      </c>
      <c r="H277" s="86" t="b">
        <v>0</v>
      </c>
      <c r="I277" s="86" t="b">
        <v>0</v>
      </c>
      <c r="J277" s="86" t="b">
        <v>0</v>
      </c>
      <c r="K277" s="86" t="b">
        <v>0</v>
      </c>
      <c r="L277" s="86" t="b">
        <v>0</v>
      </c>
    </row>
    <row r="278" spans="1:12" ht="15">
      <c r="A278" s="86" t="s">
        <v>1444</v>
      </c>
      <c r="B278" s="86" t="s">
        <v>1181</v>
      </c>
      <c r="C278" s="86">
        <v>4</v>
      </c>
      <c r="D278" s="123">
        <v>0.006869484072098466</v>
      </c>
      <c r="E278" s="123">
        <v>0.9966463579924122</v>
      </c>
      <c r="F278" s="86" t="s">
        <v>1114</v>
      </c>
      <c r="G278" s="86" t="b">
        <v>0</v>
      </c>
      <c r="H278" s="86" t="b">
        <v>0</v>
      </c>
      <c r="I278" s="86" t="b">
        <v>0</v>
      </c>
      <c r="J278" s="86" t="b">
        <v>0</v>
      </c>
      <c r="K278" s="86" t="b">
        <v>0</v>
      </c>
      <c r="L278" s="86" t="b">
        <v>0</v>
      </c>
    </row>
    <row r="279" spans="1:12" ht="15">
      <c r="A279" s="86" t="s">
        <v>1181</v>
      </c>
      <c r="B279" s="86" t="s">
        <v>363</v>
      </c>
      <c r="C279" s="86">
        <v>4</v>
      </c>
      <c r="D279" s="123">
        <v>0.006869484072098466</v>
      </c>
      <c r="E279" s="123">
        <v>0.5195251032727498</v>
      </c>
      <c r="F279" s="86" t="s">
        <v>1114</v>
      </c>
      <c r="G279" s="86" t="b">
        <v>0</v>
      </c>
      <c r="H279" s="86" t="b">
        <v>0</v>
      </c>
      <c r="I279" s="86" t="b">
        <v>0</v>
      </c>
      <c r="J279" s="86" t="b">
        <v>0</v>
      </c>
      <c r="K279" s="86" t="b">
        <v>0</v>
      </c>
      <c r="L279" s="86" t="b">
        <v>0</v>
      </c>
    </row>
    <row r="280" spans="1:12" ht="15">
      <c r="A280" s="86" t="s">
        <v>1181</v>
      </c>
      <c r="B280" s="86" t="s">
        <v>1177</v>
      </c>
      <c r="C280" s="86">
        <v>3</v>
      </c>
      <c r="D280" s="123">
        <v>0.006073037402537976</v>
      </c>
      <c r="E280" s="123">
        <v>0.1447088934478499</v>
      </c>
      <c r="F280" s="86" t="s">
        <v>1114</v>
      </c>
      <c r="G280" s="86" t="b">
        <v>0</v>
      </c>
      <c r="H280" s="86" t="b">
        <v>0</v>
      </c>
      <c r="I280" s="86" t="b">
        <v>0</v>
      </c>
      <c r="J280" s="86" t="b">
        <v>0</v>
      </c>
      <c r="K280" s="86" t="b">
        <v>0</v>
      </c>
      <c r="L280" s="86" t="b">
        <v>0</v>
      </c>
    </row>
    <row r="281" spans="1:12" ht="15">
      <c r="A281" s="86" t="s">
        <v>1209</v>
      </c>
      <c r="B281" s="86" t="s">
        <v>1215</v>
      </c>
      <c r="C281" s="86">
        <v>3</v>
      </c>
      <c r="D281" s="123">
        <v>0.006073037402537976</v>
      </c>
      <c r="E281" s="123">
        <v>1.2866809693549301</v>
      </c>
      <c r="F281" s="86" t="s">
        <v>1114</v>
      </c>
      <c r="G281" s="86" t="b">
        <v>0</v>
      </c>
      <c r="H281" s="86" t="b">
        <v>0</v>
      </c>
      <c r="I281" s="86" t="b">
        <v>0</v>
      </c>
      <c r="J281" s="86" t="b">
        <v>0</v>
      </c>
      <c r="K281" s="86" t="b">
        <v>0</v>
      </c>
      <c r="L281" s="86" t="b">
        <v>0</v>
      </c>
    </row>
    <row r="282" spans="1:12" ht="15">
      <c r="A282" s="86" t="s">
        <v>1215</v>
      </c>
      <c r="B282" s="86" t="s">
        <v>1224</v>
      </c>
      <c r="C282" s="86">
        <v>3</v>
      </c>
      <c r="D282" s="123">
        <v>0.006073037402537976</v>
      </c>
      <c r="E282" s="123">
        <v>1.6846209780269679</v>
      </c>
      <c r="F282" s="86" t="s">
        <v>1114</v>
      </c>
      <c r="G282" s="86" t="b">
        <v>0</v>
      </c>
      <c r="H282" s="86" t="b">
        <v>0</v>
      </c>
      <c r="I282" s="86" t="b">
        <v>0</v>
      </c>
      <c r="J282" s="86" t="b">
        <v>0</v>
      </c>
      <c r="K282" s="86" t="b">
        <v>0</v>
      </c>
      <c r="L282" s="86" t="b">
        <v>0</v>
      </c>
    </row>
    <row r="283" spans="1:12" ht="15">
      <c r="A283" s="86" t="s">
        <v>1225</v>
      </c>
      <c r="B283" s="86" t="s">
        <v>1424</v>
      </c>
      <c r="C283" s="86">
        <v>2</v>
      </c>
      <c r="D283" s="123">
        <v>0.004914004914004914</v>
      </c>
      <c r="E283" s="123">
        <v>1.198544880654379</v>
      </c>
      <c r="F283" s="86" t="s">
        <v>1114</v>
      </c>
      <c r="G283" s="86" t="b">
        <v>0</v>
      </c>
      <c r="H283" s="86" t="b">
        <v>1</v>
      </c>
      <c r="I283" s="86" t="b">
        <v>0</v>
      </c>
      <c r="J283" s="86" t="b">
        <v>0</v>
      </c>
      <c r="K283" s="86" t="b">
        <v>0</v>
      </c>
      <c r="L283" s="86" t="b">
        <v>0</v>
      </c>
    </row>
    <row r="284" spans="1:12" ht="15">
      <c r="A284" s="86" t="s">
        <v>1211</v>
      </c>
      <c r="B284" s="86" t="s">
        <v>1181</v>
      </c>
      <c r="C284" s="86">
        <v>2</v>
      </c>
      <c r="D284" s="123">
        <v>0.004914004914004914</v>
      </c>
      <c r="E284" s="123">
        <v>0.3945863666644498</v>
      </c>
      <c r="F284" s="86" t="s">
        <v>1114</v>
      </c>
      <c r="G284" s="86" t="b">
        <v>0</v>
      </c>
      <c r="H284" s="86" t="b">
        <v>0</v>
      </c>
      <c r="I284" s="86" t="b">
        <v>0</v>
      </c>
      <c r="J284" s="86" t="b">
        <v>0</v>
      </c>
      <c r="K284" s="86" t="b">
        <v>0</v>
      </c>
      <c r="L284" s="86" t="b">
        <v>0</v>
      </c>
    </row>
    <row r="285" spans="1:12" ht="15">
      <c r="A285" s="86" t="s">
        <v>1496</v>
      </c>
      <c r="B285" s="86" t="s">
        <v>1244</v>
      </c>
      <c r="C285" s="86">
        <v>2</v>
      </c>
      <c r="D285" s="123">
        <v>0.004914004914004914</v>
      </c>
      <c r="E285" s="123">
        <v>2.28668096935493</v>
      </c>
      <c r="F285" s="86" t="s">
        <v>1114</v>
      </c>
      <c r="G285" s="86" t="b">
        <v>0</v>
      </c>
      <c r="H285" s="86" t="b">
        <v>0</v>
      </c>
      <c r="I285" s="86" t="b">
        <v>0</v>
      </c>
      <c r="J285" s="86" t="b">
        <v>0</v>
      </c>
      <c r="K285" s="86" t="b">
        <v>0</v>
      </c>
      <c r="L285" s="86" t="b">
        <v>0</v>
      </c>
    </row>
    <row r="286" spans="1:12" ht="15">
      <c r="A286" s="86" t="s">
        <v>1244</v>
      </c>
      <c r="B286" s="86" t="s">
        <v>1438</v>
      </c>
      <c r="C286" s="86">
        <v>2</v>
      </c>
      <c r="D286" s="123">
        <v>0.004914004914004914</v>
      </c>
      <c r="E286" s="123">
        <v>1.6846209780269676</v>
      </c>
      <c r="F286" s="86" t="s">
        <v>1114</v>
      </c>
      <c r="G286" s="86" t="b">
        <v>0</v>
      </c>
      <c r="H286" s="86" t="b">
        <v>0</v>
      </c>
      <c r="I286" s="86" t="b">
        <v>0</v>
      </c>
      <c r="J286" s="86" t="b">
        <v>0</v>
      </c>
      <c r="K286" s="86" t="b">
        <v>0</v>
      </c>
      <c r="L286" s="86" t="b">
        <v>0</v>
      </c>
    </row>
    <row r="287" spans="1:12" ht="15">
      <c r="A287" s="86" t="s">
        <v>1444</v>
      </c>
      <c r="B287" s="86" t="s">
        <v>363</v>
      </c>
      <c r="C287" s="86">
        <v>2</v>
      </c>
      <c r="D287" s="123">
        <v>0.004914004914004914</v>
      </c>
      <c r="E287" s="123">
        <v>0.8553172051959429</v>
      </c>
      <c r="F287" s="86" t="s">
        <v>1114</v>
      </c>
      <c r="G287" s="86" t="b">
        <v>0</v>
      </c>
      <c r="H287" s="86" t="b">
        <v>0</v>
      </c>
      <c r="I287" s="86" t="b">
        <v>0</v>
      </c>
      <c r="J287" s="86" t="b">
        <v>0</v>
      </c>
      <c r="K287" s="86" t="b">
        <v>0</v>
      </c>
      <c r="L287" s="86" t="b">
        <v>0</v>
      </c>
    </row>
    <row r="288" spans="1:12" ht="15">
      <c r="A288" s="86" t="s">
        <v>363</v>
      </c>
      <c r="B288" s="86" t="s">
        <v>1182</v>
      </c>
      <c r="C288" s="86">
        <v>2</v>
      </c>
      <c r="D288" s="123">
        <v>0.004914004914004914</v>
      </c>
      <c r="E288" s="123">
        <v>1.8887409606828927</v>
      </c>
      <c r="F288" s="86" t="s">
        <v>1114</v>
      </c>
      <c r="G288" s="86" t="b">
        <v>0</v>
      </c>
      <c r="H288" s="86" t="b">
        <v>0</v>
      </c>
      <c r="I288" s="86" t="b">
        <v>0</v>
      </c>
      <c r="J288" s="86" t="b">
        <v>0</v>
      </c>
      <c r="K288" s="86" t="b">
        <v>0</v>
      </c>
      <c r="L288" s="86" t="b">
        <v>0</v>
      </c>
    </row>
    <row r="289" spans="1:12" ht="15">
      <c r="A289" s="86" t="s">
        <v>363</v>
      </c>
      <c r="B289" s="86" t="s">
        <v>1520</v>
      </c>
      <c r="C289" s="86">
        <v>2</v>
      </c>
      <c r="D289" s="123">
        <v>0.004914004914004914</v>
      </c>
      <c r="E289" s="123">
        <v>1.8887409606828927</v>
      </c>
      <c r="F289" s="86" t="s">
        <v>1114</v>
      </c>
      <c r="G289" s="86" t="b">
        <v>0</v>
      </c>
      <c r="H289" s="86" t="b">
        <v>0</v>
      </c>
      <c r="I289" s="86" t="b">
        <v>0</v>
      </c>
      <c r="J289" s="86" t="b">
        <v>0</v>
      </c>
      <c r="K289" s="86" t="b">
        <v>0</v>
      </c>
      <c r="L289" s="86" t="b">
        <v>0</v>
      </c>
    </row>
    <row r="290" spans="1:12" ht="15">
      <c r="A290" s="86" t="s">
        <v>1520</v>
      </c>
      <c r="B290" s="86" t="s">
        <v>1229</v>
      </c>
      <c r="C290" s="86">
        <v>2</v>
      </c>
      <c r="D290" s="123">
        <v>0.004914004914004914</v>
      </c>
      <c r="E290" s="123">
        <v>1.7426129250046545</v>
      </c>
      <c r="F290" s="86" t="s">
        <v>1114</v>
      </c>
      <c r="G290" s="86" t="b">
        <v>0</v>
      </c>
      <c r="H290" s="86" t="b">
        <v>0</v>
      </c>
      <c r="I290" s="86" t="b">
        <v>0</v>
      </c>
      <c r="J290" s="86" t="b">
        <v>0</v>
      </c>
      <c r="K290" s="86" t="b">
        <v>0</v>
      </c>
      <c r="L290" s="86" t="b">
        <v>0</v>
      </c>
    </row>
    <row r="291" spans="1:12" ht="15">
      <c r="A291" s="86" t="s">
        <v>1229</v>
      </c>
      <c r="B291" s="86" t="s">
        <v>1218</v>
      </c>
      <c r="C291" s="86">
        <v>2</v>
      </c>
      <c r="D291" s="123">
        <v>0.004914004914004914</v>
      </c>
      <c r="E291" s="123">
        <v>0.964461674621011</v>
      </c>
      <c r="F291" s="86" t="s">
        <v>1114</v>
      </c>
      <c r="G291" s="86" t="b">
        <v>0</v>
      </c>
      <c r="H291" s="86" t="b">
        <v>0</v>
      </c>
      <c r="I291" s="86" t="b">
        <v>0</v>
      </c>
      <c r="J291" s="86" t="b">
        <v>0</v>
      </c>
      <c r="K291" s="86" t="b">
        <v>0</v>
      </c>
      <c r="L291" s="86" t="b">
        <v>0</v>
      </c>
    </row>
    <row r="292" spans="1:12" ht="15">
      <c r="A292" s="86" t="s">
        <v>370</v>
      </c>
      <c r="B292" s="86" t="s">
        <v>316</v>
      </c>
      <c r="C292" s="86">
        <v>2</v>
      </c>
      <c r="D292" s="123">
        <v>0.004914004914004914</v>
      </c>
      <c r="E292" s="123">
        <v>1.3324384599156054</v>
      </c>
      <c r="F292" s="86" t="s">
        <v>1114</v>
      </c>
      <c r="G292" s="86" t="b">
        <v>0</v>
      </c>
      <c r="H292" s="86" t="b">
        <v>0</v>
      </c>
      <c r="I292" s="86" t="b">
        <v>0</v>
      </c>
      <c r="J292" s="86" t="b">
        <v>0</v>
      </c>
      <c r="K292" s="86" t="b">
        <v>0</v>
      </c>
      <c r="L292" s="86" t="b">
        <v>0</v>
      </c>
    </row>
    <row r="293" spans="1:12" ht="15">
      <c r="A293" s="86" t="s">
        <v>1177</v>
      </c>
      <c r="B293" s="86" t="s">
        <v>1468</v>
      </c>
      <c r="C293" s="86">
        <v>2</v>
      </c>
      <c r="D293" s="123">
        <v>0.004914004914004914</v>
      </c>
      <c r="E293" s="123">
        <v>1.0825609866990054</v>
      </c>
      <c r="F293" s="86" t="s">
        <v>1114</v>
      </c>
      <c r="G293" s="86" t="b">
        <v>0</v>
      </c>
      <c r="H293" s="86" t="b">
        <v>0</v>
      </c>
      <c r="I293" s="86" t="b">
        <v>0</v>
      </c>
      <c r="J293" s="86" t="b">
        <v>0</v>
      </c>
      <c r="K293" s="86" t="b">
        <v>0</v>
      </c>
      <c r="L293" s="86" t="b">
        <v>0</v>
      </c>
    </row>
    <row r="294" spans="1:12" ht="15">
      <c r="A294" s="86" t="s">
        <v>1468</v>
      </c>
      <c r="B294" s="86" t="s">
        <v>1467</v>
      </c>
      <c r="C294" s="86">
        <v>2</v>
      </c>
      <c r="D294" s="123">
        <v>0.004914004914004914</v>
      </c>
      <c r="E294" s="123">
        <v>2.28668096935493</v>
      </c>
      <c r="F294" s="86" t="s">
        <v>1114</v>
      </c>
      <c r="G294" s="86" t="b">
        <v>0</v>
      </c>
      <c r="H294" s="86" t="b">
        <v>0</v>
      </c>
      <c r="I294" s="86" t="b">
        <v>0</v>
      </c>
      <c r="J294" s="86" t="b">
        <v>0</v>
      </c>
      <c r="K294" s="86" t="b">
        <v>0</v>
      </c>
      <c r="L294" s="86" t="b">
        <v>0</v>
      </c>
    </row>
    <row r="295" spans="1:12" ht="15">
      <c r="A295" s="86" t="s">
        <v>1467</v>
      </c>
      <c r="B295" s="86" t="s">
        <v>1521</v>
      </c>
      <c r="C295" s="86">
        <v>2</v>
      </c>
      <c r="D295" s="123">
        <v>0.004914004914004914</v>
      </c>
      <c r="E295" s="123">
        <v>2.28668096935493</v>
      </c>
      <c r="F295" s="86" t="s">
        <v>1114</v>
      </c>
      <c r="G295" s="86" t="b">
        <v>0</v>
      </c>
      <c r="H295" s="86" t="b">
        <v>0</v>
      </c>
      <c r="I295" s="86" t="b">
        <v>0</v>
      </c>
      <c r="J295" s="86" t="b">
        <v>0</v>
      </c>
      <c r="K295" s="86" t="b">
        <v>0</v>
      </c>
      <c r="L295" s="86" t="b">
        <v>0</v>
      </c>
    </row>
    <row r="296" spans="1:12" ht="15">
      <c r="A296" s="86" t="s">
        <v>1521</v>
      </c>
      <c r="B296" s="86" t="s">
        <v>1438</v>
      </c>
      <c r="C296" s="86">
        <v>2</v>
      </c>
      <c r="D296" s="123">
        <v>0.004914004914004914</v>
      </c>
      <c r="E296" s="123">
        <v>1.6846209780269676</v>
      </c>
      <c r="F296" s="86" t="s">
        <v>1114</v>
      </c>
      <c r="G296" s="86" t="b">
        <v>0</v>
      </c>
      <c r="H296" s="86" t="b">
        <v>0</v>
      </c>
      <c r="I296" s="86" t="b">
        <v>0</v>
      </c>
      <c r="J296" s="86" t="b">
        <v>0</v>
      </c>
      <c r="K296" s="86" t="b">
        <v>0</v>
      </c>
      <c r="L296" s="86" t="b">
        <v>0</v>
      </c>
    </row>
    <row r="297" spans="1:12" ht="15">
      <c r="A297" s="86" t="s">
        <v>1438</v>
      </c>
      <c r="B297" s="86" t="s">
        <v>1522</v>
      </c>
      <c r="C297" s="86">
        <v>2</v>
      </c>
      <c r="D297" s="123">
        <v>0.004914004914004914</v>
      </c>
      <c r="E297" s="123">
        <v>1.6846209780269676</v>
      </c>
      <c r="F297" s="86" t="s">
        <v>1114</v>
      </c>
      <c r="G297" s="86" t="b">
        <v>0</v>
      </c>
      <c r="H297" s="86" t="b">
        <v>0</v>
      </c>
      <c r="I297" s="86" t="b">
        <v>0</v>
      </c>
      <c r="J297" s="86" t="b">
        <v>0</v>
      </c>
      <c r="K297" s="86" t="b">
        <v>0</v>
      </c>
      <c r="L297" s="86" t="b">
        <v>0</v>
      </c>
    </row>
    <row r="298" spans="1:12" ht="15">
      <c r="A298" s="86" t="s">
        <v>1522</v>
      </c>
      <c r="B298" s="86" t="s">
        <v>1523</v>
      </c>
      <c r="C298" s="86">
        <v>2</v>
      </c>
      <c r="D298" s="123">
        <v>0.004914004914004914</v>
      </c>
      <c r="E298" s="123">
        <v>2.28668096935493</v>
      </c>
      <c r="F298" s="86" t="s">
        <v>1114</v>
      </c>
      <c r="G298" s="86" t="b">
        <v>0</v>
      </c>
      <c r="H298" s="86" t="b">
        <v>0</v>
      </c>
      <c r="I298" s="86" t="b">
        <v>0</v>
      </c>
      <c r="J298" s="86" t="b">
        <v>0</v>
      </c>
      <c r="K298" s="86" t="b">
        <v>0</v>
      </c>
      <c r="L298" s="86" t="b">
        <v>0</v>
      </c>
    </row>
    <row r="299" spans="1:12" ht="15">
      <c r="A299" s="86" t="s">
        <v>1523</v>
      </c>
      <c r="B299" s="86" t="s">
        <v>1469</v>
      </c>
      <c r="C299" s="86">
        <v>2</v>
      </c>
      <c r="D299" s="123">
        <v>0.004914004914004914</v>
      </c>
      <c r="E299" s="123">
        <v>2.110589710299249</v>
      </c>
      <c r="F299" s="86" t="s">
        <v>1114</v>
      </c>
      <c r="G299" s="86" t="b">
        <v>0</v>
      </c>
      <c r="H299" s="86" t="b">
        <v>0</v>
      </c>
      <c r="I299" s="86" t="b">
        <v>0</v>
      </c>
      <c r="J299" s="86" t="b">
        <v>0</v>
      </c>
      <c r="K299" s="86" t="b">
        <v>0</v>
      </c>
      <c r="L299" s="86" t="b">
        <v>0</v>
      </c>
    </row>
    <row r="300" spans="1:12" ht="15">
      <c r="A300" s="86" t="s">
        <v>1469</v>
      </c>
      <c r="B300" s="86" t="s">
        <v>1425</v>
      </c>
      <c r="C300" s="86">
        <v>2</v>
      </c>
      <c r="D300" s="123">
        <v>0.004914004914004914</v>
      </c>
      <c r="E300" s="123">
        <v>1.5665216659489734</v>
      </c>
      <c r="F300" s="86" t="s">
        <v>1114</v>
      </c>
      <c r="G300" s="86" t="b">
        <v>0</v>
      </c>
      <c r="H300" s="86" t="b">
        <v>0</v>
      </c>
      <c r="I300" s="86" t="b">
        <v>0</v>
      </c>
      <c r="J300" s="86" t="b">
        <v>0</v>
      </c>
      <c r="K300" s="86" t="b">
        <v>0</v>
      </c>
      <c r="L300" s="86" t="b">
        <v>0</v>
      </c>
    </row>
    <row r="301" spans="1:12" ht="15">
      <c r="A301" s="86" t="s">
        <v>1177</v>
      </c>
      <c r="B301" s="86" t="s">
        <v>1208</v>
      </c>
      <c r="C301" s="86">
        <v>15</v>
      </c>
      <c r="D301" s="123">
        <v>0.009888057706644955</v>
      </c>
      <c r="E301" s="123">
        <v>1.4281347940287887</v>
      </c>
      <c r="F301" s="86" t="s">
        <v>1115</v>
      </c>
      <c r="G301" s="86" t="b">
        <v>0</v>
      </c>
      <c r="H301" s="86" t="b">
        <v>0</v>
      </c>
      <c r="I301" s="86" t="b">
        <v>0</v>
      </c>
      <c r="J301" s="86" t="b">
        <v>0</v>
      </c>
      <c r="K301" s="86" t="b">
        <v>0</v>
      </c>
      <c r="L301" s="86" t="b">
        <v>0</v>
      </c>
    </row>
    <row r="302" spans="1:12" ht="15">
      <c r="A302" s="86" t="s">
        <v>1208</v>
      </c>
      <c r="B302" s="86" t="s">
        <v>1209</v>
      </c>
      <c r="C302" s="86">
        <v>9</v>
      </c>
      <c r="D302" s="123">
        <v>0.005932834623986972</v>
      </c>
      <c r="E302" s="123">
        <v>1.4281347940287887</v>
      </c>
      <c r="F302" s="86" t="s">
        <v>1115</v>
      </c>
      <c r="G302" s="86" t="b">
        <v>0</v>
      </c>
      <c r="H302" s="86" t="b">
        <v>0</v>
      </c>
      <c r="I302" s="86" t="b">
        <v>0</v>
      </c>
      <c r="J302" s="86" t="b">
        <v>0</v>
      </c>
      <c r="K302" s="86" t="b">
        <v>0</v>
      </c>
      <c r="L302" s="86" t="b">
        <v>0</v>
      </c>
    </row>
    <row r="303" spans="1:12" ht="15">
      <c r="A303" s="86" t="s">
        <v>1179</v>
      </c>
      <c r="B303" s="86" t="s">
        <v>1221</v>
      </c>
      <c r="C303" s="86">
        <v>8</v>
      </c>
      <c r="D303" s="123">
        <v>0.011997879332702846</v>
      </c>
      <c r="E303" s="123">
        <v>1.5250448070368452</v>
      </c>
      <c r="F303" s="86" t="s">
        <v>1115</v>
      </c>
      <c r="G303" s="86" t="b">
        <v>0</v>
      </c>
      <c r="H303" s="86" t="b">
        <v>0</v>
      </c>
      <c r="I303" s="86" t="b">
        <v>0</v>
      </c>
      <c r="J303" s="86" t="b">
        <v>0</v>
      </c>
      <c r="K303" s="86" t="b">
        <v>0</v>
      </c>
      <c r="L303" s="86" t="b">
        <v>0</v>
      </c>
    </row>
    <row r="304" spans="1:12" ht="15">
      <c r="A304" s="86" t="s">
        <v>1209</v>
      </c>
      <c r="B304" s="86" t="s">
        <v>1215</v>
      </c>
      <c r="C304" s="86">
        <v>7</v>
      </c>
      <c r="D304" s="123">
        <v>0.0064378428867496885</v>
      </c>
      <c r="E304" s="123">
        <v>1.453688898501177</v>
      </c>
      <c r="F304" s="86" t="s">
        <v>1115</v>
      </c>
      <c r="G304" s="86" t="b">
        <v>0</v>
      </c>
      <c r="H304" s="86" t="b">
        <v>0</v>
      </c>
      <c r="I304" s="86" t="b">
        <v>0</v>
      </c>
      <c r="J304" s="86" t="b">
        <v>0</v>
      </c>
      <c r="K304" s="86" t="b">
        <v>0</v>
      </c>
      <c r="L304" s="86" t="b">
        <v>0</v>
      </c>
    </row>
    <row r="305" spans="1:12" ht="15">
      <c r="A305" s="86" t="s">
        <v>1215</v>
      </c>
      <c r="B305" s="86" t="s">
        <v>1224</v>
      </c>
      <c r="C305" s="86">
        <v>7</v>
      </c>
      <c r="D305" s="123">
        <v>0.0064378428867496885</v>
      </c>
      <c r="E305" s="123">
        <v>1.562833367926245</v>
      </c>
      <c r="F305" s="86" t="s">
        <v>1115</v>
      </c>
      <c r="G305" s="86" t="b">
        <v>0</v>
      </c>
      <c r="H305" s="86" t="b">
        <v>0</v>
      </c>
      <c r="I305" s="86" t="b">
        <v>0</v>
      </c>
      <c r="J305" s="86" t="b">
        <v>0</v>
      </c>
      <c r="K305" s="86" t="b">
        <v>0</v>
      </c>
      <c r="L305" s="86" t="b">
        <v>0</v>
      </c>
    </row>
    <row r="306" spans="1:12" ht="15">
      <c r="A306" s="86" t="s">
        <v>1224</v>
      </c>
      <c r="B306" s="86" t="s">
        <v>1235</v>
      </c>
      <c r="C306" s="86">
        <v>7</v>
      </c>
      <c r="D306" s="123">
        <v>0.0064378428867496885</v>
      </c>
      <c r="E306" s="123">
        <v>1.7591280130702132</v>
      </c>
      <c r="F306" s="86" t="s">
        <v>1115</v>
      </c>
      <c r="G306" s="86" t="b">
        <v>0</v>
      </c>
      <c r="H306" s="86" t="b">
        <v>0</v>
      </c>
      <c r="I306" s="86" t="b">
        <v>0</v>
      </c>
      <c r="J306" s="86" t="b">
        <v>0</v>
      </c>
      <c r="K306" s="86" t="b">
        <v>0</v>
      </c>
      <c r="L306" s="86" t="b">
        <v>0</v>
      </c>
    </row>
    <row r="307" spans="1:12" ht="15">
      <c r="A307" s="86" t="s">
        <v>1235</v>
      </c>
      <c r="B307" s="86" t="s">
        <v>1225</v>
      </c>
      <c r="C307" s="86">
        <v>7</v>
      </c>
      <c r="D307" s="123">
        <v>0.0064378428867496885</v>
      </c>
      <c r="E307" s="123">
        <v>1.7591280130702132</v>
      </c>
      <c r="F307" s="86" t="s">
        <v>1115</v>
      </c>
      <c r="G307" s="86" t="b">
        <v>0</v>
      </c>
      <c r="H307" s="86" t="b">
        <v>0</v>
      </c>
      <c r="I307" s="86" t="b">
        <v>0</v>
      </c>
      <c r="J307" s="86" t="b">
        <v>0</v>
      </c>
      <c r="K307" s="86" t="b">
        <v>1</v>
      </c>
      <c r="L307" s="86" t="b">
        <v>0</v>
      </c>
    </row>
    <row r="308" spans="1:12" ht="15">
      <c r="A308" s="86" t="s">
        <v>1221</v>
      </c>
      <c r="B308" s="86" t="s">
        <v>1179</v>
      </c>
      <c r="C308" s="86">
        <v>4</v>
      </c>
      <c r="D308" s="123">
        <v>0.005998939666351423</v>
      </c>
      <c r="E308" s="123">
        <v>1.5250448070368452</v>
      </c>
      <c r="F308" s="86" t="s">
        <v>1115</v>
      </c>
      <c r="G308" s="86" t="b">
        <v>0</v>
      </c>
      <c r="H308" s="86" t="b">
        <v>0</v>
      </c>
      <c r="I308" s="86" t="b">
        <v>0</v>
      </c>
      <c r="J308" s="86" t="b">
        <v>0</v>
      </c>
      <c r="K308" s="86" t="b">
        <v>0</v>
      </c>
      <c r="L308" s="86" t="b">
        <v>0</v>
      </c>
    </row>
    <row r="309" spans="1:12" ht="15">
      <c r="A309" s="86" t="s">
        <v>1221</v>
      </c>
      <c r="B309" s="86" t="s">
        <v>316</v>
      </c>
      <c r="C309" s="86">
        <v>4</v>
      </c>
      <c r="D309" s="123">
        <v>0.005998939666351423</v>
      </c>
      <c r="E309" s="123">
        <v>1.013161446057971</v>
      </c>
      <c r="F309" s="86" t="s">
        <v>1115</v>
      </c>
      <c r="G309" s="86" t="b">
        <v>0</v>
      </c>
      <c r="H309" s="86" t="b">
        <v>0</v>
      </c>
      <c r="I309" s="86" t="b">
        <v>0</v>
      </c>
      <c r="J309" s="86" t="b">
        <v>0</v>
      </c>
      <c r="K309" s="86" t="b">
        <v>0</v>
      </c>
      <c r="L309" s="86" t="b">
        <v>0</v>
      </c>
    </row>
    <row r="310" spans="1:12" ht="15">
      <c r="A310" s="86" t="s">
        <v>316</v>
      </c>
      <c r="B310" s="86" t="s">
        <v>1451</v>
      </c>
      <c r="C310" s="86">
        <v>4</v>
      </c>
      <c r="D310" s="123">
        <v>0.005998939666351423</v>
      </c>
      <c r="E310" s="123">
        <v>1.428134794028789</v>
      </c>
      <c r="F310" s="86" t="s">
        <v>1115</v>
      </c>
      <c r="G310" s="86" t="b">
        <v>0</v>
      </c>
      <c r="H310" s="86" t="b">
        <v>0</v>
      </c>
      <c r="I310" s="86" t="b">
        <v>0</v>
      </c>
      <c r="J310" s="86" t="b">
        <v>0</v>
      </c>
      <c r="K310" s="86" t="b">
        <v>0</v>
      </c>
      <c r="L310" s="86" t="b">
        <v>0</v>
      </c>
    </row>
    <row r="311" spans="1:12" ht="15">
      <c r="A311" s="86" t="s">
        <v>1451</v>
      </c>
      <c r="B311" s="86" t="s">
        <v>1222</v>
      </c>
      <c r="C311" s="86">
        <v>4</v>
      </c>
      <c r="D311" s="123">
        <v>0.005998939666351423</v>
      </c>
      <c r="E311" s="123">
        <v>1.7011360660925265</v>
      </c>
      <c r="F311" s="86" t="s">
        <v>1115</v>
      </c>
      <c r="G311" s="86" t="b">
        <v>0</v>
      </c>
      <c r="H311" s="86" t="b">
        <v>0</v>
      </c>
      <c r="I311" s="86" t="b">
        <v>0</v>
      </c>
      <c r="J311" s="86" t="b">
        <v>0</v>
      </c>
      <c r="K311" s="86" t="b">
        <v>0</v>
      </c>
      <c r="L311" s="86" t="b">
        <v>0</v>
      </c>
    </row>
    <row r="312" spans="1:12" ht="15">
      <c r="A312" s="86" t="s">
        <v>1222</v>
      </c>
      <c r="B312" s="86" t="s">
        <v>1452</v>
      </c>
      <c r="C312" s="86">
        <v>4</v>
      </c>
      <c r="D312" s="123">
        <v>0.005998939666351423</v>
      </c>
      <c r="E312" s="123">
        <v>1.7011360660925265</v>
      </c>
      <c r="F312" s="86" t="s">
        <v>1115</v>
      </c>
      <c r="G312" s="86" t="b">
        <v>0</v>
      </c>
      <c r="H312" s="86" t="b">
        <v>0</v>
      </c>
      <c r="I312" s="86" t="b">
        <v>0</v>
      </c>
      <c r="J312" s="86" t="b">
        <v>0</v>
      </c>
      <c r="K312" s="86" t="b">
        <v>0</v>
      </c>
      <c r="L312" s="86" t="b">
        <v>0</v>
      </c>
    </row>
    <row r="313" spans="1:12" ht="15">
      <c r="A313" s="86" t="s">
        <v>1452</v>
      </c>
      <c r="B313" s="86" t="s">
        <v>1439</v>
      </c>
      <c r="C313" s="86">
        <v>4</v>
      </c>
      <c r="D313" s="123">
        <v>0.005998939666351423</v>
      </c>
      <c r="E313" s="123">
        <v>1.7011360660925265</v>
      </c>
      <c r="F313" s="86" t="s">
        <v>1115</v>
      </c>
      <c r="G313" s="86" t="b">
        <v>0</v>
      </c>
      <c r="H313" s="86" t="b">
        <v>0</v>
      </c>
      <c r="I313" s="86" t="b">
        <v>0</v>
      </c>
      <c r="J313" s="86" t="b">
        <v>0</v>
      </c>
      <c r="K313" s="86" t="b">
        <v>0</v>
      </c>
      <c r="L313" s="86" t="b">
        <v>0</v>
      </c>
    </row>
    <row r="314" spans="1:12" ht="15">
      <c r="A314" s="86" t="s">
        <v>1439</v>
      </c>
      <c r="B314" s="86" t="s">
        <v>1222</v>
      </c>
      <c r="C314" s="86">
        <v>4</v>
      </c>
      <c r="D314" s="123">
        <v>0.005998939666351423</v>
      </c>
      <c r="E314" s="123">
        <v>1.4001060704285453</v>
      </c>
      <c r="F314" s="86" t="s">
        <v>1115</v>
      </c>
      <c r="G314" s="86" t="b">
        <v>0</v>
      </c>
      <c r="H314" s="86" t="b">
        <v>0</v>
      </c>
      <c r="I314" s="86" t="b">
        <v>0</v>
      </c>
      <c r="J314" s="86" t="b">
        <v>0</v>
      </c>
      <c r="K314" s="86" t="b">
        <v>0</v>
      </c>
      <c r="L314" s="86" t="b">
        <v>0</v>
      </c>
    </row>
    <row r="315" spans="1:12" ht="15">
      <c r="A315" s="86" t="s">
        <v>1222</v>
      </c>
      <c r="B315" s="86" t="s">
        <v>1215</v>
      </c>
      <c r="C315" s="86">
        <v>4</v>
      </c>
      <c r="D315" s="123">
        <v>0.005998939666351423</v>
      </c>
      <c r="E315" s="123">
        <v>1.261803372262264</v>
      </c>
      <c r="F315" s="86" t="s">
        <v>1115</v>
      </c>
      <c r="G315" s="86" t="b">
        <v>0</v>
      </c>
      <c r="H315" s="86" t="b">
        <v>0</v>
      </c>
      <c r="I315" s="86" t="b">
        <v>0</v>
      </c>
      <c r="J315" s="86" t="b">
        <v>0</v>
      </c>
      <c r="K315" s="86" t="b">
        <v>0</v>
      </c>
      <c r="L315" s="86" t="b">
        <v>0</v>
      </c>
    </row>
    <row r="316" spans="1:12" ht="15">
      <c r="A316" s="86" t="s">
        <v>1215</v>
      </c>
      <c r="B316" s="86" t="s">
        <v>1440</v>
      </c>
      <c r="C316" s="86">
        <v>4</v>
      </c>
      <c r="D316" s="123">
        <v>0.005998939666351423</v>
      </c>
      <c r="E316" s="123">
        <v>1.261803372262264</v>
      </c>
      <c r="F316" s="86" t="s">
        <v>1115</v>
      </c>
      <c r="G316" s="86" t="b">
        <v>0</v>
      </c>
      <c r="H316" s="86" t="b">
        <v>0</v>
      </c>
      <c r="I316" s="86" t="b">
        <v>0</v>
      </c>
      <c r="J316" s="86" t="b">
        <v>0</v>
      </c>
      <c r="K316" s="86" t="b">
        <v>0</v>
      </c>
      <c r="L316" s="86" t="b">
        <v>0</v>
      </c>
    </row>
    <row r="317" spans="1:12" ht="15">
      <c r="A317" s="86" t="s">
        <v>1440</v>
      </c>
      <c r="B317" s="86" t="s">
        <v>1453</v>
      </c>
      <c r="C317" s="86">
        <v>4</v>
      </c>
      <c r="D317" s="123">
        <v>0.005998939666351423</v>
      </c>
      <c r="E317" s="123">
        <v>1.7011360660925265</v>
      </c>
      <c r="F317" s="86" t="s">
        <v>1115</v>
      </c>
      <c r="G317" s="86" t="b">
        <v>0</v>
      </c>
      <c r="H317" s="86" t="b">
        <v>0</v>
      </c>
      <c r="I317" s="86" t="b">
        <v>0</v>
      </c>
      <c r="J317" s="86" t="b">
        <v>0</v>
      </c>
      <c r="K317" s="86" t="b">
        <v>0</v>
      </c>
      <c r="L317" s="86" t="b">
        <v>0</v>
      </c>
    </row>
    <row r="318" spans="1:12" ht="15">
      <c r="A318" s="86" t="s">
        <v>1453</v>
      </c>
      <c r="B318" s="86" t="s">
        <v>1180</v>
      </c>
      <c r="C318" s="86">
        <v>4</v>
      </c>
      <c r="D318" s="123">
        <v>0.005998939666351423</v>
      </c>
      <c r="E318" s="123">
        <v>2.002166061756508</v>
      </c>
      <c r="F318" s="86" t="s">
        <v>1115</v>
      </c>
      <c r="G318" s="86" t="b">
        <v>0</v>
      </c>
      <c r="H318" s="86" t="b">
        <v>0</v>
      </c>
      <c r="I318" s="86" t="b">
        <v>0</v>
      </c>
      <c r="J318" s="86" t="b">
        <v>0</v>
      </c>
      <c r="K318" s="86" t="b">
        <v>0</v>
      </c>
      <c r="L318" s="86" t="b">
        <v>0</v>
      </c>
    </row>
    <row r="319" spans="1:12" ht="15">
      <c r="A319" s="86" t="s">
        <v>1180</v>
      </c>
      <c r="B319" s="86" t="s">
        <v>1454</v>
      </c>
      <c r="C319" s="86">
        <v>4</v>
      </c>
      <c r="D319" s="123">
        <v>0.005998939666351423</v>
      </c>
      <c r="E319" s="123">
        <v>2.002166061756508</v>
      </c>
      <c r="F319" s="86" t="s">
        <v>1115</v>
      </c>
      <c r="G319" s="86" t="b">
        <v>0</v>
      </c>
      <c r="H319" s="86" t="b">
        <v>0</v>
      </c>
      <c r="I319" s="86" t="b">
        <v>0</v>
      </c>
      <c r="J319" s="86" t="b">
        <v>0</v>
      </c>
      <c r="K319" s="86" t="b">
        <v>0</v>
      </c>
      <c r="L319" s="86" t="b">
        <v>0</v>
      </c>
    </row>
    <row r="320" spans="1:12" ht="15">
      <c r="A320" s="86" t="s">
        <v>1454</v>
      </c>
      <c r="B320" s="86" t="s">
        <v>1221</v>
      </c>
      <c r="C320" s="86">
        <v>4</v>
      </c>
      <c r="D320" s="123">
        <v>0.005998939666351423</v>
      </c>
      <c r="E320" s="123">
        <v>1.5250448070368452</v>
      </c>
      <c r="F320" s="86" t="s">
        <v>1115</v>
      </c>
      <c r="G320" s="86" t="b">
        <v>0</v>
      </c>
      <c r="H320" s="86" t="b">
        <v>0</v>
      </c>
      <c r="I320" s="86" t="b">
        <v>0</v>
      </c>
      <c r="J320" s="86" t="b">
        <v>0</v>
      </c>
      <c r="K320" s="86" t="b">
        <v>0</v>
      </c>
      <c r="L320" s="86" t="b">
        <v>0</v>
      </c>
    </row>
    <row r="321" spans="1:12" ht="15">
      <c r="A321" s="86" t="s">
        <v>1221</v>
      </c>
      <c r="B321" s="86" t="s">
        <v>1455</v>
      </c>
      <c r="C321" s="86">
        <v>4</v>
      </c>
      <c r="D321" s="123">
        <v>0.005998939666351423</v>
      </c>
      <c r="E321" s="123">
        <v>1.5250448070368452</v>
      </c>
      <c r="F321" s="86" t="s">
        <v>1115</v>
      </c>
      <c r="G321" s="86" t="b">
        <v>0</v>
      </c>
      <c r="H321" s="86" t="b">
        <v>0</v>
      </c>
      <c r="I321" s="86" t="b">
        <v>0</v>
      </c>
      <c r="J321" s="86" t="b">
        <v>0</v>
      </c>
      <c r="K321" s="86" t="b">
        <v>0</v>
      </c>
      <c r="L321" s="86" t="b">
        <v>0</v>
      </c>
    </row>
    <row r="322" spans="1:12" ht="15">
      <c r="A322" s="86" t="s">
        <v>1455</v>
      </c>
      <c r="B322" s="86" t="s">
        <v>1440</v>
      </c>
      <c r="C322" s="86">
        <v>4</v>
      </c>
      <c r="D322" s="123">
        <v>0.005998939666351423</v>
      </c>
      <c r="E322" s="123">
        <v>1.7011360660925265</v>
      </c>
      <c r="F322" s="86" t="s">
        <v>1115</v>
      </c>
      <c r="G322" s="86" t="b">
        <v>0</v>
      </c>
      <c r="H322" s="86" t="b">
        <v>0</v>
      </c>
      <c r="I322" s="86" t="b">
        <v>0</v>
      </c>
      <c r="J322" s="86" t="b">
        <v>0</v>
      </c>
      <c r="K322" s="86" t="b">
        <v>0</v>
      </c>
      <c r="L322" s="86" t="b">
        <v>0</v>
      </c>
    </row>
    <row r="323" spans="1:12" ht="15">
      <c r="A323" s="86" t="s">
        <v>1440</v>
      </c>
      <c r="B323" s="86" t="s">
        <v>1188</v>
      </c>
      <c r="C323" s="86">
        <v>4</v>
      </c>
      <c r="D323" s="123">
        <v>0.005998939666351423</v>
      </c>
      <c r="E323" s="123">
        <v>1.4001060704285453</v>
      </c>
      <c r="F323" s="86" t="s">
        <v>1115</v>
      </c>
      <c r="G323" s="86" t="b">
        <v>0</v>
      </c>
      <c r="H323" s="86" t="b">
        <v>0</v>
      </c>
      <c r="I323" s="86" t="b">
        <v>0</v>
      </c>
      <c r="J323" s="86" t="b">
        <v>0</v>
      </c>
      <c r="K323" s="86" t="b">
        <v>0</v>
      </c>
      <c r="L323" s="86" t="b">
        <v>0</v>
      </c>
    </row>
    <row r="324" spans="1:12" ht="15">
      <c r="A324" s="86" t="s">
        <v>1188</v>
      </c>
      <c r="B324" s="86" t="s">
        <v>1439</v>
      </c>
      <c r="C324" s="86">
        <v>4</v>
      </c>
      <c r="D324" s="123">
        <v>0.005998939666351423</v>
      </c>
      <c r="E324" s="123">
        <v>1.4001060704285453</v>
      </c>
      <c r="F324" s="86" t="s">
        <v>1115</v>
      </c>
      <c r="G324" s="86" t="b">
        <v>0</v>
      </c>
      <c r="H324" s="86" t="b">
        <v>0</v>
      </c>
      <c r="I324" s="86" t="b">
        <v>0</v>
      </c>
      <c r="J324" s="86" t="b">
        <v>0</v>
      </c>
      <c r="K324" s="86" t="b">
        <v>0</v>
      </c>
      <c r="L324" s="86" t="b">
        <v>0</v>
      </c>
    </row>
    <row r="325" spans="1:12" ht="15">
      <c r="A325" s="86" t="s">
        <v>1439</v>
      </c>
      <c r="B325" s="86" t="s">
        <v>1456</v>
      </c>
      <c r="C325" s="86">
        <v>4</v>
      </c>
      <c r="D325" s="123">
        <v>0.005998939666351423</v>
      </c>
      <c r="E325" s="123">
        <v>1.7011360660925265</v>
      </c>
      <c r="F325" s="86" t="s">
        <v>1115</v>
      </c>
      <c r="G325" s="86" t="b">
        <v>0</v>
      </c>
      <c r="H325" s="86" t="b">
        <v>0</v>
      </c>
      <c r="I325" s="86" t="b">
        <v>0</v>
      </c>
      <c r="J325" s="86" t="b">
        <v>0</v>
      </c>
      <c r="K325" s="86" t="b">
        <v>0</v>
      </c>
      <c r="L325" s="86" t="b">
        <v>0</v>
      </c>
    </row>
    <row r="326" spans="1:12" ht="15">
      <c r="A326" s="86" t="s">
        <v>1456</v>
      </c>
      <c r="B326" s="86" t="s">
        <v>1457</v>
      </c>
      <c r="C326" s="86">
        <v>4</v>
      </c>
      <c r="D326" s="123">
        <v>0.005998939666351423</v>
      </c>
      <c r="E326" s="123">
        <v>2.002166061756508</v>
      </c>
      <c r="F326" s="86" t="s">
        <v>1115</v>
      </c>
      <c r="G326" s="86" t="b">
        <v>0</v>
      </c>
      <c r="H326" s="86" t="b">
        <v>0</v>
      </c>
      <c r="I326" s="86" t="b">
        <v>0</v>
      </c>
      <c r="J326" s="86" t="b">
        <v>0</v>
      </c>
      <c r="K326" s="86" t="b">
        <v>0</v>
      </c>
      <c r="L326" s="86" t="b">
        <v>0</v>
      </c>
    </row>
    <row r="327" spans="1:12" ht="15">
      <c r="A327" s="86" t="s">
        <v>1457</v>
      </c>
      <c r="B327" s="86" t="s">
        <v>1188</v>
      </c>
      <c r="C327" s="86">
        <v>4</v>
      </c>
      <c r="D327" s="123">
        <v>0.005998939666351423</v>
      </c>
      <c r="E327" s="123">
        <v>1.7011360660925265</v>
      </c>
      <c r="F327" s="86" t="s">
        <v>1115</v>
      </c>
      <c r="G327" s="86" t="b">
        <v>0</v>
      </c>
      <c r="H327" s="86" t="b">
        <v>0</v>
      </c>
      <c r="I327" s="86" t="b">
        <v>0</v>
      </c>
      <c r="J327" s="86" t="b">
        <v>0</v>
      </c>
      <c r="K327" s="86" t="b">
        <v>0</v>
      </c>
      <c r="L327" s="86" t="b">
        <v>0</v>
      </c>
    </row>
    <row r="328" spans="1:12" ht="15">
      <c r="A328" s="86" t="s">
        <v>1188</v>
      </c>
      <c r="B328" s="86" t="s">
        <v>1458</v>
      </c>
      <c r="C328" s="86">
        <v>4</v>
      </c>
      <c r="D328" s="123">
        <v>0.005998939666351423</v>
      </c>
      <c r="E328" s="123">
        <v>1.7011360660925265</v>
      </c>
      <c r="F328" s="86" t="s">
        <v>1115</v>
      </c>
      <c r="G328" s="86" t="b">
        <v>0</v>
      </c>
      <c r="H328" s="86" t="b">
        <v>0</v>
      </c>
      <c r="I328" s="86" t="b">
        <v>0</v>
      </c>
      <c r="J328" s="86" t="b">
        <v>0</v>
      </c>
      <c r="K328" s="86" t="b">
        <v>0</v>
      </c>
      <c r="L328" s="86" t="b">
        <v>0</v>
      </c>
    </row>
    <row r="329" spans="1:12" ht="15">
      <c r="A329" s="86" t="s">
        <v>1458</v>
      </c>
      <c r="B329" s="86" t="s">
        <v>1459</v>
      </c>
      <c r="C329" s="86">
        <v>4</v>
      </c>
      <c r="D329" s="123">
        <v>0.005998939666351423</v>
      </c>
      <c r="E329" s="123">
        <v>2.002166061756508</v>
      </c>
      <c r="F329" s="86" t="s">
        <v>1115</v>
      </c>
      <c r="G329" s="86" t="b">
        <v>0</v>
      </c>
      <c r="H329" s="86" t="b">
        <v>0</v>
      </c>
      <c r="I329" s="86" t="b">
        <v>0</v>
      </c>
      <c r="J329" s="86" t="b">
        <v>0</v>
      </c>
      <c r="K329" s="86" t="b">
        <v>0</v>
      </c>
      <c r="L329" s="86" t="b">
        <v>0</v>
      </c>
    </row>
    <row r="330" spans="1:12" ht="15">
      <c r="A330" s="86" t="s">
        <v>1459</v>
      </c>
      <c r="B330" s="86" t="s">
        <v>1460</v>
      </c>
      <c r="C330" s="86">
        <v>4</v>
      </c>
      <c r="D330" s="123">
        <v>0.005998939666351423</v>
      </c>
      <c r="E330" s="123">
        <v>2.002166061756508</v>
      </c>
      <c r="F330" s="86" t="s">
        <v>1115</v>
      </c>
      <c r="G330" s="86" t="b">
        <v>0</v>
      </c>
      <c r="H330" s="86" t="b">
        <v>0</v>
      </c>
      <c r="I330" s="86" t="b">
        <v>0</v>
      </c>
      <c r="J330" s="86" t="b">
        <v>0</v>
      </c>
      <c r="K330" s="86" t="b">
        <v>0</v>
      </c>
      <c r="L330" s="86" t="b">
        <v>0</v>
      </c>
    </row>
    <row r="331" spans="1:12" ht="15">
      <c r="A331" s="86" t="s">
        <v>1460</v>
      </c>
      <c r="B331" s="86" t="s">
        <v>1461</v>
      </c>
      <c r="C331" s="86">
        <v>4</v>
      </c>
      <c r="D331" s="123">
        <v>0.005998939666351423</v>
      </c>
      <c r="E331" s="123">
        <v>2.002166061756508</v>
      </c>
      <c r="F331" s="86" t="s">
        <v>1115</v>
      </c>
      <c r="G331" s="86" t="b">
        <v>0</v>
      </c>
      <c r="H331" s="86" t="b">
        <v>0</v>
      </c>
      <c r="I331" s="86" t="b">
        <v>0</v>
      </c>
      <c r="J331" s="86" t="b">
        <v>0</v>
      </c>
      <c r="K331" s="86" t="b">
        <v>0</v>
      </c>
      <c r="L331" s="86" t="b">
        <v>0</v>
      </c>
    </row>
    <row r="332" spans="1:12" ht="15">
      <c r="A332" s="86" t="s">
        <v>1461</v>
      </c>
      <c r="B332" s="86" t="s">
        <v>1462</v>
      </c>
      <c r="C332" s="86">
        <v>4</v>
      </c>
      <c r="D332" s="123">
        <v>0.005998939666351423</v>
      </c>
      <c r="E332" s="123">
        <v>2.002166061756508</v>
      </c>
      <c r="F332" s="86" t="s">
        <v>1115</v>
      </c>
      <c r="G332" s="86" t="b">
        <v>0</v>
      </c>
      <c r="H332" s="86" t="b">
        <v>0</v>
      </c>
      <c r="I332" s="86" t="b">
        <v>0</v>
      </c>
      <c r="J332" s="86" t="b">
        <v>0</v>
      </c>
      <c r="K332" s="86" t="b">
        <v>0</v>
      </c>
      <c r="L332" s="86" t="b">
        <v>0</v>
      </c>
    </row>
    <row r="333" spans="1:12" ht="15">
      <c r="A333" s="86" t="s">
        <v>1462</v>
      </c>
      <c r="B333" s="86" t="s">
        <v>1463</v>
      </c>
      <c r="C333" s="86">
        <v>4</v>
      </c>
      <c r="D333" s="123">
        <v>0.005998939666351423</v>
      </c>
      <c r="E333" s="123">
        <v>2.002166061756508</v>
      </c>
      <c r="F333" s="86" t="s">
        <v>1115</v>
      </c>
      <c r="G333" s="86" t="b">
        <v>0</v>
      </c>
      <c r="H333" s="86" t="b">
        <v>0</v>
      </c>
      <c r="I333" s="86" t="b">
        <v>0</v>
      </c>
      <c r="J333" s="86" t="b">
        <v>0</v>
      </c>
      <c r="K333" s="86" t="b">
        <v>0</v>
      </c>
      <c r="L333" s="86" t="b">
        <v>0</v>
      </c>
    </row>
    <row r="334" spans="1:12" ht="15">
      <c r="A334" s="86" t="s">
        <v>1463</v>
      </c>
      <c r="B334" s="86" t="s">
        <v>601</v>
      </c>
      <c r="C334" s="86">
        <v>4</v>
      </c>
      <c r="D334" s="123">
        <v>0.005998939666351423</v>
      </c>
      <c r="E334" s="123">
        <v>2.002166061756508</v>
      </c>
      <c r="F334" s="86" t="s">
        <v>1115</v>
      </c>
      <c r="G334" s="86" t="b">
        <v>0</v>
      </c>
      <c r="H334" s="86" t="b">
        <v>0</v>
      </c>
      <c r="I334" s="86" t="b">
        <v>0</v>
      </c>
      <c r="J334" s="86" t="b">
        <v>0</v>
      </c>
      <c r="K334" s="86" t="b">
        <v>0</v>
      </c>
      <c r="L334" s="86" t="b">
        <v>0</v>
      </c>
    </row>
    <row r="335" spans="1:12" ht="15">
      <c r="A335" s="86" t="s">
        <v>601</v>
      </c>
      <c r="B335" s="86" t="s">
        <v>363</v>
      </c>
      <c r="C335" s="86">
        <v>4</v>
      </c>
      <c r="D335" s="123">
        <v>0.005998939666351423</v>
      </c>
      <c r="E335" s="123">
        <v>1.3737771317061962</v>
      </c>
      <c r="F335" s="86" t="s">
        <v>1115</v>
      </c>
      <c r="G335" s="86" t="b">
        <v>0</v>
      </c>
      <c r="H335" s="86" t="b">
        <v>0</v>
      </c>
      <c r="I335" s="86" t="b">
        <v>0</v>
      </c>
      <c r="J335" s="86" t="b">
        <v>0</v>
      </c>
      <c r="K335" s="86" t="b">
        <v>0</v>
      </c>
      <c r="L335" s="86" t="b">
        <v>0</v>
      </c>
    </row>
    <row r="336" spans="1:12" ht="15">
      <c r="A336" s="86" t="s">
        <v>1181</v>
      </c>
      <c r="B336" s="86" t="s">
        <v>1464</v>
      </c>
      <c r="C336" s="86">
        <v>4</v>
      </c>
      <c r="D336" s="123">
        <v>0.005998939666351423</v>
      </c>
      <c r="E336" s="123">
        <v>1.4001060704285453</v>
      </c>
      <c r="F336" s="86" t="s">
        <v>1115</v>
      </c>
      <c r="G336" s="86" t="b">
        <v>0</v>
      </c>
      <c r="H336" s="86" t="b">
        <v>0</v>
      </c>
      <c r="I336" s="86" t="b">
        <v>0</v>
      </c>
      <c r="J336" s="86" t="b">
        <v>0</v>
      </c>
      <c r="K336" s="86" t="b">
        <v>0</v>
      </c>
      <c r="L336" s="86" t="b">
        <v>0</v>
      </c>
    </row>
    <row r="337" spans="1:12" ht="15">
      <c r="A337" s="86" t="s">
        <v>1464</v>
      </c>
      <c r="B337" s="86" t="s">
        <v>1445</v>
      </c>
      <c r="C337" s="86">
        <v>4</v>
      </c>
      <c r="D337" s="123">
        <v>0.005998939666351423</v>
      </c>
      <c r="E337" s="123">
        <v>2.002166061756508</v>
      </c>
      <c r="F337" s="86" t="s">
        <v>1115</v>
      </c>
      <c r="G337" s="86" t="b">
        <v>0</v>
      </c>
      <c r="H337" s="86" t="b">
        <v>0</v>
      </c>
      <c r="I337" s="86" t="b">
        <v>0</v>
      </c>
      <c r="J337" s="86" t="b">
        <v>0</v>
      </c>
      <c r="K337" s="86" t="b">
        <v>0</v>
      </c>
      <c r="L337" s="86" t="b">
        <v>0</v>
      </c>
    </row>
    <row r="338" spans="1:12" ht="15">
      <c r="A338" s="86" t="s">
        <v>1445</v>
      </c>
      <c r="B338" s="86" t="s">
        <v>1177</v>
      </c>
      <c r="C338" s="86">
        <v>4</v>
      </c>
      <c r="D338" s="123">
        <v>0.005998939666351423</v>
      </c>
      <c r="E338" s="123">
        <v>1.428134794028789</v>
      </c>
      <c r="F338" s="86" t="s">
        <v>1115</v>
      </c>
      <c r="G338" s="86" t="b">
        <v>0</v>
      </c>
      <c r="H338" s="86" t="b">
        <v>0</v>
      </c>
      <c r="I338" s="86" t="b">
        <v>0</v>
      </c>
      <c r="J338" s="86" t="b">
        <v>0</v>
      </c>
      <c r="K338" s="86" t="b">
        <v>0</v>
      </c>
      <c r="L338" s="86" t="b">
        <v>0</v>
      </c>
    </row>
    <row r="339" spans="1:12" ht="15">
      <c r="A339" s="86" t="s">
        <v>1208</v>
      </c>
      <c r="B339" s="86" t="s">
        <v>316</v>
      </c>
      <c r="C339" s="86">
        <v>4</v>
      </c>
      <c r="D339" s="123">
        <v>0.005998939666351423</v>
      </c>
      <c r="E339" s="123">
        <v>0.9162514330499145</v>
      </c>
      <c r="F339" s="86" t="s">
        <v>1115</v>
      </c>
      <c r="G339" s="86" t="b">
        <v>0</v>
      </c>
      <c r="H339" s="86" t="b">
        <v>0</v>
      </c>
      <c r="I339" s="86" t="b">
        <v>0</v>
      </c>
      <c r="J339" s="86" t="b">
        <v>0</v>
      </c>
      <c r="K339" s="86" t="b">
        <v>0</v>
      </c>
      <c r="L339" s="86" t="b">
        <v>0</v>
      </c>
    </row>
    <row r="340" spans="1:12" ht="15">
      <c r="A340" s="86" t="s">
        <v>316</v>
      </c>
      <c r="B340" s="86" t="s">
        <v>1181</v>
      </c>
      <c r="C340" s="86">
        <v>4</v>
      </c>
      <c r="D340" s="123">
        <v>0.005998939666351423</v>
      </c>
      <c r="E340" s="123">
        <v>0.9510135393091265</v>
      </c>
      <c r="F340" s="86" t="s">
        <v>1115</v>
      </c>
      <c r="G340" s="86" t="b">
        <v>0</v>
      </c>
      <c r="H340" s="86" t="b">
        <v>0</v>
      </c>
      <c r="I340" s="86" t="b">
        <v>0</v>
      </c>
      <c r="J340" s="86" t="b">
        <v>0</v>
      </c>
      <c r="K340" s="86" t="b">
        <v>0</v>
      </c>
      <c r="L340" s="86" t="b">
        <v>0</v>
      </c>
    </row>
    <row r="341" spans="1:12" ht="15">
      <c r="A341" s="86" t="s">
        <v>1181</v>
      </c>
      <c r="B341" s="86" t="s">
        <v>1177</v>
      </c>
      <c r="C341" s="86">
        <v>4</v>
      </c>
      <c r="D341" s="123">
        <v>0.005998939666351423</v>
      </c>
      <c r="E341" s="123">
        <v>0.8260748027008264</v>
      </c>
      <c r="F341" s="86" t="s">
        <v>1115</v>
      </c>
      <c r="G341" s="86" t="b">
        <v>0</v>
      </c>
      <c r="H341" s="86" t="b">
        <v>0</v>
      </c>
      <c r="I341" s="86" t="b">
        <v>0</v>
      </c>
      <c r="J341" s="86" t="b">
        <v>0</v>
      </c>
      <c r="K341" s="86" t="b">
        <v>0</v>
      </c>
      <c r="L341" s="86" t="b">
        <v>0</v>
      </c>
    </row>
    <row r="342" spans="1:12" ht="15">
      <c r="A342" s="86" t="s">
        <v>1225</v>
      </c>
      <c r="B342" s="86" t="s">
        <v>1436</v>
      </c>
      <c r="C342" s="86">
        <v>4</v>
      </c>
      <c r="D342" s="123">
        <v>0.005998939666351423</v>
      </c>
      <c r="E342" s="123">
        <v>1.7591280130702132</v>
      </c>
      <c r="F342" s="86" t="s">
        <v>1115</v>
      </c>
      <c r="G342" s="86" t="b">
        <v>0</v>
      </c>
      <c r="H342" s="86" t="b">
        <v>1</v>
      </c>
      <c r="I342" s="86" t="b">
        <v>0</v>
      </c>
      <c r="J342" s="86" t="b">
        <v>0</v>
      </c>
      <c r="K342" s="86" t="b">
        <v>0</v>
      </c>
      <c r="L342" s="86" t="b">
        <v>0</v>
      </c>
    </row>
    <row r="343" spans="1:12" ht="15">
      <c r="A343" s="86" t="s">
        <v>1436</v>
      </c>
      <c r="B343" s="86" t="s">
        <v>1437</v>
      </c>
      <c r="C343" s="86">
        <v>4</v>
      </c>
      <c r="D343" s="123">
        <v>0.005998939666351423</v>
      </c>
      <c r="E343" s="123">
        <v>2.002166061756508</v>
      </c>
      <c r="F343" s="86" t="s">
        <v>1115</v>
      </c>
      <c r="G343" s="86" t="b">
        <v>0</v>
      </c>
      <c r="H343" s="86" t="b">
        <v>0</v>
      </c>
      <c r="I343" s="86" t="b">
        <v>0</v>
      </c>
      <c r="J343" s="86" t="b">
        <v>0</v>
      </c>
      <c r="K343" s="86" t="b">
        <v>0</v>
      </c>
      <c r="L343" s="86" t="b">
        <v>0</v>
      </c>
    </row>
    <row r="344" spans="1:12" ht="15">
      <c r="A344" s="86" t="s">
        <v>1437</v>
      </c>
      <c r="B344" s="86" t="s">
        <v>1426</v>
      </c>
      <c r="C344" s="86">
        <v>4</v>
      </c>
      <c r="D344" s="123">
        <v>0.005998939666351423</v>
      </c>
      <c r="E344" s="123">
        <v>2.002166061756508</v>
      </c>
      <c r="F344" s="86" t="s">
        <v>1115</v>
      </c>
      <c r="G344" s="86" t="b">
        <v>0</v>
      </c>
      <c r="H344" s="86" t="b">
        <v>0</v>
      </c>
      <c r="I344" s="86" t="b">
        <v>0</v>
      </c>
      <c r="J344" s="86" t="b">
        <v>0</v>
      </c>
      <c r="K344" s="86" t="b">
        <v>0</v>
      </c>
      <c r="L344" s="86" t="b">
        <v>0</v>
      </c>
    </row>
    <row r="345" spans="1:12" ht="15">
      <c r="A345" s="86" t="s">
        <v>1426</v>
      </c>
      <c r="B345" s="86" t="s">
        <v>1465</v>
      </c>
      <c r="C345" s="86">
        <v>4</v>
      </c>
      <c r="D345" s="123">
        <v>0.005998939666351423</v>
      </c>
      <c r="E345" s="123">
        <v>2.002166061756508</v>
      </c>
      <c r="F345" s="86" t="s">
        <v>1115</v>
      </c>
      <c r="G345" s="86" t="b">
        <v>0</v>
      </c>
      <c r="H345" s="86" t="b">
        <v>0</v>
      </c>
      <c r="I345" s="86" t="b">
        <v>0</v>
      </c>
      <c r="J345" s="86" t="b">
        <v>0</v>
      </c>
      <c r="K345" s="86" t="b">
        <v>0</v>
      </c>
      <c r="L345" s="86" t="b">
        <v>0</v>
      </c>
    </row>
    <row r="346" spans="1:12" ht="15">
      <c r="A346" s="86" t="s">
        <v>1465</v>
      </c>
      <c r="B346" s="86" t="s">
        <v>1429</v>
      </c>
      <c r="C346" s="86">
        <v>4</v>
      </c>
      <c r="D346" s="123">
        <v>0.005998939666351423</v>
      </c>
      <c r="E346" s="123">
        <v>2.002166061756508</v>
      </c>
      <c r="F346" s="86" t="s">
        <v>1115</v>
      </c>
      <c r="G346" s="86" t="b">
        <v>0</v>
      </c>
      <c r="H346" s="86" t="b">
        <v>0</v>
      </c>
      <c r="I346" s="86" t="b">
        <v>0</v>
      </c>
      <c r="J346" s="86" t="b">
        <v>0</v>
      </c>
      <c r="K346" s="86" t="b">
        <v>0</v>
      </c>
      <c r="L346" s="86" t="b">
        <v>0</v>
      </c>
    </row>
    <row r="347" spans="1:12" ht="15">
      <c r="A347" s="86" t="s">
        <v>1429</v>
      </c>
      <c r="B347" s="86" t="s">
        <v>1466</v>
      </c>
      <c r="C347" s="86">
        <v>4</v>
      </c>
      <c r="D347" s="123">
        <v>0.005998939666351423</v>
      </c>
      <c r="E347" s="123">
        <v>2.002166061756508</v>
      </c>
      <c r="F347" s="86" t="s">
        <v>1115</v>
      </c>
      <c r="G347" s="86" t="b">
        <v>0</v>
      </c>
      <c r="H347" s="86" t="b">
        <v>0</v>
      </c>
      <c r="I347" s="86" t="b">
        <v>0</v>
      </c>
      <c r="J347" s="86" t="b">
        <v>0</v>
      </c>
      <c r="K347" s="86" t="b">
        <v>0</v>
      </c>
      <c r="L347" s="86" t="b">
        <v>0</v>
      </c>
    </row>
    <row r="348" spans="1:12" ht="15">
      <c r="A348" s="86" t="s">
        <v>1466</v>
      </c>
      <c r="B348" s="86" t="s">
        <v>1441</v>
      </c>
      <c r="C348" s="86">
        <v>4</v>
      </c>
      <c r="D348" s="123">
        <v>0.005998939666351423</v>
      </c>
      <c r="E348" s="123">
        <v>1.7591280130702132</v>
      </c>
      <c r="F348" s="86" t="s">
        <v>1115</v>
      </c>
      <c r="G348" s="86" t="b">
        <v>0</v>
      </c>
      <c r="H348" s="86" t="b">
        <v>0</v>
      </c>
      <c r="I348" s="86" t="b">
        <v>0</v>
      </c>
      <c r="J348" s="86" t="b">
        <v>0</v>
      </c>
      <c r="K348" s="86" t="b">
        <v>0</v>
      </c>
      <c r="L348" s="86" t="b">
        <v>0</v>
      </c>
    </row>
    <row r="349" spans="1:12" ht="15">
      <c r="A349" s="86" t="s">
        <v>1441</v>
      </c>
      <c r="B349" s="86" t="s">
        <v>1442</v>
      </c>
      <c r="C349" s="86">
        <v>4</v>
      </c>
      <c r="D349" s="123">
        <v>0.005998939666351423</v>
      </c>
      <c r="E349" s="123">
        <v>1.5160899643839187</v>
      </c>
      <c r="F349" s="86" t="s">
        <v>1115</v>
      </c>
      <c r="G349" s="86" t="b">
        <v>0</v>
      </c>
      <c r="H349" s="86" t="b">
        <v>0</v>
      </c>
      <c r="I349" s="86" t="b">
        <v>0</v>
      </c>
      <c r="J349" s="86" t="b">
        <v>0</v>
      </c>
      <c r="K349" s="86" t="b">
        <v>0</v>
      </c>
      <c r="L349" s="86" t="b">
        <v>0</v>
      </c>
    </row>
    <row r="350" spans="1:12" ht="15">
      <c r="A350" s="86" t="s">
        <v>1442</v>
      </c>
      <c r="B350" s="86" t="s">
        <v>363</v>
      </c>
      <c r="C350" s="86">
        <v>4</v>
      </c>
      <c r="D350" s="123">
        <v>0.005998939666351423</v>
      </c>
      <c r="E350" s="123">
        <v>1.1307390830199016</v>
      </c>
      <c r="F350" s="86" t="s">
        <v>1115</v>
      </c>
      <c r="G350" s="86" t="b">
        <v>0</v>
      </c>
      <c r="H350" s="86" t="b">
        <v>0</v>
      </c>
      <c r="I350" s="86" t="b">
        <v>0</v>
      </c>
      <c r="J350" s="86" t="b">
        <v>0</v>
      </c>
      <c r="K350" s="86" t="b">
        <v>0</v>
      </c>
      <c r="L350" s="86" t="b">
        <v>0</v>
      </c>
    </row>
    <row r="351" spans="1:12" ht="15">
      <c r="A351" s="86" t="s">
        <v>261</v>
      </c>
      <c r="B351" s="86" t="s">
        <v>1471</v>
      </c>
      <c r="C351" s="86">
        <v>3</v>
      </c>
      <c r="D351" s="123">
        <v>0.005393754176553305</v>
      </c>
      <c r="E351" s="123">
        <v>2.1271047983648077</v>
      </c>
      <c r="F351" s="86" t="s">
        <v>1115</v>
      </c>
      <c r="G351" s="86" t="b">
        <v>0</v>
      </c>
      <c r="H351" s="86" t="b">
        <v>0</v>
      </c>
      <c r="I351" s="86" t="b">
        <v>0</v>
      </c>
      <c r="J351" s="86" t="b">
        <v>1</v>
      </c>
      <c r="K351" s="86" t="b">
        <v>0</v>
      </c>
      <c r="L351" s="86" t="b">
        <v>0</v>
      </c>
    </row>
    <row r="352" spans="1:12" ht="15">
      <c r="A352" s="86" t="s">
        <v>1471</v>
      </c>
      <c r="B352" s="86" t="s">
        <v>1472</v>
      </c>
      <c r="C352" s="86">
        <v>3</v>
      </c>
      <c r="D352" s="123">
        <v>0.005393754176553305</v>
      </c>
      <c r="E352" s="123">
        <v>2.1271047983648077</v>
      </c>
      <c r="F352" s="86" t="s">
        <v>1115</v>
      </c>
      <c r="G352" s="86" t="b">
        <v>1</v>
      </c>
      <c r="H352" s="86" t="b">
        <v>0</v>
      </c>
      <c r="I352" s="86" t="b">
        <v>0</v>
      </c>
      <c r="J352" s="86" t="b">
        <v>1</v>
      </c>
      <c r="K352" s="86" t="b">
        <v>0</v>
      </c>
      <c r="L352" s="86" t="b">
        <v>0</v>
      </c>
    </row>
    <row r="353" spans="1:12" ht="15">
      <c r="A353" s="86" t="s">
        <v>1472</v>
      </c>
      <c r="B353" s="86" t="s">
        <v>1443</v>
      </c>
      <c r="C353" s="86">
        <v>3</v>
      </c>
      <c r="D353" s="123">
        <v>0.005393754176553305</v>
      </c>
      <c r="E353" s="123">
        <v>2.1271047983648077</v>
      </c>
      <c r="F353" s="86" t="s">
        <v>1115</v>
      </c>
      <c r="G353" s="86" t="b">
        <v>1</v>
      </c>
      <c r="H353" s="86" t="b">
        <v>0</v>
      </c>
      <c r="I353" s="86" t="b">
        <v>0</v>
      </c>
      <c r="J353" s="86" t="b">
        <v>0</v>
      </c>
      <c r="K353" s="86" t="b">
        <v>0</v>
      </c>
      <c r="L353" s="86" t="b">
        <v>0</v>
      </c>
    </row>
    <row r="354" spans="1:12" ht="15">
      <c r="A354" s="86" t="s">
        <v>1443</v>
      </c>
      <c r="B354" s="86" t="s">
        <v>316</v>
      </c>
      <c r="C354" s="86">
        <v>3</v>
      </c>
      <c r="D354" s="123">
        <v>0.005393754176553305</v>
      </c>
      <c r="E354" s="123">
        <v>1.4902827007776334</v>
      </c>
      <c r="F354" s="86" t="s">
        <v>1115</v>
      </c>
      <c r="G354" s="86" t="b">
        <v>0</v>
      </c>
      <c r="H354" s="86" t="b">
        <v>0</v>
      </c>
      <c r="I354" s="86" t="b">
        <v>0</v>
      </c>
      <c r="J354" s="86" t="b">
        <v>0</v>
      </c>
      <c r="K354" s="86" t="b">
        <v>0</v>
      </c>
      <c r="L354" s="86" t="b">
        <v>0</v>
      </c>
    </row>
    <row r="355" spans="1:12" ht="15">
      <c r="A355" s="86" t="s">
        <v>316</v>
      </c>
      <c r="B355" s="86" t="s">
        <v>363</v>
      </c>
      <c r="C355" s="86">
        <v>3</v>
      </c>
      <c r="D355" s="123">
        <v>0.005393754176553305</v>
      </c>
      <c r="E355" s="123">
        <v>0.6748071273701773</v>
      </c>
      <c r="F355" s="86" t="s">
        <v>1115</v>
      </c>
      <c r="G355" s="86" t="b">
        <v>0</v>
      </c>
      <c r="H355" s="86" t="b">
        <v>0</v>
      </c>
      <c r="I355" s="86" t="b">
        <v>0</v>
      </c>
      <c r="J355" s="86" t="b">
        <v>0</v>
      </c>
      <c r="K355" s="86" t="b">
        <v>0</v>
      </c>
      <c r="L355" s="86" t="b">
        <v>0</v>
      </c>
    </row>
    <row r="356" spans="1:12" ht="15">
      <c r="A356" s="86" t="s">
        <v>363</v>
      </c>
      <c r="B356" s="86" t="s">
        <v>1177</v>
      </c>
      <c r="C356" s="86">
        <v>3</v>
      </c>
      <c r="D356" s="123">
        <v>0.005393754176553305</v>
      </c>
      <c r="E356" s="123">
        <v>1.428134794028789</v>
      </c>
      <c r="F356" s="86" t="s">
        <v>1115</v>
      </c>
      <c r="G356" s="86" t="b">
        <v>0</v>
      </c>
      <c r="H356" s="86" t="b">
        <v>0</v>
      </c>
      <c r="I356" s="86" t="b">
        <v>0</v>
      </c>
      <c r="J356" s="86" t="b">
        <v>0</v>
      </c>
      <c r="K356" s="86" t="b">
        <v>0</v>
      </c>
      <c r="L356" s="86" t="b">
        <v>0</v>
      </c>
    </row>
    <row r="357" spans="1:12" ht="15">
      <c r="A357" s="86" t="s">
        <v>1225</v>
      </c>
      <c r="B357" s="86" t="s">
        <v>1441</v>
      </c>
      <c r="C357" s="86">
        <v>3</v>
      </c>
      <c r="D357" s="123">
        <v>0.005393754176553305</v>
      </c>
      <c r="E357" s="123">
        <v>1.3911512277756188</v>
      </c>
      <c r="F357" s="86" t="s">
        <v>1115</v>
      </c>
      <c r="G357" s="86" t="b">
        <v>0</v>
      </c>
      <c r="H357" s="86" t="b">
        <v>1</v>
      </c>
      <c r="I357" s="86" t="b">
        <v>0</v>
      </c>
      <c r="J357" s="86" t="b">
        <v>0</v>
      </c>
      <c r="K357" s="86" t="b">
        <v>0</v>
      </c>
      <c r="L357" s="86" t="b">
        <v>0</v>
      </c>
    </row>
    <row r="358" spans="1:12" ht="15">
      <c r="A358" s="86" t="s">
        <v>1441</v>
      </c>
      <c r="B358" s="86" t="s">
        <v>1181</v>
      </c>
      <c r="C358" s="86">
        <v>3</v>
      </c>
      <c r="D358" s="123">
        <v>0.005393754176553305</v>
      </c>
      <c r="E358" s="123">
        <v>1.1570680217422509</v>
      </c>
      <c r="F358" s="86" t="s">
        <v>1115</v>
      </c>
      <c r="G358" s="86" t="b">
        <v>0</v>
      </c>
      <c r="H358" s="86" t="b">
        <v>0</v>
      </c>
      <c r="I358" s="86" t="b">
        <v>0</v>
      </c>
      <c r="J358" s="86" t="b">
        <v>0</v>
      </c>
      <c r="K358" s="86" t="b">
        <v>0</v>
      </c>
      <c r="L358" s="86" t="b">
        <v>0</v>
      </c>
    </row>
    <row r="359" spans="1:12" ht="15">
      <c r="A359" s="86" t="s">
        <v>1181</v>
      </c>
      <c r="B359" s="86" t="s">
        <v>1442</v>
      </c>
      <c r="C359" s="86">
        <v>3</v>
      </c>
      <c r="D359" s="123">
        <v>0.005393754176553305</v>
      </c>
      <c r="E359" s="123">
        <v>1.032129285133951</v>
      </c>
      <c r="F359" s="86" t="s">
        <v>1115</v>
      </c>
      <c r="G359" s="86" t="b">
        <v>0</v>
      </c>
      <c r="H359" s="86" t="b">
        <v>0</v>
      </c>
      <c r="I359" s="86" t="b">
        <v>0</v>
      </c>
      <c r="J359" s="86" t="b">
        <v>0</v>
      </c>
      <c r="K359" s="86" t="b">
        <v>0</v>
      </c>
      <c r="L359" s="86" t="b">
        <v>0</v>
      </c>
    </row>
    <row r="360" spans="1:12" ht="15">
      <c r="A360" s="86" t="s">
        <v>1442</v>
      </c>
      <c r="B360" s="86" t="s">
        <v>1473</v>
      </c>
      <c r="C360" s="86">
        <v>3</v>
      </c>
      <c r="D360" s="123">
        <v>0.005393754176553305</v>
      </c>
      <c r="E360" s="123">
        <v>1.7591280130702132</v>
      </c>
      <c r="F360" s="86" t="s">
        <v>1115</v>
      </c>
      <c r="G360" s="86" t="b">
        <v>0</v>
      </c>
      <c r="H360" s="86" t="b">
        <v>0</v>
      </c>
      <c r="I360" s="86" t="b">
        <v>0</v>
      </c>
      <c r="J360" s="86" t="b">
        <v>1</v>
      </c>
      <c r="K360" s="86" t="b">
        <v>0</v>
      </c>
      <c r="L360" s="86" t="b">
        <v>0</v>
      </c>
    </row>
    <row r="361" spans="1:12" ht="15">
      <c r="A361" s="86" t="s">
        <v>1473</v>
      </c>
      <c r="B361" s="86" t="s">
        <v>1427</v>
      </c>
      <c r="C361" s="86">
        <v>3</v>
      </c>
      <c r="D361" s="123">
        <v>0.005393754176553305</v>
      </c>
      <c r="E361" s="123">
        <v>2.1271047983648077</v>
      </c>
      <c r="F361" s="86" t="s">
        <v>1115</v>
      </c>
      <c r="G361" s="86" t="b">
        <v>1</v>
      </c>
      <c r="H361" s="86" t="b">
        <v>0</v>
      </c>
      <c r="I361" s="86" t="b">
        <v>0</v>
      </c>
      <c r="J361" s="86" t="b">
        <v>0</v>
      </c>
      <c r="K361" s="86" t="b">
        <v>0</v>
      </c>
      <c r="L361" s="86" t="b">
        <v>0</v>
      </c>
    </row>
    <row r="362" spans="1:12" ht="15">
      <c r="A362" s="86" t="s">
        <v>1427</v>
      </c>
      <c r="B362" s="86" t="s">
        <v>1181</v>
      </c>
      <c r="C362" s="86">
        <v>3</v>
      </c>
      <c r="D362" s="123">
        <v>0.005393754176553305</v>
      </c>
      <c r="E362" s="123">
        <v>1.5250448070368452</v>
      </c>
      <c r="F362" s="86" t="s">
        <v>1115</v>
      </c>
      <c r="G362" s="86" t="b">
        <v>0</v>
      </c>
      <c r="H362" s="86" t="b">
        <v>0</v>
      </c>
      <c r="I362" s="86" t="b">
        <v>0</v>
      </c>
      <c r="J362" s="86" t="b">
        <v>0</v>
      </c>
      <c r="K362" s="86" t="b">
        <v>0</v>
      </c>
      <c r="L362" s="86" t="b">
        <v>0</v>
      </c>
    </row>
    <row r="363" spans="1:12" ht="15">
      <c r="A363" s="86" t="s">
        <v>1181</v>
      </c>
      <c r="B363" s="86" t="s">
        <v>1424</v>
      </c>
      <c r="C363" s="86">
        <v>3</v>
      </c>
      <c r="D363" s="123">
        <v>0.005393754176553305</v>
      </c>
      <c r="E363" s="123">
        <v>1.4001060704285453</v>
      </c>
      <c r="F363" s="86" t="s">
        <v>1115</v>
      </c>
      <c r="G363" s="86" t="b">
        <v>0</v>
      </c>
      <c r="H363" s="86" t="b">
        <v>0</v>
      </c>
      <c r="I363" s="86" t="b">
        <v>0</v>
      </c>
      <c r="J363" s="86" t="b">
        <v>0</v>
      </c>
      <c r="K363" s="86" t="b">
        <v>0</v>
      </c>
      <c r="L363" s="86" t="b">
        <v>0</v>
      </c>
    </row>
    <row r="364" spans="1:12" ht="15">
      <c r="A364" s="86" t="s">
        <v>1424</v>
      </c>
      <c r="B364" s="86" t="s">
        <v>1423</v>
      </c>
      <c r="C364" s="86">
        <v>3</v>
      </c>
      <c r="D364" s="123">
        <v>0.005393754176553305</v>
      </c>
      <c r="E364" s="123">
        <v>1.9052560487484513</v>
      </c>
      <c r="F364" s="86" t="s">
        <v>1115</v>
      </c>
      <c r="G364" s="86" t="b">
        <v>0</v>
      </c>
      <c r="H364" s="86" t="b">
        <v>0</v>
      </c>
      <c r="I364" s="86" t="b">
        <v>0</v>
      </c>
      <c r="J364" s="86" t="b">
        <v>0</v>
      </c>
      <c r="K364" s="86" t="b">
        <v>0</v>
      </c>
      <c r="L364" s="86" t="b">
        <v>0</v>
      </c>
    </row>
    <row r="365" spans="1:12" ht="15">
      <c r="A365" s="86" t="s">
        <v>1423</v>
      </c>
      <c r="B365" s="86" t="s">
        <v>1425</v>
      </c>
      <c r="C365" s="86">
        <v>3</v>
      </c>
      <c r="D365" s="123">
        <v>0.005393754176553305</v>
      </c>
      <c r="E365" s="123">
        <v>1.9052560487484513</v>
      </c>
      <c r="F365" s="86" t="s">
        <v>1115</v>
      </c>
      <c r="G365" s="86" t="b">
        <v>0</v>
      </c>
      <c r="H365" s="86" t="b">
        <v>0</v>
      </c>
      <c r="I365" s="86" t="b">
        <v>0</v>
      </c>
      <c r="J365" s="86" t="b">
        <v>0</v>
      </c>
      <c r="K365" s="86" t="b">
        <v>0</v>
      </c>
      <c r="L365" s="86" t="b">
        <v>0</v>
      </c>
    </row>
    <row r="366" spans="1:12" ht="15">
      <c r="A366" s="86" t="s">
        <v>1425</v>
      </c>
      <c r="B366" s="86" t="s">
        <v>1428</v>
      </c>
      <c r="C366" s="86">
        <v>3</v>
      </c>
      <c r="D366" s="123">
        <v>0.005393754176553305</v>
      </c>
      <c r="E366" s="123">
        <v>2.1271047983648077</v>
      </c>
      <c r="F366" s="86" t="s">
        <v>1115</v>
      </c>
      <c r="G366" s="86" t="b">
        <v>0</v>
      </c>
      <c r="H366" s="86" t="b">
        <v>0</v>
      </c>
      <c r="I366" s="86" t="b">
        <v>0</v>
      </c>
      <c r="J366" s="86" t="b">
        <v>0</v>
      </c>
      <c r="K366" s="86" t="b">
        <v>0</v>
      </c>
      <c r="L366" s="86" t="b">
        <v>0</v>
      </c>
    </row>
    <row r="367" spans="1:12" ht="15">
      <c r="A367" s="86" t="s">
        <v>1431</v>
      </c>
      <c r="B367" s="86" t="s">
        <v>1432</v>
      </c>
      <c r="C367" s="86">
        <v>2</v>
      </c>
      <c r="D367" s="123">
        <v>0.004436367187180395</v>
      </c>
      <c r="E367" s="123">
        <v>2.303196057420489</v>
      </c>
      <c r="F367" s="86" t="s">
        <v>1115</v>
      </c>
      <c r="G367" s="86" t="b">
        <v>1</v>
      </c>
      <c r="H367" s="86" t="b">
        <v>0</v>
      </c>
      <c r="I367" s="86" t="b">
        <v>0</v>
      </c>
      <c r="J367" s="86" t="b">
        <v>0</v>
      </c>
      <c r="K367" s="86" t="b">
        <v>0</v>
      </c>
      <c r="L367" s="86" t="b">
        <v>0</v>
      </c>
    </row>
    <row r="368" spans="1:12" ht="15">
      <c r="A368" s="86" t="s">
        <v>1432</v>
      </c>
      <c r="B368" s="86" t="s">
        <v>1218</v>
      </c>
      <c r="C368" s="86">
        <v>2</v>
      </c>
      <c r="D368" s="123">
        <v>0.004436367187180395</v>
      </c>
      <c r="E368" s="123">
        <v>2.303196057420489</v>
      </c>
      <c r="F368" s="86" t="s">
        <v>1115</v>
      </c>
      <c r="G368" s="86" t="b">
        <v>0</v>
      </c>
      <c r="H368" s="86" t="b">
        <v>0</v>
      </c>
      <c r="I368" s="86" t="b">
        <v>0</v>
      </c>
      <c r="J368" s="86" t="b">
        <v>0</v>
      </c>
      <c r="K368" s="86" t="b">
        <v>0</v>
      </c>
      <c r="L368" s="86" t="b">
        <v>0</v>
      </c>
    </row>
    <row r="369" spans="1:12" ht="15">
      <c r="A369" s="86" t="s">
        <v>1218</v>
      </c>
      <c r="B369" s="86" t="s">
        <v>1177</v>
      </c>
      <c r="C369" s="86">
        <v>2</v>
      </c>
      <c r="D369" s="123">
        <v>0.004436367187180395</v>
      </c>
      <c r="E369" s="123">
        <v>1.428134794028789</v>
      </c>
      <c r="F369" s="86" t="s">
        <v>1115</v>
      </c>
      <c r="G369" s="86" t="b">
        <v>0</v>
      </c>
      <c r="H369" s="86" t="b">
        <v>0</v>
      </c>
      <c r="I369" s="86" t="b">
        <v>0</v>
      </c>
      <c r="J369" s="86" t="b">
        <v>0</v>
      </c>
      <c r="K369" s="86" t="b">
        <v>0</v>
      </c>
      <c r="L369" s="86" t="b">
        <v>0</v>
      </c>
    </row>
    <row r="370" spans="1:12" ht="15">
      <c r="A370" s="86" t="s">
        <v>1209</v>
      </c>
      <c r="B370" s="86" t="s">
        <v>1219</v>
      </c>
      <c r="C370" s="86">
        <v>2</v>
      </c>
      <c r="D370" s="123">
        <v>0.004436367187180395</v>
      </c>
      <c r="E370" s="123">
        <v>1.6499835436451453</v>
      </c>
      <c r="F370" s="86" t="s">
        <v>1115</v>
      </c>
      <c r="G370" s="86" t="b">
        <v>0</v>
      </c>
      <c r="H370" s="86" t="b">
        <v>0</v>
      </c>
      <c r="I370" s="86" t="b">
        <v>0</v>
      </c>
      <c r="J370" s="86" t="b">
        <v>0</v>
      </c>
      <c r="K370" s="86" t="b">
        <v>0</v>
      </c>
      <c r="L370" s="86" t="b">
        <v>0</v>
      </c>
    </row>
    <row r="371" spans="1:12" ht="15">
      <c r="A371" s="86" t="s">
        <v>1219</v>
      </c>
      <c r="B371" s="86" t="s">
        <v>1178</v>
      </c>
      <c r="C371" s="86">
        <v>2</v>
      </c>
      <c r="D371" s="123">
        <v>0.004436367187180395</v>
      </c>
      <c r="E371" s="123">
        <v>2.303196057420489</v>
      </c>
      <c r="F371" s="86" t="s">
        <v>1115</v>
      </c>
      <c r="G371" s="86" t="b">
        <v>0</v>
      </c>
      <c r="H371" s="86" t="b">
        <v>0</v>
      </c>
      <c r="I371" s="86" t="b">
        <v>0</v>
      </c>
      <c r="J371" s="86" t="b">
        <v>0</v>
      </c>
      <c r="K371" s="86" t="b">
        <v>0</v>
      </c>
      <c r="L371" s="86" t="b">
        <v>0</v>
      </c>
    </row>
    <row r="372" spans="1:12" ht="15">
      <c r="A372" s="86" t="s">
        <v>1178</v>
      </c>
      <c r="B372" s="86" t="s">
        <v>370</v>
      </c>
      <c r="C372" s="86">
        <v>2</v>
      </c>
      <c r="D372" s="123">
        <v>0.004436367187180395</v>
      </c>
      <c r="E372" s="123">
        <v>2.303196057420489</v>
      </c>
      <c r="F372" s="86" t="s">
        <v>1115</v>
      </c>
      <c r="G372" s="86" t="b">
        <v>0</v>
      </c>
      <c r="H372" s="86" t="b">
        <v>0</v>
      </c>
      <c r="I372" s="86" t="b">
        <v>0</v>
      </c>
      <c r="J372" s="86" t="b">
        <v>0</v>
      </c>
      <c r="K372" s="86" t="b">
        <v>0</v>
      </c>
      <c r="L372" s="86" t="b">
        <v>0</v>
      </c>
    </row>
    <row r="373" spans="1:12" ht="15">
      <c r="A373" s="86" t="s">
        <v>370</v>
      </c>
      <c r="B373" s="86" t="s">
        <v>1433</v>
      </c>
      <c r="C373" s="86">
        <v>2</v>
      </c>
      <c r="D373" s="123">
        <v>0.004436367187180395</v>
      </c>
      <c r="E373" s="123">
        <v>2.303196057420489</v>
      </c>
      <c r="F373" s="86" t="s">
        <v>1115</v>
      </c>
      <c r="G373" s="86" t="b">
        <v>0</v>
      </c>
      <c r="H373" s="86" t="b">
        <v>0</v>
      </c>
      <c r="I373" s="86" t="b">
        <v>0</v>
      </c>
      <c r="J373" s="86" t="b">
        <v>0</v>
      </c>
      <c r="K373" s="86" t="b">
        <v>0</v>
      </c>
      <c r="L373" s="86" t="b">
        <v>0</v>
      </c>
    </row>
    <row r="374" spans="1:12" ht="15">
      <c r="A374" s="86" t="s">
        <v>1433</v>
      </c>
      <c r="B374" s="86" t="s">
        <v>1211</v>
      </c>
      <c r="C374" s="86">
        <v>2</v>
      </c>
      <c r="D374" s="123">
        <v>0.004436367187180395</v>
      </c>
      <c r="E374" s="123">
        <v>2.303196057420489</v>
      </c>
      <c r="F374" s="86" t="s">
        <v>1115</v>
      </c>
      <c r="G374" s="86" t="b">
        <v>0</v>
      </c>
      <c r="H374" s="86" t="b">
        <v>0</v>
      </c>
      <c r="I374" s="86" t="b">
        <v>0</v>
      </c>
      <c r="J374" s="86" t="b">
        <v>0</v>
      </c>
      <c r="K374" s="86" t="b">
        <v>0</v>
      </c>
      <c r="L374" s="86" t="b">
        <v>0</v>
      </c>
    </row>
    <row r="375" spans="1:12" ht="15">
      <c r="A375" s="86" t="s">
        <v>1211</v>
      </c>
      <c r="B375" s="86" t="s">
        <v>1434</v>
      </c>
      <c r="C375" s="86">
        <v>2</v>
      </c>
      <c r="D375" s="123">
        <v>0.004436367187180395</v>
      </c>
      <c r="E375" s="123">
        <v>2.303196057420489</v>
      </c>
      <c r="F375" s="86" t="s">
        <v>1115</v>
      </c>
      <c r="G375" s="86" t="b">
        <v>0</v>
      </c>
      <c r="H375" s="86" t="b">
        <v>0</v>
      </c>
      <c r="I375" s="86" t="b">
        <v>0</v>
      </c>
      <c r="J375" s="86" t="b">
        <v>0</v>
      </c>
      <c r="K375" s="86" t="b">
        <v>0</v>
      </c>
      <c r="L375" s="86" t="b">
        <v>0</v>
      </c>
    </row>
    <row r="376" spans="1:12" ht="15">
      <c r="A376" s="86" t="s">
        <v>1434</v>
      </c>
      <c r="B376" s="86" t="s">
        <v>1181</v>
      </c>
      <c r="C376" s="86">
        <v>2</v>
      </c>
      <c r="D376" s="123">
        <v>0.004436367187180395</v>
      </c>
      <c r="E376" s="123">
        <v>1.5250448070368452</v>
      </c>
      <c r="F376" s="86" t="s">
        <v>1115</v>
      </c>
      <c r="G376" s="86" t="b">
        <v>0</v>
      </c>
      <c r="H376" s="86" t="b">
        <v>0</v>
      </c>
      <c r="I376" s="86" t="b">
        <v>0</v>
      </c>
      <c r="J376" s="86" t="b">
        <v>0</v>
      </c>
      <c r="K376" s="86" t="b">
        <v>0</v>
      </c>
      <c r="L376" s="86" t="b">
        <v>0</v>
      </c>
    </row>
    <row r="377" spans="1:12" ht="15">
      <c r="A377" s="86" t="s">
        <v>1181</v>
      </c>
      <c r="B377" s="86" t="s">
        <v>1430</v>
      </c>
      <c r="C377" s="86">
        <v>2</v>
      </c>
      <c r="D377" s="123">
        <v>0.004436367187180395</v>
      </c>
      <c r="E377" s="123">
        <v>1.4001060704285453</v>
      </c>
      <c r="F377" s="86" t="s">
        <v>1115</v>
      </c>
      <c r="G377" s="86" t="b">
        <v>0</v>
      </c>
      <c r="H377" s="86" t="b">
        <v>0</v>
      </c>
      <c r="I377" s="86" t="b">
        <v>0</v>
      </c>
      <c r="J377" s="86" t="b">
        <v>0</v>
      </c>
      <c r="K377" s="86" t="b">
        <v>0</v>
      </c>
      <c r="L377" s="86" t="b">
        <v>0</v>
      </c>
    </row>
    <row r="378" spans="1:12" ht="15">
      <c r="A378" s="86" t="s">
        <v>1430</v>
      </c>
      <c r="B378" s="86" t="s">
        <v>318</v>
      </c>
      <c r="C378" s="86">
        <v>2</v>
      </c>
      <c r="D378" s="123">
        <v>0.004436367187180395</v>
      </c>
      <c r="E378" s="123">
        <v>2.303196057420489</v>
      </c>
      <c r="F378" s="86" t="s">
        <v>1115</v>
      </c>
      <c r="G378" s="86" t="b">
        <v>0</v>
      </c>
      <c r="H378" s="86" t="b">
        <v>0</v>
      </c>
      <c r="I378" s="86" t="b">
        <v>0</v>
      </c>
      <c r="J378" s="86" t="b">
        <v>0</v>
      </c>
      <c r="K378" s="86" t="b">
        <v>0</v>
      </c>
      <c r="L378" s="86" t="b">
        <v>0</v>
      </c>
    </row>
    <row r="379" spans="1:12" ht="15">
      <c r="A379" s="86" t="s">
        <v>318</v>
      </c>
      <c r="B379" s="86" t="s">
        <v>1177</v>
      </c>
      <c r="C379" s="86">
        <v>2</v>
      </c>
      <c r="D379" s="123">
        <v>0.004436367187180395</v>
      </c>
      <c r="E379" s="123">
        <v>1.428134794028789</v>
      </c>
      <c r="F379" s="86" t="s">
        <v>1115</v>
      </c>
      <c r="G379" s="86" t="b">
        <v>0</v>
      </c>
      <c r="H379" s="86" t="b">
        <v>0</v>
      </c>
      <c r="I379" s="86" t="b">
        <v>0</v>
      </c>
      <c r="J379" s="86" t="b">
        <v>0</v>
      </c>
      <c r="K379" s="86" t="b">
        <v>0</v>
      </c>
      <c r="L379" s="86" t="b">
        <v>0</v>
      </c>
    </row>
    <row r="380" spans="1:12" ht="15">
      <c r="A380" s="86" t="s">
        <v>1208</v>
      </c>
      <c r="B380" s="86" t="s">
        <v>1227</v>
      </c>
      <c r="C380" s="86">
        <v>2</v>
      </c>
      <c r="D380" s="123">
        <v>0.004436367187180395</v>
      </c>
      <c r="E380" s="123">
        <v>1.428134794028789</v>
      </c>
      <c r="F380" s="86" t="s">
        <v>1115</v>
      </c>
      <c r="G380" s="86" t="b">
        <v>0</v>
      </c>
      <c r="H380" s="86" t="b">
        <v>0</v>
      </c>
      <c r="I380" s="86" t="b">
        <v>0</v>
      </c>
      <c r="J380" s="86" t="b">
        <v>0</v>
      </c>
      <c r="K380" s="86" t="b">
        <v>0</v>
      </c>
      <c r="L380" s="86" t="b">
        <v>0</v>
      </c>
    </row>
    <row r="381" spans="1:12" ht="15">
      <c r="A381" s="86" t="s">
        <v>1227</v>
      </c>
      <c r="B381" s="86" t="s">
        <v>1435</v>
      </c>
      <c r="C381" s="86">
        <v>2</v>
      </c>
      <c r="D381" s="123">
        <v>0.004436367187180395</v>
      </c>
      <c r="E381" s="123">
        <v>2.303196057420489</v>
      </c>
      <c r="F381" s="86" t="s">
        <v>1115</v>
      </c>
      <c r="G381" s="86" t="b">
        <v>0</v>
      </c>
      <c r="H381" s="86" t="b">
        <v>0</v>
      </c>
      <c r="I381" s="86" t="b">
        <v>0</v>
      </c>
      <c r="J381" s="86" t="b">
        <v>0</v>
      </c>
      <c r="K381" s="86" t="b">
        <v>0</v>
      </c>
      <c r="L381" s="86" t="b">
        <v>0</v>
      </c>
    </row>
    <row r="382" spans="1:12" ht="15">
      <c r="A382" s="86" t="s">
        <v>1435</v>
      </c>
      <c r="B382" s="86" t="s">
        <v>363</v>
      </c>
      <c r="C382" s="86">
        <v>2</v>
      </c>
      <c r="D382" s="123">
        <v>0.004436367187180395</v>
      </c>
      <c r="E382" s="123">
        <v>1.3737771317061962</v>
      </c>
      <c r="F382" s="86" t="s">
        <v>1115</v>
      </c>
      <c r="G382" s="86" t="b">
        <v>0</v>
      </c>
      <c r="H382" s="86" t="b">
        <v>0</v>
      </c>
      <c r="I382" s="86" t="b">
        <v>0</v>
      </c>
      <c r="J382" s="86" t="b">
        <v>0</v>
      </c>
      <c r="K382" s="86" t="b">
        <v>0</v>
      </c>
      <c r="L382" s="86" t="b">
        <v>0</v>
      </c>
    </row>
    <row r="383" spans="1:12" ht="15">
      <c r="A383" s="86" t="s">
        <v>316</v>
      </c>
      <c r="B383" s="86" t="s">
        <v>1478</v>
      </c>
      <c r="C383" s="86">
        <v>2</v>
      </c>
      <c r="D383" s="123">
        <v>0.004436367187180395</v>
      </c>
      <c r="E383" s="123">
        <v>1.428134794028789</v>
      </c>
      <c r="F383" s="86" t="s">
        <v>1115</v>
      </c>
      <c r="G383" s="86" t="b">
        <v>0</v>
      </c>
      <c r="H383" s="86" t="b">
        <v>0</v>
      </c>
      <c r="I383" s="86" t="b">
        <v>0</v>
      </c>
      <c r="J383" s="86" t="b">
        <v>0</v>
      </c>
      <c r="K383" s="86" t="b">
        <v>0</v>
      </c>
      <c r="L383" s="86" t="b">
        <v>0</v>
      </c>
    </row>
    <row r="384" spans="1:12" ht="15">
      <c r="A384" s="86" t="s">
        <v>1478</v>
      </c>
      <c r="B384" s="86" t="s">
        <v>1479</v>
      </c>
      <c r="C384" s="86">
        <v>2</v>
      </c>
      <c r="D384" s="123">
        <v>0.004436367187180395</v>
      </c>
      <c r="E384" s="123">
        <v>2.303196057420489</v>
      </c>
      <c r="F384" s="86" t="s">
        <v>1115</v>
      </c>
      <c r="G384" s="86" t="b">
        <v>0</v>
      </c>
      <c r="H384" s="86" t="b">
        <v>0</v>
      </c>
      <c r="I384" s="86" t="b">
        <v>0</v>
      </c>
      <c r="J384" s="86" t="b">
        <v>0</v>
      </c>
      <c r="K384" s="86" t="b">
        <v>0</v>
      </c>
      <c r="L384" s="86" t="b">
        <v>0</v>
      </c>
    </row>
    <row r="385" spans="1:12" ht="15">
      <c r="A385" s="86" t="s">
        <v>1479</v>
      </c>
      <c r="B385" s="86" t="s">
        <v>1449</v>
      </c>
      <c r="C385" s="86">
        <v>2</v>
      </c>
      <c r="D385" s="123">
        <v>0.004436367187180395</v>
      </c>
      <c r="E385" s="123">
        <v>2.002166061756508</v>
      </c>
      <c r="F385" s="86" t="s">
        <v>1115</v>
      </c>
      <c r="G385" s="86" t="b">
        <v>0</v>
      </c>
      <c r="H385" s="86" t="b">
        <v>0</v>
      </c>
      <c r="I385" s="86" t="b">
        <v>0</v>
      </c>
      <c r="J385" s="86" t="b">
        <v>0</v>
      </c>
      <c r="K385" s="86" t="b">
        <v>0</v>
      </c>
      <c r="L385" s="86" t="b">
        <v>0</v>
      </c>
    </row>
    <row r="386" spans="1:12" ht="15">
      <c r="A386" s="86" t="s">
        <v>1449</v>
      </c>
      <c r="B386" s="86" t="s">
        <v>1480</v>
      </c>
      <c r="C386" s="86">
        <v>2</v>
      </c>
      <c r="D386" s="123">
        <v>0.004436367187180395</v>
      </c>
      <c r="E386" s="123">
        <v>2.002166061756508</v>
      </c>
      <c r="F386" s="86" t="s">
        <v>1115</v>
      </c>
      <c r="G386" s="86" t="b">
        <v>0</v>
      </c>
      <c r="H386" s="86" t="b">
        <v>0</v>
      </c>
      <c r="I386" s="86" t="b">
        <v>0</v>
      </c>
      <c r="J386" s="86" t="b">
        <v>0</v>
      </c>
      <c r="K386" s="86" t="b">
        <v>0</v>
      </c>
      <c r="L386" s="86" t="b">
        <v>0</v>
      </c>
    </row>
    <row r="387" spans="1:12" ht="15">
      <c r="A387" s="86" t="s">
        <v>1480</v>
      </c>
      <c r="B387" s="86" t="s">
        <v>1481</v>
      </c>
      <c r="C387" s="86">
        <v>2</v>
      </c>
      <c r="D387" s="123">
        <v>0.004436367187180395</v>
      </c>
      <c r="E387" s="123">
        <v>2.303196057420489</v>
      </c>
      <c r="F387" s="86" t="s">
        <v>1115</v>
      </c>
      <c r="G387" s="86" t="b">
        <v>0</v>
      </c>
      <c r="H387" s="86" t="b">
        <v>0</v>
      </c>
      <c r="I387" s="86" t="b">
        <v>0</v>
      </c>
      <c r="J387" s="86" t="b">
        <v>0</v>
      </c>
      <c r="K387" s="86" t="b">
        <v>0</v>
      </c>
      <c r="L387" s="86" t="b">
        <v>0</v>
      </c>
    </row>
    <row r="388" spans="1:12" ht="15">
      <c r="A388" s="86" t="s">
        <v>1481</v>
      </c>
      <c r="B388" s="86" t="s">
        <v>1482</v>
      </c>
      <c r="C388" s="86">
        <v>2</v>
      </c>
      <c r="D388" s="123">
        <v>0.004436367187180395</v>
      </c>
      <c r="E388" s="123">
        <v>2.303196057420489</v>
      </c>
      <c r="F388" s="86" t="s">
        <v>1115</v>
      </c>
      <c r="G388" s="86" t="b">
        <v>0</v>
      </c>
      <c r="H388" s="86" t="b">
        <v>0</v>
      </c>
      <c r="I388" s="86" t="b">
        <v>0</v>
      </c>
      <c r="J388" s="86" t="b">
        <v>0</v>
      </c>
      <c r="K388" s="86" t="b">
        <v>0</v>
      </c>
      <c r="L388" s="86" t="b">
        <v>0</v>
      </c>
    </row>
    <row r="389" spans="1:12" ht="15">
      <c r="A389" s="86" t="s">
        <v>1482</v>
      </c>
      <c r="B389" s="86" t="s">
        <v>1483</v>
      </c>
      <c r="C389" s="86">
        <v>2</v>
      </c>
      <c r="D389" s="123">
        <v>0.004436367187180395</v>
      </c>
      <c r="E389" s="123">
        <v>2.303196057420489</v>
      </c>
      <c r="F389" s="86" t="s">
        <v>1115</v>
      </c>
      <c r="G389" s="86" t="b">
        <v>0</v>
      </c>
      <c r="H389" s="86" t="b">
        <v>0</v>
      </c>
      <c r="I389" s="86" t="b">
        <v>0</v>
      </c>
      <c r="J389" s="86" t="b">
        <v>0</v>
      </c>
      <c r="K389" s="86" t="b">
        <v>0</v>
      </c>
      <c r="L389" s="86" t="b">
        <v>0</v>
      </c>
    </row>
    <row r="390" spans="1:12" ht="15">
      <c r="A390" s="86" t="s">
        <v>1483</v>
      </c>
      <c r="B390" s="86" t="s">
        <v>1484</v>
      </c>
      <c r="C390" s="86">
        <v>2</v>
      </c>
      <c r="D390" s="123">
        <v>0.004436367187180395</v>
      </c>
      <c r="E390" s="123">
        <v>2.303196057420489</v>
      </c>
      <c r="F390" s="86" t="s">
        <v>1115</v>
      </c>
      <c r="G390" s="86" t="b">
        <v>0</v>
      </c>
      <c r="H390" s="86" t="b">
        <v>0</v>
      </c>
      <c r="I390" s="86" t="b">
        <v>0</v>
      </c>
      <c r="J390" s="86" t="b">
        <v>0</v>
      </c>
      <c r="K390" s="86" t="b">
        <v>0</v>
      </c>
      <c r="L390" s="86" t="b">
        <v>0</v>
      </c>
    </row>
    <row r="391" spans="1:12" ht="15">
      <c r="A391" s="86" t="s">
        <v>1484</v>
      </c>
      <c r="B391" s="86" t="s">
        <v>1485</v>
      </c>
      <c r="C391" s="86">
        <v>2</v>
      </c>
      <c r="D391" s="123">
        <v>0.004436367187180395</v>
      </c>
      <c r="E391" s="123">
        <v>2.303196057420489</v>
      </c>
      <c r="F391" s="86" t="s">
        <v>1115</v>
      </c>
      <c r="G391" s="86" t="b">
        <v>0</v>
      </c>
      <c r="H391" s="86" t="b">
        <v>0</v>
      </c>
      <c r="I391" s="86" t="b">
        <v>0</v>
      </c>
      <c r="J391" s="86" t="b">
        <v>0</v>
      </c>
      <c r="K391" s="86" t="b">
        <v>0</v>
      </c>
      <c r="L391" s="86" t="b">
        <v>0</v>
      </c>
    </row>
    <row r="392" spans="1:12" ht="15">
      <c r="A392" s="86" t="s">
        <v>1485</v>
      </c>
      <c r="B392" s="86" t="s">
        <v>1450</v>
      </c>
      <c r="C392" s="86">
        <v>2</v>
      </c>
      <c r="D392" s="123">
        <v>0.004436367187180395</v>
      </c>
      <c r="E392" s="123">
        <v>2.002166061756508</v>
      </c>
      <c r="F392" s="86" t="s">
        <v>1115</v>
      </c>
      <c r="G392" s="86" t="b">
        <v>0</v>
      </c>
      <c r="H392" s="86" t="b">
        <v>0</v>
      </c>
      <c r="I392" s="86" t="b">
        <v>0</v>
      </c>
      <c r="J392" s="86" t="b">
        <v>0</v>
      </c>
      <c r="K392" s="86" t="b">
        <v>0</v>
      </c>
      <c r="L392" s="86" t="b">
        <v>0</v>
      </c>
    </row>
    <row r="393" spans="1:12" ht="15">
      <c r="A393" s="86" t="s">
        <v>1450</v>
      </c>
      <c r="B393" s="86" t="s">
        <v>1486</v>
      </c>
      <c r="C393" s="86">
        <v>2</v>
      </c>
      <c r="D393" s="123">
        <v>0.004436367187180395</v>
      </c>
      <c r="E393" s="123">
        <v>2.002166061756508</v>
      </c>
      <c r="F393" s="86" t="s">
        <v>1115</v>
      </c>
      <c r="G393" s="86" t="b">
        <v>0</v>
      </c>
      <c r="H393" s="86" t="b">
        <v>0</v>
      </c>
      <c r="I393" s="86" t="b">
        <v>0</v>
      </c>
      <c r="J393" s="86" t="b">
        <v>0</v>
      </c>
      <c r="K393" s="86" t="b">
        <v>0</v>
      </c>
      <c r="L393" s="86" t="b">
        <v>0</v>
      </c>
    </row>
    <row r="394" spans="1:12" ht="15">
      <c r="A394" s="86" t="s">
        <v>1486</v>
      </c>
      <c r="B394" s="86" t="s">
        <v>1487</v>
      </c>
      <c r="C394" s="86">
        <v>2</v>
      </c>
      <c r="D394" s="123">
        <v>0.004436367187180395</v>
      </c>
      <c r="E394" s="123">
        <v>2.303196057420489</v>
      </c>
      <c r="F394" s="86" t="s">
        <v>1115</v>
      </c>
      <c r="G394" s="86" t="b">
        <v>0</v>
      </c>
      <c r="H394" s="86" t="b">
        <v>0</v>
      </c>
      <c r="I394" s="86" t="b">
        <v>0</v>
      </c>
      <c r="J394" s="86" t="b">
        <v>0</v>
      </c>
      <c r="K394" s="86" t="b">
        <v>0</v>
      </c>
      <c r="L394" s="86" t="b">
        <v>0</v>
      </c>
    </row>
    <row r="395" spans="1:12" ht="15">
      <c r="A395" s="86" t="s">
        <v>1487</v>
      </c>
      <c r="B395" s="86" t="s">
        <v>1488</v>
      </c>
      <c r="C395" s="86">
        <v>2</v>
      </c>
      <c r="D395" s="123">
        <v>0.004436367187180395</v>
      </c>
      <c r="E395" s="123">
        <v>2.303196057420489</v>
      </c>
      <c r="F395" s="86" t="s">
        <v>1115</v>
      </c>
      <c r="G395" s="86" t="b">
        <v>0</v>
      </c>
      <c r="H395" s="86" t="b">
        <v>0</v>
      </c>
      <c r="I395" s="86" t="b">
        <v>0</v>
      </c>
      <c r="J395" s="86" t="b">
        <v>0</v>
      </c>
      <c r="K395" s="86" t="b">
        <v>0</v>
      </c>
      <c r="L395" s="86" t="b">
        <v>0</v>
      </c>
    </row>
    <row r="396" spans="1:12" ht="15">
      <c r="A396" s="86" t="s">
        <v>1488</v>
      </c>
      <c r="B396" s="86" t="s">
        <v>1423</v>
      </c>
      <c r="C396" s="86">
        <v>2</v>
      </c>
      <c r="D396" s="123">
        <v>0.004436367187180395</v>
      </c>
      <c r="E396" s="123">
        <v>1.9052560487484513</v>
      </c>
      <c r="F396" s="86" t="s">
        <v>1115</v>
      </c>
      <c r="G396" s="86" t="b">
        <v>0</v>
      </c>
      <c r="H396" s="86" t="b">
        <v>0</v>
      </c>
      <c r="I396" s="86" t="b">
        <v>0</v>
      </c>
      <c r="J396" s="86" t="b">
        <v>0</v>
      </c>
      <c r="K396" s="86" t="b">
        <v>0</v>
      </c>
      <c r="L396" s="86" t="b">
        <v>0</v>
      </c>
    </row>
    <row r="397" spans="1:12" ht="15">
      <c r="A397" s="86" t="s">
        <v>1423</v>
      </c>
      <c r="B397" s="86" t="s">
        <v>1489</v>
      </c>
      <c r="C397" s="86">
        <v>2</v>
      </c>
      <c r="D397" s="123">
        <v>0.004436367187180395</v>
      </c>
      <c r="E397" s="123">
        <v>1.9052560487484513</v>
      </c>
      <c r="F397" s="86" t="s">
        <v>1115</v>
      </c>
      <c r="G397" s="86" t="b">
        <v>0</v>
      </c>
      <c r="H397" s="86" t="b">
        <v>0</v>
      </c>
      <c r="I397" s="86" t="b">
        <v>0</v>
      </c>
      <c r="J397" s="86" t="b">
        <v>0</v>
      </c>
      <c r="K397" s="86" t="b">
        <v>0</v>
      </c>
      <c r="L397" s="86" t="b">
        <v>0</v>
      </c>
    </row>
    <row r="398" spans="1:12" ht="15">
      <c r="A398" s="86" t="s">
        <v>1489</v>
      </c>
      <c r="B398" s="86" t="s">
        <v>1490</v>
      </c>
      <c r="C398" s="86">
        <v>2</v>
      </c>
      <c r="D398" s="123">
        <v>0.004436367187180395</v>
      </c>
      <c r="E398" s="123">
        <v>2.303196057420489</v>
      </c>
      <c r="F398" s="86" t="s">
        <v>1115</v>
      </c>
      <c r="G398" s="86" t="b">
        <v>0</v>
      </c>
      <c r="H398" s="86" t="b">
        <v>0</v>
      </c>
      <c r="I398" s="86" t="b">
        <v>0</v>
      </c>
      <c r="J398" s="86" t="b">
        <v>0</v>
      </c>
      <c r="K398" s="86" t="b">
        <v>0</v>
      </c>
      <c r="L398" s="86" t="b">
        <v>0</v>
      </c>
    </row>
    <row r="399" spans="1:12" ht="15">
      <c r="A399" s="86" t="s">
        <v>1490</v>
      </c>
      <c r="B399" s="86" t="s">
        <v>1491</v>
      </c>
      <c r="C399" s="86">
        <v>2</v>
      </c>
      <c r="D399" s="123">
        <v>0.004436367187180395</v>
      </c>
      <c r="E399" s="123">
        <v>2.303196057420489</v>
      </c>
      <c r="F399" s="86" t="s">
        <v>1115</v>
      </c>
      <c r="G399" s="86" t="b">
        <v>0</v>
      </c>
      <c r="H399" s="86" t="b">
        <v>0</v>
      </c>
      <c r="I399" s="86" t="b">
        <v>0</v>
      </c>
      <c r="J399" s="86" t="b">
        <v>0</v>
      </c>
      <c r="K399" s="86" t="b">
        <v>0</v>
      </c>
      <c r="L399" s="86" t="b">
        <v>0</v>
      </c>
    </row>
    <row r="400" spans="1:12" ht="15">
      <c r="A400" s="86" t="s">
        <v>1491</v>
      </c>
      <c r="B400" s="86" t="s">
        <v>1446</v>
      </c>
      <c r="C400" s="86">
        <v>2</v>
      </c>
      <c r="D400" s="123">
        <v>0.004436367187180395</v>
      </c>
      <c r="E400" s="123">
        <v>2.303196057420489</v>
      </c>
      <c r="F400" s="86" t="s">
        <v>1115</v>
      </c>
      <c r="G400" s="86" t="b">
        <v>0</v>
      </c>
      <c r="H400" s="86" t="b">
        <v>0</v>
      </c>
      <c r="I400" s="86" t="b">
        <v>0</v>
      </c>
      <c r="J400" s="86" t="b">
        <v>0</v>
      </c>
      <c r="K400" s="86" t="b">
        <v>0</v>
      </c>
      <c r="L400" s="86" t="b">
        <v>0</v>
      </c>
    </row>
    <row r="401" spans="1:12" ht="15">
      <c r="A401" s="86" t="s">
        <v>1446</v>
      </c>
      <c r="B401" s="86" t="s">
        <v>1237</v>
      </c>
      <c r="C401" s="86">
        <v>2</v>
      </c>
      <c r="D401" s="123">
        <v>0.004436367187180395</v>
      </c>
      <c r="E401" s="123">
        <v>2.303196057420489</v>
      </c>
      <c r="F401" s="86" t="s">
        <v>1115</v>
      </c>
      <c r="G401" s="86" t="b">
        <v>0</v>
      </c>
      <c r="H401" s="86" t="b">
        <v>0</v>
      </c>
      <c r="I401" s="86" t="b">
        <v>0</v>
      </c>
      <c r="J401" s="86" t="b">
        <v>0</v>
      </c>
      <c r="K401" s="86" t="b">
        <v>0</v>
      </c>
      <c r="L401" s="86" t="b">
        <v>0</v>
      </c>
    </row>
    <row r="402" spans="1:12" ht="15">
      <c r="A402" s="86" t="s">
        <v>1237</v>
      </c>
      <c r="B402" s="86" t="s">
        <v>1492</v>
      </c>
      <c r="C402" s="86">
        <v>2</v>
      </c>
      <c r="D402" s="123">
        <v>0.004436367187180395</v>
      </c>
      <c r="E402" s="123">
        <v>2.303196057420489</v>
      </c>
      <c r="F402" s="86" t="s">
        <v>1115</v>
      </c>
      <c r="G402" s="86" t="b">
        <v>0</v>
      </c>
      <c r="H402" s="86" t="b">
        <v>0</v>
      </c>
      <c r="I402" s="86" t="b">
        <v>0</v>
      </c>
      <c r="J402" s="86" t="b">
        <v>0</v>
      </c>
      <c r="K402" s="86" t="b">
        <v>0</v>
      </c>
      <c r="L402" s="86" t="b">
        <v>0</v>
      </c>
    </row>
    <row r="403" spans="1:12" ht="15">
      <c r="A403" s="86" t="s">
        <v>1492</v>
      </c>
      <c r="B403" s="86" t="s">
        <v>1450</v>
      </c>
      <c r="C403" s="86">
        <v>2</v>
      </c>
      <c r="D403" s="123">
        <v>0.004436367187180395</v>
      </c>
      <c r="E403" s="123">
        <v>2.002166061756508</v>
      </c>
      <c r="F403" s="86" t="s">
        <v>1115</v>
      </c>
      <c r="G403" s="86" t="b">
        <v>0</v>
      </c>
      <c r="H403" s="86" t="b">
        <v>0</v>
      </c>
      <c r="I403" s="86" t="b">
        <v>0</v>
      </c>
      <c r="J403" s="86" t="b">
        <v>0</v>
      </c>
      <c r="K403" s="86" t="b">
        <v>0</v>
      </c>
      <c r="L403" s="86" t="b">
        <v>0</v>
      </c>
    </row>
    <row r="404" spans="1:12" ht="15">
      <c r="A404" s="86" t="s">
        <v>1450</v>
      </c>
      <c r="B404" s="86" t="s">
        <v>1493</v>
      </c>
      <c r="C404" s="86">
        <v>2</v>
      </c>
      <c r="D404" s="123">
        <v>0.004436367187180395</v>
      </c>
      <c r="E404" s="123">
        <v>2.002166061756508</v>
      </c>
      <c r="F404" s="86" t="s">
        <v>1115</v>
      </c>
      <c r="G404" s="86" t="b">
        <v>0</v>
      </c>
      <c r="H404" s="86" t="b">
        <v>0</v>
      </c>
      <c r="I404" s="86" t="b">
        <v>0</v>
      </c>
      <c r="J404" s="86" t="b">
        <v>0</v>
      </c>
      <c r="K404" s="86" t="b">
        <v>0</v>
      </c>
      <c r="L404" s="86" t="b">
        <v>0</v>
      </c>
    </row>
    <row r="405" spans="1:12" ht="15">
      <c r="A405" s="86" t="s">
        <v>1493</v>
      </c>
      <c r="B405" s="86" t="s">
        <v>1494</v>
      </c>
      <c r="C405" s="86">
        <v>2</v>
      </c>
      <c r="D405" s="123">
        <v>0.004436367187180395</v>
      </c>
      <c r="E405" s="123">
        <v>2.303196057420489</v>
      </c>
      <c r="F405" s="86" t="s">
        <v>1115</v>
      </c>
      <c r="G405" s="86" t="b">
        <v>0</v>
      </c>
      <c r="H405" s="86" t="b">
        <v>0</v>
      </c>
      <c r="I405" s="86" t="b">
        <v>0</v>
      </c>
      <c r="J405" s="86" t="b">
        <v>0</v>
      </c>
      <c r="K405" s="86" t="b">
        <v>0</v>
      </c>
      <c r="L405" s="86" t="b">
        <v>0</v>
      </c>
    </row>
    <row r="406" spans="1:12" ht="15">
      <c r="A406" s="86" t="s">
        <v>1494</v>
      </c>
      <c r="B406" s="86" t="s">
        <v>363</v>
      </c>
      <c r="C406" s="86">
        <v>2</v>
      </c>
      <c r="D406" s="123">
        <v>0.004436367187180395</v>
      </c>
      <c r="E406" s="123">
        <v>1.3737771317061962</v>
      </c>
      <c r="F406" s="86" t="s">
        <v>1115</v>
      </c>
      <c r="G406" s="86" t="b">
        <v>0</v>
      </c>
      <c r="H406" s="86" t="b">
        <v>0</v>
      </c>
      <c r="I406" s="86" t="b">
        <v>0</v>
      </c>
      <c r="J406" s="86" t="b">
        <v>0</v>
      </c>
      <c r="K406" s="86" t="b">
        <v>0</v>
      </c>
      <c r="L406" s="86" t="b">
        <v>0</v>
      </c>
    </row>
    <row r="407" spans="1:12" ht="15">
      <c r="A407" s="86" t="s">
        <v>1497</v>
      </c>
      <c r="B407" s="86" t="s">
        <v>1498</v>
      </c>
      <c r="C407" s="86">
        <v>2</v>
      </c>
      <c r="D407" s="123">
        <v>0.004436367187180395</v>
      </c>
      <c r="E407" s="123">
        <v>2.303196057420489</v>
      </c>
      <c r="F407" s="86" t="s">
        <v>1115</v>
      </c>
      <c r="G407" s="86" t="b">
        <v>0</v>
      </c>
      <c r="H407" s="86" t="b">
        <v>0</v>
      </c>
      <c r="I407" s="86" t="b">
        <v>0</v>
      </c>
      <c r="J407" s="86" t="b">
        <v>0</v>
      </c>
      <c r="K407" s="86" t="b">
        <v>0</v>
      </c>
      <c r="L407" s="86" t="b">
        <v>0</v>
      </c>
    </row>
    <row r="408" spans="1:12" ht="15">
      <c r="A408" s="86" t="s">
        <v>1498</v>
      </c>
      <c r="B408" s="86" t="s">
        <v>1183</v>
      </c>
      <c r="C408" s="86">
        <v>2</v>
      </c>
      <c r="D408" s="123">
        <v>0.004436367187180395</v>
      </c>
      <c r="E408" s="123">
        <v>2.303196057420489</v>
      </c>
      <c r="F408" s="86" t="s">
        <v>1115</v>
      </c>
      <c r="G408" s="86" t="b">
        <v>0</v>
      </c>
      <c r="H408" s="86" t="b">
        <v>0</v>
      </c>
      <c r="I408" s="86" t="b">
        <v>0</v>
      </c>
      <c r="J408" s="86" t="b">
        <v>0</v>
      </c>
      <c r="K408" s="86" t="b">
        <v>0</v>
      </c>
      <c r="L408" s="86" t="b">
        <v>0</v>
      </c>
    </row>
    <row r="409" spans="1:12" ht="15">
      <c r="A409" s="86" t="s">
        <v>1183</v>
      </c>
      <c r="B409" s="86" t="s">
        <v>1499</v>
      </c>
      <c r="C409" s="86">
        <v>2</v>
      </c>
      <c r="D409" s="123">
        <v>0.004436367187180395</v>
      </c>
      <c r="E409" s="123">
        <v>2.303196057420489</v>
      </c>
      <c r="F409" s="86" t="s">
        <v>1115</v>
      </c>
      <c r="G409" s="86" t="b">
        <v>0</v>
      </c>
      <c r="H409" s="86" t="b">
        <v>0</v>
      </c>
      <c r="I409" s="86" t="b">
        <v>0</v>
      </c>
      <c r="J409" s="86" t="b">
        <v>0</v>
      </c>
      <c r="K409" s="86" t="b">
        <v>0</v>
      </c>
      <c r="L409" s="86" t="b">
        <v>0</v>
      </c>
    </row>
    <row r="410" spans="1:12" ht="15">
      <c r="A410" s="86" t="s">
        <v>1499</v>
      </c>
      <c r="B410" s="86" t="s">
        <v>1500</v>
      </c>
      <c r="C410" s="86">
        <v>2</v>
      </c>
      <c r="D410" s="123">
        <v>0.004436367187180395</v>
      </c>
      <c r="E410" s="123">
        <v>2.303196057420489</v>
      </c>
      <c r="F410" s="86" t="s">
        <v>1115</v>
      </c>
      <c r="G410" s="86" t="b">
        <v>0</v>
      </c>
      <c r="H410" s="86" t="b">
        <v>0</v>
      </c>
      <c r="I410" s="86" t="b">
        <v>0</v>
      </c>
      <c r="J410" s="86" t="b">
        <v>0</v>
      </c>
      <c r="K410" s="86" t="b">
        <v>0</v>
      </c>
      <c r="L410" s="86" t="b">
        <v>0</v>
      </c>
    </row>
    <row r="411" spans="1:12" ht="15">
      <c r="A411" s="86" t="s">
        <v>1500</v>
      </c>
      <c r="B411" s="86" t="s">
        <v>1184</v>
      </c>
      <c r="C411" s="86">
        <v>2</v>
      </c>
      <c r="D411" s="123">
        <v>0.004436367187180395</v>
      </c>
      <c r="E411" s="123">
        <v>2.303196057420489</v>
      </c>
      <c r="F411" s="86" t="s">
        <v>1115</v>
      </c>
      <c r="G411" s="86" t="b">
        <v>0</v>
      </c>
      <c r="H411" s="86" t="b">
        <v>0</v>
      </c>
      <c r="I411" s="86" t="b">
        <v>0</v>
      </c>
      <c r="J411" s="86" t="b">
        <v>0</v>
      </c>
      <c r="K411" s="86" t="b">
        <v>0</v>
      </c>
      <c r="L411" s="86" t="b">
        <v>0</v>
      </c>
    </row>
    <row r="412" spans="1:12" ht="15">
      <c r="A412" s="86" t="s">
        <v>1184</v>
      </c>
      <c r="B412" s="86" t="s">
        <v>1501</v>
      </c>
      <c r="C412" s="86">
        <v>2</v>
      </c>
      <c r="D412" s="123">
        <v>0.004436367187180395</v>
      </c>
      <c r="E412" s="123">
        <v>2.303196057420489</v>
      </c>
      <c r="F412" s="86" t="s">
        <v>1115</v>
      </c>
      <c r="G412" s="86" t="b">
        <v>0</v>
      </c>
      <c r="H412" s="86" t="b">
        <v>0</v>
      </c>
      <c r="I412" s="86" t="b">
        <v>0</v>
      </c>
      <c r="J412" s="86" t="b">
        <v>0</v>
      </c>
      <c r="K412" s="86" t="b">
        <v>0</v>
      </c>
      <c r="L412" s="86" t="b">
        <v>0</v>
      </c>
    </row>
    <row r="413" spans="1:12" ht="15">
      <c r="A413" s="86" t="s">
        <v>1501</v>
      </c>
      <c r="B413" s="86" t="s">
        <v>1502</v>
      </c>
      <c r="C413" s="86">
        <v>2</v>
      </c>
      <c r="D413" s="123">
        <v>0.004436367187180395</v>
      </c>
      <c r="E413" s="123">
        <v>2.303196057420489</v>
      </c>
      <c r="F413" s="86" t="s">
        <v>1115</v>
      </c>
      <c r="G413" s="86" t="b">
        <v>0</v>
      </c>
      <c r="H413" s="86" t="b">
        <v>0</v>
      </c>
      <c r="I413" s="86" t="b">
        <v>0</v>
      </c>
      <c r="J413" s="86" t="b">
        <v>0</v>
      </c>
      <c r="K413" s="86" t="b">
        <v>0</v>
      </c>
      <c r="L413" s="86" t="b">
        <v>0</v>
      </c>
    </row>
    <row r="414" spans="1:12" ht="15">
      <c r="A414" s="86" t="s">
        <v>1502</v>
      </c>
      <c r="B414" s="86" t="s">
        <v>1503</v>
      </c>
      <c r="C414" s="86">
        <v>2</v>
      </c>
      <c r="D414" s="123">
        <v>0.004436367187180395</v>
      </c>
      <c r="E414" s="123">
        <v>2.303196057420489</v>
      </c>
      <c r="F414" s="86" t="s">
        <v>1115</v>
      </c>
      <c r="G414" s="86" t="b">
        <v>0</v>
      </c>
      <c r="H414" s="86" t="b">
        <v>0</v>
      </c>
      <c r="I414" s="86" t="b">
        <v>0</v>
      </c>
      <c r="J414" s="86" t="b">
        <v>0</v>
      </c>
      <c r="K414" s="86" t="b">
        <v>0</v>
      </c>
      <c r="L414" s="86" t="b">
        <v>0</v>
      </c>
    </row>
    <row r="415" spans="1:12" ht="15">
      <c r="A415" s="86" t="s">
        <v>1503</v>
      </c>
      <c r="B415" s="86" t="s">
        <v>1504</v>
      </c>
      <c r="C415" s="86">
        <v>2</v>
      </c>
      <c r="D415" s="123">
        <v>0.004436367187180395</v>
      </c>
      <c r="E415" s="123">
        <v>2.303196057420489</v>
      </c>
      <c r="F415" s="86" t="s">
        <v>1115</v>
      </c>
      <c r="G415" s="86" t="b">
        <v>0</v>
      </c>
      <c r="H415" s="86" t="b">
        <v>0</v>
      </c>
      <c r="I415" s="86" t="b">
        <v>0</v>
      </c>
      <c r="J415" s="86" t="b">
        <v>0</v>
      </c>
      <c r="K415" s="86" t="b">
        <v>0</v>
      </c>
      <c r="L415" s="86" t="b">
        <v>0</v>
      </c>
    </row>
    <row r="416" spans="1:12" ht="15">
      <c r="A416" s="86" t="s">
        <v>1504</v>
      </c>
      <c r="B416" s="86" t="s">
        <v>1505</v>
      </c>
      <c r="C416" s="86">
        <v>2</v>
      </c>
      <c r="D416" s="123">
        <v>0.004436367187180395</v>
      </c>
      <c r="E416" s="123">
        <v>2.303196057420489</v>
      </c>
      <c r="F416" s="86" t="s">
        <v>1115</v>
      </c>
      <c r="G416" s="86" t="b">
        <v>0</v>
      </c>
      <c r="H416" s="86" t="b">
        <v>0</v>
      </c>
      <c r="I416" s="86" t="b">
        <v>0</v>
      </c>
      <c r="J416" s="86" t="b">
        <v>0</v>
      </c>
      <c r="K416" s="86" t="b">
        <v>0</v>
      </c>
      <c r="L416" s="86" t="b">
        <v>0</v>
      </c>
    </row>
    <row r="417" spans="1:12" ht="15">
      <c r="A417" s="86" t="s">
        <v>1505</v>
      </c>
      <c r="B417" s="86" t="s">
        <v>1506</v>
      </c>
      <c r="C417" s="86">
        <v>2</v>
      </c>
      <c r="D417" s="123">
        <v>0.004436367187180395</v>
      </c>
      <c r="E417" s="123">
        <v>2.303196057420489</v>
      </c>
      <c r="F417" s="86" t="s">
        <v>1115</v>
      </c>
      <c r="G417" s="86" t="b">
        <v>0</v>
      </c>
      <c r="H417" s="86" t="b">
        <v>0</v>
      </c>
      <c r="I417" s="86" t="b">
        <v>0</v>
      </c>
      <c r="J417" s="86" t="b">
        <v>0</v>
      </c>
      <c r="K417" s="86" t="b">
        <v>0</v>
      </c>
      <c r="L417" s="86" t="b">
        <v>0</v>
      </c>
    </row>
    <row r="418" spans="1:12" ht="15">
      <c r="A418" s="86" t="s">
        <v>1506</v>
      </c>
      <c r="B418" s="86" t="s">
        <v>1507</v>
      </c>
      <c r="C418" s="86">
        <v>2</v>
      </c>
      <c r="D418" s="123">
        <v>0.004436367187180395</v>
      </c>
      <c r="E418" s="123">
        <v>2.303196057420489</v>
      </c>
      <c r="F418" s="86" t="s">
        <v>1115</v>
      </c>
      <c r="G418" s="86" t="b">
        <v>0</v>
      </c>
      <c r="H418" s="86" t="b">
        <v>0</v>
      </c>
      <c r="I418" s="86" t="b">
        <v>0</v>
      </c>
      <c r="J418" s="86" t="b">
        <v>0</v>
      </c>
      <c r="K418" s="86" t="b">
        <v>0</v>
      </c>
      <c r="L418" s="86" t="b">
        <v>0</v>
      </c>
    </row>
    <row r="419" spans="1:12" ht="15">
      <c r="A419" s="86" t="s">
        <v>1507</v>
      </c>
      <c r="B419" s="86" t="s">
        <v>1508</v>
      </c>
      <c r="C419" s="86">
        <v>2</v>
      </c>
      <c r="D419" s="123">
        <v>0.004436367187180395</v>
      </c>
      <c r="E419" s="123">
        <v>2.303196057420489</v>
      </c>
      <c r="F419" s="86" t="s">
        <v>1115</v>
      </c>
      <c r="G419" s="86" t="b">
        <v>0</v>
      </c>
      <c r="H419" s="86" t="b">
        <v>0</v>
      </c>
      <c r="I419" s="86" t="b">
        <v>0</v>
      </c>
      <c r="J419" s="86" t="b">
        <v>0</v>
      </c>
      <c r="K419" s="86" t="b">
        <v>0</v>
      </c>
      <c r="L419" s="86" t="b">
        <v>0</v>
      </c>
    </row>
    <row r="420" spans="1:12" ht="15">
      <c r="A420" s="86" t="s">
        <v>1508</v>
      </c>
      <c r="B420" s="86" t="s">
        <v>1509</v>
      </c>
      <c r="C420" s="86">
        <v>2</v>
      </c>
      <c r="D420" s="123">
        <v>0.004436367187180395</v>
      </c>
      <c r="E420" s="123">
        <v>2.303196057420489</v>
      </c>
      <c r="F420" s="86" t="s">
        <v>1115</v>
      </c>
      <c r="G420" s="86" t="b">
        <v>0</v>
      </c>
      <c r="H420" s="86" t="b">
        <v>0</v>
      </c>
      <c r="I420" s="86" t="b">
        <v>0</v>
      </c>
      <c r="J420" s="86" t="b">
        <v>0</v>
      </c>
      <c r="K420" s="86" t="b">
        <v>0</v>
      </c>
      <c r="L420" s="86" t="b">
        <v>0</v>
      </c>
    </row>
    <row r="421" spans="1:12" ht="15">
      <c r="A421" s="86" t="s">
        <v>1509</v>
      </c>
      <c r="B421" s="86" t="s">
        <v>1449</v>
      </c>
      <c r="C421" s="86">
        <v>2</v>
      </c>
      <c r="D421" s="123">
        <v>0.004436367187180395</v>
      </c>
      <c r="E421" s="123">
        <v>2.002166061756508</v>
      </c>
      <c r="F421" s="86" t="s">
        <v>1115</v>
      </c>
      <c r="G421" s="86" t="b">
        <v>0</v>
      </c>
      <c r="H421" s="86" t="b">
        <v>0</v>
      </c>
      <c r="I421" s="86" t="b">
        <v>0</v>
      </c>
      <c r="J421" s="86" t="b">
        <v>0</v>
      </c>
      <c r="K421" s="86" t="b">
        <v>0</v>
      </c>
      <c r="L421" s="86" t="b">
        <v>0</v>
      </c>
    </row>
    <row r="422" spans="1:12" ht="15">
      <c r="A422" s="86" t="s">
        <v>1449</v>
      </c>
      <c r="B422" s="86" t="s">
        <v>316</v>
      </c>
      <c r="C422" s="86">
        <v>2</v>
      </c>
      <c r="D422" s="123">
        <v>0.004436367187180395</v>
      </c>
      <c r="E422" s="123">
        <v>1.189252705113652</v>
      </c>
      <c r="F422" s="86" t="s">
        <v>1115</v>
      </c>
      <c r="G422" s="86" t="b">
        <v>0</v>
      </c>
      <c r="H422" s="86" t="b">
        <v>0</v>
      </c>
      <c r="I422" s="86" t="b">
        <v>0</v>
      </c>
      <c r="J422" s="86" t="b">
        <v>0</v>
      </c>
      <c r="K422" s="86" t="b">
        <v>0</v>
      </c>
      <c r="L422" s="86" t="b">
        <v>0</v>
      </c>
    </row>
    <row r="423" spans="1:12" ht="15">
      <c r="A423" s="86" t="s">
        <v>316</v>
      </c>
      <c r="B423" s="86" t="s">
        <v>1510</v>
      </c>
      <c r="C423" s="86">
        <v>2</v>
      </c>
      <c r="D423" s="123">
        <v>0.004436367187180395</v>
      </c>
      <c r="E423" s="123">
        <v>1.428134794028789</v>
      </c>
      <c r="F423" s="86" t="s">
        <v>1115</v>
      </c>
      <c r="G423" s="86" t="b">
        <v>0</v>
      </c>
      <c r="H423" s="86" t="b">
        <v>0</v>
      </c>
      <c r="I423" s="86" t="b">
        <v>0</v>
      </c>
      <c r="J423" s="86" t="b">
        <v>0</v>
      </c>
      <c r="K423" s="86" t="b">
        <v>0</v>
      </c>
      <c r="L423" s="86" t="b">
        <v>0</v>
      </c>
    </row>
    <row r="424" spans="1:12" ht="15">
      <c r="A424" s="86" t="s">
        <v>1510</v>
      </c>
      <c r="B424" s="86" t="s">
        <v>1511</v>
      </c>
      <c r="C424" s="86">
        <v>2</v>
      </c>
      <c r="D424" s="123">
        <v>0.004436367187180395</v>
      </c>
      <c r="E424" s="123">
        <v>2.303196057420489</v>
      </c>
      <c r="F424" s="86" t="s">
        <v>1115</v>
      </c>
      <c r="G424" s="86" t="b">
        <v>0</v>
      </c>
      <c r="H424" s="86" t="b">
        <v>0</v>
      </c>
      <c r="I424" s="86" t="b">
        <v>0</v>
      </c>
      <c r="J424" s="86" t="b">
        <v>0</v>
      </c>
      <c r="K424" s="86" t="b">
        <v>0</v>
      </c>
      <c r="L424" s="86" t="b">
        <v>0</v>
      </c>
    </row>
    <row r="425" spans="1:12" ht="15">
      <c r="A425" s="86" t="s">
        <v>1511</v>
      </c>
      <c r="B425" s="86" t="s">
        <v>1512</v>
      </c>
      <c r="C425" s="86">
        <v>2</v>
      </c>
      <c r="D425" s="123">
        <v>0.004436367187180395</v>
      </c>
      <c r="E425" s="123">
        <v>2.303196057420489</v>
      </c>
      <c r="F425" s="86" t="s">
        <v>1115</v>
      </c>
      <c r="G425" s="86" t="b">
        <v>0</v>
      </c>
      <c r="H425" s="86" t="b">
        <v>0</v>
      </c>
      <c r="I425" s="86" t="b">
        <v>0</v>
      </c>
      <c r="J425" s="86" t="b">
        <v>0</v>
      </c>
      <c r="K425" s="86" t="b">
        <v>0</v>
      </c>
      <c r="L425" s="86" t="b">
        <v>0</v>
      </c>
    </row>
    <row r="426" spans="1:12" ht="15">
      <c r="A426" s="86" t="s">
        <v>1512</v>
      </c>
      <c r="B426" s="86" t="s">
        <v>1513</v>
      </c>
      <c r="C426" s="86">
        <v>2</v>
      </c>
      <c r="D426" s="123">
        <v>0.004436367187180395</v>
      </c>
      <c r="E426" s="123">
        <v>2.303196057420489</v>
      </c>
      <c r="F426" s="86" t="s">
        <v>1115</v>
      </c>
      <c r="G426" s="86" t="b">
        <v>0</v>
      </c>
      <c r="H426" s="86" t="b">
        <v>0</v>
      </c>
      <c r="I426" s="86" t="b">
        <v>0</v>
      </c>
      <c r="J426" s="86" t="b">
        <v>0</v>
      </c>
      <c r="K426" s="86" t="b">
        <v>0</v>
      </c>
      <c r="L426" s="86" t="b">
        <v>0</v>
      </c>
    </row>
    <row r="427" spans="1:12" ht="15">
      <c r="A427" s="86" t="s">
        <v>1513</v>
      </c>
      <c r="B427" s="86" t="s">
        <v>363</v>
      </c>
      <c r="C427" s="86">
        <v>2</v>
      </c>
      <c r="D427" s="123">
        <v>0.004436367187180395</v>
      </c>
      <c r="E427" s="123">
        <v>1.3737771317061962</v>
      </c>
      <c r="F427" s="86" t="s">
        <v>1115</v>
      </c>
      <c r="G427" s="86" t="b">
        <v>0</v>
      </c>
      <c r="H427" s="86" t="b">
        <v>0</v>
      </c>
      <c r="I427" s="86" t="b">
        <v>0</v>
      </c>
      <c r="J427" s="86" t="b">
        <v>0</v>
      </c>
      <c r="K427" s="86" t="b">
        <v>0</v>
      </c>
      <c r="L427" s="86" t="b">
        <v>0</v>
      </c>
    </row>
    <row r="428" spans="1:12" ht="15">
      <c r="A428" s="86" t="s">
        <v>1226</v>
      </c>
      <c r="B428" s="86" t="s">
        <v>1227</v>
      </c>
      <c r="C428" s="86">
        <v>3</v>
      </c>
      <c r="D428" s="123">
        <v>0</v>
      </c>
      <c r="E428" s="123">
        <v>1.3617278360175928</v>
      </c>
      <c r="F428" s="86" t="s">
        <v>1116</v>
      </c>
      <c r="G428" s="86" t="b">
        <v>0</v>
      </c>
      <c r="H428" s="86" t="b">
        <v>0</v>
      </c>
      <c r="I428" s="86" t="b">
        <v>0</v>
      </c>
      <c r="J428" s="86" t="b">
        <v>0</v>
      </c>
      <c r="K428" s="86" t="b">
        <v>0</v>
      </c>
      <c r="L428" s="86" t="b">
        <v>0</v>
      </c>
    </row>
    <row r="429" spans="1:12" ht="15">
      <c r="A429" s="86" t="s">
        <v>1227</v>
      </c>
      <c r="B429" s="86" t="s">
        <v>319</v>
      </c>
      <c r="C429" s="86">
        <v>3</v>
      </c>
      <c r="D429" s="123">
        <v>0</v>
      </c>
      <c r="E429" s="123">
        <v>1.3617278360175928</v>
      </c>
      <c r="F429" s="86" t="s">
        <v>1116</v>
      </c>
      <c r="G429" s="86" t="b">
        <v>0</v>
      </c>
      <c r="H429" s="86" t="b">
        <v>0</v>
      </c>
      <c r="I429" s="86" t="b">
        <v>0</v>
      </c>
      <c r="J429" s="86" t="b">
        <v>0</v>
      </c>
      <c r="K429" s="86" t="b">
        <v>0</v>
      </c>
      <c r="L429" s="86" t="b">
        <v>0</v>
      </c>
    </row>
    <row r="430" spans="1:12" ht="15">
      <c r="A430" s="86" t="s">
        <v>319</v>
      </c>
      <c r="B430" s="86" t="s">
        <v>1228</v>
      </c>
      <c r="C430" s="86">
        <v>3</v>
      </c>
      <c r="D430" s="123">
        <v>0</v>
      </c>
      <c r="E430" s="123">
        <v>1.3617278360175928</v>
      </c>
      <c r="F430" s="86" t="s">
        <v>1116</v>
      </c>
      <c r="G430" s="86" t="b">
        <v>0</v>
      </c>
      <c r="H430" s="86" t="b">
        <v>0</v>
      </c>
      <c r="I430" s="86" t="b">
        <v>0</v>
      </c>
      <c r="J430" s="86" t="b">
        <v>1</v>
      </c>
      <c r="K430" s="86" t="b">
        <v>0</v>
      </c>
      <c r="L430" s="86" t="b">
        <v>0</v>
      </c>
    </row>
    <row r="431" spans="1:12" ht="15">
      <c r="A431" s="86" t="s">
        <v>1228</v>
      </c>
      <c r="B431" s="86" t="s">
        <v>1229</v>
      </c>
      <c r="C431" s="86">
        <v>3</v>
      </c>
      <c r="D431" s="123">
        <v>0</v>
      </c>
      <c r="E431" s="123">
        <v>1.3617278360175928</v>
      </c>
      <c r="F431" s="86" t="s">
        <v>1116</v>
      </c>
      <c r="G431" s="86" t="b">
        <v>1</v>
      </c>
      <c r="H431" s="86" t="b">
        <v>0</v>
      </c>
      <c r="I431" s="86" t="b">
        <v>0</v>
      </c>
      <c r="J431" s="86" t="b">
        <v>0</v>
      </c>
      <c r="K431" s="86" t="b">
        <v>0</v>
      </c>
      <c r="L431" s="86" t="b">
        <v>0</v>
      </c>
    </row>
    <row r="432" spans="1:12" ht="15">
      <c r="A432" s="86" t="s">
        <v>1229</v>
      </c>
      <c r="B432" s="86" t="s">
        <v>1230</v>
      </c>
      <c r="C432" s="86">
        <v>3</v>
      </c>
      <c r="D432" s="123">
        <v>0</v>
      </c>
      <c r="E432" s="123">
        <v>1.3617278360175928</v>
      </c>
      <c r="F432" s="86" t="s">
        <v>1116</v>
      </c>
      <c r="G432" s="86" t="b">
        <v>0</v>
      </c>
      <c r="H432" s="86" t="b">
        <v>0</v>
      </c>
      <c r="I432" s="86" t="b">
        <v>0</v>
      </c>
      <c r="J432" s="86" t="b">
        <v>0</v>
      </c>
      <c r="K432" s="86" t="b">
        <v>0</v>
      </c>
      <c r="L432" s="86" t="b">
        <v>0</v>
      </c>
    </row>
    <row r="433" spans="1:12" ht="15">
      <c r="A433" s="86" t="s">
        <v>1230</v>
      </c>
      <c r="B433" s="86" t="s">
        <v>1231</v>
      </c>
      <c r="C433" s="86">
        <v>3</v>
      </c>
      <c r="D433" s="123">
        <v>0</v>
      </c>
      <c r="E433" s="123">
        <v>1.3617278360175928</v>
      </c>
      <c r="F433" s="86" t="s">
        <v>1116</v>
      </c>
      <c r="G433" s="86" t="b">
        <v>0</v>
      </c>
      <c r="H433" s="86" t="b">
        <v>0</v>
      </c>
      <c r="I433" s="86" t="b">
        <v>0</v>
      </c>
      <c r="J433" s="86" t="b">
        <v>0</v>
      </c>
      <c r="K433" s="86" t="b">
        <v>0</v>
      </c>
      <c r="L433" s="86" t="b">
        <v>0</v>
      </c>
    </row>
    <row r="434" spans="1:12" ht="15">
      <c r="A434" s="86" t="s">
        <v>1231</v>
      </c>
      <c r="B434" s="86" t="s">
        <v>1224</v>
      </c>
      <c r="C434" s="86">
        <v>3</v>
      </c>
      <c r="D434" s="123">
        <v>0</v>
      </c>
      <c r="E434" s="123">
        <v>1.0606978403536116</v>
      </c>
      <c r="F434" s="86" t="s">
        <v>1116</v>
      </c>
      <c r="G434" s="86" t="b">
        <v>0</v>
      </c>
      <c r="H434" s="86" t="b">
        <v>0</v>
      </c>
      <c r="I434" s="86" t="b">
        <v>0</v>
      </c>
      <c r="J434" s="86" t="b">
        <v>0</v>
      </c>
      <c r="K434" s="86" t="b">
        <v>0</v>
      </c>
      <c r="L434" s="86" t="b">
        <v>0</v>
      </c>
    </row>
    <row r="435" spans="1:12" ht="15">
      <c r="A435" s="86" t="s">
        <v>1224</v>
      </c>
      <c r="B435" s="86" t="s">
        <v>1225</v>
      </c>
      <c r="C435" s="86">
        <v>3</v>
      </c>
      <c r="D435" s="123">
        <v>0</v>
      </c>
      <c r="E435" s="123">
        <v>0.7596678446896304</v>
      </c>
      <c r="F435" s="86" t="s">
        <v>1116</v>
      </c>
      <c r="G435" s="86" t="b">
        <v>0</v>
      </c>
      <c r="H435" s="86" t="b">
        <v>0</v>
      </c>
      <c r="I435" s="86" t="b">
        <v>0</v>
      </c>
      <c r="J435" s="86" t="b">
        <v>0</v>
      </c>
      <c r="K435" s="86" t="b">
        <v>1</v>
      </c>
      <c r="L435" s="86" t="b">
        <v>0</v>
      </c>
    </row>
    <row r="436" spans="1:12" ht="15">
      <c r="A436" s="86" t="s">
        <v>1225</v>
      </c>
      <c r="B436" s="86" t="s">
        <v>1446</v>
      </c>
      <c r="C436" s="86">
        <v>3</v>
      </c>
      <c r="D436" s="123">
        <v>0</v>
      </c>
      <c r="E436" s="123">
        <v>1.0606978403536116</v>
      </c>
      <c r="F436" s="86" t="s">
        <v>1116</v>
      </c>
      <c r="G436" s="86" t="b">
        <v>0</v>
      </c>
      <c r="H436" s="86" t="b">
        <v>1</v>
      </c>
      <c r="I436" s="86" t="b">
        <v>0</v>
      </c>
      <c r="J436" s="86" t="b">
        <v>0</v>
      </c>
      <c r="K436" s="86" t="b">
        <v>0</v>
      </c>
      <c r="L436" s="86" t="b">
        <v>0</v>
      </c>
    </row>
    <row r="437" spans="1:12" ht="15">
      <c r="A437" s="86" t="s">
        <v>1446</v>
      </c>
      <c r="B437" s="86" t="s">
        <v>1237</v>
      </c>
      <c r="C437" s="86">
        <v>3</v>
      </c>
      <c r="D437" s="123">
        <v>0</v>
      </c>
      <c r="E437" s="123">
        <v>1.3617278360175928</v>
      </c>
      <c r="F437" s="86" t="s">
        <v>1116</v>
      </c>
      <c r="G437" s="86" t="b">
        <v>0</v>
      </c>
      <c r="H437" s="86" t="b">
        <v>0</v>
      </c>
      <c r="I437" s="86" t="b">
        <v>0</v>
      </c>
      <c r="J437" s="86" t="b">
        <v>0</v>
      </c>
      <c r="K437" s="86" t="b">
        <v>0</v>
      </c>
      <c r="L437" s="86" t="b">
        <v>0</v>
      </c>
    </row>
    <row r="438" spans="1:12" ht="15">
      <c r="A438" s="86" t="s">
        <v>1237</v>
      </c>
      <c r="B438" s="86" t="s">
        <v>1470</v>
      </c>
      <c r="C438" s="86">
        <v>3</v>
      </c>
      <c r="D438" s="123">
        <v>0</v>
      </c>
      <c r="E438" s="123">
        <v>1.3617278360175928</v>
      </c>
      <c r="F438" s="86" t="s">
        <v>1116</v>
      </c>
      <c r="G438" s="86" t="b">
        <v>0</v>
      </c>
      <c r="H438" s="86" t="b">
        <v>0</v>
      </c>
      <c r="I438" s="86" t="b">
        <v>0</v>
      </c>
      <c r="J438" s="86" t="b">
        <v>0</v>
      </c>
      <c r="K438" s="86" t="b">
        <v>0</v>
      </c>
      <c r="L438" s="86" t="b">
        <v>0</v>
      </c>
    </row>
    <row r="439" spans="1:12" ht="15">
      <c r="A439" s="86" t="s">
        <v>1470</v>
      </c>
      <c r="B439" s="86" t="s">
        <v>1181</v>
      </c>
      <c r="C439" s="86">
        <v>3</v>
      </c>
      <c r="D439" s="123">
        <v>0</v>
      </c>
      <c r="E439" s="123">
        <v>1.0606978403536116</v>
      </c>
      <c r="F439" s="86" t="s">
        <v>1116</v>
      </c>
      <c r="G439" s="86" t="b">
        <v>0</v>
      </c>
      <c r="H439" s="86" t="b">
        <v>0</v>
      </c>
      <c r="I439" s="86" t="b">
        <v>0</v>
      </c>
      <c r="J439" s="86" t="b">
        <v>0</v>
      </c>
      <c r="K439" s="86" t="b">
        <v>0</v>
      </c>
      <c r="L439" s="86" t="b">
        <v>0</v>
      </c>
    </row>
    <row r="440" spans="1:12" ht="15">
      <c r="A440" s="86" t="s">
        <v>1181</v>
      </c>
      <c r="B440" s="86" t="s">
        <v>1443</v>
      </c>
      <c r="C440" s="86">
        <v>3</v>
      </c>
      <c r="D440" s="123">
        <v>0</v>
      </c>
      <c r="E440" s="123">
        <v>1.0606978403536116</v>
      </c>
      <c r="F440" s="86" t="s">
        <v>1116</v>
      </c>
      <c r="G440" s="86" t="b">
        <v>0</v>
      </c>
      <c r="H440" s="86" t="b">
        <v>0</v>
      </c>
      <c r="I440" s="86" t="b">
        <v>0</v>
      </c>
      <c r="J440" s="86" t="b">
        <v>0</v>
      </c>
      <c r="K440" s="86" t="b">
        <v>0</v>
      </c>
      <c r="L440" s="86" t="b">
        <v>0</v>
      </c>
    </row>
    <row r="441" spans="1:12" ht="15">
      <c r="A441" s="86" t="s">
        <v>1443</v>
      </c>
      <c r="B441" s="86" t="s">
        <v>1233</v>
      </c>
      <c r="C441" s="86">
        <v>3</v>
      </c>
      <c r="D441" s="123">
        <v>0</v>
      </c>
      <c r="E441" s="123">
        <v>1.3617278360175928</v>
      </c>
      <c r="F441" s="86" t="s">
        <v>1116</v>
      </c>
      <c r="G441" s="86" t="b">
        <v>0</v>
      </c>
      <c r="H441" s="86" t="b">
        <v>0</v>
      </c>
      <c r="I441" s="86" t="b">
        <v>0</v>
      </c>
      <c r="J441" s="86" t="b">
        <v>0</v>
      </c>
      <c r="K441" s="86" t="b">
        <v>0</v>
      </c>
      <c r="L441" s="86" t="b">
        <v>0</v>
      </c>
    </row>
    <row r="442" spans="1:12" ht="15">
      <c r="A442" s="86" t="s">
        <v>1233</v>
      </c>
      <c r="B442" s="86" t="s">
        <v>1234</v>
      </c>
      <c r="C442" s="86">
        <v>3</v>
      </c>
      <c r="D442" s="123">
        <v>0</v>
      </c>
      <c r="E442" s="123">
        <v>1.3617278360175928</v>
      </c>
      <c r="F442" s="86" t="s">
        <v>1116</v>
      </c>
      <c r="G442" s="86" t="b">
        <v>0</v>
      </c>
      <c r="H442" s="86" t="b">
        <v>0</v>
      </c>
      <c r="I442" s="86" t="b">
        <v>0</v>
      </c>
      <c r="J442" s="86" t="b">
        <v>0</v>
      </c>
      <c r="K442" s="86" t="b">
        <v>0</v>
      </c>
      <c r="L442" s="86" t="b">
        <v>0</v>
      </c>
    </row>
    <row r="443" spans="1:12" ht="15">
      <c r="A443" s="86" t="s">
        <v>1234</v>
      </c>
      <c r="B443" s="86" t="s">
        <v>1181</v>
      </c>
      <c r="C443" s="86">
        <v>3</v>
      </c>
      <c r="D443" s="123">
        <v>0</v>
      </c>
      <c r="E443" s="123">
        <v>1.0606978403536116</v>
      </c>
      <c r="F443" s="86" t="s">
        <v>1116</v>
      </c>
      <c r="G443" s="86" t="b">
        <v>0</v>
      </c>
      <c r="H443" s="86" t="b">
        <v>0</v>
      </c>
      <c r="I443" s="86" t="b">
        <v>0</v>
      </c>
      <c r="J443" s="86" t="b">
        <v>0</v>
      </c>
      <c r="K443" s="86" t="b">
        <v>0</v>
      </c>
      <c r="L443" s="86" t="b">
        <v>0</v>
      </c>
    </row>
    <row r="444" spans="1:12" ht="15">
      <c r="A444" s="86" t="s">
        <v>1181</v>
      </c>
      <c r="B444" s="86" t="s">
        <v>1177</v>
      </c>
      <c r="C444" s="86">
        <v>3</v>
      </c>
      <c r="D444" s="123">
        <v>0</v>
      </c>
      <c r="E444" s="123">
        <v>1.0606978403536116</v>
      </c>
      <c r="F444" s="86" t="s">
        <v>1116</v>
      </c>
      <c r="G444" s="86" t="b">
        <v>0</v>
      </c>
      <c r="H444" s="86" t="b">
        <v>0</v>
      </c>
      <c r="I444" s="86" t="b">
        <v>0</v>
      </c>
      <c r="J444" s="86" t="b">
        <v>0</v>
      </c>
      <c r="K444" s="86" t="b">
        <v>0</v>
      </c>
      <c r="L444" s="86" t="b">
        <v>0</v>
      </c>
    </row>
    <row r="445" spans="1:12" ht="15">
      <c r="A445" s="86" t="s">
        <v>1177</v>
      </c>
      <c r="B445" s="86" t="s">
        <v>1208</v>
      </c>
      <c r="C445" s="86">
        <v>3</v>
      </c>
      <c r="D445" s="123">
        <v>0</v>
      </c>
      <c r="E445" s="123">
        <v>1.3617278360175928</v>
      </c>
      <c r="F445" s="86" t="s">
        <v>1116</v>
      </c>
      <c r="G445" s="86" t="b">
        <v>0</v>
      </c>
      <c r="H445" s="86" t="b">
        <v>0</v>
      </c>
      <c r="I445" s="86" t="b">
        <v>0</v>
      </c>
      <c r="J445" s="86" t="b">
        <v>0</v>
      </c>
      <c r="K445" s="86" t="b">
        <v>0</v>
      </c>
      <c r="L445" s="86" t="b">
        <v>0</v>
      </c>
    </row>
    <row r="446" spans="1:12" ht="15">
      <c r="A446" s="86" t="s">
        <v>1208</v>
      </c>
      <c r="B446" s="86" t="s">
        <v>1219</v>
      </c>
      <c r="C446" s="86">
        <v>3</v>
      </c>
      <c r="D446" s="123">
        <v>0</v>
      </c>
      <c r="E446" s="123">
        <v>1.3617278360175928</v>
      </c>
      <c r="F446" s="86" t="s">
        <v>1116</v>
      </c>
      <c r="G446" s="86" t="b">
        <v>0</v>
      </c>
      <c r="H446" s="86" t="b">
        <v>0</v>
      </c>
      <c r="I446" s="86" t="b">
        <v>0</v>
      </c>
      <c r="J446" s="86" t="b">
        <v>0</v>
      </c>
      <c r="K446" s="86" t="b">
        <v>0</v>
      </c>
      <c r="L446" s="86" t="b">
        <v>0</v>
      </c>
    </row>
    <row r="447" spans="1:12" ht="15">
      <c r="A447" s="86" t="s">
        <v>1219</v>
      </c>
      <c r="B447" s="86" t="s">
        <v>1224</v>
      </c>
      <c r="C447" s="86">
        <v>3</v>
      </c>
      <c r="D447" s="123">
        <v>0</v>
      </c>
      <c r="E447" s="123">
        <v>1.0606978403536116</v>
      </c>
      <c r="F447" s="86" t="s">
        <v>1116</v>
      </c>
      <c r="G447" s="86" t="b">
        <v>0</v>
      </c>
      <c r="H447" s="86" t="b">
        <v>0</v>
      </c>
      <c r="I447" s="86" t="b">
        <v>0</v>
      </c>
      <c r="J447" s="86" t="b">
        <v>0</v>
      </c>
      <c r="K447" s="86" t="b">
        <v>0</v>
      </c>
      <c r="L447" s="86" t="b">
        <v>0</v>
      </c>
    </row>
    <row r="448" spans="1:12" ht="15">
      <c r="A448" s="86" t="s">
        <v>1224</v>
      </c>
      <c r="B448" s="86" t="s">
        <v>1235</v>
      </c>
      <c r="C448" s="86">
        <v>3</v>
      </c>
      <c r="D448" s="123">
        <v>0</v>
      </c>
      <c r="E448" s="123">
        <v>1.0606978403536116</v>
      </c>
      <c r="F448" s="86" t="s">
        <v>1116</v>
      </c>
      <c r="G448" s="86" t="b">
        <v>0</v>
      </c>
      <c r="H448" s="86" t="b">
        <v>0</v>
      </c>
      <c r="I448" s="86" t="b">
        <v>0</v>
      </c>
      <c r="J448" s="86" t="b">
        <v>0</v>
      </c>
      <c r="K448" s="86" t="b">
        <v>0</v>
      </c>
      <c r="L448" s="86" t="b">
        <v>0</v>
      </c>
    </row>
    <row r="449" spans="1:12" ht="15">
      <c r="A449" s="86" t="s">
        <v>1235</v>
      </c>
      <c r="B449" s="86" t="s">
        <v>1225</v>
      </c>
      <c r="C449" s="86">
        <v>3</v>
      </c>
      <c r="D449" s="123">
        <v>0</v>
      </c>
      <c r="E449" s="123">
        <v>1.0606978403536116</v>
      </c>
      <c r="F449" s="86" t="s">
        <v>1116</v>
      </c>
      <c r="G449" s="86" t="b">
        <v>0</v>
      </c>
      <c r="H449" s="86" t="b">
        <v>0</v>
      </c>
      <c r="I449" s="86" t="b">
        <v>0</v>
      </c>
      <c r="J449" s="86" t="b">
        <v>0</v>
      </c>
      <c r="K449" s="86" t="b">
        <v>1</v>
      </c>
      <c r="L449" s="86" t="b">
        <v>0</v>
      </c>
    </row>
    <row r="450" spans="1:12" ht="15">
      <c r="A450" s="86" t="s">
        <v>1225</v>
      </c>
      <c r="B450" s="86" t="s">
        <v>370</v>
      </c>
      <c r="C450" s="86">
        <v>3</v>
      </c>
      <c r="D450" s="123">
        <v>0</v>
      </c>
      <c r="E450" s="123">
        <v>1.0606978403536116</v>
      </c>
      <c r="F450" s="86" t="s">
        <v>1116</v>
      </c>
      <c r="G450" s="86" t="b">
        <v>0</v>
      </c>
      <c r="H450" s="86" t="b">
        <v>1</v>
      </c>
      <c r="I450" s="86" t="b">
        <v>0</v>
      </c>
      <c r="J450" s="86" t="b">
        <v>0</v>
      </c>
      <c r="K450" s="86" t="b">
        <v>0</v>
      </c>
      <c r="L450" s="86" t="b">
        <v>0</v>
      </c>
    </row>
    <row r="451" spans="1:12" ht="15">
      <c r="A451" s="86" t="s">
        <v>1233</v>
      </c>
      <c r="B451" s="86" t="s">
        <v>1234</v>
      </c>
      <c r="C451" s="86">
        <v>2</v>
      </c>
      <c r="D451" s="123">
        <v>0.010562455988209866</v>
      </c>
      <c r="E451" s="123">
        <v>1.423245873936808</v>
      </c>
      <c r="F451" s="86" t="s">
        <v>1117</v>
      </c>
      <c r="G451" s="86" t="b">
        <v>0</v>
      </c>
      <c r="H451" s="86" t="b">
        <v>0</v>
      </c>
      <c r="I451" s="86" t="b">
        <v>0</v>
      </c>
      <c r="J451" s="86" t="b">
        <v>0</v>
      </c>
      <c r="K451" s="86" t="b">
        <v>0</v>
      </c>
      <c r="L451" s="86" t="b">
        <v>0</v>
      </c>
    </row>
    <row r="452" spans="1:12" ht="15">
      <c r="A452" s="86" t="s">
        <v>1234</v>
      </c>
      <c r="B452" s="86" t="s">
        <v>1181</v>
      </c>
      <c r="C452" s="86">
        <v>2</v>
      </c>
      <c r="D452" s="123">
        <v>0.010562455988209866</v>
      </c>
      <c r="E452" s="123">
        <v>1.1222158782728267</v>
      </c>
      <c r="F452" s="86" t="s">
        <v>1117</v>
      </c>
      <c r="G452" s="86" t="b">
        <v>0</v>
      </c>
      <c r="H452" s="86" t="b">
        <v>0</v>
      </c>
      <c r="I452" s="86" t="b">
        <v>0</v>
      </c>
      <c r="J452" s="86" t="b">
        <v>0</v>
      </c>
      <c r="K452" s="86" t="b">
        <v>0</v>
      </c>
      <c r="L452" s="86" t="b">
        <v>0</v>
      </c>
    </row>
    <row r="453" spans="1:12" ht="15">
      <c r="A453" s="86" t="s">
        <v>1177</v>
      </c>
      <c r="B453" s="86" t="s">
        <v>1208</v>
      </c>
      <c r="C453" s="86">
        <v>2</v>
      </c>
      <c r="D453" s="123">
        <v>0.010562455988209866</v>
      </c>
      <c r="E453" s="123">
        <v>1.1222158782728267</v>
      </c>
      <c r="F453" s="86" t="s">
        <v>1117</v>
      </c>
      <c r="G453" s="86" t="b">
        <v>0</v>
      </c>
      <c r="H453" s="86" t="b">
        <v>0</v>
      </c>
      <c r="I453" s="86" t="b">
        <v>0</v>
      </c>
      <c r="J453" s="86" t="b">
        <v>0</v>
      </c>
      <c r="K453" s="86" t="b">
        <v>0</v>
      </c>
      <c r="L453" s="86" t="b">
        <v>0</v>
      </c>
    </row>
    <row r="454" spans="1:12" ht="15">
      <c r="A454" s="86" t="s">
        <v>1224</v>
      </c>
      <c r="B454" s="86" t="s">
        <v>1235</v>
      </c>
      <c r="C454" s="86">
        <v>2</v>
      </c>
      <c r="D454" s="123">
        <v>0.010562455988209866</v>
      </c>
      <c r="E454" s="123">
        <v>1.423245873936808</v>
      </c>
      <c r="F454" s="86" t="s">
        <v>1117</v>
      </c>
      <c r="G454" s="86" t="b">
        <v>0</v>
      </c>
      <c r="H454" s="86" t="b">
        <v>0</v>
      </c>
      <c r="I454" s="86" t="b">
        <v>0</v>
      </c>
      <c r="J454" s="86" t="b">
        <v>0</v>
      </c>
      <c r="K454" s="86" t="b">
        <v>0</v>
      </c>
      <c r="L454" s="86" t="b">
        <v>0</v>
      </c>
    </row>
    <row r="455" spans="1:12" ht="15">
      <c r="A455" s="86" t="s">
        <v>1235</v>
      </c>
      <c r="B455" s="86" t="s">
        <v>1225</v>
      </c>
      <c r="C455" s="86">
        <v>2</v>
      </c>
      <c r="D455" s="123">
        <v>0.010562455988209866</v>
      </c>
      <c r="E455" s="123">
        <v>1.423245873936808</v>
      </c>
      <c r="F455" s="86" t="s">
        <v>1117</v>
      </c>
      <c r="G455" s="86" t="b">
        <v>0</v>
      </c>
      <c r="H455" s="86" t="b">
        <v>0</v>
      </c>
      <c r="I455" s="86" t="b">
        <v>0</v>
      </c>
      <c r="J455" s="86" t="b">
        <v>0</v>
      </c>
      <c r="K455" s="86" t="b">
        <v>1</v>
      </c>
      <c r="L455" s="86" t="b">
        <v>0</v>
      </c>
    </row>
    <row r="456" spans="1:12" ht="15">
      <c r="A456" s="86" t="s">
        <v>1429</v>
      </c>
      <c r="B456" s="86" t="s">
        <v>1181</v>
      </c>
      <c r="C456" s="86">
        <v>2</v>
      </c>
      <c r="D456" s="123">
        <v>0.010562455988209866</v>
      </c>
      <c r="E456" s="123">
        <v>1.1222158782728267</v>
      </c>
      <c r="F456" s="86" t="s">
        <v>1117</v>
      </c>
      <c r="G456" s="86" t="b">
        <v>0</v>
      </c>
      <c r="H456" s="86" t="b">
        <v>0</v>
      </c>
      <c r="I456" s="86" t="b">
        <v>0</v>
      </c>
      <c r="J456" s="86" t="b">
        <v>0</v>
      </c>
      <c r="K456" s="86" t="b">
        <v>0</v>
      </c>
      <c r="L456" s="86" t="b">
        <v>0</v>
      </c>
    </row>
    <row r="457" spans="1:12" ht="15">
      <c r="A457" s="86" t="s">
        <v>1211</v>
      </c>
      <c r="B457" s="86" t="s">
        <v>1181</v>
      </c>
      <c r="C457" s="86">
        <v>3</v>
      </c>
      <c r="D457" s="123">
        <v>0</v>
      </c>
      <c r="E457" s="123">
        <v>1.301029995663981</v>
      </c>
      <c r="F457" s="86" t="s">
        <v>1118</v>
      </c>
      <c r="G457" s="86" t="b">
        <v>0</v>
      </c>
      <c r="H457" s="86" t="b">
        <v>0</v>
      </c>
      <c r="I457" s="86" t="b">
        <v>0</v>
      </c>
      <c r="J457" s="86" t="b">
        <v>0</v>
      </c>
      <c r="K457" s="86" t="b">
        <v>0</v>
      </c>
      <c r="L457" s="86" t="b">
        <v>0</v>
      </c>
    </row>
    <row r="458" spans="1:12" ht="15">
      <c r="A458" s="86" t="s">
        <v>1181</v>
      </c>
      <c r="B458" s="86" t="s">
        <v>1177</v>
      </c>
      <c r="C458" s="86">
        <v>3</v>
      </c>
      <c r="D458" s="123">
        <v>0</v>
      </c>
      <c r="E458" s="123">
        <v>1.301029995663981</v>
      </c>
      <c r="F458" s="86" t="s">
        <v>1118</v>
      </c>
      <c r="G458" s="86" t="b">
        <v>0</v>
      </c>
      <c r="H458" s="86" t="b">
        <v>0</v>
      </c>
      <c r="I458" s="86" t="b">
        <v>0</v>
      </c>
      <c r="J458" s="86" t="b">
        <v>0</v>
      </c>
      <c r="K458" s="86" t="b">
        <v>0</v>
      </c>
      <c r="L458" s="86" t="b">
        <v>0</v>
      </c>
    </row>
    <row r="459" spans="1:12" ht="15">
      <c r="A459" s="86" t="s">
        <v>1177</v>
      </c>
      <c r="B459" s="86" t="s">
        <v>1208</v>
      </c>
      <c r="C459" s="86">
        <v>3</v>
      </c>
      <c r="D459" s="123">
        <v>0</v>
      </c>
      <c r="E459" s="123">
        <v>1.301029995663981</v>
      </c>
      <c r="F459" s="86" t="s">
        <v>1118</v>
      </c>
      <c r="G459" s="86" t="b">
        <v>0</v>
      </c>
      <c r="H459" s="86" t="b">
        <v>0</v>
      </c>
      <c r="I459" s="86" t="b">
        <v>0</v>
      </c>
      <c r="J459" s="86" t="b">
        <v>0</v>
      </c>
      <c r="K459" s="86" t="b">
        <v>0</v>
      </c>
      <c r="L459" s="86" t="b">
        <v>0</v>
      </c>
    </row>
    <row r="460" spans="1:12" ht="15">
      <c r="A460" s="86" t="s">
        <v>1208</v>
      </c>
      <c r="B460" s="86" t="s">
        <v>1209</v>
      </c>
      <c r="C460" s="86">
        <v>3</v>
      </c>
      <c r="D460" s="123">
        <v>0</v>
      </c>
      <c r="E460" s="123">
        <v>1.301029995663981</v>
      </c>
      <c r="F460" s="86" t="s">
        <v>1118</v>
      </c>
      <c r="G460" s="86" t="b">
        <v>0</v>
      </c>
      <c r="H460" s="86" t="b">
        <v>0</v>
      </c>
      <c r="I460" s="86" t="b">
        <v>0</v>
      </c>
      <c r="J460" s="86" t="b">
        <v>0</v>
      </c>
      <c r="K460" s="86" t="b">
        <v>0</v>
      </c>
      <c r="L460" s="86" t="b">
        <v>0</v>
      </c>
    </row>
    <row r="461" spans="1:12" ht="15">
      <c r="A461" s="86" t="s">
        <v>1209</v>
      </c>
      <c r="B461" s="86" t="s">
        <v>1215</v>
      </c>
      <c r="C461" s="86">
        <v>3</v>
      </c>
      <c r="D461" s="123">
        <v>0</v>
      </c>
      <c r="E461" s="123">
        <v>1.301029995663981</v>
      </c>
      <c r="F461" s="86" t="s">
        <v>1118</v>
      </c>
      <c r="G461" s="86" t="b">
        <v>0</v>
      </c>
      <c r="H461" s="86" t="b">
        <v>0</v>
      </c>
      <c r="I461" s="86" t="b">
        <v>0</v>
      </c>
      <c r="J461" s="86" t="b">
        <v>0</v>
      </c>
      <c r="K461" s="86" t="b">
        <v>0</v>
      </c>
      <c r="L461" s="86" t="b">
        <v>0</v>
      </c>
    </row>
    <row r="462" spans="1:12" ht="15">
      <c r="A462" s="86" t="s">
        <v>1215</v>
      </c>
      <c r="B462" s="86" t="s">
        <v>1224</v>
      </c>
      <c r="C462" s="86">
        <v>3</v>
      </c>
      <c r="D462" s="123">
        <v>0</v>
      </c>
      <c r="E462" s="123">
        <v>1.301029995663981</v>
      </c>
      <c r="F462" s="86" t="s">
        <v>1118</v>
      </c>
      <c r="G462" s="86" t="b">
        <v>0</v>
      </c>
      <c r="H462" s="86" t="b">
        <v>0</v>
      </c>
      <c r="I462" s="86" t="b">
        <v>0</v>
      </c>
      <c r="J462" s="86" t="b">
        <v>0</v>
      </c>
      <c r="K462" s="86" t="b">
        <v>0</v>
      </c>
      <c r="L462" s="86" t="b">
        <v>0</v>
      </c>
    </row>
    <row r="463" spans="1:12" ht="15">
      <c r="A463" s="86" t="s">
        <v>1224</v>
      </c>
      <c r="B463" s="86" t="s">
        <v>1235</v>
      </c>
      <c r="C463" s="86">
        <v>3</v>
      </c>
      <c r="D463" s="123">
        <v>0</v>
      </c>
      <c r="E463" s="123">
        <v>1.301029995663981</v>
      </c>
      <c r="F463" s="86" t="s">
        <v>1118</v>
      </c>
      <c r="G463" s="86" t="b">
        <v>0</v>
      </c>
      <c r="H463" s="86" t="b">
        <v>0</v>
      </c>
      <c r="I463" s="86" t="b">
        <v>0</v>
      </c>
      <c r="J463" s="86" t="b">
        <v>0</v>
      </c>
      <c r="K463" s="86" t="b">
        <v>0</v>
      </c>
      <c r="L463" s="86" t="b">
        <v>0</v>
      </c>
    </row>
    <row r="464" spans="1:12" ht="15">
      <c r="A464" s="86" t="s">
        <v>1235</v>
      </c>
      <c r="B464" s="86" t="s">
        <v>1225</v>
      </c>
      <c r="C464" s="86">
        <v>3</v>
      </c>
      <c r="D464" s="123">
        <v>0</v>
      </c>
      <c r="E464" s="123">
        <v>1.301029995663981</v>
      </c>
      <c r="F464" s="86" t="s">
        <v>1118</v>
      </c>
      <c r="G464" s="86" t="b">
        <v>0</v>
      </c>
      <c r="H464" s="86" t="b">
        <v>0</v>
      </c>
      <c r="I464" s="86" t="b">
        <v>0</v>
      </c>
      <c r="J464" s="86" t="b">
        <v>0</v>
      </c>
      <c r="K464" s="86" t="b">
        <v>1</v>
      </c>
      <c r="L464" s="86" t="b">
        <v>0</v>
      </c>
    </row>
    <row r="465" spans="1:12" ht="15">
      <c r="A465" s="86" t="s">
        <v>1225</v>
      </c>
      <c r="B465" s="86" t="s">
        <v>1436</v>
      </c>
      <c r="C465" s="86">
        <v>3</v>
      </c>
      <c r="D465" s="123">
        <v>0</v>
      </c>
      <c r="E465" s="123">
        <v>1.301029995663981</v>
      </c>
      <c r="F465" s="86" t="s">
        <v>1118</v>
      </c>
      <c r="G465" s="86" t="b">
        <v>0</v>
      </c>
      <c r="H465" s="86" t="b">
        <v>1</v>
      </c>
      <c r="I465" s="86" t="b">
        <v>0</v>
      </c>
      <c r="J465" s="86" t="b">
        <v>0</v>
      </c>
      <c r="K465" s="86" t="b">
        <v>0</v>
      </c>
      <c r="L465" s="86" t="b">
        <v>0</v>
      </c>
    </row>
    <row r="466" spans="1:12" ht="15">
      <c r="A466" s="86" t="s">
        <v>1436</v>
      </c>
      <c r="B466" s="86" t="s">
        <v>1437</v>
      </c>
      <c r="C466" s="86">
        <v>3</v>
      </c>
      <c r="D466" s="123">
        <v>0</v>
      </c>
      <c r="E466" s="123">
        <v>1.301029995663981</v>
      </c>
      <c r="F466" s="86" t="s">
        <v>1118</v>
      </c>
      <c r="G466" s="86" t="b">
        <v>0</v>
      </c>
      <c r="H466" s="86" t="b">
        <v>0</v>
      </c>
      <c r="I466" s="86" t="b">
        <v>0</v>
      </c>
      <c r="J466" s="86" t="b">
        <v>0</v>
      </c>
      <c r="K466" s="86" t="b">
        <v>0</v>
      </c>
      <c r="L466" s="86" t="b">
        <v>0</v>
      </c>
    </row>
    <row r="467" spans="1:12" ht="15">
      <c r="A467" s="86" t="s">
        <v>1437</v>
      </c>
      <c r="B467" s="86" t="s">
        <v>363</v>
      </c>
      <c r="C467" s="86">
        <v>3</v>
      </c>
      <c r="D467" s="123">
        <v>0</v>
      </c>
      <c r="E467" s="123">
        <v>1.301029995663981</v>
      </c>
      <c r="F467" s="86" t="s">
        <v>1118</v>
      </c>
      <c r="G467" s="86" t="b">
        <v>0</v>
      </c>
      <c r="H467" s="86" t="b">
        <v>0</v>
      </c>
      <c r="I467" s="86" t="b">
        <v>0</v>
      </c>
      <c r="J467" s="86" t="b">
        <v>0</v>
      </c>
      <c r="K467" s="86" t="b">
        <v>0</v>
      </c>
      <c r="L467" s="86" t="b">
        <v>0</v>
      </c>
    </row>
    <row r="468" spans="1:12" ht="15">
      <c r="A468" s="86" t="s">
        <v>363</v>
      </c>
      <c r="B468" s="86" t="s">
        <v>1426</v>
      </c>
      <c r="C468" s="86">
        <v>3</v>
      </c>
      <c r="D468" s="123">
        <v>0</v>
      </c>
      <c r="E468" s="123">
        <v>1.301029995663981</v>
      </c>
      <c r="F468" s="86" t="s">
        <v>1118</v>
      </c>
      <c r="G468" s="86" t="b">
        <v>0</v>
      </c>
      <c r="H468" s="86" t="b">
        <v>0</v>
      </c>
      <c r="I468" s="86" t="b">
        <v>0</v>
      </c>
      <c r="J468" s="86" t="b">
        <v>0</v>
      </c>
      <c r="K468" s="86" t="b">
        <v>0</v>
      </c>
      <c r="L468" s="86" t="b">
        <v>0</v>
      </c>
    </row>
    <row r="469" spans="1:12" ht="15">
      <c r="A469" s="86" t="s">
        <v>1426</v>
      </c>
      <c r="B469" s="86" t="s">
        <v>1237</v>
      </c>
      <c r="C469" s="86">
        <v>3</v>
      </c>
      <c r="D469" s="123">
        <v>0</v>
      </c>
      <c r="E469" s="123">
        <v>0.9999999999999999</v>
      </c>
      <c r="F469" s="86" t="s">
        <v>1118</v>
      </c>
      <c r="G469" s="86" t="b">
        <v>0</v>
      </c>
      <c r="H469" s="86" t="b">
        <v>0</v>
      </c>
      <c r="I469" s="86" t="b">
        <v>0</v>
      </c>
      <c r="J469" s="86" t="b">
        <v>0</v>
      </c>
      <c r="K469" s="86" t="b">
        <v>0</v>
      </c>
      <c r="L469" s="86" t="b">
        <v>0</v>
      </c>
    </row>
    <row r="470" spans="1:12" ht="15">
      <c r="A470" s="86" t="s">
        <v>1237</v>
      </c>
      <c r="B470" s="86" t="s">
        <v>1448</v>
      </c>
      <c r="C470" s="86">
        <v>3</v>
      </c>
      <c r="D470" s="123">
        <v>0</v>
      </c>
      <c r="E470" s="123">
        <v>0.9999999999999999</v>
      </c>
      <c r="F470" s="86" t="s">
        <v>1118</v>
      </c>
      <c r="G470" s="86" t="b">
        <v>0</v>
      </c>
      <c r="H470" s="86" t="b">
        <v>0</v>
      </c>
      <c r="I470" s="86" t="b">
        <v>0</v>
      </c>
      <c r="J470" s="86" t="b">
        <v>0</v>
      </c>
      <c r="K470" s="86" t="b">
        <v>0</v>
      </c>
      <c r="L470" s="86" t="b">
        <v>0</v>
      </c>
    </row>
    <row r="471" spans="1:12" ht="15">
      <c r="A471" s="86" t="s">
        <v>1448</v>
      </c>
      <c r="B471" s="86" t="s">
        <v>1227</v>
      </c>
      <c r="C471" s="86">
        <v>3</v>
      </c>
      <c r="D471" s="123">
        <v>0</v>
      </c>
      <c r="E471" s="123">
        <v>1.301029995663981</v>
      </c>
      <c r="F471" s="86" t="s">
        <v>1118</v>
      </c>
      <c r="G471" s="86" t="b">
        <v>0</v>
      </c>
      <c r="H471" s="86" t="b">
        <v>0</v>
      </c>
      <c r="I471" s="86" t="b">
        <v>0</v>
      </c>
      <c r="J471" s="86" t="b">
        <v>0</v>
      </c>
      <c r="K471" s="86" t="b">
        <v>0</v>
      </c>
      <c r="L471" s="86" t="b">
        <v>0</v>
      </c>
    </row>
    <row r="472" spans="1:12" ht="15">
      <c r="A472" s="86" t="s">
        <v>1227</v>
      </c>
      <c r="B472" s="86" t="s">
        <v>1474</v>
      </c>
      <c r="C472" s="86">
        <v>3</v>
      </c>
      <c r="D472" s="123">
        <v>0</v>
      </c>
      <c r="E472" s="123">
        <v>1.301029995663981</v>
      </c>
      <c r="F472" s="86" t="s">
        <v>1118</v>
      </c>
      <c r="G472" s="86" t="b">
        <v>0</v>
      </c>
      <c r="H472" s="86" t="b">
        <v>0</v>
      </c>
      <c r="I472" s="86" t="b">
        <v>0</v>
      </c>
      <c r="J472" s="86" t="b">
        <v>0</v>
      </c>
      <c r="K472" s="86" t="b">
        <v>0</v>
      </c>
      <c r="L472" s="86" t="b">
        <v>0</v>
      </c>
    </row>
    <row r="473" spans="1:12" ht="15">
      <c r="A473" s="86" t="s">
        <v>1474</v>
      </c>
      <c r="B473" s="86" t="s">
        <v>1475</v>
      </c>
      <c r="C473" s="86">
        <v>3</v>
      </c>
      <c r="D473" s="123">
        <v>0</v>
      </c>
      <c r="E473" s="123">
        <v>1.301029995663981</v>
      </c>
      <c r="F473" s="86" t="s">
        <v>1118</v>
      </c>
      <c r="G473" s="86" t="b">
        <v>0</v>
      </c>
      <c r="H473" s="86" t="b">
        <v>0</v>
      </c>
      <c r="I473" s="86" t="b">
        <v>0</v>
      </c>
      <c r="J473" s="86" t="b">
        <v>0</v>
      </c>
      <c r="K473" s="86" t="b">
        <v>0</v>
      </c>
      <c r="L473" s="86" t="b">
        <v>0</v>
      </c>
    </row>
    <row r="474" spans="1:12" ht="15">
      <c r="A474" s="86" t="s">
        <v>1475</v>
      </c>
      <c r="B474" s="86" t="s">
        <v>1237</v>
      </c>
      <c r="C474" s="86">
        <v>3</v>
      </c>
      <c r="D474" s="123">
        <v>0</v>
      </c>
      <c r="E474" s="123">
        <v>0.9999999999999999</v>
      </c>
      <c r="F474" s="86" t="s">
        <v>1118</v>
      </c>
      <c r="G474" s="86" t="b">
        <v>0</v>
      </c>
      <c r="H474" s="86" t="b">
        <v>0</v>
      </c>
      <c r="I474" s="86" t="b">
        <v>0</v>
      </c>
      <c r="J474" s="86" t="b">
        <v>0</v>
      </c>
      <c r="K474" s="86" t="b">
        <v>0</v>
      </c>
      <c r="L474" s="86" t="b">
        <v>0</v>
      </c>
    </row>
    <row r="475" spans="1:12" ht="15">
      <c r="A475" s="86" t="s">
        <v>1237</v>
      </c>
      <c r="B475" s="86" t="s">
        <v>1476</v>
      </c>
      <c r="C475" s="86">
        <v>3</v>
      </c>
      <c r="D475" s="123">
        <v>0</v>
      </c>
      <c r="E475" s="123">
        <v>0.9999999999999999</v>
      </c>
      <c r="F475" s="86" t="s">
        <v>1118</v>
      </c>
      <c r="G475" s="86" t="b">
        <v>0</v>
      </c>
      <c r="H475" s="86" t="b">
        <v>0</v>
      </c>
      <c r="I475" s="86" t="b">
        <v>0</v>
      </c>
      <c r="J475" s="86" t="b">
        <v>0</v>
      </c>
      <c r="K475" s="86" t="b">
        <v>0</v>
      </c>
      <c r="L475" s="86" t="b">
        <v>0</v>
      </c>
    </row>
    <row r="476" spans="1:12" ht="15">
      <c r="A476" s="86" t="s">
        <v>1476</v>
      </c>
      <c r="B476" s="86" t="s">
        <v>1214</v>
      </c>
      <c r="C476" s="86">
        <v>3</v>
      </c>
      <c r="D476" s="123">
        <v>0</v>
      </c>
      <c r="E476" s="123">
        <v>1.301029995663981</v>
      </c>
      <c r="F476" s="86" t="s">
        <v>1118</v>
      </c>
      <c r="G476" s="86" t="b">
        <v>0</v>
      </c>
      <c r="H476" s="86" t="b">
        <v>0</v>
      </c>
      <c r="I476" s="86" t="b">
        <v>0</v>
      </c>
      <c r="J476" s="86" t="b">
        <v>0</v>
      </c>
      <c r="K476" s="86" t="b">
        <v>0</v>
      </c>
      <c r="L476" s="86" t="b">
        <v>0</v>
      </c>
    </row>
    <row r="477" spans="1:12" ht="15">
      <c r="A477" s="86" t="s">
        <v>1241</v>
      </c>
      <c r="B477" s="86" t="s">
        <v>1242</v>
      </c>
      <c r="C477" s="86">
        <v>2</v>
      </c>
      <c r="D477" s="123">
        <v>0</v>
      </c>
      <c r="E477" s="123">
        <v>1.3424226808222062</v>
      </c>
      <c r="F477" s="86" t="s">
        <v>1120</v>
      </c>
      <c r="G477" s="86" t="b">
        <v>0</v>
      </c>
      <c r="H477" s="86" t="b">
        <v>0</v>
      </c>
      <c r="I477" s="86" t="b">
        <v>0</v>
      </c>
      <c r="J477" s="86" t="b">
        <v>0</v>
      </c>
      <c r="K477" s="86" t="b">
        <v>0</v>
      </c>
      <c r="L477" s="86" t="b">
        <v>0</v>
      </c>
    </row>
    <row r="478" spans="1:12" ht="15">
      <c r="A478" s="86" t="s">
        <v>1242</v>
      </c>
      <c r="B478" s="86" t="s">
        <v>1243</v>
      </c>
      <c r="C478" s="86">
        <v>2</v>
      </c>
      <c r="D478" s="123">
        <v>0</v>
      </c>
      <c r="E478" s="123">
        <v>1.3424226808222062</v>
      </c>
      <c r="F478" s="86" t="s">
        <v>1120</v>
      </c>
      <c r="G478" s="86" t="b">
        <v>0</v>
      </c>
      <c r="H478" s="86" t="b">
        <v>0</v>
      </c>
      <c r="I478" s="86" t="b">
        <v>0</v>
      </c>
      <c r="J478" s="86" t="b">
        <v>0</v>
      </c>
      <c r="K478" s="86" t="b">
        <v>0</v>
      </c>
      <c r="L478" s="86" t="b">
        <v>0</v>
      </c>
    </row>
    <row r="479" spans="1:12" ht="15">
      <c r="A479" s="86" t="s">
        <v>1243</v>
      </c>
      <c r="B479" s="86" t="s">
        <v>1214</v>
      </c>
      <c r="C479" s="86">
        <v>2</v>
      </c>
      <c r="D479" s="123">
        <v>0</v>
      </c>
      <c r="E479" s="123">
        <v>1.0413926851582251</v>
      </c>
      <c r="F479" s="86" t="s">
        <v>1120</v>
      </c>
      <c r="G479" s="86" t="b">
        <v>0</v>
      </c>
      <c r="H479" s="86" t="b">
        <v>0</v>
      </c>
      <c r="I479" s="86" t="b">
        <v>0</v>
      </c>
      <c r="J479" s="86" t="b">
        <v>0</v>
      </c>
      <c r="K479" s="86" t="b">
        <v>0</v>
      </c>
      <c r="L479" s="86" t="b">
        <v>0</v>
      </c>
    </row>
    <row r="480" spans="1:12" ht="15">
      <c r="A480" s="86" t="s">
        <v>1214</v>
      </c>
      <c r="B480" s="86" t="s">
        <v>1244</v>
      </c>
      <c r="C480" s="86">
        <v>2</v>
      </c>
      <c r="D480" s="123">
        <v>0</v>
      </c>
      <c r="E480" s="123">
        <v>1.0413926851582251</v>
      </c>
      <c r="F480" s="86" t="s">
        <v>1120</v>
      </c>
      <c r="G480" s="86" t="b">
        <v>0</v>
      </c>
      <c r="H480" s="86" t="b">
        <v>0</v>
      </c>
      <c r="I480" s="86" t="b">
        <v>0</v>
      </c>
      <c r="J480" s="86" t="b">
        <v>0</v>
      </c>
      <c r="K480" s="86" t="b">
        <v>0</v>
      </c>
      <c r="L480" s="86" t="b">
        <v>0</v>
      </c>
    </row>
    <row r="481" spans="1:12" ht="15">
      <c r="A481" s="86" t="s">
        <v>1244</v>
      </c>
      <c r="B481" s="86" t="s">
        <v>363</v>
      </c>
      <c r="C481" s="86">
        <v>2</v>
      </c>
      <c r="D481" s="123">
        <v>0</v>
      </c>
      <c r="E481" s="123">
        <v>1.3424226808222062</v>
      </c>
      <c r="F481" s="86" t="s">
        <v>1120</v>
      </c>
      <c r="G481" s="86" t="b">
        <v>0</v>
      </c>
      <c r="H481" s="86" t="b">
        <v>0</v>
      </c>
      <c r="I481" s="86" t="b">
        <v>0</v>
      </c>
      <c r="J481" s="86" t="b">
        <v>0</v>
      </c>
      <c r="K481" s="86" t="b">
        <v>0</v>
      </c>
      <c r="L481" s="86" t="b">
        <v>0</v>
      </c>
    </row>
    <row r="482" spans="1:12" ht="15">
      <c r="A482" s="86" t="s">
        <v>363</v>
      </c>
      <c r="B482" s="86" t="s">
        <v>1245</v>
      </c>
      <c r="C482" s="86">
        <v>2</v>
      </c>
      <c r="D482" s="123">
        <v>0</v>
      </c>
      <c r="E482" s="123">
        <v>1.3424226808222062</v>
      </c>
      <c r="F482" s="86" t="s">
        <v>1120</v>
      </c>
      <c r="G482" s="86" t="b">
        <v>0</v>
      </c>
      <c r="H482" s="86" t="b">
        <v>0</v>
      </c>
      <c r="I482" s="86" t="b">
        <v>0</v>
      </c>
      <c r="J482" s="86" t="b">
        <v>0</v>
      </c>
      <c r="K482" s="86" t="b">
        <v>0</v>
      </c>
      <c r="L482" s="86" t="b">
        <v>0</v>
      </c>
    </row>
    <row r="483" spans="1:12" ht="15">
      <c r="A483" s="86" t="s">
        <v>1245</v>
      </c>
      <c r="B483" s="86" t="s">
        <v>1246</v>
      </c>
      <c r="C483" s="86">
        <v>2</v>
      </c>
      <c r="D483" s="123">
        <v>0</v>
      </c>
      <c r="E483" s="123">
        <v>1.3424226808222062</v>
      </c>
      <c r="F483" s="86" t="s">
        <v>1120</v>
      </c>
      <c r="G483" s="86" t="b">
        <v>0</v>
      </c>
      <c r="H483" s="86" t="b">
        <v>0</v>
      </c>
      <c r="I483" s="86" t="b">
        <v>0</v>
      </c>
      <c r="J483" s="86" t="b">
        <v>0</v>
      </c>
      <c r="K483" s="86" t="b">
        <v>0</v>
      </c>
      <c r="L483" s="86" t="b">
        <v>0</v>
      </c>
    </row>
    <row r="484" spans="1:12" ht="15">
      <c r="A484" s="86" t="s">
        <v>1246</v>
      </c>
      <c r="B484" s="86" t="s">
        <v>1247</v>
      </c>
      <c r="C484" s="86">
        <v>2</v>
      </c>
      <c r="D484" s="123">
        <v>0</v>
      </c>
      <c r="E484" s="123">
        <v>1.3424226808222062</v>
      </c>
      <c r="F484" s="86" t="s">
        <v>1120</v>
      </c>
      <c r="G484" s="86" t="b">
        <v>0</v>
      </c>
      <c r="H484" s="86" t="b">
        <v>0</v>
      </c>
      <c r="I484" s="86" t="b">
        <v>0</v>
      </c>
      <c r="J484" s="86" t="b">
        <v>0</v>
      </c>
      <c r="K484" s="86" t="b">
        <v>0</v>
      </c>
      <c r="L484" s="86" t="b">
        <v>0</v>
      </c>
    </row>
    <row r="485" spans="1:12" ht="15">
      <c r="A485" s="86" t="s">
        <v>1247</v>
      </c>
      <c r="B485" s="86" t="s">
        <v>1514</v>
      </c>
      <c r="C485" s="86">
        <v>2</v>
      </c>
      <c r="D485" s="123">
        <v>0</v>
      </c>
      <c r="E485" s="123">
        <v>1.3424226808222062</v>
      </c>
      <c r="F485" s="86" t="s">
        <v>1120</v>
      </c>
      <c r="G485" s="86" t="b">
        <v>0</v>
      </c>
      <c r="H485" s="86" t="b">
        <v>0</v>
      </c>
      <c r="I485" s="86" t="b">
        <v>0</v>
      </c>
      <c r="J485" s="86" t="b">
        <v>0</v>
      </c>
      <c r="K485" s="86" t="b">
        <v>0</v>
      </c>
      <c r="L485" s="86" t="b">
        <v>0</v>
      </c>
    </row>
    <row r="486" spans="1:12" ht="15">
      <c r="A486" s="86" t="s">
        <v>1514</v>
      </c>
      <c r="B486" s="86" t="s">
        <v>1438</v>
      </c>
      <c r="C486" s="86">
        <v>2</v>
      </c>
      <c r="D486" s="123">
        <v>0</v>
      </c>
      <c r="E486" s="123">
        <v>1.3424226808222062</v>
      </c>
      <c r="F486" s="86" t="s">
        <v>1120</v>
      </c>
      <c r="G486" s="86" t="b">
        <v>0</v>
      </c>
      <c r="H486" s="86" t="b">
        <v>0</v>
      </c>
      <c r="I486" s="86" t="b">
        <v>0</v>
      </c>
      <c r="J486" s="86" t="b">
        <v>0</v>
      </c>
      <c r="K486" s="86" t="b">
        <v>0</v>
      </c>
      <c r="L486" s="86" t="b">
        <v>0</v>
      </c>
    </row>
    <row r="487" spans="1:12" ht="15">
      <c r="A487" s="86" t="s">
        <v>1438</v>
      </c>
      <c r="B487" s="86" t="s">
        <v>1515</v>
      </c>
      <c r="C487" s="86">
        <v>2</v>
      </c>
      <c r="D487" s="123">
        <v>0</v>
      </c>
      <c r="E487" s="123">
        <v>1.3424226808222062</v>
      </c>
      <c r="F487" s="86" t="s">
        <v>1120</v>
      </c>
      <c r="G487" s="86" t="b">
        <v>0</v>
      </c>
      <c r="H487" s="86" t="b">
        <v>0</v>
      </c>
      <c r="I487" s="86" t="b">
        <v>0</v>
      </c>
      <c r="J487" s="86" t="b">
        <v>0</v>
      </c>
      <c r="K487" s="86" t="b">
        <v>0</v>
      </c>
      <c r="L487" s="86" t="b">
        <v>0</v>
      </c>
    </row>
    <row r="488" spans="1:12" ht="15">
      <c r="A488" s="86" t="s">
        <v>1515</v>
      </c>
      <c r="B488" s="86" t="s">
        <v>1516</v>
      </c>
      <c r="C488" s="86">
        <v>2</v>
      </c>
      <c r="D488" s="123">
        <v>0</v>
      </c>
      <c r="E488" s="123">
        <v>1.3424226808222062</v>
      </c>
      <c r="F488" s="86" t="s">
        <v>1120</v>
      </c>
      <c r="G488" s="86" t="b">
        <v>0</v>
      </c>
      <c r="H488" s="86" t="b">
        <v>0</v>
      </c>
      <c r="I488" s="86" t="b">
        <v>0</v>
      </c>
      <c r="J488" s="86" t="b">
        <v>1</v>
      </c>
      <c r="K488" s="86" t="b">
        <v>0</v>
      </c>
      <c r="L488" s="86" t="b">
        <v>0</v>
      </c>
    </row>
    <row r="489" spans="1:12" ht="15">
      <c r="A489" s="86" t="s">
        <v>1516</v>
      </c>
      <c r="B489" s="86" t="s">
        <v>1177</v>
      </c>
      <c r="C489" s="86">
        <v>2</v>
      </c>
      <c r="D489" s="123">
        <v>0</v>
      </c>
      <c r="E489" s="123">
        <v>1.3424226808222062</v>
      </c>
      <c r="F489" s="86" t="s">
        <v>1120</v>
      </c>
      <c r="G489" s="86" t="b">
        <v>1</v>
      </c>
      <c r="H489" s="86" t="b">
        <v>0</v>
      </c>
      <c r="I489" s="86" t="b">
        <v>0</v>
      </c>
      <c r="J489" s="86" t="b">
        <v>0</v>
      </c>
      <c r="K489" s="86" t="b">
        <v>0</v>
      </c>
      <c r="L489" s="86" t="b">
        <v>0</v>
      </c>
    </row>
    <row r="490" spans="1:12" ht="15">
      <c r="A490" s="86" t="s">
        <v>1177</v>
      </c>
      <c r="B490" s="86" t="s">
        <v>1445</v>
      </c>
      <c r="C490" s="86">
        <v>2</v>
      </c>
      <c r="D490" s="123">
        <v>0</v>
      </c>
      <c r="E490" s="123">
        <v>1.3424226808222062</v>
      </c>
      <c r="F490" s="86" t="s">
        <v>1120</v>
      </c>
      <c r="G490" s="86" t="b">
        <v>0</v>
      </c>
      <c r="H490" s="86" t="b">
        <v>0</v>
      </c>
      <c r="I490" s="86" t="b">
        <v>0</v>
      </c>
      <c r="J490" s="86" t="b">
        <v>0</v>
      </c>
      <c r="K490" s="86" t="b">
        <v>0</v>
      </c>
      <c r="L490" s="86" t="b">
        <v>0</v>
      </c>
    </row>
    <row r="491" spans="1:12" ht="15">
      <c r="A491" s="86" t="s">
        <v>1445</v>
      </c>
      <c r="B491" s="86" t="s">
        <v>1467</v>
      </c>
      <c r="C491" s="86">
        <v>2</v>
      </c>
      <c r="D491" s="123">
        <v>0</v>
      </c>
      <c r="E491" s="123">
        <v>1.3424226808222062</v>
      </c>
      <c r="F491" s="86" t="s">
        <v>1120</v>
      </c>
      <c r="G491" s="86" t="b">
        <v>0</v>
      </c>
      <c r="H491" s="86" t="b">
        <v>0</v>
      </c>
      <c r="I491" s="86" t="b">
        <v>0</v>
      </c>
      <c r="J491" s="86" t="b">
        <v>0</v>
      </c>
      <c r="K491" s="86" t="b">
        <v>0</v>
      </c>
      <c r="L491" s="86" t="b">
        <v>0</v>
      </c>
    </row>
    <row r="492" spans="1:12" ht="15">
      <c r="A492" s="86" t="s">
        <v>1467</v>
      </c>
      <c r="B492" s="86" t="s">
        <v>1517</v>
      </c>
      <c r="C492" s="86">
        <v>2</v>
      </c>
      <c r="D492" s="123">
        <v>0</v>
      </c>
      <c r="E492" s="123">
        <v>1.3424226808222062</v>
      </c>
      <c r="F492" s="86" t="s">
        <v>1120</v>
      </c>
      <c r="G492" s="86" t="b">
        <v>0</v>
      </c>
      <c r="H492" s="86" t="b">
        <v>0</v>
      </c>
      <c r="I492" s="86" t="b">
        <v>0</v>
      </c>
      <c r="J492" s="86" t="b">
        <v>0</v>
      </c>
      <c r="K492" s="86" t="b">
        <v>0</v>
      </c>
      <c r="L492" s="86" t="b">
        <v>0</v>
      </c>
    </row>
    <row r="493" spans="1:12" ht="15">
      <c r="A493" s="86" t="s">
        <v>1517</v>
      </c>
      <c r="B493" s="86" t="s">
        <v>1429</v>
      </c>
      <c r="C493" s="86">
        <v>2</v>
      </c>
      <c r="D493" s="123">
        <v>0</v>
      </c>
      <c r="E493" s="123">
        <v>1.3424226808222062</v>
      </c>
      <c r="F493" s="86" t="s">
        <v>1120</v>
      </c>
      <c r="G493" s="86" t="b">
        <v>0</v>
      </c>
      <c r="H493" s="86" t="b">
        <v>0</v>
      </c>
      <c r="I493" s="86" t="b">
        <v>0</v>
      </c>
      <c r="J493" s="86" t="b">
        <v>0</v>
      </c>
      <c r="K493" s="86" t="b">
        <v>0</v>
      </c>
      <c r="L493" s="86" t="b">
        <v>0</v>
      </c>
    </row>
    <row r="494" spans="1:12" ht="15">
      <c r="A494" s="86" t="s">
        <v>1429</v>
      </c>
      <c r="B494" s="86" t="s">
        <v>1240</v>
      </c>
      <c r="C494" s="86">
        <v>2</v>
      </c>
      <c r="D494" s="123">
        <v>0</v>
      </c>
      <c r="E494" s="123">
        <v>1.0413926851582251</v>
      </c>
      <c r="F494" s="86" t="s">
        <v>1120</v>
      </c>
      <c r="G494" s="86" t="b">
        <v>0</v>
      </c>
      <c r="H494" s="86" t="b">
        <v>0</v>
      </c>
      <c r="I494" s="86" t="b">
        <v>0</v>
      </c>
      <c r="J494" s="86" t="b">
        <v>0</v>
      </c>
      <c r="K494" s="86" t="b">
        <v>0</v>
      </c>
      <c r="L494" s="86" t="b">
        <v>0</v>
      </c>
    </row>
    <row r="495" spans="1:12" ht="15">
      <c r="A495" s="86" t="s">
        <v>1240</v>
      </c>
      <c r="B495" s="86" t="s">
        <v>1214</v>
      </c>
      <c r="C495" s="86">
        <v>2</v>
      </c>
      <c r="D495" s="123">
        <v>0</v>
      </c>
      <c r="E495" s="123">
        <v>0.7403626894942439</v>
      </c>
      <c r="F495" s="86" t="s">
        <v>1120</v>
      </c>
      <c r="G495" s="86" t="b">
        <v>0</v>
      </c>
      <c r="H495" s="86" t="b">
        <v>0</v>
      </c>
      <c r="I495" s="86" t="b">
        <v>0</v>
      </c>
      <c r="J495" s="86" t="b">
        <v>0</v>
      </c>
      <c r="K495" s="86" t="b">
        <v>0</v>
      </c>
      <c r="L495" s="86" t="b">
        <v>0</v>
      </c>
    </row>
    <row r="496" spans="1:12" ht="15">
      <c r="A496" s="86" t="s">
        <v>1214</v>
      </c>
      <c r="B496" s="86" t="s">
        <v>1240</v>
      </c>
      <c r="C496" s="86">
        <v>2</v>
      </c>
      <c r="D496" s="123">
        <v>0</v>
      </c>
      <c r="E496" s="123">
        <v>0.7403626894942439</v>
      </c>
      <c r="F496" s="86" t="s">
        <v>1120</v>
      </c>
      <c r="G496" s="86" t="b">
        <v>0</v>
      </c>
      <c r="H496" s="86" t="b">
        <v>0</v>
      </c>
      <c r="I496" s="86" t="b">
        <v>0</v>
      </c>
      <c r="J496" s="86" t="b">
        <v>0</v>
      </c>
      <c r="K496" s="86" t="b">
        <v>0</v>
      </c>
      <c r="L496" s="86" t="b">
        <v>0</v>
      </c>
    </row>
    <row r="497" spans="1:12" ht="15">
      <c r="A497" s="86" t="s">
        <v>1240</v>
      </c>
      <c r="B497" s="86" t="s">
        <v>1518</v>
      </c>
      <c r="C497" s="86">
        <v>2</v>
      </c>
      <c r="D497" s="123">
        <v>0</v>
      </c>
      <c r="E497" s="123">
        <v>1.0413926851582251</v>
      </c>
      <c r="F497" s="86" t="s">
        <v>1120</v>
      </c>
      <c r="G497" s="86" t="b">
        <v>0</v>
      </c>
      <c r="H497" s="86" t="b">
        <v>0</v>
      </c>
      <c r="I497" s="86" t="b">
        <v>0</v>
      </c>
      <c r="J497" s="86" t="b">
        <v>1</v>
      </c>
      <c r="K497" s="86" t="b">
        <v>0</v>
      </c>
      <c r="L497" s="86" t="b">
        <v>0</v>
      </c>
    </row>
    <row r="498" spans="1:12" ht="15">
      <c r="A498" s="86" t="s">
        <v>1518</v>
      </c>
      <c r="B498" s="86" t="s">
        <v>1519</v>
      </c>
      <c r="C498" s="86">
        <v>2</v>
      </c>
      <c r="D498" s="123">
        <v>0</v>
      </c>
      <c r="E498" s="123">
        <v>1.3424226808222062</v>
      </c>
      <c r="F498" s="86" t="s">
        <v>1120</v>
      </c>
      <c r="G498" s="86" t="b">
        <v>1</v>
      </c>
      <c r="H498" s="86" t="b">
        <v>0</v>
      </c>
      <c r="I498" s="86" t="b">
        <v>0</v>
      </c>
      <c r="J498" s="86" t="b">
        <v>0</v>
      </c>
      <c r="K498" s="86" t="b">
        <v>0</v>
      </c>
      <c r="L498" s="86"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C9385-ABB1-4913-A10A-FA7378D92383}">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1551</v>
      </c>
      <c r="B1" s="13" t="s">
        <v>34</v>
      </c>
    </row>
    <row r="2" spans="1:2" ht="15">
      <c r="A2" s="116" t="s">
        <v>316</v>
      </c>
      <c r="B2" s="80">
        <v>908</v>
      </c>
    </row>
    <row r="3" spans="1:2" ht="15">
      <c r="A3" s="116" t="s">
        <v>314</v>
      </c>
      <c r="B3" s="80">
        <v>462</v>
      </c>
    </row>
    <row r="4" spans="1:2" ht="15">
      <c r="A4" s="116" t="s">
        <v>318</v>
      </c>
      <c r="B4" s="80">
        <v>216</v>
      </c>
    </row>
    <row r="5" spans="1:2" ht="15">
      <c r="A5" s="116" t="s">
        <v>287</v>
      </c>
      <c r="B5" s="80">
        <v>68</v>
      </c>
    </row>
    <row r="6" spans="1:2" ht="15">
      <c r="A6" s="116" t="s">
        <v>277</v>
      </c>
      <c r="B6" s="80">
        <v>27</v>
      </c>
    </row>
    <row r="7" spans="1:2" ht="15">
      <c r="A7" s="116" t="s">
        <v>317</v>
      </c>
      <c r="B7" s="80">
        <v>2</v>
      </c>
    </row>
    <row r="8" spans="1:2" ht="15">
      <c r="A8" s="116" t="s">
        <v>258</v>
      </c>
      <c r="B8" s="80">
        <v>2</v>
      </c>
    </row>
    <row r="9" spans="1:2" ht="15">
      <c r="A9" s="116" t="s">
        <v>319</v>
      </c>
      <c r="B9" s="80">
        <v>1</v>
      </c>
    </row>
    <row r="10" spans="1:2" ht="15">
      <c r="A10" s="116" t="s">
        <v>274</v>
      </c>
      <c r="B10" s="80">
        <v>1</v>
      </c>
    </row>
    <row r="11" spans="1:2" ht="15">
      <c r="A11" s="116" t="s">
        <v>261</v>
      </c>
      <c r="B11" s="80">
        <v>1</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7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1562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630</v>
      </c>
      <c r="AF2" s="13" t="s">
        <v>631</v>
      </c>
      <c r="AG2" s="13" t="s">
        <v>632</v>
      </c>
      <c r="AH2" s="13" t="s">
        <v>633</v>
      </c>
      <c r="AI2" s="13" t="s">
        <v>634</v>
      </c>
      <c r="AJ2" s="13" t="s">
        <v>635</v>
      </c>
      <c r="AK2" s="13" t="s">
        <v>636</v>
      </c>
      <c r="AL2" s="13" t="s">
        <v>637</v>
      </c>
      <c r="AM2" s="13" t="s">
        <v>638</v>
      </c>
      <c r="AN2" s="13" t="s">
        <v>639</v>
      </c>
      <c r="AO2" s="13" t="s">
        <v>640</v>
      </c>
      <c r="AP2" s="13" t="s">
        <v>641</v>
      </c>
      <c r="AQ2" s="13" t="s">
        <v>642</v>
      </c>
      <c r="AR2" s="13" t="s">
        <v>643</v>
      </c>
      <c r="AS2" s="13" t="s">
        <v>644</v>
      </c>
      <c r="AT2" s="13" t="s">
        <v>229</v>
      </c>
      <c r="AU2" s="13" t="s">
        <v>645</v>
      </c>
      <c r="AV2" s="13" t="s">
        <v>646</v>
      </c>
      <c r="AW2" s="13" t="s">
        <v>647</v>
      </c>
      <c r="AX2" s="13" t="s">
        <v>648</v>
      </c>
      <c r="AY2" s="13" t="s">
        <v>649</v>
      </c>
      <c r="AZ2" s="13" t="s">
        <v>650</v>
      </c>
      <c r="BA2" s="13" t="s">
        <v>1129</v>
      </c>
      <c r="BB2" s="120" t="s">
        <v>1369</v>
      </c>
      <c r="BC2" s="120" t="s">
        <v>1371</v>
      </c>
      <c r="BD2" s="120" t="s">
        <v>1372</v>
      </c>
      <c r="BE2" s="120" t="s">
        <v>1373</v>
      </c>
      <c r="BF2" s="120" t="s">
        <v>1374</v>
      </c>
      <c r="BG2" s="120" t="s">
        <v>1376</v>
      </c>
      <c r="BH2" s="120" t="s">
        <v>1378</v>
      </c>
      <c r="BI2" s="120" t="s">
        <v>1396</v>
      </c>
      <c r="BJ2" s="120" t="s">
        <v>1400</v>
      </c>
      <c r="BK2" s="120" t="s">
        <v>1418</v>
      </c>
      <c r="BL2" s="120" t="s">
        <v>1539</v>
      </c>
      <c r="BM2" s="120" t="s">
        <v>1540</v>
      </c>
      <c r="BN2" s="120" t="s">
        <v>1541</v>
      </c>
      <c r="BO2" s="120" t="s">
        <v>1542</v>
      </c>
      <c r="BP2" s="120" t="s">
        <v>1543</v>
      </c>
      <c r="BQ2" s="120" t="s">
        <v>1544</v>
      </c>
      <c r="BR2" s="120" t="s">
        <v>1545</v>
      </c>
      <c r="BS2" s="120" t="s">
        <v>1546</v>
      </c>
      <c r="BT2" s="120" t="s">
        <v>1548</v>
      </c>
      <c r="BU2" s="3"/>
      <c r="BV2" s="3"/>
    </row>
    <row r="3" spans="1:74" ht="41.45" customHeight="1">
      <c r="A3" s="66" t="s">
        <v>249</v>
      </c>
      <c r="C3" s="67"/>
      <c r="D3" s="67" t="s">
        <v>64</v>
      </c>
      <c r="E3" s="68">
        <v>163.6796887281874</v>
      </c>
      <c r="F3" s="70">
        <v>99.9913463985747</v>
      </c>
      <c r="G3" s="102" t="s">
        <v>386</v>
      </c>
      <c r="H3" s="67"/>
      <c r="I3" s="71" t="s">
        <v>249</v>
      </c>
      <c r="J3" s="72"/>
      <c r="K3" s="72"/>
      <c r="L3" s="71" t="s">
        <v>1039</v>
      </c>
      <c r="M3" s="75">
        <v>3.8839569016713327</v>
      </c>
      <c r="N3" s="76">
        <v>5025.87744140625</v>
      </c>
      <c r="O3" s="76">
        <v>7670.8818359375</v>
      </c>
      <c r="P3" s="77"/>
      <c r="Q3" s="78"/>
      <c r="R3" s="78"/>
      <c r="S3" s="48"/>
      <c r="T3" s="48">
        <v>1</v>
      </c>
      <c r="U3" s="48">
        <v>2</v>
      </c>
      <c r="V3" s="49">
        <v>0</v>
      </c>
      <c r="W3" s="49">
        <v>0.014706</v>
      </c>
      <c r="X3" s="49">
        <v>0.030152</v>
      </c>
      <c r="Y3" s="49">
        <v>0.782557</v>
      </c>
      <c r="Z3" s="49">
        <v>0.5</v>
      </c>
      <c r="AA3" s="49">
        <v>0</v>
      </c>
      <c r="AB3" s="73">
        <v>3</v>
      </c>
      <c r="AC3" s="73"/>
      <c r="AD3" s="74"/>
      <c r="AE3" s="80" t="s">
        <v>651</v>
      </c>
      <c r="AF3" s="80">
        <v>328</v>
      </c>
      <c r="AG3" s="80">
        <v>93</v>
      </c>
      <c r="AH3" s="80">
        <v>58</v>
      </c>
      <c r="AI3" s="80">
        <v>638</v>
      </c>
      <c r="AJ3" s="80"/>
      <c r="AK3" s="80" t="s">
        <v>722</v>
      </c>
      <c r="AL3" s="80" t="s">
        <v>790</v>
      </c>
      <c r="AM3" s="80"/>
      <c r="AN3" s="80"/>
      <c r="AO3" s="82">
        <v>43041.64603009259</v>
      </c>
      <c r="AP3" s="84" t="s">
        <v>876</v>
      </c>
      <c r="AQ3" s="80" t="b">
        <v>0</v>
      </c>
      <c r="AR3" s="80" t="b">
        <v>0</v>
      </c>
      <c r="AS3" s="80" t="b">
        <v>0</v>
      </c>
      <c r="AT3" s="80" t="s">
        <v>943</v>
      </c>
      <c r="AU3" s="80">
        <v>0</v>
      </c>
      <c r="AV3" s="84" t="s">
        <v>949</v>
      </c>
      <c r="AW3" s="80" t="b">
        <v>0</v>
      </c>
      <c r="AX3" s="80" t="s">
        <v>966</v>
      </c>
      <c r="AY3" s="84" t="s">
        <v>967</v>
      </c>
      <c r="AZ3" s="80" t="s">
        <v>66</v>
      </c>
      <c r="BA3" s="80" t="str">
        <f>REPLACE(INDEX(GroupVertices[Group],MATCH(Vertices[[#This Row],[Vertex]],GroupVertices[Vertex],0)),1,1,"")</f>
        <v>2</v>
      </c>
      <c r="BB3" s="48" t="s">
        <v>345</v>
      </c>
      <c r="BC3" s="48" t="s">
        <v>345</v>
      </c>
      <c r="BD3" s="48" t="s">
        <v>356</v>
      </c>
      <c r="BE3" s="48" t="s">
        <v>356</v>
      </c>
      <c r="BF3" s="48" t="s">
        <v>361</v>
      </c>
      <c r="BG3" s="48" t="s">
        <v>361</v>
      </c>
      <c r="BH3" s="121" t="s">
        <v>1379</v>
      </c>
      <c r="BI3" s="121" t="s">
        <v>1379</v>
      </c>
      <c r="BJ3" s="121" t="s">
        <v>1401</v>
      </c>
      <c r="BK3" s="121" t="s">
        <v>1401</v>
      </c>
      <c r="BL3" s="121">
        <v>0</v>
      </c>
      <c r="BM3" s="124">
        <v>0</v>
      </c>
      <c r="BN3" s="121">
        <v>0</v>
      </c>
      <c r="BO3" s="124">
        <v>0</v>
      </c>
      <c r="BP3" s="121">
        <v>0</v>
      </c>
      <c r="BQ3" s="124">
        <v>0</v>
      </c>
      <c r="BR3" s="121">
        <v>31</v>
      </c>
      <c r="BS3" s="124">
        <v>100</v>
      </c>
      <c r="BT3" s="121">
        <v>31</v>
      </c>
      <c r="BU3" s="3"/>
      <c r="BV3" s="3"/>
    </row>
    <row r="4" spans="1:77" ht="41.45" customHeight="1">
      <c r="A4" s="66" t="s">
        <v>318</v>
      </c>
      <c r="C4" s="67"/>
      <c r="D4" s="67" t="s">
        <v>64</v>
      </c>
      <c r="E4" s="68">
        <v>1000</v>
      </c>
      <c r="F4" s="70">
        <v>70</v>
      </c>
      <c r="G4" s="102" t="s">
        <v>956</v>
      </c>
      <c r="H4" s="67"/>
      <c r="I4" s="71" t="s">
        <v>318</v>
      </c>
      <c r="J4" s="72"/>
      <c r="K4" s="72"/>
      <c r="L4" s="71" t="s">
        <v>1040</v>
      </c>
      <c r="M4" s="75">
        <v>9999</v>
      </c>
      <c r="N4" s="76">
        <v>4523.6953125</v>
      </c>
      <c r="O4" s="76">
        <v>5105.04833984375</v>
      </c>
      <c r="P4" s="77"/>
      <c r="Q4" s="78"/>
      <c r="R4" s="78"/>
      <c r="S4" s="88"/>
      <c r="T4" s="48">
        <v>20</v>
      </c>
      <c r="U4" s="48">
        <v>0</v>
      </c>
      <c r="V4" s="49">
        <v>216</v>
      </c>
      <c r="W4" s="49">
        <v>0.019608</v>
      </c>
      <c r="X4" s="49">
        <v>0.085333</v>
      </c>
      <c r="Y4" s="49">
        <v>4.757433</v>
      </c>
      <c r="Z4" s="49">
        <v>0.05789473684210526</v>
      </c>
      <c r="AA4" s="49">
        <v>0</v>
      </c>
      <c r="AB4" s="73">
        <v>4</v>
      </c>
      <c r="AC4" s="73"/>
      <c r="AD4" s="74"/>
      <c r="AE4" s="80" t="s">
        <v>652</v>
      </c>
      <c r="AF4" s="80">
        <v>632</v>
      </c>
      <c r="AG4" s="80">
        <v>176847</v>
      </c>
      <c r="AH4" s="80">
        <v>14628</v>
      </c>
      <c r="AI4" s="80">
        <v>644</v>
      </c>
      <c r="AJ4" s="80"/>
      <c r="AK4" s="80" t="s">
        <v>723</v>
      </c>
      <c r="AL4" s="80" t="s">
        <v>791</v>
      </c>
      <c r="AM4" s="84" t="s">
        <v>839</v>
      </c>
      <c r="AN4" s="80"/>
      <c r="AO4" s="82">
        <v>39955.60755787037</v>
      </c>
      <c r="AP4" s="84" t="s">
        <v>877</v>
      </c>
      <c r="AQ4" s="80" t="b">
        <v>0</v>
      </c>
      <c r="AR4" s="80" t="b">
        <v>0</v>
      </c>
      <c r="AS4" s="80" t="b">
        <v>1</v>
      </c>
      <c r="AT4" s="80" t="s">
        <v>598</v>
      </c>
      <c r="AU4" s="80">
        <v>1587</v>
      </c>
      <c r="AV4" s="84" t="s">
        <v>949</v>
      </c>
      <c r="AW4" s="80" t="b">
        <v>1</v>
      </c>
      <c r="AX4" s="80" t="s">
        <v>966</v>
      </c>
      <c r="AY4" s="84" t="s">
        <v>968</v>
      </c>
      <c r="AZ4" s="80" t="s">
        <v>65</v>
      </c>
      <c r="BA4" s="80" t="str">
        <f>REPLACE(INDEX(GroupVertices[Group],MATCH(Vertices[[#This Row],[Vertex]],GroupVertices[Vertex],0)),1,1,"")</f>
        <v>2</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6" t="s">
        <v>316</v>
      </c>
      <c r="C5" s="67"/>
      <c r="D5" s="67" t="s">
        <v>64</v>
      </c>
      <c r="E5" s="68">
        <v>1000</v>
      </c>
      <c r="F5" s="70">
        <v>95.68270128107237</v>
      </c>
      <c r="G5" s="102" t="s">
        <v>447</v>
      </c>
      <c r="H5" s="67"/>
      <c r="I5" s="71" t="s">
        <v>316</v>
      </c>
      <c r="J5" s="72"/>
      <c r="K5" s="72"/>
      <c r="L5" s="71" t="s">
        <v>1041</v>
      </c>
      <c r="M5" s="75">
        <v>1439.8117530612822</v>
      </c>
      <c r="N5" s="76">
        <v>7852.5166015625</v>
      </c>
      <c r="O5" s="76">
        <v>7277.4208984375</v>
      </c>
      <c r="P5" s="77"/>
      <c r="Q5" s="78"/>
      <c r="R5" s="78"/>
      <c r="S5" s="88"/>
      <c r="T5" s="48">
        <v>32</v>
      </c>
      <c r="U5" s="48">
        <v>1</v>
      </c>
      <c r="V5" s="49">
        <v>908</v>
      </c>
      <c r="W5" s="49">
        <v>0.027027</v>
      </c>
      <c r="X5" s="49">
        <v>0.11428</v>
      </c>
      <c r="Y5" s="49">
        <v>8.100224</v>
      </c>
      <c r="Z5" s="49">
        <v>0.030303030303030304</v>
      </c>
      <c r="AA5" s="49">
        <v>0</v>
      </c>
      <c r="AB5" s="73">
        <v>5</v>
      </c>
      <c r="AC5" s="73"/>
      <c r="AD5" s="74"/>
      <c r="AE5" s="80" t="s">
        <v>653</v>
      </c>
      <c r="AF5" s="80">
        <v>78</v>
      </c>
      <c r="AG5" s="80">
        <v>25486</v>
      </c>
      <c r="AH5" s="80">
        <v>5712</v>
      </c>
      <c r="AI5" s="80">
        <v>1388</v>
      </c>
      <c r="AJ5" s="80"/>
      <c r="AK5" s="80" t="s">
        <v>724</v>
      </c>
      <c r="AL5" s="80" t="s">
        <v>792</v>
      </c>
      <c r="AM5" s="84" t="s">
        <v>840</v>
      </c>
      <c r="AN5" s="80"/>
      <c r="AO5" s="82">
        <v>40470.49408564815</v>
      </c>
      <c r="AP5" s="84" t="s">
        <v>878</v>
      </c>
      <c r="AQ5" s="80" t="b">
        <v>0</v>
      </c>
      <c r="AR5" s="80" t="b">
        <v>0</v>
      </c>
      <c r="AS5" s="80" t="b">
        <v>0</v>
      </c>
      <c r="AT5" s="80" t="s">
        <v>598</v>
      </c>
      <c r="AU5" s="80">
        <v>693</v>
      </c>
      <c r="AV5" s="84" t="s">
        <v>949</v>
      </c>
      <c r="AW5" s="80" t="b">
        <v>1</v>
      </c>
      <c r="AX5" s="80" t="s">
        <v>966</v>
      </c>
      <c r="AY5" s="84" t="s">
        <v>969</v>
      </c>
      <c r="AZ5" s="80" t="s">
        <v>66</v>
      </c>
      <c r="BA5" s="80" t="str">
        <f>REPLACE(INDEX(GroupVertices[Group],MATCH(Vertices[[#This Row],[Vertex]],GroupVertices[Vertex],0)),1,1,"")</f>
        <v>3</v>
      </c>
      <c r="BB5" s="48" t="s">
        <v>349</v>
      </c>
      <c r="BC5" s="48" t="s">
        <v>349</v>
      </c>
      <c r="BD5" s="48" t="s">
        <v>358</v>
      </c>
      <c r="BE5" s="48" t="s">
        <v>358</v>
      </c>
      <c r="BF5" s="48" t="s">
        <v>375</v>
      </c>
      <c r="BG5" s="48" t="s">
        <v>375</v>
      </c>
      <c r="BH5" s="121" t="s">
        <v>1380</v>
      </c>
      <c r="BI5" s="121" t="s">
        <v>1380</v>
      </c>
      <c r="BJ5" s="121" t="s">
        <v>1402</v>
      </c>
      <c r="BK5" s="121" t="s">
        <v>1402</v>
      </c>
      <c r="BL5" s="121">
        <v>1</v>
      </c>
      <c r="BM5" s="124">
        <v>3.0303030303030303</v>
      </c>
      <c r="BN5" s="121">
        <v>0</v>
      </c>
      <c r="BO5" s="124">
        <v>0</v>
      </c>
      <c r="BP5" s="121">
        <v>0</v>
      </c>
      <c r="BQ5" s="124">
        <v>0</v>
      </c>
      <c r="BR5" s="121">
        <v>32</v>
      </c>
      <c r="BS5" s="124">
        <v>96.96969696969697</v>
      </c>
      <c r="BT5" s="121">
        <v>33</v>
      </c>
      <c r="BU5" s="2"/>
      <c r="BV5" s="3"/>
      <c r="BW5" s="3"/>
      <c r="BX5" s="3"/>
      <c r="BY5" s="3"/>
    </row>
    <row r="6" spans="1:77" ht="41.45" customHeight="1">
      <c r="A6" s="66" t="s">
        <v>250</v>
      </c>
      <c r="C6" s="67"/>
      <c r="D6" s="67" t="s">
        <v>64</v>
      </c>
      <c r="E6" s="68">
        <v>168.81756013205472</v>
      </c>
      <c r="F6" s="70">
        <v>99.96487655892085</v>
      </c>
      <c r="G6" s="102" t="s">
        <v>387</v>
      </c>
      <c r="H6" s="67"/>
      <c r="I6" s="71" t="s">
        <v>250</v>
      </c>
      <c r="J6" s="72"/>
      <c r="K6" s="72"/>
      <c r="L6" s="71" t="s">
        <v>1042</v>
      </c>
      <c r="M6" s="75">
        <v>12.705472130313057</v>
      </c>
      <c r="N6" s="76">
        <v>5342.4462890625</v>
      </c>
      <c r="O6" s="76">
        <v>8494.1240234375</v>
      </c>
      <c r="P6" s="77"/>
      <c r="Q6" s="78"/>
      <c r="R6" s="78"/>
      <c r="S6" s="88"/>
      <c r="T6" s="48">
        <v>0</v>
      </c>
      <c r="U6" s="48">
        <v>3</v>
      </c>
      <c r="V6" s="49">
        <v>0</v>
      </c>
      <c r="W6" s="49">
        <v>0.014706</v>
      </c>
      <c r="X6" s="49">
        <v>0.030152</v>
      </c>
      <c r="Y6" s="49">
        <v>0.782557</v>
      </c>
      <c r="Z6" s="49">
        <v>0.5</v>
      </c>
      <c r="AA6" s="49">
        <v>0</v>
      </c>
      <c r="AB6" s="73">
        <v>6</v>
      </c>
      <c r="AC6" s="73"/>
      <c r="AD6" s="74"/>
      <c r="AE6" s="80" t="s">
        <v>654</v>
      </c>
      <c r="AF6" s="80">
        <v>730</v>
      </c>
      <c r="AG6" s="80">
        <v>249</v>
      </c>
      <c r="AH6" s="80">
        <v>780</v>
      </c>
      <c r="AI6" s="80">
        <v>8662</v>
      </c>
      <c r="AJ6" s="80"/>
      <c r="AK6" s="80" t="s">
        <v>725</v>
      </c>
      <c r="AL6" s="80" t="s">
        <v>793</v>
      </c>
      <c r="AM6" s="80"/>
      <c r="AN6" s="80"/>
      <c r="AO6" s="82">
        <v>42926.79355324074</v>
      </c>
      <c r="AP6" s="84" t="s">
        <v>879</v>
      </c>
      <c r="AQ6" s="80" t="b">
        <v>0</v>
      </c>
      <c r="AR6" s="80" t="b">
        <v>0</v>
      </c>
      <c r="AS6" s="80" t="b">
        <v>1</v>
      </c>
      <c r="AT6" s="80" t="s">
        <v>598</v>
      </c>
      <c r="AU6" s="80">
        <v>2</v>
      </c>
      <c r="AV6" s="84" t="s">
        <v>949</v>
      </c>
      <c r="AW6" s="80" t="b">
        <v>0</v>
      </c>
      <c r="AX6" s="80" t="s">
        <v>966</v>
      </c>
      <c r="AY6" s="84" t="s">
        <v>970</v>
      </c>
      <c r="AZ6" s="80" t="s">
        <v>66</v>
      </c>
      <c r="BA6" s="80" t="str">
        <f>REPLACE(INDEX(GroupVertices[Group],MATCH(Vertices[[#This Row],[Vertex]],GroupVertices[Vertex],0)),1,1,"")</f>
        <v>2</v>
      </c>
      <c r="BB6" s="48"/>
      <c r="BC6" s="48"/>
      <c r="BD6" s="48"/>
      <c r="BE6" s="48"/>
      <c r="BF6" s="48" t="s">
        <v>362</v>
      </c>
      <c r="BG6" s="48" t="s">
        <v>362</v>
      </c>
      <c r="BH6" s="121" t="s">
        <v>1379</v>
      </c>
      <c r="BI6" s="121" t="s">
        <v>1379</v>
      </c>
      <c r="BJ6" s="121" t="s">
        <v>1401</v>
      </c>
      <c r="BK6" s="121" t="s">
        <v>1401</v>
      </c>
      <c r="BL6" s="121">
        <v>0</v>
      </c>
      <c r="BM6" s="124">
        <v>0</v>
      </c>
      <c r="BN6" s="121">
        <v>0</v>
      </c>
      <c r="BO6" s="124">
        <v>0</v>
      </c>
      <c r="BP6" s="121">
        <v>0</v>
      </c>
      <c r="BQ6" s="124">
        <v>0</v>
      </c>
      <c r="BR6" s="121">
        <v>31</v>
      </c>
      <c r="BS6" s="124">
        <v>100</v>
      </c>
      <c r="BT6" s="121">
        <v>31</v>
      </c>
      <c r="BU6" s="2"/>
      <c r="BV6" s="3"/>
      <c r="BW6" s="3"/>
      <c r="BX6" s="3"/>
      <c r="BY6" s="3"/>
    </row>
    <row r="7" spans="1:77" ht="41.45" customHeight="1">
      <c r="A7" s="66" t="s">
        <v>251</v>
      </c>
      <c r="C7" s="67"/>
      <c r="D7" s="67" t="s">
        <v>64</v>
      </c>
      <c r="E7" s="68">
        <v>303.78548970287693</v>
      </c>
      <c r="F7" s="70">
        <v>99.26953423262917</v>
      </c>
      <c r="G7" s="102" t="s">
        <v>957</v>
      </c>
      <c r="H7" s="67"/>
      <c r="I7" s="71" t="s">
        <v>251</v>
      </c>
      <c r="J7" s="72"/>
      <c r="K7" s="72"/>
      <c r="L7" s="71" t="s">
        <v>1043</v>
      </c>
      <c r="M7" s="75">
        <v>244.43989140578603</v>
      </c>
      <c r="N7" s="76">
        <v>8484.484375</v>
      </c>
      <c r="O7" s="76">
        <v>2150.8837890625</v>
      </c>
      <c r="P7" s="77"/>
      <c r="Q7" s="78"/>
      <c r="R7" s="78"/>
      <c r="S7" s="88"/>
      <c r="T7" s="48">
        <v>2</v>
      </c>
      <c r="U7" s="48">
        <v>1</v>
      </c>
      <c r="V7" s="49">
        <v>0</v>
      </c>
      <c r="W7" s="49">
        <v>1</v>
      </c>
      <c r="X7" s="49">
        <v>0</v>
      </c>
      <c r="Y7" s="49">
        <v>1.298236</v>
      </c>
      <c r="Z7" s="49">
        <v>0</v>
      </c>
      <c r="AA7" s="49">
        <v>0</v>
      </c>
      <c r="AB7" s="73">
        <v>7</v>
      </c>
      <c r="AC7" s="73"/>
      <c r="AD7" s="74"/>
      <c r="AE7" s="80" t="s">
        <v>655</v>
      </c>
      <c r="AF7" s="80">
        <v>2201</v>
      </c>
      <c r="AG7" s="80">
        <v>4347</v>
      </c>
      <c r="AH7" s="80">
        <v>15031</v>
      </c>
      <c r="AI7" s="80">
        <v>13512</v>
      </c>
      <c r="AJ7" s="80"/>
      <c r="AK7" s="80" t="s">
        <v>726</v>
      </c>
      <c r="AL7" s="80" t="s">
        <v>794</v>
      </c>
      <c r="AM7" s="84" t="s">
        <v>841</v>
      </c>
      <c r="AN7" s="80"/>
      <c r="AO7" s="82">
        <v>41557.56804398148</v>
      </c>
      <c r="AP7" s="84" t="s">
        <v>880</v>
      </c>
      <c r="AQ7" s="80" t="b">
        <v>1</v>
      </c>
      <c r="AR7" s="80" t="b">
        <v>0</v>
      </c>
      <c r="AS7" s="80" t="b">
        <v>1</v>
      </c>
      <c r="AT7" s="80" t="s">
        <v>944</v>
      </c>
      <c r="AU7" s="80">
        <v>108</v>
      </c>
      <c r="AV7" s="84" t="s">
        <v>949</v>
      </c>
      <c r="AW7" s="80" t="b">
        <v>0</v>
      </c>
      <c r="AX7" s="80" t="s">
        <v>966</v>
      </c>
      <c r="AY7" s="84" t="s">
        <v>971</v>
      </c>
      <c r="AZ7" s="80" t="s">
        <v>66</v>
      </c>
      <c r="BA7" s="80" t="str">
        <f>REPLACE(INDEX(GroupVertices[Group],MATCH(Vertices[[#This Row],[Vertex]],GroupVertices[Vertex],0)),1,1,"")</f>
        <v>8</v>
      </c>
      <c r="BB7" s="48" t="s">
        <v>346</v>
      </c>
      <c r="BC7" s="48" t="s">
        <v>346</v>
      </c>
      <c r="BD7" s="48" t="s">
        <v>356</v>
      </c>
      <c r="BE7" s="48" t="s">
        <v>356</v>
      </c>
      <c r="BF7" s="48" t="s">
        <v>363</v>
      </c>
      <c r="BG7" s="48" t="s">
        <v>363</v>
      </c>
      <c r="BH7" s="121" t="s">
        <v>1255</v>
      </c>
      <c r="BI7" s="121" t="s">
        <v>1255</v>
      </c>
      <c r="BJ7" s="121" t="s">
        <v>1328</v>
      </c>
      <c r="BK7" s="121" t="s">
        <v>1328</v>
      </c>
      <c r="BL7" s="121">
        <v>2</v>
      </c>
      <c r="BM7" s="124">
        <v>5.128205128205129</v>
      </c>
      <c r="BN7" s="121">
        <v>0</v>
      </c>
      <c r="BO7" s="124">
        <v>0</v>
      </c>
      <c r="BP7" s="121">
        <v>0</v>
      </c>
      <c r="BQ7" s="124">
        <v>0</v>
      </c>
      <c r="BR7" s="121">
        <v>37</v>
      </c>
      <c r="BS7" s="124">
        <v>94.87179487179488</v>
      </c>
      <c r="BT7" s="121">
        <v>39</v>
      </c>
      <c r="BU7" s="2"/>
      <c r="BV7" s="3"/>
      <c r="BW7" s="3"/>
      <c r="BX7" s="3"/>
      <c r="BY7" s="3"/>
    </row>
    <row r="8" spans="1:77" ht="41.45" customHeight="1">
      <c r="A8" s="66" t="s">
        <v>252</v>
      </c>
      <c r="C8" s="67"/>
      <c r="D8" s="67" t="s">
        <v>64</v>
      </c>
      <c r="E8" s="68">
        <v>434.8012105014935</v>
      </c>
      <c r="F8" s="70">
        <v>98.59455332145585</v>
      </c>
      <c r="G8" s="102" t="s">
        <v>388</v>
      </c>
      <c r="H8" s="67"/>
      <c r="I8" s="71" t="s">
        <v>252</v>
      </c>
      <c r="J8" s="72"/>
      <c r="K8" s="72"/>
      <c r="L8" s="71" t="s">
        <v>1044</v>
      </c>
      <c r="M8" s="75">
        <v>469.38852973615</v>
      </c>
      <c r="N8" s="76">
        <v>8484.484375</v>
      </c>
      <c r="O8" s="76">
        <v>936.719482421875</v>
      </c>
      <c r="P8" s="77"/>
      <c r="Q8" s="78"/>
      <c r="R8" s="78"/>
      <c r="S8" s="88"/>
      <c r="T8" s="48">
        <v>0</v>
      </c>
      <c r="U8" s="48">
        <v>1</v>
      </c>
      <c r="V8" s="49">
        <v>0</v>
      </c>
      <c r="W8" s="49">
        <v>1</v>
      </c>
      <c r="X8" s="49">
        <v>0</v>
      </c>
      <c r="Y8" s="49">
        <v>0.70175</v>
      </c>
      <c r="Z8" s="49">
        <v>0</v>
      </c>
      <c r="AA8" s="49">
        <v>0</v>
      </c>
      <c r="AB8" s="73">
        <v>8</v>
      </c>
      <c r="AC8" s="73"/>
      <c r="AD8" s="74"/>
      <c r="AE8" s="80" t="s">
        <v>656</v>
      </c>
      <c r="AF8" s="80">
        <v>1195</v>
      </c>
      <c r="AG8" s="80">
        <v>8325</v>
      </c>
      <c r="AH8" s="80">
        <v>5675</v>
      </c>
      <c r="AI8" s="80">
        <v>125</v>
      </c>
      <c r="AJ8" s="80"/>
      <c r="AK8" s="80" t="s">
        <v>727</v>
      </c>
      <c r="AL8" s="80" t="s">
        <v>795</v>
      </c>
      <c r="AM8" s="84" t="s">
        <v>842</v>
      </c>
      <c r="AN8" s="80"/>
      <c r="AO8" s="82">
        <v>39919.025625</v>
      </c>
      <c r="AP8" s="80"/>
      <c r="AQ8" s="80" t="b">
        <v>1</v>
      </c>
      <c r="AR8" s="80" t="b">
        <v>0</v>
      </c>
      <c r="AS8" s="80" t="b">
        <v>0</v>
      </c>
      <c r="AT8" s="80" t="s">
        <v>598</v>
      </c>
      <c r="AU8" s="80">
        <v>290</v>
      </c>
      <c r="AV8" s="84" t="s">
        <v>949</v>
      </c>
      <c r="AW8" s="80" t="b">
        <v>0</v>
      </c>
      <c r="AX8" s="80" t="s">
        <v>966</v>
      </c>
      <c r="AY8" s="84" t="s">
        <v>972</v>
      </c>
      <c r="AZ8" s="80" t="s">
        <v>66</v>
      </c>
      <c r="BA8" s="80" t="str">
        <f>REPLACE(INDEX(GroupVertices[Group],MATCH(Vertices[[#This Row],[Vertex]],GroupVertices[Vertex],0)),1,1,"")</f>
        <v>8</v>
      </c>
      <c r="BB8" s="48"/>
      <c r="BC8" s="48"/>
      <c r="BD8" s="48"/>
      <c r="BE8" s="48"/>
      <c r="BF8" s="48" t="s">
        <v>363</v>
      </c>
      <c r="BG8" s="48" t="s">
        <v>363</v>
      </c>
      <c r="BH8" s="121" t="s">
        <v>1255</v>
      </c>
      <c r="BI8" s="121" t="s">
        <v>1255</v>
      </c>
      <c r="BJ8" s="121" t="s">
        <v>1328</v>
      </c>
      <c r="BK8" s="121" t="s">
        <v>1328</v>
      </c>
      <c r="BL8" s="121">
        <v>2</v>
      </c>
      <c r="BM8" s="124">
        <v>5.128205128205129</v>
      </c>
      <c r="BN8" s="121">
        <v>0</v>
      </c>
      <c r="BO8" s="124">
        <v>0</v>
      </c>
      <c r="BP8" s="121">
        <v>0</v>
      </c>
      <c r="BQ8" s="124">
        <v>0</v>
      </c>
      <c r="BR8" s="121">
        <v>37</v>
      </c>
      <c r="BS8" s="124">
        <v>94.87179487179488</v>
      </c>
      <c r="BT8" s="121">
        <v>39</v>
      </c>
      <c r="BU8" s="2"/>
      <c r="BV8" s="3"/>
      <c r="BW8" s="3"/>
      <c r="BX8" s="3"/>
      <c r="BY8" s="3"/>
    </row>
    <row r="9" spans="1:77" ht="41.45" customHeight="1">
      <c r="A9" s="66" t="s">
        <v>253</v>
      </c>
      <c r="C9" s="67"/>
      <c r="D9" s="67" t="s">
        <v>64</v>
      </c>
      <c r="E9" s="68">
        <v>216.34287061782737</v>
      </c>
      <c r="F9" s="70">
        <v>99.72003054212267</v>
      </c>
      <c r="G9" s="102" t="s">
        <v>389</v>
      </c>
      <c r="H9" s="67"/>
      <c r="I9" s="71" t="s">
        <v>253</v>
      </c>
      <c r="J9" s="72"/>
      <c r="K9" s="72"/>
      <c r="L9" s="71" t="s">
        <v>1045</v>
      </c>
      <c r="M9" s="75">
        <v>94.304487995249</v>
      </c>
      <c r="N9" s="76">
        <v>5179.1337890625</v>
      </c>
      <c r="O9" s="76">
        <v>4502.7900390625</v>
      </c>
      <c r="P9" s="77"/>
      <c r="Q9" s="78"/>
      <c r="R9" s="78"/>
      <c r="S9" s="88"/>
      <c r="T9" s="48">
        <v>0</v>
      </c>
      <c r="U9" s="48">
        <v>2</v>
      </c>
      <c r="V9" s="49">
        <v>0</v>
      </c>
      <c r="W9" s="49">
        <v>0.014493</v>
      </c>
      <c r="X9" s="49">
        <v>0.026196</v>
      </c>
      <c r="Y9" s="49">
        <v>0.560832</v>
      </c>
      <c r="Z9" s="49">
        <v>0.5</v>
      </c>
      <c r="AA9" s="49">
        <v>0</v>
      </c>
      <c r="AB9" s="73">
        <v>9</v>
      </c>
      <c r="AC9" s="73"/>
      <c r="AD9" s="74"/>
      <c r="AE9" s="80" t="s">
        <v>657</v>
      </c>
      <c r="AF9" s="80">
        <v>2240</v>
      </c>
      <c r="AG9" s="80">
        <v>1692</v>
      </c>
      <c r="AH9" s="80">
        <v>4861</v>
      </c>
      <c r="AI9" s="80">
        <v>7376</v>
      </c>
      <c r="AJ9" s="80"/>
      <c r="AK9" s="80" t="s">
        <v>728</v>
      </c>
      <c r="AL9" s="80" t="s">
        <v>796</v>
      </c>
      <c r="AM9" s="80"/>
      <c r="AN9" s="80"/>
      <c r="AO9" s="82">
        <v>41343.64119212963</v>
      </c>
      <c r="AP9" s="84" t="s">
        <v>881</v>
      </c>
      <c r="AQ9" s="80" t="b">
        <v>0</v>
      </c>
      <c r="AR9" s="80" t="b">
        <v>0</v>
      </c>
      <c r="AS9" s="80" t="b">
        <v>1</v>
      </c>
      <c r="AT9" s="80" t="s">
        <v>598</v>
      </c>
      <c r="AU9" s="80">
        <v>44</v>
      </c>
      <c r="AV9" s="84" t="s">
        <v>950</v>
      </c>
      <c r="AW9" s="80" t="b">
        <v>0</v>
      </c>
      <c r="AX9" s="80" t="s">
        <v>966</v>
      </c>
      <c r="AY9" s="84" t="s">
        <v>973</v>
      </c>
      <c r="AZ9" s="80" t="s">
        <v>66</v>
      </c>
      <c r="BA9" s="80" t="str">
        <f>REPLACE(INDEX(GroupVertices[Group],MATCH(Vertices[[#This Row],[Vertex]],GroupVertices[Vertex],0)),1,1,"")</f>
        <v>2</v>
      </c>
      <c r="BB9" s="48"/>
      <c r="BC9" s="48"/>
      <c r="BD9" s="48"/>
      <c r="BE9" s="48"/>
      <c r="BF9" s="48" t="s">
        <v>364</v>
      </c>
      <c r="BG9" s="48" t="s">
        <v>364</v>
      </c>
      <c r="BH9" s="121" t="s">
        <v>1380</v>
      </c>
      <c r="BI9" s="121" t="s">
        <v>1380</v>
      </c>
      <c r="BJ9" s="121" t="s">
        <v>1402</v>
      </c>
      <c r="BK9" s="121" t="s">
        <v>1402</v>
      </c>
      <c r="BL9" s="121">
        <v>1</v>
      </c>
      <c r="BM9" s="124">
        <v>3.0303030303030303</v>
      </c>
      <c r="BN9" s="121">
        <v>0</v>
      </c>
      <c r="BO9" s="124">
        <v>0</v>
      </c>
      <c r="BP9" s="121">
        <v>0</v>
      </c>
      <c r="BQ9" s="124">
        <v>0</v>
      </c>
      <c r="BR9" s="121">
        <v>32</v>
      </c>
      <c r="BS9" s="124">
        <v>96.96969696969697</v>
      </c>
      <c r="BT9" s="121">
        <v>33</v>
      </c>
      <c r="BU9" s="2"/>
      <c r="BV9" s="3"/>
      <c r="BW9" s="3"/>
      <c r="BX9" s="3"/>
      <c r="BY9" s="3"/>
    </row>
    <row r="10" spans="1:77" ht="41.45" customHeight="1">
      <c r="A10" s="66" t="s">
        <v>254</v>
      </c>
      <c r="C10" s="67"/>
      <c r="D10" s="67" t="s">
        <v>64</v>
      </c>
      <c r="E10" s="68">
        <v>182.55148561546926</v>
      </c>
      <c r="F10" s="70">
        <v>99.89412064138457</v>
      </c>
      <c r="G10" s="102" t="s">
        <v>390</v>
      </c>
      <c r="H10" s="67"/>
      <c r="I10" s="71" t="s">
        <v>254</v>
      </c>
      <c r="J10" s="72"/>
      <c r="K10" s="72"/>
      <c r="L10" s="71" t="s">
        <v>1046</v>
      </c>
      <c r="M10" s="75">
        <v>36.286060914566896</v>
      </c>
      <c r="N10" s="76">
        <v>4760.28466796875</v>
      </c>
      <c r="O10" s="76">
        <v>9669.3623046875</v>
      </c>
      <c r="P10" s="77"/>
      <c r="Q10" s="78"/>
      <c r="R10" s="78"/>
      <c r="S10" s="88"/>
      <c r="T10" s="48">
        <v>0</v>
      </c>
      <c r="U10" s="48">
        <v>2</v>
      </c>
      <c r="V10" s="49">
        <v>0</v>
      </c>
      <c r="W10" s="49">
        <v>0.014493</v>
      </c>
      <c r="X10" s="49">
        <v>0.026196</v>
      </c>
      <c r="Y10" s="49">
        <v>0.560832</v>
      </c>
      <c r="Z10" s="49">
        <v>0.5</v>
      </c>
      <c r="AA10" s="49">
        <v>0</v>
      </c>
      <c r="AB10" s="73">
        <v>10</v>
      </c>
      <c r="AC10" s="73"/>
      <c r="AD10" s="74"/>
      <c r="AE10" s="80" t="s">
        <v>658</v>
      </c>
      <c r="AF10" s="80">
        <v>317</v>
      </c>
      <c r="AG10" s="80">
        <v>666</v>
      </c>
      <c r="AH10" s="80">
        <v>2464</v>
      </c>
      <c r="AI10" s="80">
        <v>5515</v>
      </c>
      <c r="AJ10" s="80"/>
      <c r="AK10" s="80" t="s">
        <v>729</v>
      </c>
      <c r="AL10" s="80" t="s">
        <v>797</v>
      </c>
      <c r="AM10" s="80"/>
      <c r="AN10" s="80"/>
      <c r="AO10" s="82">
        <v>41465.446909722225</v>
      </c>
      <c r="AP10" s="84" t="s">
        <v>882</v>
      </c>
      <c r="AQ10" s="80" t="b">
        <v>1</v>
      </c>
      <c r="AR10" s="80" t="b">
        <v>0</v>
      </c>
      <c r="AS10" s="80" t="b">
        <v>0</v>
      </c>
      <c r="AT10" s="80" t="s">
        <v>598</v>
      </c>
      <c r="AU10" s="80">
        <v>8</v>
      </c>
      <c r="AV10" s="84" t="s">
        <v>949</v>
      </c>
      <c r="AW10" s="80" t="b">
        <v>0</v>
      </c>
      <c r="AX10" s="80" t="s">
        <v>966</v>
      </c>
      <c r="AY10" s="84" t="s">
        <v>974</v>
      </c>
      <c r="AZ10" s="80" t="s">
        <v>66</v>
      </c>
      <c r="BA10" s="80" t="str">
        <f>REPLACE(INDEX(GroupVertices[Group],MATCH(Vertices[[#This Row],[Vertex]],GroupVertices[Vertex],0)),1,1,"")</f>
        <v>2</v>
      </c>
      <c r="BB10" s="48"/>
      <c r="BC10" s="48"/>
      <c r="BD10" s="48"/>
      <c r="BE10" s="48"/>
      <c r="BF10" s="48" t="s">
        <v>364</v>
      </c>
      <c r="BG10" s="48" t="s">
        <v>364</v>
      </c>
      <c r="BH10" s="121" t="s">
        <v>1380</v>
      </c>
      <c r="BI10" s="121" t="s">
        <v>1380</v>
      </c>
      <c r="BJ10" s="121" t="s">
        <v>1402</v>
      </c>
      <c r="BK10" s="121" t="s">
        <v>1402</v>
      </c>
      <c r="BL10" s="121">
        <v>1</v>
      </c>
      <c r="BM10" s="124">
        <v>3.0303030303030303</v>
      </c>
      <c r="BN10" s="121">
        <v>0</v>
      </c>
      <c r="BO10" s="124">
        <v>0</v>
      </c>
      <c r="BP10" s="121">
        <v>0</v>
      </c>
      <c r="BQ10" s="124">
        <v>0</v>
      </c>
      <c r="BR10" s="121">
        <v>32</v>
      </c>
      <c r="BS10" s="124">
        <v>96.96969696969697</v>
      </c>
      <c r="BT10" s="121">
        <v>33</v>
      </c>
      <c r="BU10" s="2"/>
      <c r="BV10" s="3"/>
      <c r="BW10" s="3"/>
      <c r="BX10" s="3"/>
      <c r="BY10" s="3"/>
    </row>
    <row r="11" spans="1:77" ht="41.45" customHeight="1">
      <c r="A11" s="66" t="s">
        <v>255</v>
      </c>
      <c r="C11" s="67"/>
      <c r="D11" s="67" t="s">
        <v>64</v>
      </c>
      <c r="E11" s="68">
        <v>162.82337682754283</v>
      </c>
      <c r="F11" s="70">
        <v>99.99575803851701</v>
      </c>
      <c r="G11" s="102" t="s">
        <v>391</v>
      </c>
      <c r="H11" s="67"/>
      <c r="I11" s="71" t="s">
        <v>255</v>
      </c>
      <c r="J11" s="72"/>
      <c r="K11" s="72"/>
      <c r="L11" s="71" t="s">
        <v>1047</v>
      </c>
      <c r="M11" s="75">
        <v>2.4137043635643787</v>
      </c>
      <c r="N11" s="76">
        <v>3419.0576171875</v>
      </c>
      <c r="O11" s="76">
        <v>6804.296875</v>
      </c>
      <c r="P11" s="77"/>
      <c r="Q11" s="78"/>
      <c r="R11" s="78"/>
      <c r="S11" s="88"/>
      <c r="T11" s="48">
        <v>0</v>
      </c>
      <c r="U11" s="48">
        <v>2</v>
      </c>
      <c r="V11" s="49">
        <v>0</v>
      </c>
      <c r="W11" s="49">
        <v>0.014493</v>
      </c>
      <c r="X11" s="49">
        <v>0.026196</v>
      </c>
      <c r="Y11" s="49">
        <v>0.560832</v>
      </c>
      <c r="Z11" s="49">
        <v>0.5</v>
      </c>
      <c r="AA11" s="49">
        <v>0</v>
      </c>
      <c r="AB11" s="73">
        <v>11</v>
      </c>
      <c r="AC11" s="73"/>
      <c r="AD11" s="74"/>
      <c r="AE11" s="80" t="s">
        <v>659</v>
      </c>
      <c r="AF11" s="80">
        <v>89</v>
      </c>
      <c r="AG11" s="80">
        <v>67</v>
      </c>
      <c r="AH11" s="80">
        <v>265</v>
      </c>
      <c r="AI11" s="80">
        <v>250</v>
      </c>
      <c r="AJ11" s="80"/>
      <c r="AK11" s="80"/>
      <c r="AL11" s="80"/>
      <c r="AM11" s="80"/>
      <c r="AN11" s="80"/>
      <c r="AO11" s="82">
        <v>42426.71900462963</v>
      </c>
      <c r="AP11" s="80"/>
      <c r="AQ11" s="80" t="b">
        <v>1</v>
      </c>
      <c r="AR11" s="80" t="b">
        <v>0</v>
      </c>
      <c r="AS11" s="80" t="b">
        <v>1</v>
      </c>
      <c r="AT11" s="80" t="s">
        <v>598</v>
      </c>
      <c r="AU11" s="80">
        <v>0</v>
      </c>
      <c r="AV11" s="80"/>
      <c r="AW11" s="80" t="b">
        <v>0</v>
      </c>
      <c r="AX11" s="80" t="s">
        <v>966</v>
      </c>
      <c r="AY11" s="84" t="s">
        <v>975</v>
      </c>
      <c r="AZ11" s="80" t="s">
        <v>66</v>
      </c>
      <c r="BA11" s="80" t="str">
        <f>REPLACE(INDEX(GroupVertices[Group],MATCH(Vertices[[#This Row],[Vertex]],GroupVertices[Vertex],0)),1,1,"")</f>
        <v>2</v>
      </c>
      <c r="BB11" s="48"/>
      <c r="BC11" s="48"/>
      <c r="BD11" s="48"/>
      <c r="BE11" s="48"/>
      <c r="BF11" s="48" t="s">
        <v>364</v>
      </c>
      <c r="BG11" s="48" t="s">
        <v>364</v>
      </c>
      <c r="BH11" s="121" t="s">
        <v>1380</v>
      </c>
      <c r="BI11" s="121" t="s">
        <v>1380</v>
      </c>
      <c r="BJ11" s="121" t="s">
        <v>1402</v>
      </c>
      <c r="BK11" s="121" t="s">
        <v>1402</v>
      </c>
      <c r="BL11" s="121">
        <v>1</v>
      </c>
      <c r="BM11" s="124">
        <v>3.0303030303030303</v>
      </c>
      <c r="BN11" s="121">
        <v>0</v>
      </c>
      <c r="BO11" s="124">
        <v>0</v>
      </c>
      <c r="BP11" s="121">
        <v>0</v>
      </c>
      <c r="BQ11" s="124">
        <v>0</v>
      </c>
      <c r="BR11" s="121">
        <v>32</v>
      </c>
      <c r="BS11" s="124">
        <v>96.96969696969697</v>
      </c>
      <c r="BT11" s="121">
        <v>33</v>
      </c>
      <c r="BU11" s="2"/>
      <c r="BV11" s="3"/>
      <c r="BW11" s="3"/>
      <c r="BX11" s="3"/>
      <c r="BY11" s="3"/>
    </row>
    <row r="12" spans="1:77" ht="41.45" customHeight="1">
      <c r="A12" s="66" t="s">
        <v>256</v>
      </c>
      <c r="C12" s="67"/>
      <c r="D12" s="67" t="s">
        <v>64</v>
      </c>
      <c r="E12" s="68">
        <v>319.13323376827543</v>
      </c>
      <c r="F12" s="70">
        <v>99.19046407058624</v>
      </c>
      <c r="G12" s="102" t="s">
        <v>392</v>
      </c>
      <c r="H12" s="67"/>
      <c r="I12" s="71" t="s">
        <v>256</v>
      </c>
      <c r="J12" s="72"/>
      <c r="K12" s="72"/>
      <c r="L12" s="71" t="s">
        <v>1048</v>
      </c>
      <c r="M12" s="75">
        <v>270.79134074262606</v>
      </c>
      <c r="N12" s="76">
        <v>3829.959716796875</v>
      </c>
      <c r="O12" s="76">
        <v>4203.9267578125</v>
      </c>
      <c r="P12" s="77"/>
      <c r="Q12" s="78"/>
      <c r="R12" s="78"/>
      <c r="S12" s="88"/>
      <c r="T12" s="48">
        <v>0</v>
      </c>
      <c r="U12" s="48">
        <v>2</v>
      </c>
      <c r="V12" s="49">
        <v>0</v>
      </c>
      <c r="W12" s="49">
        <v>0.014493</v>
      </c>
      <c r="X12" s="49">
        <v>0.026196</v>
      </c>
      <c r="Y12" s="49">
        <v>0.560832</v>
      </c>
      <c r="Z12" s="49">
        <v>0.5</v>
      </c>
      <c r="AA12" s="49">
        <v>0</v>
      </c>
      <c r="AB12" s="73">
        <v>12</v>
      </c>
      <c r="AC12" s="73"/>
      <c r="AD12" s="74"/>
      <c r="AE12" s="80" t="s">
        <v>660</v>
      </c>
      <c r="AF12" s="80">
        <v>199</v>
      </c>
      <c r="AG12" s="80">
        <v>4813</v>
      </c>
      <c r="AH12" s="80">
        <v>16728</v>
      </c>
      <c r="AI12" s="80">
        <v>7258</v>
      </c>
      <c r="AJ12" s="80"/>
      <c r="AK12" s="80" t="s">
        <v>730</v>
      </c>
      <c r="AL12" s="80" t="s">
        <v>798</v>
      </c>
      <c r="AM12" s="84" t="s">
        <v>843</v>
      </c>
      <c r="AN12" s="80"/>
      <c r="AO12" s="82">
        <v>40495.723275462966</v>
      </c>
      <c r="AP12" s="84" t="s">
        <v>883</v>
      </c>
      <c r="AQ12" s="80" t="b">
        <v>1</v>
      </c>
      <c r="AR12" s="80" t="b">
        <v>0</v>
      </c>
      <c r="AS12" s="80" t="b">
        <v>0</v>
      </c>
      <c r="AT12" s="80" t="s">
        <v>598</v>
      </c>
      <c r="AU12" s="80">
        <v>105</v>
      </c>
      <c r="AV12" s="84" t="s">
        <v>949</v>
      </c>
      <c r="AW12" s="80" t="b">
        <v>0</v>
      </c>
      <c r="AX12" s="80" t="s">
        <v>966</v>
      </c>
      <c r="AY12" s="84" t="s">
        <v>976</v>
      </c>
      <c r="AZ12" s="80" t="s">
        <v>66</v>
      </c>
      <c r="BA12" s="80" t="str">
        <f>REPLACE(INDEX(GroupVertices[Group],MATCH(Vertices[[#This Row],[Vertex]],GroupVertices[Vertex],0)),1,1,"")</f>
        <v>2</v>
      </c>
      <c r="BB12" s="48"/>
      <c r="BC12" s="48"/>
      <c r="BD12" s="48"/>
      <c r="BE12" s="48"/>
      <c r="BF12" s="48" t="s">
        <v>364</v>
      </c>
      <c r="BG12" s="48" t="s">
        <v>364</v>
      </c>
      <c r="BH12" s="121" t="s">
        <v>1380</v>
      </c>
      <c r="BI12" s="121" t="s">
        <v>1380</v>
      </c>
      <c r="BJ12" s="121" t="s">
        <v>1402</v>
      </c>
      <c r="BK12" s="121" t="s">
        <v>1402</v>
      </c>
      <c r="BL12" s="121">
        <v>1</v>
      </c>
      <c r="BM12" s="124">
        <v>3.0303030303030303</v>
      </c>
      <c r="BN12" s="121">
        <v>0</v>
      </c>
      <c r="BO12" s="124">
        <v>0</v>
      </c>
      <c r="BP12" s="121">
        <v>0</v>
      </c>
      <c r="BQ12" s="124">
        <v>0</v>
      </c>
      <c r="BR12" s="121">
        <v>32</v>
      </c>
      <c r="BS12" s="124">
        <v>96.96969696969697</v>
      </c>
      <c r="BT12" s="121">
        <v>33</v>
      </c>
      <c r="BU12" s="2"/>
      <c r="BV12" s="3"/>
      <c r="BW12" s="3"/>
      <c r="BX12" s="3"/>
      <c r="BY12" s="3"/>
    </row>
    <row r="13" spans="1:77" ht="41.45" customHeight="1">
      <c r="A13" s="66" t="s">
        <v>257</v>
      </c>
      <c r="C13" s="67"/>
      <c r="D13" s="67" t="s">
        <v>64</v>
      </c>
      <c r="E13" s="68">
        <v>163.58088350888224</v>
      </c>
      <c r="F13" s="70">
        <v>99.99185543395267</v>
      </c>
      <c r="G13" s="102" t="s">
        <v>393</v>
      </c>
      <c r="H13" s="67"/>
      <c r="I13" s="71" t="s">
        <v>257</v>
      </c>
      <c r="J13" s="72"/>
      <c r="K13" s="72"/>
      <c r="L13" s="71" t="s">
        <v>1049</v>
      </c>
      <c r="M13" s="75">
        <v>3.714312378043607</v>
      </c>
      <c r="N13" s="76">
        <v>8523.1474609375</v>
      </c>
      <c r="O13" s="76">
        <v>4397.91162109375</v>
      </c>
      <c r="P13" s="77"/>
      <c r="Q13" s="78"/>
      <c r="R13" s="78"/>
      <c r="S13" s="88"/>
      <c r="T13" s="48">
        <v>0</v>
      </c>
      <c r="U13" s="48">
        <v>1</v>
      </c>
      <c r="V13" s="49">
        <v>0</v>
      </c>
      <c r="W13" s="49">
        <v>0.333333</v>
      </c>
      <c r="X13" s="49">
        <v>0</v>
      </c>
      <c r="Y13" s="49">
        <v>0.638294</v>
      </c>
      <c r="Z13" s="49">
        <v>0</v>
      </c>
      <c r="AA13" s="49">
        <v>0</v>
      </c>
      <c r="AB13" s="73">
        <v>13</v>
      </c>
      <c r="AC13" s="73"/>
      <c r="AD13" s="74"/>
      <c r="AE13" s="80" t="s">
        <v>661</v>
      </c>
      <c r="AF13" s="80">
        <v>93</v>
      </c>
      <c r="AG13" s="80">
        <v>90</v>
      </c>
      <c r="AH13" s="80">
        <v>235</v>
      </c>
      <c r="AI13" s="80">
        <v>225</v>
      </c>
      <c r="AJ13" s="80"/>
      <c r="AK13" s="80" t="s">
        <v>731</v>
      </c>
      <c r="AL13" s="80" t="s">
        <v>799</v>
      </c>
      <c r="AM13" s="84" t="s">
        <v>844</v>
      </c>
      <c r="AN13" s="80"/>
      <c r="AO13" s="82">
        <v>42986.4037962963</v>
      </c>
      <c r="AP13" s="84" t="s">
        <v>884</v>
      </c>
      <c r="AQ13" s="80" t="b">
        <v>1</v>
      </c>
      <c r="AR13" s="80" t="b">
        <v>0</v>
      </c>
      <c r="AS13" s="80" t="b">
        <v>0</v>
      </c>
      <c r="AT13" s="80" t="s">
        <v>598</v>
      </c>
      <c r="AU13" s="80">
        <v>0</v>
      </c>
      <c r="AV13" s="80"/>
      <c r="AW13" s="80" t="b">
        <v>0</v>
      </c>
      <c r="AX13" s="80" t="s">
        <v>966</v>
      </c>
      <c r="AY13" s="84" t="s">
        <v>977</v>
      </c>
      <c r="AZ13" s="80" t="s">
        <v>66</v>
      </c>
      <c r="BA13" s="80" t="str">
        <f>REPLACE(INDEX(GroupVertices[Group],MATCH(Vertices[[#This Row],[Vertex]],GroupVertices[Vertex],0)),1,1,"")</f>
        <v>6</v>
      </c>
      <c r="BB13" s="48"/>
      <c r="BC13" s="48"/>
      <c r="BD13" s="48"/>
      <c r="BE13" s="48"/>
      <c r="BF13" s="48"/>
      <c r="BG13" s="48"/>
      <c r="BH13" s="121" t="s">
        <v>1254</v>
      </c>
      <c r="BI13" s="121" t="s">
        <v>1254</v>
      </c>
      <c r="BJ13" s="121" t="s">
        <v>1327</v>
      </c>
      <c r="BK13" s="121" t="s">
        <v>1327</v>
      </c>
      <c r="BL13" s="121">
        <v>0</v>
      </c>
      <c r="BM13" s="124">
        <v>0</v>
      </c>
      <c r="BN13" s="121">
        <v>1</v>
      </c>
      <c r="BO13" s="124">
        <v>3.225806451612903</v>
      </c>
      <c r="BP13" s="121">
        <v>0</v>
      </c>
      <c r="BQ13" s="124">
        <v>0</v>
      </c>
      <c r="BR13" s="121">
        <v>30</v>
      </c>
      <c r="BS13" s="124">
        <v>96.7741935483871</v>
      </c>
      <c r="BT13" s="121">
        <v>31</v>
      </c>
      <c r="BU13" s="2"/>
      <c r="BV13" s="3"/>
      <c r="BW13" s="3"/>
      <c r="BX13" s="3"/>
      <c r="BY13" s="3"/>
    </row>
    <row r="14" spans="1:77" ht="41.45" customHeight="1">
      <c r="A14" s="66" t="s">
        <v>258</v>
      </c>
      <c r="C14" s="67"/>
      <c r="D14" s="67" t="s">
        <v>64</v>
      </c>
      <c r="E14" s="68">
        <v>1000</v>
      </c>
      <c r="F14" s="70">
        <v>71.17960464918978</v>
      </c>
      <c r="G14" s="102" t="s">
        <v>958</v>
      </c>
      <c r="H14" s="67"/>
      <c r="I14" s="71" t="s">
        <v>258</v>
      </c>
      <c r="J14" s="72"/>
      <c r="K14" s="72"/>
      <c r="L14" s="71" t="s">
        <v>1050</v>
      </c>
      <c r="M14" s="75">
        <v>9605.877090580017</v>
      </c>
      <c r="N14" s="76">
        <v>8523.1474609375</v>
      </c>
      <c r="O14" s="76">
        <v>3524.372802734375</v>
      </c>
      <c r="P14" s="77"/>
      <c r="Q14" s="78"/>
      <c r="R14" s="78"/>
      <c r="S14" s="88"/>
      <c r="T14" s="48">
        <v>3</v>
      </c>
      <c r="U14" s="48">
        <v>1</v>
      </c>
      <c r="V14" s="49">
        <v>2</v>
      </c>
      <c r="W14" s="49">
        <v>0.5</v>
      </c>
      <c r="X14" s="49">
        <v>0</v>
      </c>
      <c r="Y14" s="49">
        <v>1.723392</v>
      </c>
      <c r="Z14" s="49">
        <v>0</v>
      </c>
      <c r="AA14" s="49">
        <v>0</v>
      </c>
      <c r="AB14" s="73">
        <v>14</v>
      </c>
      <c r="AC14" s="73"/>
      <c r="AD14" s="74"/>
      <c r="AE14" s="80" t="s">
        <v>662</v>
      </c>
      <c r="AF14" s="80">
        <v>991</v>
      </c>
      <c r="AG14" s="80">
        <v>169895</v>
      </c>
      <c r="AH14" s="80">
        <v>10913</v>
      </c>
      <c r="AI14" s="80">
        <v>1641</v>
      </c>
      <c r="AJ14" s="80"/>
      <c r="AK14" s="80" t="s">
        <v>732</v>
      </c>
      <c r="AL14" s="80" t="s">
        <v>800</v>
      </c>
      <c r="AM14" s="84" t="s">
        <v>845</v>
      </c>
      <c r="AN14" s="80"/>
      <c r="AO14" s="82">
        <v>40113.513032407405</v>
      </c>
      <c r="AP14" s="84" t="s">
        <v>885</v>
      </c>
      <c r="AQ14" s="80" t="b">
        <v>0</v>
      </c>
      <c r="AR14" s="80" t="b">
        <v>0</v>
      </c>
      <c r="AS14" s="80" t="b">
        <v>1</v>
      </c>
      <c r="AT14" s="80" t="s">
        <v>598</v>
      </c>
      <c r="AU14" s="80">
        <v>1859</v>
      </c>
      <c r="AV14" s="84" t="s">
        <v>949</v>
      </c>
      <c r="AW14" s="80" t="b">
        <v>1</v>
      </c>
      <c r="AX14" s="80" t="s">
        <v>966</v>
      </c>
      <c r="AY14" s="84" t="s">
        <v>978</v>
      </c>
      <c r="AZ14" s="80" t="s">
        <v>66</v>
      </c>
      <c r="BA14" s="80" t="str">
        <f>REPLACE(INDEX(GroupVertices[Group],MATCH(Vertices[[#This Row],[Vertex]],GroupVertices[Vertex],0)),1,1,"")</f>
        <v>6</v>
      </c>
      <c r="BB14" s="48" t="s">
        <v>347</v>
      </c>
      <c r="BC14" s="48" t="s">
        <v>347</v>
      </c>
      <c r="BD14" s="48" t="s">
        <v>356</v>
      </c>
      <c r="BE14" s="48" t="s">
        <v>356</v>
      </c>
      <c r="BF14" s="48" t="s">
        <v>363</v>
      </c>
      <c r="BG14" s="48" t="s">
        <v>363</v>
      </c>
      <c r="BH14" s="121" t="s">
        <v>1254</v>
      </c>
      <c r="BI14" s="121" t="s">
        <v>1254</v>
      </c>
      <c r="BJ14" s="121" t="s">
        <v>1327</v>
      </c>
      <c r="BK14" s="121" t="s">
        <v>1327</v>
      </c>
      <c r="BL14" s="121">
        <v>0</v>
      </c>
      <c r="BM14" s="124">
        <v>0</v>
      </c>
      <c r="BN14" s="121">
        <v>1</v>
      </c>
      <c r="BO14" s="124">
        <v>3.225806451612903</v>
      </c>
      <c r="BP14" s="121">
        <v>0</v>
      </c>
      <c r="BQ14" s="124">
        <v>0</v>
      </c>
      <c r="BR14" s="121">
        <v>30</v>
      </c>
      <c r="BS14" s="124">
        <v>96.7741935483871</v>
      </c>
      <c r="BT14" s="121">
        <v>31</v>
      </c>
      <c r="BU14" s="2"/>
      <c r="BV14" s="3"/>
      <c r="BW14" s="3"/>
      <c r="BX14" s="3"/>
      <c r="BY14" s="3"/>
    </row>
    <row r="15" spans="1:77" ht="41.45" customHeight="1">
      <c r="A15" s="66" t="s">
        <v>259</v>
      </c>
      <c r="C15" s="67"/>
      <c r="D15" s="67" t="s">
        <v>64</v>
      </c>
      <c r="E15" s="68">
        <v>176.85371796887281</v>
      </c>
      <c r="F15" s="70">
        <v>99.92347501484687</v>
      </c>
      <c r="G15" s="102" t="s">
        <v>394</v>
      </c>
      <c r="H15" s="67"/>
      <c r="I15" s="71" t="s">
        <v>259</v>
      </c>
      <c r="J15" s="72"/>
      <c r="K15" s="72"/>
      <c r="L15" s="71" t="s">
        <v>1051</v>
      </c>
      <c r="M15" s="75">
        <v>26.503226718701395</v>
      </c>
      <c r="N15" s="76">
        <v>9400.3935546875</v>
      </c>
      <c r="O15" s="76">
        <v>4397.91162109375</v>
      </c>
      <c r="P15" s="77"/>
      <c r="Q15" s="78"/>
      <c r="R15" s="78"/>
      <c r="S15" s="88"/>
      <c r="T15" s="48">
        <v>0</v>
      </c>
      <c r="U15" s="48">
        <v>1</v>
      </c>
      <c r="V15" s="49">
        <v>0</v>
      </c>
      <c r="W15" s="49">
        <v>0.333333</v>
      </c>
      <c r="X15" s="49">
        <v>0</v>
      </c>
      <c r="Y15" s="49">
        <v>0.638294</v>
      </c>
      <c r="Z15" s="49">
        <v>0</v>
      </c>
      <c r="AA15" s="49">
        <v>0</v>
      </c>
      <c r="AB15" s="73">
        <v>15</v>
      </c>
      <c r="AC15" s="73"/>
      <c r="AD15" s="74"/>
      <c r="AE15" s="80" t="s">
        <v>663</v>
      </c>
      <c r="AF15" s="80">
        <v>132</v>
      </c>
      <c r="AG15" s="80">
        <v>493</v>
      </c>
      <c r="AH15" s="80">
        <v>7762</v>
      </c>
      <c r="AI15" s="80">
        <v>10413</v>
      </c>
      <c r="AJ15" s="80"/>
      <c r="AK15" s="80" t="s">
        <v>733</v>
      </c>
      <c r="AL15" s="80" t="s">
        <v>791</v>
      </c>
      <c r="AM15" s="80"/>
      <c r="AN15" s="80"/>
      <c r="AO15" s="82">
        <v>39914.349814814814</v>
      </c>
      <c r="AP15" s="84" t="s">
        <v>886</v>
      </c>
      <c r="AQ15" s="80" t="b">
        <v>0</v>
      </c>
      <c r="AR15" s="80" t="b">
        <v>0</v>
      </c>
      <c r="AS15" s="80" t="b">
        <v>1</v>
      </c>
      <c r="AT15" s="80" t="s">
        <v>598</v>
      </c>
      <c r="AU15" s="80">
        <v>15</v>
      </c>
      <c r="AV15" s="84" t="s">
        <v>949</v>
      </c>
      <c r="AW15" s="80" t="b">
        <v>0</v>
      </c>
      <c r="AX15" s="80" t="s">
        <v>966</v>
      </c>
      <c r="AY15" s="84" t="s">
        <v>979</v>
      </c>
      <c r="AZ15" s="80" t="s">
        <v>66</v>
      </c>
      <c r="BA15" s="80" t="str">
        <f>REPLACE(INDEX(GroupVertices[Group],MATCH(Vertices[[#This Row],[Vertex]],GroupVertices[Vertex],0)),1,1,"")</f>
        <v>6</v>
      </c>
      <c r="BB15" s="48"/>
      <c r="BC15" s="48"/>
      <c r="BD15" s="48"/>
      <c r="BE15" s="48"/>
      <c r="BF15" s="48"/>
      <c r="BG15" s="48"/>
      <c r="BH15" s="121" t="s">
        <v>1254</v>
      </c>
      <c r="BI15" s="121" t="s">
        <v>1254</v>
      </c>
      <c r="BJ15" s="121" t="s">
        <v>1327</v>
      </c>
      <c r="BK15" s="121" t="s">
        <v>1327</v>
      </c>
      <c r="BL15" s="121">
        <v>0</v>
      </c>
      <c r="BM15" s="124">
        <v>0</v>
      </c>
      <c r="BN15" s="121">
        <v>1</v>
      </c>
      <c r="BO15" s="124">
        <v>3.225806451612903</v>
      </c>
      <c r="BP15" s="121">
        <v>0</v>
      </c>
      <c r="BQ15" s="124">
        <v>0</v>
      </c>
      <c r="BR15" s="121">
        <v>30</v>
      </c>
      <c r="BS15" s="124">
        <v>96.7741935483871</v>
      </c>
      <c r="BT15" s="121">
        <v>31</v>
      </c>
      <c r="BU15" s="2"/>
      <c r="BV15" s="3"/>
      <c r="BW15" s="3"/>
      <c r="BX15" s="3"/>
      <c r="BY15" s="3"/>
    </row>
    <row r="16" spans="1:77" ht="41.45" customHeight="1">
      <c r="A16" s="66" t="s">
        <v>260</v>
      </c>
      <c r="C16" s="67"/>
      <c r="D16" s="67" t="s">
        <v>64</v>
      </c>
      <c r="E16" s="68">
        <v>268.4132211916365</v>
      </c>
      <c r="F16" s="70">
        <v>99.45176889793841</v>
      </c>
      <c r="G16" s="102" t="s">
        <v>395</v>
      </c>
      <c r="H16" s="67"/>
      <c r="I16" s="71" t="s">
        <v>260</v>
      </c>
      <c r="J16" s="72"/>
      <c r="K16" s="72"/>
      <c r="L16" s="71" t="s">
        <v>1052</v>
      </c>
      <c r="M16" s="75">
        <v>183.7071519470603</v>
      </c>
      <c r="N16" s="76">
        <v>9839.0166015625</v>
      </c>
      <c r="O16" s="76">
        <v>7175.27294921875</v>
      </c>
      <c r="P16" s="77"/>
      <c r="Q16" s="78"/>
      <c r="R16" s="78"/>
      <c r="S16" s="88"/>
      <c r="T16" s="48">
        <v>0</v>
      </c>
      <c r="U16" s="48">
        <v>2</v>
      </c>
      <c r="V16" s="49">
        <v>0</v>
      </c>
      <c r="W16" s="49">
        <v>0.014286</v>
      </c>
      <c r="X16" s="49">
        <v>0.01757</v>
      </c>
      <c r="Y16" s="49">
        <v>0.606266</v>
      </c>
      <c r="Z16" s="49">
        <v>0.5</v>
      </c>
      <c r="AA16" s="49">
        <v>0</v>
      </c>
      <c r="AB16" s="73">
        <v>16</v>
      </c>
      <c r="AC16" s="73"/>
      <c r="AD16" s="74"/>
      <c r="AE16" s="80" t="s">
        <v>664</v>
      </c>
      <c r="AF16" s="80">
        <v>523</v>
      </c>
      <c r="AG16" s="80">
        <v>3273</v>
      </c>
      <c r="AH16" s="80">
        <v>5043</v>
      </c>
      <c r="AI16" s="80">
        <v>2235</v>
      </c>
      <c r="AJ16" s="80"/>
      <c r="AK16" s="80" t="s">
        <v>734</v>
      </c>
      <c r="AL16" s="80" t="s">
        <v>798</v>
      </c>
      <c r="AM16" s="80"/>
      <c r="AN16" s="80"/>
      <c r="AO16" s="82">
        <v>40617.640173611115</v>
      </c>
      <c r="AP16" s="84" t="s">
        <v>887</v>
      </c>
      <c r="AQ16" s="80" t="b">
        <v>0</v>
      </c>
      <c r="AR16" s="80" t="b">
        <v>0</v>
      </c>
      <c r="AS16" s="80" t="b">
        <v>0</v>
      </c>
      <c r="AT16" s="80" t="s">
        <v>598</v>
      </c>
      <c r="AU16" s="80">
        <v>35</v>
      </c>
      <c r="AV16" s="84" t="s">
        <v>951</v>
      </c>
      <c r="AW16" s="80" t="b">
        <v>0</v>
      </c>
      <c r="AX16" s="80" t="s">
        <v>966</v>
      </c>
      <c r="AY16" s="84" t="s">
        <v>980</v>
      </c>
      <c r="AZ16" s="80" t="s">
        <v>66</v>
      </c>
      <c r="BA16" s="80" t="str">
        <f>REPLACE(INDEX(GroupVertices[Group],MATCH(Vertices[[#This Row],[Vertex]],GroupVertices[Vertex],0)),1,1,"")</f>
        <v>3</v>
      </c>
      <c r="BB16" s="48"/>
      <c r="BC16" s="48"/>
      <c r="BD16" s="48"/>
      <c r="BE16" s="48"/>
      <c r="BF16" s="48" t="s">
        <v>363</v>
      </c>
      <c r="BG16" s="48" t="s">
        <v>363</v>
      </c>
      <c r="BH16" s="121" t="s">
        <v>1381</v>
      </c>
      <c r="BI16" s="121" t="s">
        <v>1381</v>
      </c>
      <c r="BJ16" s="121" t="s">
        <v>1403</v>
      </c>
      <c r="BK16" s="121" t="s">
        <v>1403</v>
      </c>
      <c r="BL16" s="121">
        <v>3</v>
      </c>
      <c r="BM16" s="124">
        <v>8.823529411764707</v>
      </c>
      <c r="BN16" s="121">
        <v>1</v>
      </c>
      <c r="BO16" s="124">
        <v>2.9411764705882355</v>
      </c>
      <c r="BP16" s="121">
        <v>0</v>
      </c>
      <c r="BQ16" s="124">
        <v>0</v>
      </c>
      <c r="BR16" s="121">
        <v>30</v>
      </c>
      <c r="BS16" s="124">
        <v>88.23529411764706</v>
      </c>
      <c r="BT16" s="121">
        <v>34</v>
      </c>
      <c r="BU16" s="2"/>
      <c r="BV16" s="3"/>
      <c r="BW16" s="3"/>
      <c r="BX16" s="3"/>
      <c r="BY16" s="3"/>
    </row>
    <row r="17" spans="1:77" ht="41.45" customHeight="1">
      <c r="A17" s="66" t="s">
        <v>261</v>
      </c>
      <c r="C17" s="67"/>
      <c r="D17" s="67" t="s">
        <v>64</v>
      </c>
      <c r="E17" s="68">
        <v>184.92281087879263</v>
      </c>
      <c r="F17" s="70">
        <v>99.88190379231357</v>
      </c>
      <c r="G17" s="102" t="s">
        <v>396</v>
      </c>
      <c r="H17" s="67"/>
      <c r="I17" s="71" t="s">
        <v>261</v>
      </c>
      <c r="J17" s="72"/>
      <c r="K17" s="72"/>
      <c r="L17" s="71" t="s">
        <v>1053</v>
      </c>
      <c r="M17" s="75">
        <v>40.357529481632305</v>
      </c>
      <c r="N17" s="76">
        <v>9440.3447265625</v>
      </c>
      <c r="O17" s="76">
        <v>6317.197265625</v>
      </c>
      <c r="P17" s="77"/>
      <c r="Q17" s="78"/>
      <c r="R17" s="78"/>
      <c r="S17" s="88"/>
      <c r="T17" s="48">
        <v>2</v>
      </c>
      <c r="U17" s="48">
        <v>1</v>
      </c>
      <c r="V17" s="49">
        <v>1</v>
      </c>
      <c r="W17" s="49">
        <v>0.014493</v>
      </c>
      <c r="X17" s="49">
        <v>0.019609</v>
      </c>
      <c r="Y17" s="49">
        <v>0.873967</v>
      </c>
      <c r="Z17" s="49">
        <v>0.3333333333333333</v>
      </c>
      <c r="AA17" s="49">
        <v>0</v>
      </c>
      <c r="AB17" s="73">
        <v>17</v>
      </c>
      <c r="AC17" s="73"/>
      <c r="AD17" s="74"/>
      <c r="AE17" s="80" t="s">
        <v>665</v>
      </c>
      <c r="AF17" s="80">
        <v>345</v>
      </c>
      <c r="AG17" s="80">
        <v>738</v>
      </c>
      <c r="AH17" s="80">
        <v>751</v>
      </c>
      <c r="AI17" s="80">
        <v>255</v>
      </c>
      <c r="AJ17" s="80"/>
      <c r="AK17" s="80" t="s">
        <v>735</v>
      </c>
      <c r="AL17" s="80" t="s">
        <v>801</v>
      </c>
      <c r="AM17" s="84" t="s">
        <v>846</v>
      </c>
      <c r="AN17" s="80"/>
      <c r="AO17" s="82">
        <v>40059.976111111115</v>
      </c>
      <c r="AP17" s="84" t="s">
        <v>888</v>
      </c>
      <c r="AQ17" s="80" t="b">
        <v>0</v>
      </c>
      <c r="AR17" s="80" t="b">
        <v>0</v>
      </c>
      <c r="AS17" s="80" t="b">
        <v>1</v>
      </c>
      <c r="AT17" s="80" t="s">
        <v>598</v>
      </c>
      <c r="AU17" s="80">
        <v>12</v>
      </c>
      <c r="AV17" s="84" t="s">
        <v>949</v>
      </c>
      <c r="AW17" s="80" t="b">
        <v>0</v>
      </c>
      <c r="AX17" s="80" t="s">
        <v>966</v>
      </c>
      <c r="AY17" s="84" t="s">
        <v>981</v>
      </c>
      <c r="AZ17" s="80" t="s">
        <v>66</v>
      </c>
      <c r="BA17" s="80" t="str">
        <f>REPLACE(INDEX(GroupVertices[Group],MATCH(Vertices[[#This Row],[Vertex]],GroupVertices[Vertex],0)),1,1,"")</f>
        <v>3</v>
      </c>
      <c r="BB17" s="48" t="s">
        <v>347</v>
      </c>
      <c r="BC17" s="48" t="s">
        <v>347</v>
      </c>
      <c r="BD17" s="48" t="s">
        <v>356</v>
      </c>
      <c r="BE17" s="48" t="s">
        <v>356</v>
      </c>
      <c r="BF17" s="48" t="s">
        <v>363</v>
      </c>
      <c r="BG17" s="48" t="s">
        <v>363</v>
      </c>
      <c r="BH17" s="121" t="s">
        <v>1381</v>
      </c>
      <c r="BI17" s="121" t="s">
        <v>1381</v>
      </c>
      <c r="BJ17" s="121" t="s">
        <v>1403</v>
      </c>
      <c r="BK17" s="121" t="s">
        <v>1403</v>
      </c>
      <c r="BL17" s="121">
        <v>3</v>
      </c>
      <c r="BM17" s="124">
        <v>8.823529411764707</v>
      </c>
      <c r="BN17" s="121">
        <v>1</v>
      </c>
      <c r="BO17" s="124">
        <v>2.9411764705882355</v>
      </c>
      <c r="BP17" s="121">
        <v>0</v>
      </c>
      <c r="BQ17" s="124">
        <v>0</v>
      </c>
      <c r="BR17" s="121">
        <v>30</v>
      </c>
      <c r="BS17" s="124">
        <v>88.23529411764706</v>
      </c>
      <c r="BT17" s="121">
        <v>34</v>
      </c>
      <c r="BU17" s="2"/>
      <c r="BV17" s="3"/>
      <c r="BW17" s="3"/>
      <c r="BX17" s="3"/>
      <c r="BY17" s="3"/>
    </row>
    <row r="18" spans="1:77" ht="41.45" customHeight="1">
      <c r="A18" s="66" t="s">
        <v>262</v>
      </c>
      <c r="C18" s="67"/>
      <c r="D18" s="67" t="s">
        <v>64</v>
      </c>
      <c r="E18" s="68">
        <v>172.30867788083634</v>
      </c>
      <c r="F18" s="70">
        <v>99.94689064223297</v>
      </c>
      <c r="G18" s="102" t="s">
        <v>397</v>
      </c>
      <c r="H18" s="67"/>
      <c r="I18" s="71" t="s">
        <v>262</v>
      </c>
      <c r="J18" s="72"/>
      <c r="K18" s="72"/>
      <c r="L18" s="71" t="s">
        <v>1054</v>
      </c>
      <c r="M18" s="75">
        <v>18.69957863182602</v>
      </c>
      <c r="N18" s="76">
        <v>8959.5654296875</v>
      </c>
      <c r="O18" s="76">
        <v>5596.18408203125</v>
      </c>
      <c r="P18" s="77"/>
      <c r="Q18" s="78"/>
      <c r="R18" s="78"/>
      <c r="S18" s="88"/>
      <c r="T18" s="48">
        <v>0</v>
      </c>
      <c r="U18" s="48">
        <v>2</v>
      </c>
      <c r="V18" s="49">
        <v>0</v>
      </c>
      <c r="W18" s="49">
        <v>0.014286</v>
      </c>
      <c r="X18" s="49">
        <v>0.01757</v>
      </c>
      <c r="Y18" s="49">
        <v>0.606266</v>
      </c>
      <c r="Z18" s="49">
        <v>0.5</v>
      </c>
      <c r="AA18" s="49">
        <v>0</v>
      </c>
      <c r="AB18" s="73">
        <v>18</v>
      </c>
      <c r="AC18" s="73"/>
      <c r="AD18" s="74"/>
      <c r="AE18" s="80" t="s">
        <v>666</v>
      </c>
      <c r="AF18" s="80">
        <v>639</v>
      </c>
      <c r="AG18" s="80">
        <v>355</v>
      </c>
      <c r="AH18" s="80">
        <v>1214</v>
      </c>
      <c r="AI18" s="80">
        <v>3724</v>
      </c>
      <c r="AJ18" s="80"/>
      <c r="AK18" s="80" t="s">
        <v>736</v>
      </c>
      <c r="AL18" s="80" t="s">
        <v>802</v>
      </c>
      <c r="AM18" s="80"/>
      <c r="AN18" s="80"/>
      <c r="AO18" s="82">
        <v>42751.51409722222</v>
      </c>
      <c r="AP18" s="84" t="s">
        <v>889</v>
      </c>
      <c r="AQ18" s="80" t="b">
        <v>1</v>
      </c>
      <c r="AR18" s="80" t="b">
        <v>0</v>
      </c>
      <c r="AS18" s="80" t="b">
        <v>1</v>
      </c>
      <c r="AT18" s="80" t="s">
        <v>945</v>
      </c>
      <c r="AU18" s="80">
        <v>2</v>
      </c>
      <c r="AV18" s="80"/>
      <c r="AW18" s="80" t="b">
        <v>0</v>
      </c>
      <c r="AX18" s="80" t="s">
        <v>966</v>
      </c>
      <c r="AY18" s="84" t="s">
        <v>982</v>
      </c>
      <c r="AZ18" s="80" t="s">
        <v>66</v>
      </c>
      <c r="BA18" s="80" t="str">
        <f>REPLACE(INDEX(GroupVertices[Group],MATCH(Vertices[[#This Row],[Vertex]],GroupVertices[Vertex],0)),1,1,"")</f>
        <v>3</v>
      </c>
      <c r="BB18" s="48"/>
      <c r="BC18" s="48"/>
      <c r="BD18" s="48"/>
      <c r="BE18" s="48"/>
      <c r="BF18" s="48" t="s">
        <v>363</v>
      </c>
      <c r="BG18" s="48" t="s">
        <v>363</v>
      </c>
      <c r="BH18" s="121" t="s">
        <v>1381</v>
      </c>
      <c r="BI18" s="121" t="s">
        <v>1381</v>
      </c>
      <c r="BJ18" s="121" t="s">
        <v>1403</v>
      </c>
      <c r="BK18" s="121" t="s">
        <v>1403</v>
      </c>
      <c r="BL18" s="121">
        <v>3</v>
      </c>
      <c r="BM18" s="124">
        <v>8.823529411764707</v>
      </c>
      <c r="BN18" s="121">
        <v>1</v>
      </c>
      <c r="BO18" s="124">
        <v>2.9411764705882355</v>
      </c>
      <c r="BP18" s="121">
        <v>0</v>
      </c>
      <c r="BQ18" s="124">
        <v>0</v>
      </c>
      <c r="BR18" s="121">
        <v>30</v>
      </c>
      <c r="BS18" s="124">
        <v>88.23529411764706</v>
      </c>
      <c r="BT18" s="121">
        <v>34</v>
      </c>
      <c r="BU18" s="2"/>
      <c r="BV18" s="3"/>
      <c r="BW18" s="3"/>
      <c r="BX18" s="3"/>
      <c r="BY18" s="3"/>
    </row>
    <row r="19" spans="1:77" ht="41.45" customHeight="1">
      <c r="A19" s="66" t="s">
        <v>263</v>
      </c>
      <c r="C19" s="67"/>
      <c r="D19" s="67" t="s">
        <v>64</v>
      </c>
      <c r="E19" s="68">
        <v>187.36000628831945</v>
      </c>
      <c r="F19" s="70">
        <v>99.86934758632391</v>
      </c>
      <c r="G19" s="102" t="s">
        <v>398</v>
      </c>
      <c r="H19" s="67"/>
      <c r="I19" s="71" t="s">
        <v>263</v>
      </c>
      <c r="J19" s="72"/>
      <c r="K19" s="72"/>
      <c r="L19" s="71" t="s">
        <v>1055</v>
      </c>
      <c r="M19" s="75">
        <v>44.54209439778287</v>
      </c>
      <c r="N19" s="76">
        <v>4131.126953125</v>
      </c>
      <c r="O19" s="76">
        <v>7197.89501953125</v>
      </c>
      <c r="P19" s="77"/>
      <c r="Q19" s="78"/>
      <c r="R19" s="78"/>
      <c r="S19" s="88"/>
      <c r="T19" s="48">
        <v>0</v>
      </c>
      <c r="U19" s="48">
        <v>2</v>
      </c>
      <c r="V19" s="49">
        <v>0</v>
      </c>
      <c r="W19" s="49">
        <v>0.014493</v>
      </c>
      <c r="X19" s="49">
        <v>0.026196</v>
      </c>
      <c r="Y19" s="49">
        <v>0.560832</v>
      </c>
      <c r="Z19" s="49">
        <v>0.5</v>
      </c>
      <c r="AA19" s="49">
        <v>0</v>
      </c>
      <c r="AB19" s="73">
        <v>19</v>
      </c>
      <c r="AC19" s="73"/>
      <c r="AD19" s="74"/>
      <c r="AE19" s="80" t="s">
        <v>667</v>
      </c>
      <c r="AF19" s="80">
        <v>744</v>
      </c>
      <c r="AG19" s="80">
        <v>812</v>
      </c>
      <c r="AH19" s="80">
        <v>1078</v>
      </c>
      <c r="AI19" s="80">
        <v>332</v>
      </c>
      <c r="AJ19" s="80"/>
      <c r="AK19" s="80" t="s">
        <v>737</v>
      </c>
      <c r="AL19" s="80"/>
      <c r="AM19" s="84" t="s">
        <v>847</v>
      </c>
      <c r="AN19" s="80"/>
      <c r="AO19" s="82">
        <v>41794.83962962963</v>
      </c>
      <c r="AP19" s="84" t="s">
        <v>890</v>
      </c>
      <c r="AQ19" s="80" t="b">
        <v>0</v>
      </c>
      <c r="AR19" s="80" t="b">
        <v>0</v>
      </c>
      <c r="AS19" s="80" t="b">
        <v>1</v>
      </c>
      <c r="AT19" s="80" t="s">
        <v>599</v>
      </c>
      <c r="AU19" s="80">
        <v>12</v>
      </c>
      <c r="AV19" s="84" t="s">
        <v>949</v>
      </c>
      <c r="AW19" s="80" t="b">
        <v>0</v>
      </c>
      <c r="AX19" s="80" t="s">
        <v>966</v>
      </c>
      <c r="AY19" s="84" t="s">
        <v>983</v>
      </c>
      <c r="AZ19" s="80" t="s">
        <v>66</v>
      </c>
      <c r="BA19" s="80" t="str">
        <f>REPLACE(INDEX(GroupVertices[Group],MATCH(Vertices[[#This Row],[Vertex]],GroupVertices[Vertex],0)),1,1,"")</f>
        <v>2</v>
      </c>
      <c r="BB19" s="48"/>
      <c r="BC19" s="48"/>
      <c r="BD19" s="48"/>
      <c r="BE19" s="48"/>
      <c r="BF19" s="48" t="s">
        <v>364</v>
      </c>
      <c r="BG19" s="48" t="s">
        <v>364</v>
      </c>
      <c r="BH19" s="121" t="s">
        <v>1380</v>
      </c>
      <c r="BI19" s="121" t="s">
        <v>1380</v>
      </c>
      <c r="BJ19" s="121" t="s">
        <v>1402</v>
      </c>
      <c r="BK19" s="121" t="s">
        <v>1402</v>
      </c>
      <c r="BL19" s="121">
        <v>1</v>
      </c>
      <c r="BM19" s="124">
        <v>3.0303030303030303</v>
      </c>
      <c r="BN19" s="121">
        <v>0</v>
      </c>
      <c r="BO19" s="124">
        <v>0</v>
      </c>
      <c r="BP19" s="121">
        <v>0</v>
      </c>
      <c r="BQ19" s="124">
        <v>0</v>
      </c>
      <c r="BR19" s="121">
        <v>32</v>
      </c>
      <c r="BS19" s="124">
        <v>96.96969696969697</v>
      </c>
      <c r="BT19" s="121">
        <v>33</v>
      </c>
      <c r="BU19" s="2"/>
      <c r="BV19" s="3"/>
      <c r="BW19" s="3"/>
      <c r="BX19" s="3"/>
      <c r="BY19" s="3"/>
    </row>
    <row r="20" spans="1:77" ht="41.45" customHeight="1">
      <c r="A20" s="66" t="s">
        <v>264</v>
      </c>
      <c r="C20" s="67"/>
      <c r="D20" s="67" t="s">
        <v>64</v>
      </c>
      <c r="E20" s="68">
        <v>169.015170570665</v>
      </c>
      <c r="F20" s="70">
        <v>99.96385848816493</v>
      </c>
      <c r="G20" s="102" t="s">
        <v>399</v>
      </c>
      <c r="H20" s="67"/>
      <c r="I20" s="71" t="s">
        <v>264</v>
      </c>
      <c r="J20" s="72"/>
      <c r="K20" s="72"/>
      <c r="L20" s="71" t="s">
        <v>1056</v>
      </c>
      <c r="M20" s="75">
        <v>13.044761177568507</v>
      </c>
      <c r="N20" s="76">
        <v>3502.714599609375</v>
      </c>
      <c r="O20" s="76">
        <v>2411.289306640625</v>
      </c>
      <c r="P20" s="77"/>
      <c r="Q20" s="78"/>
      <c r="R20" s="78"/>
      <c r="S20" s="88"/>
      <c r="T20" s="48">
        <v>0</v>
      </c>
      <c r="U20" s="48">
        <v>2</v>
      </c>
      <c r="V20" s="49">
        <v>0</v>
      </c>
      <c r="W20" s="49">
        <v>0.014493</v>
      </c>
      <c r="X20" s="49">
        <v>0.026196</v>
      </c>
      <c r="Y20" s="49">
        <v>0.560832</v>
      </c>
      <c r="Z20" s="49">
        <v>0.5</v>
      </c>
      <c r="AA20" s="49">
        <v>0</v>
      </c>
      <c r="AB20" s="73">
        <v>20</v>
      </c>
      <c r="AC20" s="73"/>
      <c r="AD20" s="74"/>
      <c r="AE20" s="80" t="s">
        <v>668</v>
      </c>
      <c r="AF20" s="80">
        <v>110</v>
      </c>
      <c r="AG20" s="80">
        <v>255</v>
      </c>
      <c r="AH20" s="80">
        <v>4842</v>
      </c>
      <c r="AI20" s="80">
        <v>6744</v>
      </c>
      <c r="AJ20" s="80"/>
      <c r="AK20" s="80"/>
      <c r="AL20" s="80"/>
      <c r="AM20" s="80"/>
      <c r="AN20" s="80"/>
      <c r="AO20" s="82">
        <v>40906.952939814815</v>
      </c>
      <c r="AP20" s="84" t="s">
        <v>891</v>
      </c>
      <c r="AQ20" s="80" t="b">
        <v>1</v>
      </c>
      <c r="AR20" s="80" t="b">
        <v>0</v>
      </c>
      <c r="AS20" s="80" t="b">
        <v>0</v>
      </c>
      <c r="AT20" s="80" t="s">
        <v>946</v>
      </c>
      <c r="AU20" s="80">
        <v>5</v>
      </c>
      <c r="AV20" s="84" t="s">
        <v>949</v>
      </c>
      <c r="AW20" s="80" t="b">
        <v>0</v>
      </c>
      <c r="AX20" s="80" t="s">
        <v>966</v>
      </c>
      <c r="AY20" s="84" t="s">
        <v>984</v>
      </c>
      <c r="AZ20" s="80" t="s">
        <v>66</v>
      </c>
      <c r="BA20" s="80" t="str">
        <f>REPLACE(INDEX(GroupVertices[Group],MATCH(Vertices[[#This Row],[Vertex]],GroupVertices[Vertex],0)),1,1,"")</f>
        <v>2</v>
      </c>
      <c r="BB20" s="48"/>
      <c r="BC20" s="48"/>
      <c r="BD20" s="48"/>
      <c r="BE20" s="48"/>
      <c r="BF20" s="48" t="s">
        <v>364</v>
      </c>
      <c r="BG20" s="48" t="s">
        <v>364</v>
      </c>
      <c r="BH20" s="121" t="s">
        <v>1380</v>
      </c>
      <c r="BI20" s="121" t="s">
        <v>1380</v>
      </c>
      <c r="BJ20" s="121" t="s">
        <v>1402</v>
      </c>
      <c r="BK20" s="121" t="s">
        <v>1402</v>
      </c>
      <c r="BL20" s="121">
        <v>1</v>
      </c>
      <c r="BM20" s="124">
        <v>3.0303030303030303</v>
      </c>
      <c r="BN20" s="121">
        <v>0</v>
      </c>
      <c r="BO20" s="124">
        <v>0</v>
      </c>
      <c r="BP20" s="121">
        <v>0</v>
      </c>
      <c r="BQ20" s="124">
        <v>0</v>
      </c>
      <c r="BR20" s="121">
        <v>32</v>
      </c>
      <c r="BS20" s="124">
        <v>96.96969696969697</v>
      </c>
      <c r="BT20" s="121">
        <v>33</v>
      </c>
      <c r="BU20" s="2"/>
      <c r="BV20" s="3"/>
      <c r="BW20" s="3"/>
      <c r="BX20" s="3"/>
      <c r="BY20" s="3"/>
    </row>
    <row r="21" spans="1:77" ht="41.45" customHeight="1">
      <c r="A21" s="66" t="s">
        <v>265</v>
      </c>
      <c r="C21" s="67"/>
      <c r="D21" s="67" t="s">
        <v>64</v>
      </c>
      <c r="E21" s="68">
        <v>225.99284703662946</v>
      </c>
      <c r="F21" s="70">
        <v>99.67031475354204</v>
      </c>
      <c r="G21" s="102" t="s">
        <v>959</v>
      </c>
      <c r="H21" s="67"/>
      <c r="I21" s="71" t="s">
        <v>265</v>
      </c>
      <c r="J21" s="72"/>
      <c r="K21" s="72"/>
      <c r="L21" s="71" t="s">
        <v>1057</v>
      </c>
      <c r="M21" s="75">
        <v>110.87310313622352</v>
      </c>
      <c r="N21" s="76">
        <v>7938.5224609375</v>
      </c>
      <c r="O21" s="76">
        <v>5164.31884765625</v>
      </c>
      <c r="P21" s="77"/>
      <c r="Q21" s="78"/>
      <c r="R21" s="78"/>
      <c r="S21" s="88"/>
      <c r="T21" s="48">
        <v>1</v>
      </c>
      <c r="U21" s="48">
        <v>1</v>
      </c>
      <c r="V21" s="49">
        <v>0</v>
      </c>
      <c r="W21" s="49">
        <v>0.014286</v>
      </c>
      <c r="X21" s="49">
        <v>0.017263</v>
      </c>
      <c r="Y21" s="49">
        <v>0.623724</v>
      </c>
      <c r="Z21" s="49">
        <v>0.5</v>
      </c>
      <c r="AA21" s="49">
        <v>0</v>
      </c>
      <c r="AB21" s="73">
        <v>21</v>
      </c>
      <c r="AC21" s="73"/>
      <c r="AD21" s="74"/>
      <c r="AE21" s="80" t="s">
        <v>669</v>
      </c>
      <c r="AF21" s="80">
        <v>96</v>
      </c>
      <c r="AG21" s="80">
        <v>1985</v>
      </c>
      <c r="AH21" s="80">
        <v>556</v>
      </c>
      <c r="AI21" s="80">
        <v>517</v>
      </c>
      <c r="AJ21" s="80"/>
      <c r="AK21" s="80" t="s">
        <v>738</v>
      </c>
      <c r="AL21" s="80" t="s">
        <v>803</v>
      </c>
      <c r="AM21" s="84" t="s">
        <v>848</v>
      </c>
      <c r="AN21" s="80"/>
      <c r="AO21" s="82">
        <v>42717.5075462963</v>
      </c>
      <c r="AP21" s="84" t="s">
        <v>892</v>
      </c>
      <c r="AQ21" s="80" t="b">
        <v>1</v>
      </c>
      <c r="AR21" s="80" t="b">
        <v>0</v>
      </c>
      <c r="AS21" s="80" t="b">
        <v>1</v>
      </c>
      <c r="AT21" s="80" t="s">
        <v>599</v>
      </c>
      <c r="AU21" s="80">
        <v>27</v>
      </c>
      <c r="AV21" s="80"/>
      <c r="AW21" s="80" t="b">
        <v>1</v>
      </c>
      <c r="AX21" s="80" t="s">
        <v>966</v>
      </c>
      <c r="AY21" s="84" t="s">
        <v>985</v>
      </c>
      <c r="AZ21" s="80" t="s">
        <v>66</v>
      </c>
      <c r="BA21" s="80" t="str">
        <f>REPLACE(INDEX(GroupVertices[Group],MATCH(Vertices[[#This Row],[Vertex]],GroupVertices[Vertex],0)),1,1,"")</f>
        <v>3</v>
      </c>
      <c r="BB21" s="48" t="s">
        <v>348</v>
      </c>
      <c r="BC21" s="48" t="s">
        <v>348</v>
      </c>
      <c r="BD21" s="48" t="s">
        <v>357</v>
      </c>
      <c r="BE21" s="48" t="s">
        <v>357</v>
      </c>
      <c r="BF21" s="48" t="s">
        <v>365</v>
      </c>
      <c r="BG21" s="48" t="s">
        <v>365</v>
      </c>
      <c r="BH21" s="121" t="s">
        <v>1382</v>
      </c>
      <c r="BI21" s="121" t="s">
        <v>1382</v>
      </c>
      <c r="BJ21" s="121" t="s">
        <v>1404</v>
      </c>
      <c r="BK21" s="121" t="s">
        <v>1404</v>
      </c>
      <c r="BL21" s="121">
        <v>0</v>
      </c>
      <c r="BM21" s="124">
        <v>0</v>
      </c>
      <c r="BN21" s="121">
        <v>0</v>
      </c>
      <c r="BO21" s="124">
        <v>0</v>
      </c>
      <c r="BP21" s="121">
        <v>0</v>
      </c>
      <c r="BQ21" s="124">
        <v>0</v>
      </c>
      <c r="BR21" s="121">
        <v>31</v>
      </c>
      <c r="BS21" s="124">
        <v>100</v>
      </c>
      <c r="BT21" s="121">
        <v>31</v>
      </c>
      <c r="BU21" s="2"/>
      <c r="BV21" s="3"/>
      <c r="BW21" s="3"/>
      <c r="BX21" s="3"/>
      <c r="BY21" s="3"/>
    </row>
    <row r="22" spans="1:77" ht="41.45" customHeight="1">
      <c r="A22" s="66" t="s">
        <v>266</v>
      </c>
      <c r="C22" s="67"/>
      <c r="D22" s="67" t="s">
        <v>64</v>
      </c>
      <c r="E22" s="68">
        <v>163.11979248545825</v>
      </c>
      <c r="F22" s="70">
        <v>99.99423093238313</v>
      </c>
      <c r="G22" s="102" t="s">
        <v>400</v>
      </c>
      <c r="H22" s="67"/>
      <c r="I22" s="71" t="s">
        <v>266</v>
      </c>
      <c r="J22" s="72"/>
      <c r="K22" s="72"/>
      <c r="L22" s="71" t="s">
        <v>1058</v>
      </c>
      <c r="M22" s="75">
        <v>2.9226379344475553</v>
      </c>
      <c r="N22" s="76">
        <v>7263.46484375</v>
      </c>
      <c r="O22" s="76">
        <v>5279.7412109375</v>
      </c>
      <c r="P22" s="77"/>
      <c r="Q22" s="78"/>
      <c r="R22" s="78"/>
      <c r="S22" s="88"/>
      <c r="T22" s="48">
        <v>0</v>
      </c>
      <c r="U22" s="48">
        <v>2</v>
      </c>
      <c r="V22" s="49">
        <v>0</v>
      </c>
      <c r="W22" s="49">
        <v>0.014286</v>
      </c>
      <c r="X22" s="49">
        <v>0.017263</v>
      </c>
      <c r="Y22" s="49">
        <v>0.623724</v>
      </c>
      <c r="Z22" s="49">
        <v>0.5</v>
      </c>
      <c r="AA22" s="49">
        <v>0</v>
      </c>
      <c r="AB22" s="73">
        <v>22</v>
      </c>
      <c r="AC22" s="73"/>
      <c r="AD22" s="74"/>
      <c r="AE22" s="80" t="s">
        <v>670</v>
      </c>
      <c r="AF22" s="80">
        <v>242</v>
      </c>
      <c r="AG22" s="80">
        <v>76</v>
      </c>
      <c r="AH22" s="80">
        <v>1097</v>
      </c>
      <c r="AI22" s="80">
        <v>1290</v>
      </c>
      <c r="AJ22" s="80"/>
      <c r="AK22" s="80" t="s">
        <v>739</v>
      </c>
      <c r="AL22" s="80" t="s">
        <v>804</v>
      </c>
      <c r="AM22" s="84" t="s">
        <v>849</v>
      </c>
      <c r="AN22" s="80"/>
      <c r="AO22" s="82">
        <v>41660.6940625</v>
      </c>
      <c r="AP22" s="84" t="s">
        <v>893</v>
      </c>
      <c r="AQ22" s="80" t="b">
        <v>1</v>
      </c>
      <c r="AR22" s="80" t="b">
        <v>0</v>
      </c>
      <c r="AS22" s="80" t="b">
        <v>0</v>
      </c>
      <c r="AT22" s="80" t="s">
        <v>599</v>
      </c>
      <c r="AU22" s="80">
        <v>0</v>
      </c>
      <c r="AV22" s="84" t="s">
        <v>949</v>
      </c>
      <c r="AW22" s="80" t="b">
        <v>0</v>
      </c>
      <c r="AX22" s="80" t="s">
        <v>966</v>
      </c>
      <c r="AY22" s="84" t="s">
        <v>986</v>
      </c>
      <c r="AZ22" s="80" t="s">
        <v>66</v>
      </c>
      <c r="BA22" s="80" t="str">
        <f>REPLACE(INDEX(GroupVertices[Group],MATCH(Vertices[[#This Row],[Vertex]],GroupVertices[Vertex],0)),1,1,"")</f>
        <v>3</v>
      </c>
      <c r="BB22" s="48"/>
      <c r="BC22" s="48"/>
      <c r="BD22" s="48"/>
      <c r="BE22" s="48"/>
      <c r="BF22" s="48" t="s">
        <v>366</v>
      </c>
      <c r="BG22" s="48" t="s">
        <v>366</v>
      </c>
      <c r="BH22" s="121" t="s">
        <v>1382</v>
      </c>
      <c r="BI22" s="121" t="s">
        <v>1382</v>
      </c>
      <c r="BJ22" s="121" t="s">
        <v>1404</v>
      </c>
      <c r="BK22" s="121" t="s">
        <v>1404</v>
      </c>
      <c r="BL22" s="121">
        <v>0</v>
      </c>
      <c r="BM22" s="124">
        <v>0</v>
      </c>
      <c r="BN22" s="121">
        <v>0</v>
      </c>
      <c r="BO22" s="124">
        <v>0</v>
      </c>
      <c r="BP22" s="121">
        <v>0</v>
      </c>
      <c r="BQ22" s="124">
        <v>0</v>
      </c>
      <c r="BR22" s="121">
        <v>31</v>
      </c>
      <c r="BS22" s="124">
        <v>100</v>
      </c>
      <c r="BT22" s="121">
        <v>31</v>
      </c>
      <c r="BU22" s="2"/>
      <c r="BV22" s="3"/>
      <c r="BW22" s="3"/>
      <c r="BX22" s="3"/>
      <c r="BY22" s="3"/>
    </row>
    <row r="23" spans="1:77" ht="41.45" customHeight="1">
      <c r="A23" s="66" t="s">
        <v>267</v>
      </c>
      <c r="C23" s="67"/>
      <c r="D23" s="67" t="s">
        <v>64</v>
      </c>
      <c r="E23" s="68">
        <v>192.92603364250903</v>
      </c>
      <c r="F23" s="70">
        <v>99.8406719266989</v>
      </c>
      <c r="G23" s="102" t="s">
        <v>401</v>
      </c>
      <c r="H23" s="67"/>
      <c r="I23" s="71" t="s">
        <v>267</v>
      </c>
      <c r="J23" s="72"/>
      <c r="K23" s="72"/>
      <c r="L23" s="71" t="s">
        <v>1059</v>
      </c>
      <c r="M23" s="75">
        <v>54.09873589547807</v>
      </c>
      <c r="N23" s="76">
        <v>6404.69287109375</v>
      </c>
      <c r="O23" s="76">
        <v>3268.90380859375</v>
      </c>
      <c r="P23" s="77"/>
      <c r="Q23" s="78"/>
      <c r="R23" s="78"/>
      <c r="S23" s="88"/>
      <c r="T23" s="48">
        <v>1</v>
      </c>
      <c r="U23" s="48">
        <v>1</v>
      </c>
      <c r="V23" s="49">
        <v>0</v>
      </c>
      <c r="W23" s="49">
        <v>0</v>
      </c>
      <c r="X23" s="49">
        <v>0</v>
      </c>
      <c r="Y23" s="49">
        <v>0.999993</v>
      </c>
      <c r="Z23" s="49">
        <v>0</v>
      </c>
      <c r="AA23" s="49" t="s">
        <v>1550</v>
      </c>
      <c r="AB23" s="73">
        <v>23</v>
      </c>
      <c r="AC23" s="73"/>
      <c r="AD23" s="74"/>
      <c r="AE23" s="80" t="s">
        <v>671</v>
      </c>
      <c r="AF23" s="80">
        <v>561</v>
      </c>
      <c r="AG23" s="80">
        <v>981</v>
      </c>
      <c r="AH23" s="80">
        <v>69851</v>
      </c>
      <c r="AI23" s="80">
        <v>2168</v>
      </c>
      <c r="AJ23" s="80"/>
      <c r="AK23" s="80" t="s">
        <v>740</v>
      </c>
      <c r="AL23" s="80" t="s">
        <v>805</v>
      </c>
      <c r="AM23" s="80"/>
      <c r="AN23" s="80"/>
      <c r="AO23" s="82">
        <v>41501.15767361111</v>
      </c>
      <c r="AP23" s="84" t="s">
        <v>894</v>
      </c>
      <c r="AQ23" s="80" t="b">
        <v>0</v>
      </c>
      <c r="AR23" s="80" t="b">
        <v>0</v>
      </c>
      <c r="AS23" s="80" t="b">
        <v>1</v>
      </c>
      <c r="AT23" s="80" t="s">
        <v>599</v>
      </c>
      <c r="AU23" s="80">
        <v>107</v>
      </c>
      <c r="AV23" s="84" t="s">
        <v>949</v>
      </c>
      <c r="AW23" s="80" t="b">
        <v>0</v>
      </c>
      <c r="AX23" s="80" t="s">
        <v>966</v>
      </c>
      <c r="AY23" s="84" t="s">
        <v>987</v>
      </c>
      <c r="AZ23" s="80" t="s">
        <v>66</v>
      </c>
      <c r="BA23" s="80" t="str">
        <f>REPLACE(INDEX(GroupVertices[Group],MATCH(Vertices[[#This Row],[Vertex]],GroupVertices[Vertex],0)),1,1,"")</f>
        <v>5</v>
      </c>
      <c r="BB23" s="48" t="s">
        <v>349</v>
      </c>
      <c r="BC23" s="48" t="s">
        <v>349</v>
      </c>
      <c r="BD23" s="48" t="s">
        <v>358</v>
      </c>
      <c r="BE23" s="48" t="s">
        <v>358</v>
      </c>
      <c r="BF23" s="48"/>
      <c r="BG23" s="48"/>
      <c r="BH23" s="121" t="s">
        <v>1383</v>
      </c>
      <c r="BI23" s="121" t="s">
        <v>1383</v>
      </c>
      <c r="BJ23" s="121" t="s">
        <v>1405</v>
      </c>
      <c r="BK23" s="121" t="s">
        <v>1405</v>
      </c>
      <c r="BL23" s="121">
        <v>0</v>
      </c>
      <c r="BM23" s="124">
        <v>0</v>
      </c>
      <c r="BN23" s="121">
        <v>1</v>
      </c>
      <c r="BO23" s="124">
        <v>7.6923076923076925</v>
      </c>
      <c r="BP23" s="121">
        <v>0</v>
      </c>
      <c r="BQ23" s="124">
        <v>0</v>
      </c>
      <c r="BR23" s="121">
        <v>12</v>
      </c>
      <c r="BS23" s="124">
        <v>92.3076923076923</v>
      </c>
      <c r="BT23" s="121">
        <v>13</v>
      </c>
      <c r="BU23" s="2"/>
      <c r="BV23" s="3"/>
      <c r="BW23" s="3"/>
      <c r="BX23" s="3"/>
      <c r="BY23" s="3"/>
    </row>
    <row r="24" spans="1:77" ht="41.45" customHeight="1">
      <c r="A24" s="66" t="s">
        <v>268</v>
      </c>
      <c r="C24" s="67"/>
      <c r="D24" s="67" t="s">
        <v>64</v>
      </c>
      <c r="E24" s="68">
        <v>165.98514384530733</v>
      </c>
      <c r="F24" s="70">
        <v>99.97946890642233</v>
      </c>
      <c r="G24" s="102" t="s">
        <v>402</v>
      </c>
      <c r="H24" s="67"/>
      <c r="I24" s="71" t="s">
        <v>268</v>
      </c>
      <c r="J24" s="72"/>
      <c r="K24" s="72"/>
      <c r="L24" s="71" t="s">
        <v>1060</v>
      </c>
      <c r="M24" s="75">
        <v>7.842329119651594</v>
      </c>
      <c r="N24" s="76">
        <v>6717.5517578125</v>
      </c>
      <c r="O24" s="76">
        <v>7718.009765625</v>
      </c>
      <c r="P24" s="77"/>
      <c r="Q24" s="78"/>
      <c r="R24" s="78"/>
      <c r="S24" s="88"/>
      <c r="T24" s="48">
        <v>0</v>
      </c>
      <c r="U24" s="48">
        <v>2</v>
      </c>
      <c r="V24" s="49">
        <v>0</v>
      </c>
      <c r="W24" s="49">
        <v>0.014286</v>
      </c>
      <c r="X24" s="49">
        <v>0.020559</v>
      </c>
      <c r="Y24" s="49">
        <v>0.573654</v>
      </c>
      <c r="Z24" s="49">
        <v>0.5</v>
      </c>
      <c r="AA24" s="49">
        <v>0</v>
      </c>
      <c r="AB24" s="73">
        <v>24</v>
      </c>
      <c r="AC24" s="73"/>
      <c r="AD24" s="74"/>
      <c r="AE24" s="80" t="s">
        <v>672</v>
      </c>
      <c r="AF24" s="80">
        <v>248</v>
      </c>
      <c r="AG24" s="80">
        <v>163</v>
      </c>
      <c r="AH24" s="80">
        <v>365</v>
      </c>
      <c r="AI24" s="80">
        <v>1051</v>
      </c>
      <c r="AJ24" s="80"/>
      <c r="AK24" s="80" t="s">
        <v>741</v>
      </c>
      <c r="AL24" s="80" t="s">
        <v>806</v>
      </c>
      <c r="AM24" s="80"/>
      <c r="AN24" s="80"/>
      <c r="AO24" s="82">
        <v>43209.30788194444</v>
      </c>
      <c r="AP24" s="84" t="s">
        <v>895</v>
      </c>
      <c r="AQ24" s="80" t="b">
        <v>1</v>
      </c>
      <c r="AR24" s="80" t="b">
        <v>0</v>
      </c>
      <c r="AS24" s="80" t="b">
        <v>0</v>
      </c>
      <c r="AT24" s="80" t="s">
        <v>598</v>
      </c>
      <c r="AU24" s="80">
        <v>3</v>
      </c>
      <c r="AV24" s="80"/>
      <c r="AW24" s="80" t="b">
        <v>0</v>
      </c>
      <c r="AX24" s="80" t="s">
        <v>966</v>
      </c>
      <c r="AY24" s="84" t="s">
        <v>988</v>
      </c>
      <c r="AZ24" s="80" t="s">
        <v>66</v>
      </c>
      <c r="BA24" s="80" t="str">
        <f>REPLACE(INDEX(GroupVertices[Group],MATCH(Vertices[[#This Row],[Vertex]],GroupVertices[Vertex],0)),1,1,"")</f>
        <v>3</v>
      </c>
      <c r="BB24" s="48"/>
      <c r="BC24" s="48"/>
      <c r="BD24" s="48"/>
      <c r="BE24" s="48"/>
      <c r="BF24" s="48" t="s">
        <v>367</v>
      </c>
      <c r="BG24" s="48" t="s">
        <v>367</v>
      </c>
      <c r="BH24" s="121" t="s">
        <v>1384</v>
      </c>
      <c r="BI24" s="121" t="s">
        <v>1384</v>
      </c>
      <c r="BJ24" s="121" t="s">
        <v>1406</v>
      </c>
      <c r="BK24" s="121" t="s">
        <v>1406</v>
      </c>
      <c r="BL24" s="121">
        <v>0</v>
      </c>
      <c r="BM24" s="124">
        <v>0</v>
      </c>
      <c r="BN24" s="121">
        <v>1</v>
      </c>
      <c r="BO24" s="124">
        <v>3.0303030303030303</v>
      </c>
      <c r="BP24" s="121">
        <v>0</v>
      </c>
      <c r="BQ24" s="124">
        <v>0</v>
      </c>
      <c r="BR24" s="121">
        <v>32</v>
      </c>
      <c r="BS24" s="124">
        <v>96.96969696969697</v>
      </c>
      <c r="BT24" s="121">
        <v>33</v>
      </c>
      <c r="BU24" s="2"/>
      <c r="BV24" s="3"/>
      <c r="BW24" s="3"/>
      <c r="BX24" s="3"/>
      <c r="BY24" s="3"/>
    </row>
    <row r="25" spans="1:77" ht="41.45" customHeight="1">
      <c r="A25" s="66" t="s">
        <v>277</v>
      </c>
      <c r="C25" s="67"/>
      <c r="D25" s="67" t="s">
        <v>64</v>
      </c>
      <c r="E25" s="68">
        <v>167.69776764659645</v>
      </c>
      <c r="F25" s="70">
        <v>99.97064562653772</v>
      </c>
      <c r="G25" s="102" t="s">
        <v>409</v>
      </c>
      <c r="H25" s="67"/>
      <c r="I25" s="71" t="s">
        <v>277</v>
      </c>
      <c r="J25" s="72"/>
      <c r="K25" s="72"/>
      <c r="L25" s="71" t="s">
        <v>1061</v>
      </c>
      <c r="M25" s="75">
        <v>10.782834195865501</v>
      </c>
      <c r="N25" s="76">
        <v>7724.11572265625</v>
      </c>
      <c r="O25" s="76">
        <v>8746.9658203125</v>
      </c>
      <c r="P25" s="77"/>
      <c r="Q25" s="78"/>
      <c r="R25" s="78"/>
      <c r="S25" s="88"/>
      <c r="T25" s="48">
        <v>6</v>
      </c>
      <c r="U25" s="48">
        <v>2</v>
      </c>
      <c r="V25" s="49">
        <v>27</v>
      </c>
      <c r="W25" s="49">
        <v>0.015873</v>
      </c>
      <c r="X25" s="49">
        <v>0.042384</v>
      </c>
      <c r="Y25" s="49">
        <v>2.023649</v>
      </c>
      <c r="Z25" s="49">
        <v>0.125</v>
      </c>
      <c r="AA25" s="49">
        <v>0</v>
      </c>
      <c r="AB25" s="73">
        <v>25</v>
      </c>
      <c r="AC25" s="73"/>
      <c r="AD25" s="74"/>
      <c r="AE25" s="80" t="s">
        <v>673</v>
      </c>
      <c r="AF25" s="80">
        <v>163</v>
      </c>
      <c r="AG25" s="80">
        <v>215</v>
      </c>
      <c r="AH25" s="80">
        <v>87</v>
      </c>
      <c r="AI25" s="80">
        <v>1</v>
      </c>
      <c r="AJ25" s="80"/>
      <c r="AK25" s="80" t="s">
        <v>742</v>
      </c>
      <c r="AL25" s="80" t="s">
        <v>807</v>
      </c>
      <c r="AM25" s="84" t="s">
        <v>850</v>
      </c>
      <c r="AN25" s="80"/>
      <c r="AO25" s="82">
        <v>43405.341990740744</v>
      </c>
      <c r="AP25" s="84" t="s">
        <v>896</v>
      </c>
      <c r="AQ25" s="80" t="b">
        <v>0</v>
      </c>
      <c r="AR25" s="80" t="b">
        <v>0</v>
      </c>
      <c r="AS25" s="80" t="b">
        <v>0</v>
      </c>
      <c r="AT25" s="80" t="s">
        <v>601</v>
      </c>
      <c r="AU25" s="80">
        <v>1</v>
      </c>
      <c r="AV25" s="84" t="s">
        <v>949</v>
      </c>
      <c r="AW25" s="80" t="b">
        <v>0</v>
      </c>
      <c r="AX25" s="80" t="s">
        <v>966</v>
      </c>
      <c r="AY25" s="84" t="s">
        <v>989</v>
      </c>
      <c r="AZ25" s="80" t="s">
        <v>66</v>
      </c>
      <c r="BA25" s="80" t="str">
        <f>REPLACE(INDEX(GroupVertices[Group],MATCH(Vertices[[#This Row],[Vertex]],GroupVertices[Vertex],0)),1,1,"")</f>
        <v>3</v>
      </c>
      <c r="BB25" s="48" t="s">
        <v>1370</v>
      </c>
      <c r="BC25" s="48" t="s">
        <v>1370</v>
      </c>
      <c r="BD25" s="48" t="s">
        <v>356</v>
      </c>
      <c r="BE25" s="48" t="s">
        <v>356</v>
      </c>
      <c r="BF25" s="48" t="s">
        <v>1375</v>
      </c>
      <c r="BG25" s="48" t="s">
        <v>1377</v>
      </c>
      <c r="BH25" s="121" t="s">
        <v>1385</v>
      </c>
      <c r="BI25" s="121" t="s">
        <v>1397</v>
      </c>
      <c r="BJ25" s="121" t="s">
        <v>1407</v>
      </c>
      <c r="BK25" s="121" t="s">
        <v>1419</v>
      </c>
      <c r="BL25" s="121">
        <v>1</v>
      </c>
      <c r="BM25" s="124">
        <v>0.970873786407767</v>
      </c>
      <c r="BN25" s="121">
        <v>1</v>
      </c>
      <c r="BO25" s="124">
        <v>0.970873786407767</v>
      </c>
      <c r="BP25" s="121">
        <v>0</v>
      </c>
      <c r="BQ25" s="124">
        <v>0</v>
      </c>
      <c r="BR25" s="121">
        <v>101</v>
      </c>
      <c r="BS25" s="124">
        <v>98.05825242718447</v>
      </c>
      <c r="BT25" s="121">
        <v>103</v>
      </c>
      <c r="BU25" s="2"/>
      <c r="BV25" s="3"/>
      <c r="BW25" s="3"/>
      <c r="BX25" s="3"/>
      <c r="BY25" s="3"/>
    </row>
    <row r="26" spans="1:77" ht="41.45" customHeight="1">
      <c r="A26" s="66" t="s">
        <v>269</v>
      </c>
      <c r="C26" s="67"/>
      <c r="D26" s="67" t="s">
        <v>64</v>
      </c>
      <c r="E26" s="68">
        <v>175.89860084892314</v>
      </c>
      <c r="F26" s="70">
        <v>99.92839569016714</v>
      </c>
      <c r="G26" s="102" t="s">
        <v>960</v>
      </c>
      <c r="H26" s="67"/>
      <c r="I26" s="71" t="s">
        <v>269</v>
      </c>
      <c r="J26" s="72"/>
      <c r="K26" s="72"/>
      <c r="L26" s="71" t="s">
        <v>1062</v>
      </c>
      <c r="M26" s="75">
        <v>24.863329656966716</v>
      </c>
      <c r="N26" s="76">
        <v>7417.9248046875</v>
      </c>
      <c r="O26" s="76">
        <v>4312.75537109375</v>
      </c>
      <c r="P26" s="77"/>
      <c r="Q26" s="78"/>
      <c r="R26" s="78"/>
      <c r="S26" s="88"/>
      <c r="T26" s="48">
        <v>1</v>
      </c>
      <c r="U26" s="48">
        <v>1</v>
      </c>
      <c r="V26" s="49">
        <v>0</v>
      </c>
      <c r="W26" s="49">
        <v>0</v>
      </c>
      <c r="X26" s="49">
        <v>0</v>
      </c>
      <c r="Y26" s="49">
        <v>0.999993</v>
      </c>
      <c r="Z26" s="49">
        <v>0</v>
      </c>
      <c r="AA26" s="49" t="s">
        <v>1550</v>
      </c>
      <c r="AB26" s="73">
        <v>26</v>
      </c>
      <c r="AC26" s="73"/>
      <c r="AD26" s="74"/>
      <c r="AE26" s="80" t="s">
        <v>674</v>
      </c>
      <c r="AF26" s="80">
        <v>208</v>
      </c>
      <c r="AG26" s="80">
        <v>464</v>
      </c>
      <c r="AH26" s="80">
        <v>235</v>
      </c>
      <c r="AI26" s="80">
        <v>282</v>
      </c>
      <c r="AJ26" s="80"/>
      <c r="AK26" s="80" t="s">
        <v>743</v>
      </c>
      <c r="AL26" s="80" t="s">
        <v>808</v>
      </c>
      <c r="AM26" s="84" t="s">
        <v>851</v>
      </c>
      <c r="AN26" s="80"/>
      <c r="AO26" s="82">
        <v>41498.59361111111</v>
      </c>
      <c r="AP26" s="84" t="s">
        <v>897</v>
      </c>
      <c r="AQ26" s="80" t="b">
        <v>0</v>
      </c>
      <c r="AR26" s="80" t="b">
        <v>0</v>
      </c>
      <c r="AS26" s="80" t="b">
        <v>0</v>
      </c>
      <c r="AT26" s="80" t="s">
        <v>600</v>
      </c>
      <c r="AU26" s="80">
        <v>6</v>
      </c>
      <c r="AV26" s="84" t="s">
        <v>949</v>
      </c>
      <c r="AW26" s="80" t="b">
        <v>0</v>
      </c>
      <c r="AX26" s="80" t="s">
        <v>966</v>
      </c>
      <c r="AY26" s="84" t="s">
        <v>990</v>
      </c>
      <c r="AZ26" s="80" t="s">
        <v>66</v>
      </c>
      <c r="BA26" s="80" t="str">
        <f>REPLACE(INDEX(GroupVertices[Group],MATCH(Vertices[[#This Row],[Vertex]],GroupVertices[Vertex],0)),1,1,"")</f>
        <v>5</v>
      </c>
      <c r="BB26" s="48" t="s">
        <v>350</v>
      </c>
      <c r="BC26" s="48" t="s">
        <v>350</v>
      </c>
      <c r="BD26" s="48" t="s">
        <v>359</v>
      </c>
      <c r="BE26" s="48" t="s">
        <v>359</v>
      </c>
      <c r="BF26" s="48" t="s">
        <v>368</v>
      </c>
      <c r="BG26" s="48" t="s">
        <v>368</v>
      </c>
      <c r="BH26" s="121" t="s">
        <v>1386</v>
      </c>
      <c r="BI26" s="121" t="s">
        <v>1386</v>
      </c>
      <c r="BJ26" s="121" t="s">
        <v>1408</v>
      </c>
      <c r="BK26" s="121" t="s">
        <v>1408</v>
      </c>
      <c r="BL26" s="121">
        <v>0</v>
      </c>
      <c r="BM26" s="124">
        <v>0</v>
      </c>
      <c r="BN26" s="121">
        <v>1</v>
      </c>
      <c r="BO26" s="124">
        <v>4</v>
      </c>
      <c r="BP26" s="121">
        <v>0</v>
      </c>
      <c r="BQ26" s="124">
        <v>0</v>
      </c>
      <c r="BR26" s="121">
        <v>24</v>
      </c>
      <c r="BS26" s="124">
        <v>96</v>
      </c>
      <c r="BT26" s="121">
        <v>25</v>
      </c>
      <c r="BU26" s="2"/>
      <c r="BV26" s="3"/>
      <c r="BW26" s="3"/>
      <c r="BX26" s="3"/>
      <c r="BY26" s="3"/>
    </row>
    <row r="27" spans="1:77" ht="41.45" customHeight="1">
      <c r="A27" s="66" t="s">
        <v>270</v>
      </c>
      <c r="C27" s="67"/>
      <c r="D27" s="67" t="s">
        <v>64</v>
      </c>
      <c r="E27" s="68">
        <v>162</v>
      </c>
      <c r="F27" s="70">
        <v>100</v>
      </c>
      <c r="G27" s="102" t="s">
        <v>403</v>
      </c>
      <c r="H27" s="67"/>
      <c r="I27" s="71" t="s">
        <v>270</v>
      </c>
      <c r="J27" s="72"/>
      <c r="K27" s="72"/>
      <c r="L27" s="71" t="s">
        <v>1063</v>
      </c>
      <c r="M27" s="75">
        <v>1</v>
      </c>
      <c r="N27" s="76">
        <v>9003.2060546875</v>
      </c>
      <c r="O27" s="76">
        <v>8079.587890625</v>
      </c>
      <c r="P27" s="77"/>
      <c r="Q27" s="78"/>
      <c r="R27" s="78"/>
      <c r="S27" s="88"/>
      <c r="T27" s="48">
        <v>0</v>
      </c>
      <c r="U27" s="48">
        <v>2</v>
      </c>
      <c r="V27" s="49">
        <v>0</v>
      </c>
      <c r="W27" s="49">
        <v>0.014286</v>
      </c>
      <c r="X27" s="49">
        <v>0.020559</v>
      </c>
      <c r="Y27" s="49">
        <v>0.573654</v>
      </c>
      <c r="Z27" s="49">
        <v>0.5</v>
      </c>
      <c r="AA27" s="49">
        <v>0</v>
      </c>
      <c r="AB27" s="73">
        <v>27</v>
      </c>
      <c r="AC27" s="73"/>
      <c r="AD27" s="74"/>
      <c r="AE27" s="80" t="s">
        <v>675</v>
      </c>
      <c r="AF27" s="80">
        <v>209</v>
      </c>
      <c r="AG27" s="80">
        <v>42</v>
      </c>
      <c r="AH27" s="80">
        <v>41</v>
      </c>
      <c r="AI27" s="80">
        <v>53</v>
      </c>
      <c r="AJ27" s="80"/>
      <c r="AK27" s="80" t="s">
        <v>744</v>
      </c>
      <c r="AL27" s="80" t="s">
        <v>809</v>
      </c>
      <c r="AM27" s="84" t="s">
        <v>852</v>
      </c>
      <c r="AN27" s="80"/>
      <c r="AO27" s="82">
        <v>41767.44012731482</v>
      </c>
      <c r="AP27" s="84" t="s">
        <v>898</v>
      </c>
      <c r="AQ27" s="80" t="b">
        <v>0</v>
      </c>
      <c r="AR27" s="80" t="b">
        <v>0</v>
      </c>
      <c r="AS27" s="80" t="b">
        <v>0</v>
      </c>
      <c r="AT27" s="80" t="s">
        <v>601</v>
      </c>
      <c r="AU27" s="80">
        <v>3</v>
      </c>
      <c r="AV27" s="84" t="s">
        <v>949</v>
      </c>
      <c r="AW27" s="80" t="b">
        <v>0</v>
      </c>
      <c r="AX27" s="80" t="s">
        <v>966</v>
      </c>
      <c r="AY27" s="84" t="s">
        <v>991</v>
      </c>
      <c r="AZ27" s="80" t="s">
        <v>66</v>
      </c>
      <c r="BA27" s="80" t="str">
        <f>REPLACE(INDEX(GroupVertices[Group],MATCH(Vertices[[#This Row],[Vertex]],GroupVertices[Vertex],0)),1,1,"")</f>
        <v>3</v>
      </c>
      <c r="BB27" s="48"/>
      <c r="BC27" s="48"/>
      <c r="BD27" s="48"/>
      <c r="BE27" s="48"/>
      <c r="BF27" s="48" t="s">
        <v>369</v>
      </c>
      <c r="BG27" s="48" t="s">
        <v>369</v>
      </c>
      <c r="BH27" s="121" t="s">
        <v>1387</v>
      </c>
      <c r="BI27" s="121" t="s">
        <v>1387</v>
      </c>
      <c r="BJ27" s="121" t="s">
        <v>1409</v>
      </c>
      <c r="BK27" s="121" t="s">
        <v>1409</v>
      </c>
      <c r="BL27" s="121">
        <v>0</v>
      </c>
      <c r="BM27" s="124">
        <v>0</v>
      </c>
      <c r="BN27" s="121">
        <v>0</v>
      </c>
      <c r="BO27" s="124">
        <v>0</v>
      </c>
      <c r="BP27" s="121">
        <v>0</v>
      </c>
      <c r="BQ27" s="124">
        <v>0</v>
      </c>
      <c r="BR27" s="121">
        <v>37</v>
      </c>
      <c r="BS27" s="124">
        <v>100</v>
      </c>
      <c r="BT27" s="121">
        <v>37</v>
      </c>
      <c r="BU27" s="2"/>
      <c r="BV27" s="3"/>
      <c r="BW27" s="3"/>
      <c r="BX27" s="3"/>
      <c r="BY27" s="3"/>
    </row>
    <row r="28" spans="1:77" ht="41.45" customHeight="1">
      <c r="A28" s="66" t="s">
        <v>271</v>
      </c>
      <c r="C28" s="67"/>
      <c r="D28" s="67" t="s">
        <v>64</v>
      </c>
      <c r="E28" s="68">
        <v>235.37934287061785</v>
      </c>
      <c r="F28" s="70">
        <v>99.62195639263595</v>
      </c>
      <c r="G28" s="102" t="s">
        <v>404</v>
      </c>
      <c r="H28" s="67"/>
      <c r="I28" s="71" t="s">
        <v>271</v>
      </c>
      <c r="J28" s="72"/>
      <c r="K28" s="72"/>
      <c r="L28" s="71" t="s">
        <v>1064</v>
      </c>
      <c r="M28" s="75">
        <v>126.98933288085745</v>
      </c>
      <c r="N28" s="76">
        <v>9142.7333984375</v>
      </c>
      <c r="O28" s="76">
        <v>9060.9287109375</v>
      </c>
      <c r="P28" s="77"/>
      <c r="Q28" s="78"/>
      <c r="R28" s="78"/>
      <c r="S28" s="88"/>
      <c r="T28" s="48">
        <v>0</v>
      </c>
      <c r="U28" s="48">
        <v>2</v>
      </c>
      <c r="V28" s="49">
        <v>0</v>
      </c>
      <c r="W28" s="49">
        <v>0.014286</v>
      </c>
      <c r="X28" s="49">
        <v>0.020559</v>
      </c>
      <c r="Y28" s="49">
        <v>0.573654</v>
      </c>
      <c r="Z28" s="49">
        <v>0.5</v>
      </c>
      <c r="AA28" s="49">
        <v>0</v>
      </c>
      <c r="AB28" s="73">
        <v>28</v>
      </c>
      <c r="AC28" s="73"/>
      <c r="AD28" s="74"/>
      <c r="AE28" s="80" t="s">
        <v>676</v>
      </c>
      <c r="AF28" s="80">
        <v>2768</v>
      </c>
      <c r="AG28" s="80">
        <v>2270</v>
      </c>
      <c r="AH28" s="80">
        <v>21327</v>
      </c>
      <c r="AI28" s="80">
        <v>145</v>
      </c>
      <c r="AJ28" s="80"/>
      <c r="AK28" s="80" t="s">
        <v>745</v>
      </c>
      <c r="AL28" s="80" t="s">
        <v>810</v>
      </c>
      <c r="AM28" s="84" t="s">
        <v>853</v>
      </c>
      <c r="AN28" s="80"/>
      <c r="AO28" s="82">
        <v>41356.699537037035</v>
      </c>
      <c r="AP28" s="84" t="s">
        <v>899</v>
      </c>
      <c r="AQ28" s="80" t="b">
        <v>1</v>
      </c>
      <c r="AR28" s="80" t="b">
        <v>0</v>
      </c>
      <c r="AS28" s="80" t="b">
        <v>1</v>
      </c>
      <c r="AT28" s="80" t="s">
        <v>599</v>
      </c>
      <c r="AU28" s="80">
        <v>52</v>
      </c>
      <c r="AV28" s="84" t="s">
        <v>949</v>
      </c>
      <c r="AW28" s="80" t="b">
        <v>0</v>
      </c>
      <c r="AX28" s="80" t="s">
        <v>966</v>
      </c>
      <c r="AY28" s="84" t="s">
        <v>992</v>
      </c>
      <c r="AZ28" s="80" t="s">
        <v>66</v>
      </c>
      <c r="BA28" s="80" t="str">
        <f>REPLACE(INDEX(GroupVertices[Group],MATCH(Vertices[[#This Row],[Vertex]],GroupVertices[Vertex],0)),1,1,"")</f>
        <v>3</v>
      </c>
      <c r="BB28" s="48"/>
      <c r="BC28" s="48"/>
      <c r="BD28" s="48"/>
      <c r="BE28" s="48"/>
      <c r="BF28" s="48" t="s">
        <v>367</v>
      </c>
      <c r="BG28" s="48" t="s">
        <v>367</v>
      </c>
      <c r="BH28" s="121" t="s">
        <v>1384</v>
      </c>
      <c r="BI28" s="121" t="s">
        <v>1384</v>
      </c>
      <c r="BJ28" s="121" t="s">
        <v>1406</v>
      </c>
      <c r="BK28" s="121" t="s">
        <v>1406</v>
      </c>
      <c r="BL28" s="121">
        <v>0</v>
      </c>
      <c r="BM28" s="124">
        <v>0</v>
      </c>
      <c r="BN28" s="121">
        <v>1</v>
      </c>
      <c r="BO28" s="124">
        <v>3.0303030303030303</v>
      </c>
      <c r="BP28" s="121">
        <v>0</v>
      </c>
      <c r="BQ28" s="124">
        <v>0</v>
      </c>
      <c r="BR28" s="121">
        <v>32</v>
      </c>
      <c r="BS28" s="124">
        <v>96.96969696969697</v>
      </c>
      <c r="BT28" s="121">
        <v>33</v>
      </c>
      <c r="BU28" s="2"/>
      <c r="BV28" s="3"/>
      <c r="BW28" s="3"/>
      <c r="BX28" s="3"/>
      <c r="BY28" s="3"/>
    </row>
    <row r="29" spans="1:77" ht="41.45" customHeight="1">
      <c r="A29" s="66" t="s">
        <v>272</v>
      </c>
      <c r="C29" s="67"/>
      <c r="D29" s="67" t="s">
        <v>64</v>
      </c>
      <c r="E29" s="68">
        <v>330.16648325734946</v>
      </c>
      <c r="F29" s="70">
        <v>99.13362178671417</v>
      </c>
      <c r="G29" s="102" t="s">
        <v>405</v>
      </c>
      <c r="H29" s="67"/>
      <c r="I29" s="71" t="s">
        <v>272</v>
      </c>
      <c r="J29" s="72"/>
      <c r="K29" s="72"/>
      <c r="L29" s="71" t="s">
        <v>1065</v>
      </c>
      <c r="M29" s="75">
        <v>289.7349792143887</v>
      </c>
      <c r="N29" s="76">
        <v>5898.07666015625</v>
      </c>
      <c r="O29" s="76">
        <v>329.6373596191406</v>
      </c>
      <c r="P29" s="77"/>
      <c r="Q29" s="78"/>
      <c r="R29" s="78"/>
      <c r="S29" s="88"/>
      <c r="T29" s="48">
        <v>0</v>
      </c>
      <c r="U29" s="48">
        <v>2</v>
      </c>
      <c r="V29" s="49">
        <v>0</v>
      </c>
      <c r="W29" s="49">
        <v>0.25</v>
      </c>
      <c r="X29" s="49">
        <v>0</v>
      </c>
      <c r="Y29" s="49">
        <v>0.819143</v>
      </c>
      <c r="Z29" s="49">
        <v>0.5</v>
      </c>
      <c r="AA29" s="49">
        <v>0</v>
      </c>
      <c r="AB29" s="73">
        <v>29</v>
      </c>
      <c r="AC29" s="73"/>
      <c r="AD29" s="74"/>
      <c r="AE29" s="80" t="s">
        <v>677</v>
      </c>
      <c r="AF29" s="80">
        <v>5256</v>
      </c>
      <c r="AG29" s="80">
        <v>5148</v>
      </c>
      <c r="AH29" s="80">
        <v>26014</v>
      </c>
      <c r="AI29" s="80">
        <v>21659</v>
      </c>
      <c r="AJ29" s="80"/>
      <c r="AK29" s="80" t="s">
        <v>746</v>
      </c>
      <c r="AL29" s="80" t="s">
        <v>811</v>
      </c>
      <c r="AM29" s="84" t="s">
        <v>854</v>
      </c>
      <c r="AN29" s="80"/>
      <c r="AO29" s="82">
        <v>41160.82100694445</v>
      </c>
      <c r="AP29" s="84" t="s">
        <v>900</v>
      </c>
      <c r="AQ29" s="80" t="b">
        <v>0</v>
      </c>
      <c r="AR29" s="80" t="b">
        <v>0</v>
      </c>
      <c r="AS29" s="80" t="b">
        <v>1</v>
      </c>
      <c r="AT29" s="80" t="s">
        <v>598</v>
      </c>
      <c r="AU29" s="80">
        <v>209</v>
      </c>
      <c r="AV29" s="84" t="s">
        <v>952</v>
      </c>
      <c r="AW29" s="80" t="b">
        <v>0</v>
      </c>
      <c r="AX29" s="80" t="s">
        <v>966</v>
      </c>
      <c r="AY29" s="84" t="s">
        <v>993</v>
      </c>
      <c r="AZ29" s="80" t="s">
        <v>66</v>
      </c>
      <c r="BA29" s="80" t="str">
        <f>REPLACE(INDEX(GroupVertices[Group],MATCH(Vertices[[#This Row],[Vertex]],GroupVertices[Vertex],0)),1,1,"")</f>
        <v>4</v>
      </c>
      <c r="BB29" s="48"/>
      <c r="BC29" s="48"/>
      <c r="BD29" s="48"/>
      <c r="BE29" s="48"/>
      <c r="BF29" s="48"/>
      <c r="BG29" s="48"/>
      <c r="BH29" s="121" t="s">
        <v>1252</v>
      </c>
      <c r="BI29" s="121" t="s">
        <v>1252</v>
      </c>
      <c r="BJ29" s="121" t="s">
        <v>1325</v>
      </c>
      <c r="BK29" s="121" t="s">
        <v>1325</v>
      </c>
      <c r="BL29" s="121">
        <v>1</v>
      </c>
      <c r="BM29" s="124">
        <v>2.9411764705882355</v>
      </c>
      <c r="BN29" s="121">
        <v>2</v>
      </c>
      <c r="BO29" s="124">
        <v>5.882352941176471</v>
      </c>
      <c r="BP29" s="121">
        <v>0</v>
      </c>
      <c r="BQ29" s="124">
        <v>0</v>
      </c>
      <c r="BR29" s="121">
        <v>31</v>
      </c>
      <c r="BS29" s="124">
        <v>91.17647058823529</v>
      </c>
      <c r="BT29" s="121">
        <v>34</v>
      </c>
      <c r="BU29" s="2"/>
      <c r="BV29" s="3"/>
      <c r="BW29" s="3"/>
      <c r="BX29" s="3"/>
      <c r="BY29" s="3"/>
    </row>
    <row r="30" spans="1:77" ht="41.45" customHeight="1">
      <c r="A30" s="66" t="s">
        <v>274</v>
      </c>
      <c r="C30" s="67"/>
      <c r="D30" s="67" t="s">
        <v>64</v>
      </c>
      <c r="E30" s="68">
        <v>164.47013048262852</v>
      </c>
      <c r="F30" s="70">
        <v>99.98727411555103</v>
      </c>
      <c r="G30" s="102" t="s">
        <v>961</v>
      </c>
      <c r="H30" s="67"/>
      <c r="I30" s="71" t="s">
        <v>274</v>
      </c>
      <c r="J30" s="72"/>
      <c r="K30" s="72"/>
      <c r="L30" s="71" t="s">
        <v>1066</v>
      </c>
      <c r="M30" s="75">
        <v>5.241113090693137</v>
      </c>
      <c r="N30" s="76">
        <v>7335.63623046875</v>
      </c>
      <c r="O30" s="76">
        <v>700.7972412109375</v>
      </c>
      <c r="P30" s="77"/>
      <c r="Q30" s="78"/>
      <c r="R30" s="78"/>
      <c r="S30" s="88"/>
      <c r="T30" s="48">
        <v>2</v>
      </c>
      <c r="U30" s="48">
        <v>1</v>
      </c>
      <c r="V30" s="49">
        <v>1</v>
      </c>
      <c r="W30" s="49">
        <v>0.333333</v>
      </c>
      <c r="X30" s="49">
        <v>0</v>
      </c>
      <c r="Y30" s="49">
        <v>1.180843</v>
      </c>
      <c r="Z30" s="49">
        <v>0.3333333333333333</v>
      </c>
      <c r="AA30" s="49">
        <v>0</v>
      </c>
      <c r="AB30" s="73">
        <v>30</v>
      </c>
      <c r="AC30" s="73"/>
      <c r="AD30" s="74"/>
      <c r="AE30" s="80" t="s">
        <v>678</v>
      </c>
      <c r="AF30" s="80">
        <v>397</v>
      </c>
      <c r="AG30" s="80">
        <v>117</v>
      </c>
      <c r="AH30" s="80">
        <v>306</v>
      </c>
      <c r="AI30" s="80">
        <v>425</v>
      </c>
      <c r="AJ30" s="80"/>
      <c r="AK30" s="80" t="s">
        <v>747</v>
      </c>
      <c r="AL30" s="80" t="s">
        <v>812</v>
      </c>
      <c r="AM30" s="84" t="s">
        <v>855</v>
      </c>
      <c r="AN30" s="80"/>
      <c r="AO30" s="82">
        <v>43179.76013888889</v>
      </c>
      <c r="AP30" s="84" t="s">
        <v>901</v>
      </c>
      <c r="AQ30" s="80" t="b">
        <v>0</v>
      </c>
      <c r="AR30" s="80" t="b">
        <v>0</v>
      </c>
      <c r="AS30" s="80" t="b">
        <v>0</v>
      </c>
      <c r="AT30" s="80" t="s">
        <v>598</v>
      </c>
      <c r="AU30" s="80">
        <v>2</v>
      </c>
      <c r="AV30" s="84" t="s">
        <v>949</v>
      </c>
      <c r="AW30" s="80" t="b">
        <v>0</v>
      </c>
      <c r="AX30" s="80" t="s">
        <v>966</v>
      </c>
      <c r="AY30" s="84" t="s">
        <v>994</v>
      </c>
      <c r="AZ30" s="80" t="s">
        <v>66</v>
      </c>
      <c r="BA30" s="80" t="str">
        <f>REPLACE(INDEX(GroupVertices[Group],MATCH(Vertices[[#This Row],[Vertex]],GroupVertices[Vertex],0)),1,1,"")</f>
        <v>4</v>
      </c>
      <c r="BB30" s="48" t="s">
        <v>351</v>
      </c>
      <c r="BC30" s="48" t="s">
        <v>351</v>
      </c>
      <c r="BD30" s="48" t="s">
        <v>358</v>
      </c>
      <c r="BE30" s="48" t="s">
        <v>358</v>
      </c>
      <c r="BF30" s="48" t="s">
        <v>370</v>
      </c>
      <c r="BG30" s="48" t="s">
        <v>370</v>
      </c>
      <c r="BH30" s="121" t="s">
        <v>1252</v>
      </c>
      <c r="BI30" s="121" t="s">
        <v>1252</v>
      </c>
      <c r="BJ30" s="121" t="s">
        <v>1325</v>
      </c>
      <c r="BK30" s="121" t="s">
        <v>1325</v>
      </c>
      <c r="BL30" s="121">
        <v>1</v>
      </c>
      <c r="BM30" s="124">
        <v>2.9411764705882355</v>
      </c>
      <c r="BN30" s="121">
        <v>2</v>
      </c>
      <c r="BO30" s="124">
        <v>5.882352941176471</v>
      </c>
      <c r="BP30" s="121">
        <v>0</v>
      </c>
      <c r="BQ30" s="124">
        <v>0</v>
      </c>
      <c r="BR30" s="121">
        <v>31</v>
      </c>
      <c r="BS30" s="124">
        <v>91.17647058823529</v>
      </c>
      <c r="BT30" s="121">
        <v>34</v>
      </c>
      <c r="BU30" s="2"/>
      <c r="BV30" s="3"/>
      <c r="BW30" s="3"/>
      <c r="BX30" s="3"/>
      <c r="BY30" s="3"/>
    </row>
    <row r="31" spans="1:77" ht="41.45" customHeight="1">
      <c r="A31" s="66" t="s">
        <v>319</v>
      </c>
      <c r="C31" s="67"/>
      <c r="D31" s="67" t="s">
        <v>64</v>
      </c>
      <c r="E31" s="68">
        <v>266.8982078289577</v>
      </c>
      <c r="F31" s="70">
        <v>99.45957410706711</v>
      </c>
      <c r="G31" s="102" t="s">
        <v>962</v>
      </c>
      <c r="H31" s="67"/>
      <c r="I31" s="71" t="s">
        <v>319</v>
      </c>
      <c r="J31" s="72"/>
      <c r="K31" s="72"/>
      <c r="L31" s="71" t="s">
        <v>1067</v>
      </c>
      <c r="M31" s="75">
        <v>181.10593591810186</v>
      </c>
      <c r="N31" s="76">
        <v>6486.9814453125</v>
      </c>
      <c r="O31" s="76">
        <v>2046.1807861328125</v>
      </c>
      <c r="P31" s="77"/>
      <c r="Q31" s="78"/>
      <c r="R31" s="78"/>
      <c r="S31" s="88"/>
      <c r="T31" s="48">
        <v>3</v>
      </c>
      <c r="U31" s="48">
        <v>0</v>
      </c>
      <c r="V31" s="49">
        <v>1</v>
      </c>
      <c r="W31" s="49">
        <v>0.333333</v>
      </c>
      <c r="X31" s="49">
        <v>0</v>
      </c>
      <c r="Y31" s="49">
        <v>1.180843</v>
      </c>
      <c r="Z31" s="49">
        <v>0.3333333333333333</v>
      </c>
      <c r="AA31" s="49">
        <v>0</v>
      </c>
      <c r="AB31" s="73">
        <v>31</v>
      </c>
      <c r="AC31" s="73"/>
      <c r="AD31" s="74"/>
      <c r="AE31" s="80" t="s">
        <v>679</v>
      </c>
      <c r="AF31" s="80">
        <v>129</v>
      </c>
      <c r="AG31" s="80">
        <v>3227</v>
      </c>
      <c r="AH31" s="80">
        <v>1886</v>
      </c>
      <c r="AI31" s="80">
        <v>300</v>
      </c>
      <c r="AJ31" s="80"/>
      <c r="AK31" s="80" t="s">
        <v>748</v>
      </c>
      <c r="AL31" s="80" t="s">
        <v>792</v>
      </c>
      <c r="AM31" s="84" t="s">
        <v>856</v>
      </c>
      <c r="AN31" s="80"/>
      <c r="AO31" s="82">
        <v>41520.50512731481</v>
      </c>
      <c r="AP31" s="84" t="s">
        <v>902</v>
      </c>
      <c r="AQ31" s="80" t="b">
        <v>0</v>
      </c>
      <c r="AR31" s="80" t="b">
        <v>0</v>
      </c>
      <c r="AS31" s="80" t="b">
        <v>0</v>
      </c>
      <c r="AT31" s="80" t="s">
        <v>598</v>
      </c>
      <c r="AU31" s="80">
        <v>74</v>
      </c>
      <c r="AV31" s="84" t="s">
        <v>949</v>
      </c>
      <c r="AW31" s="80" t="b">
        <v>0</v>
      </c>
      <c r="AX31" s="80" t="s">
        <v>966</v>
      </c>
      <c r="AY31" s="84" t="s">
        <v>995</v>
      </c>
      <c r="AZ31" s="80" t="s">
        <v>65</v>
      </c>
      <c r="BA31" s="80" t="str">
        <f>REPLACE(INDEX(GroupVertices[Group],MATCH(Vertices[[#This Row],[Vertex]],GroupVertices[Vertex],0)),1,1,"")</f>
        <v>4</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6" t="s">
        <v>273</v>
      </c>
      <c r="C32" s="67"/>
      <c r="D32" s="67" t="s">
        <v>64</v>
      </c>
      <c r="E32" s="68">
        <v>218.41778022323535</v>
      </c>
      <c r="F32" s="70">
        <v>99.70934079918554</v>
      </c>
      <c r="G32" s="102" t="s">
        <v>406</v>
      </c>
      <c r="H32" s="67"/>
      <c r="I32" s="71" t="s">
        <v>273</v>
      </c>
      <c r="J32" s="72"/>
      <c r="K32" s="72"/>
      <c r="L32" s="71" t="s">
        <v>1068</v>
      </c>
      <c r="M32" s="75">
        <v>97.86702299143124</v>
      </c>
      <c r="N32" s="76">
        <v>6978.84423828125</v>
      </c>
      <c r="O32" s="76">
        <v>9468.81640625</v>
      </c>
      <c r="P32" s="77"/>
      <c r="Q32" s="78"/>
      <c r="R32" s="78"/>
      <c r="S32" s="88"/>
      <c r="T32" s="48">
        <v>0</v>
      </c>
      <c r="U32" s="48">
        <v>2</v>
      </c>
      <c r="V32" s="49">
        <v>0</v>
      </c>
      <c r="W32" s="49">
        <v>0.014286</v>
      </c>
      <c r="X32" s="49">
        <v>0.020559</v>
      </c>
      <c r="Y32" s="49">
        <v>0.573654</v>
      </c>
      <c r="Z32" s="49">
        <v>0.5</v>
      </c>
      <c r="AA32" s="49">
        <v>0</v>
      </c>
      <c r="AB32" s="73">
        <v>32</v>
      </c>
      <c r="AC32" s="73"/>
      <c r="AD32" s="74"/>
      <c r="AE32" s="80" t="s">
        <v>680</v>
      </c>
      <c r="AF32" s="80">
        <v>195</v>
      </c>
      <c r="AG32" s="80">
        <v>1755</v>
      </c>
      <c r="AH32" s="80">
        <v>768</v>
      </c>
      <c r="AI32" s="80">
        <v>293</v>
      </c>
      <c r="AJ32" s="80"/>
      <c r="AK32" s="80" t="s">
        <v>749</v>
      </c>
      <c r="AL32" s="80" t="s">
        <v>807</v>
      </c>
      <c r="AM32" s="84" t="s">
        <v>857</v>
      </c>
      <c r="AN32" s="80"/>
      <c r="AO32" s="82">
        <v>41841.47880787037</v>
      </c>
      <c r="AP32" s="84" t="s">
        <v>903</v>
      </c>
      <c r="AQ32" s="80" t="b">
        <v>1</v>
      </c>
      <c r="AR32" s="80" t="b">
        <v>0</v>
      </c>
      <c r="AS32" s="80" t="b">
        <v>0</v>
      </c>
      <c r="AT32" s="80" t="s">
        <v>601</v>
      </c>
      <c r="AU32" s="80">
        <v>22</v>
      </c>
      <c r="AV32" s="84" t="s">
        <v>949</v>
      </c>
      <c r="AW32" s="80" t="b">
        <v>0</v>
      </c>
      <c r="AX32" s="80" t="s">
        <v>966</v>
      </c>
      <c r="AY32" s="84" t="s">
        <v>996</v>
      </c>
      <c r="AZ32" s="80" t="s">
        <v>66</v>
      </c>
      <c r="BA32" s="80" t="str">
        <f>REPLACE(INDEX(GroupVertices[Group],MATCH(Vertices[[#This Row],[Vertex]],GroupVertices[Vertex],0)),1,1,"")</f>
        <v>3</v>
      </c>
      <c r="BB32" s="48"/>
      <c r="BC32" s="48"/>
      <c r="BD32" s="48"/>
      <c r="BE32" s="48"/>
      <c r="BF32" s="48" t="s">
        <v>369</v>
      </c>
      <c r="BG32" s="48" t="s">
        <v>369</v>
      </c>
      <c r="BH32" s="121" t="s">
        <v>1387</v>
      </c>
      <c r="BI32" s="121" t="s">
        <v>1387</v>
      </c>
      <c r="BJ32" s="121" t="s">
        <v>1409</v>
      </c>
      <c r="BK32" s="121" t="s">
        <v>1409</v>
      </c>
      <c r="BL32" s="121">
        <v>0</v>
      </c>
      <c r="BM32" s="124">
        <v>0</v>
      </c>
      <c r="BN32" s="121">
        <v>0</v>
      </c>
      <c r="BO32" s="124">
        <v>0</v>
      </c>
      <c r="BP32" s="121">
        <v>0</v>
      </c>
      <c r="BQ32" s="124">
        <v>0</v>
      </c>
      <c r="BR32" s="121">
        <v>37</v>
      </c>
      <c r="BS32" s="124">
        <v>100</v>
      </c>
      <c r="BT32" s="121">
        <v>37</v>
      </c>
      <c r="BU32" s="2"/>
      <c r="BV32" s="3"/>
      <c r="BW32" s="3"/>
      <c r="BX32" s="3"/>
      <c r="BY32" s="3"/>
    </row>
    <row r="33" spans="1:77" ht="41.45" customHeight="1">
      <c r="A33" s="66" t="s">
        <v>275</v>
      </c>
      <c r="C33" s="67"/>
      <c r="D33" s="67" t="s">
        <v>64</v>
      </c>
      <c r="E33" s="68">
        <v>162.88924697374625</v>
      </c>
      <c r="F33" s="70">
        <v>99.99541868159837</v>
      </c>
      <c r="G33" s="102" t="s">
        <v>407</v>
      </c>
      <c r="H33" s="67"/>
      <c r="I33" s="71" t="s">
        <v>275</v>
      </c>
      <c r="J33" s="72"/>
      <c r="K33" s="72"/>
      <c r="L33" s="71" t="s">
        <v>1069</v>
      </c>
      <c r="M33" s="75">
        <v>2.5268007126495293</v>
      </c>
      <c r="N33" s="76">
        <v>7924.541015625</v>
      </c>
      <c r="O33" s="76">
        <v>2417.340576171875</v>
      </c>
      <c r="P33" s="77"/>
      <c r="Q33" s="78"/>
      <c r="R33" s="78"/>
      <c r="S33" s="88"/>
      <c r="T33" s="48">
        <v>0</v>
      </c>
      <c r="U33" s="48">
        <v>2</v>
      </c>
      <c r="V33" s="49">
        <v>0</v>
      </c>
      <c r="W33" s="49">
        <v>0.25</v>
      </c>
      <c r="X33" s="49">
        <v>0</v>
      </c>
      <c r="Y33" s="49">
        <v>0.819143</v>
      </c>
      <c r="Z33" s="49">
        <v>0.5</v>
      </c>
      <c r="AA33" s="49">
        <v>0</v>
      </c>
      <c r="AB33" s="73">
        <v>33</v>
      </c>
      <c r="AC33" s="73"/>
      <c r="AD33" s="74"/>
      <c r="AE33" s="80" t="s">
        <v>681</v>
      </c>
      <c r="AF33" s="80">
        <v>133</v>
      </c>
      <c r="AG33" s="80">
        <v>69</v>
      </c>
      <c r="AH33" s="80">
        <v>1028</v>
      </c>
      <c r="AI33" s="80">
        <v>1019</v>
      </c>
      <c r="AJ33" s="80"/>
      <c r="AK33" s="80" t="s">
        <v>750</v>
      </c>
      <c r="AL33" s="80" t="s">
        <v>813</v>
      </c>
      <c r="AM33" s="80"/>
      <c r="AN33" s="80"/>
      <c r="AO33" s="82">
        <v>43152.860289351855</v>
      </c>
      <c r="AP33" s="84" t="s">
        <v>904</v>
      </c>
      <c r="AQ33" s="80" t="b">
        <v>1</v>
      </c>
      <c r="AR33" s="80" t="b">
        <v>0</v>
      </c>
      <c r="AS33" s="80" t="b">
        <v>0</v>
      </c>
      <c r="AT33" s="80" t="s">
        <v>947</v>
      </c>
      <c r="AU33" s="80">
        <v>0</v>
      </c>
      <c r="AV33" s="80"/>
      <c r="AW33" s="80" t="b">
        <v>0</v>
      </c>
      <c r="AX33" s="80" t="s">
        <v>966</v>
      </c>
      <c r="AY33" s="84" t="s">
        <v>997</v>
      </c>
      <c r="AZ33" s="80" t="s">
        <v>66</v>
      </c>
      <c r="BA33" s="80" t="str">
        <f>REPLACE(INDEX(GroupVertices[Group],MATCH(Vertices[[#This Row],[Vertex]],GroupVertices[Vertex],0)),1,1,"")</f>
        <v>4</v>
      </c>
      <c r="BB33" s="48"/>
      <c r="BC33" s="48"/>
      <c r="BD33" s="48"/>
      <c r="BE33" s="48"/>
      <c r="BF33" s="48"/>
      <c r="BG33" s="48"/>
      <c r="BH33" s="121" t="s">
        <v>1252</v>
      </c>
      <c r="BI33" s="121" t="s">
        <v>1252</v>
      </c>
      <c r="BJ33" s="121" t="s">
        <v>1325</v>
      </c>
      <c r="BK33" s="121" t="s">
        <v>1325</v>
      </c>
      <c r="BL33" s="121">
        <v>1</v>
      </c>
      <c r="BM33" s="124">
        <v>2.9411764705882355</v>
      </c>
      <c r="BN33" s="121">
        <v>2</v>
      </c>
      <c r="BO33" s="124">
        <v>5.882352941176471</v>
      </c>
      <c r="BP33" s="121">
        <v>0</v>
      </c>
      <c r="BQ33" s="124">
        <v>0</v>
      </c>
      <c r="BR33" s="121">
        <v>31</v>
      </c>
      <c r="BS33" s="124">
        <v>91.17647058823529</v>
      </c>
      <c r="BT33" s="121">
        <v>34</v>
      </c>
      <c r="BU33" s="2"/>
      <c r="BV33" s="3"/>
      <c r="BW33" s="3"/>
      <c r="BX33" s="3"/>
      <c r="BY33" s="3"/>
    </row>
    <row r="34" spans="1:77" ht="41.45" customHeight="1">
      <c r="A34" s="66" t="s">
        <v>276</v>
      </c>
      <c r="C34" s="67"/>
      <c r="D34" s="67" t="s">
        <v>64</v>
      </c>
      <c r="E34" s="68">
        <v>242.55918880679138</v>
      </c>
      <c r="F34" s="70">
        <v>99.58496648850428</v>
      </c>
      <c r="G34" s="102" t="s">
        <v>408</v>
      </c>
      <c r="H34" s="67"/>
      <c r="I34" s="71" t="s">
        <v>276</v>
      </c>
      <c r="J34" s="72"/>
      <c r="K34" s="72"/>
      <c r="L34" s="71" t="s">
        <v>1070</v>
      </c>
      <c r="M34" s="75">
        <v>139.31683493113883</v>
      </c>
      <c r="N34" s="76">
        <v>6214.12255859375</v>
      </c>
      <c r="O34" s="76">
        <v>8599.115234375</v>
      </c>
      <c r="P34" s="77"/>
      <c r="Q34" s="78"/>
      <c r="R34" s="78"/>
      <c r="S34" s="88"/>
      <c r="T34" s="48">
        <v>0</v>
      </c>
      <c r="U34" s="48">
        <v>2</v>
      </c>
      <c r="V34" s="49">
        <v>0</v>
      </c>
      <c r="W34" s="49">
        <v>0.014286</v>
      </c>
      <c r="X34" s="49">
        <v>0.020559</v>
      </c>
      <c r="Y34" s="49">
        <v>0.573654</v>
      </c>
      <c r="Z34" s="49">
        <v>0.5</v>
      </c>
      <c r="AA34" s="49">
        <v>0</v>
      </c>
      <c r="AB34" s="73">
        <v>34</v>
      </c>
      <c r="AC34" s="73"/>
      <c r="AD34" s="74"/>
      <c r="AE34" s="80" t="s">
        <v>682</v>
      </c>
      <c r="AF34" s="80">
        <v>2778</v>
      </c>
      <c r="AG34" s="80">
        <v>2488</v>
      </c>
      <c r="AH34" s="80">
        <v>14374</v>
      </c>
      <c r="AI34" s="80">
        <v>122</v>
      </c>
      <c r="AJ34" s="80"/>
      <c r="AK34" s="80" t="s">
        <v>751</v>
      </c>
      <c r="AL34" s="80" t="s">
        <v>814</v>
      </c>
      <c r="AM34" s="84" t="s">
        <v>853</v>
      </c>
      <c r="AN34" s="80"/>
      <c r="AO34" s="82">
        <v>41373.599224537036</v>
      </c>
      <c r="AP34" s="84" t="s">
        <v>905</v>
      </c>
      <c r="AQ34" s="80" t="b">
        <v>0</v>
      </c>
      <c r="AR34" s="80" t="b">
        <v>0</v>
      </c>
      <c r="AS34" s="80" t="b">
        <v>1</v>
      </c>
      <c r="AT34" s="80" t="s">
        <v>599</v>
      </c>
      <c r="AU34" s="80">
        <v>38</v>
      </c>
      <c r="AV34" s="84" t="s">
        <v>953</v>
      </c>
      <c r="AW34" s="80" t="b">
        <v>0</v>
      </c>
      <c r="AX34" s="80" t="s">
        <v>966</v>
      </c>
      <c r="AY34" s="84" t="s">
        <v>998</v>
      </c>
      <c r="AZ34" s="80" t="s">
        <v>66</v>
      </c>
      <c r="BA34" s="80" t="str">
        <f>REPLACE(INDEX(GroupVertices[Group],MATCH(Vertices[[#This Row],[Vertex]],GroupVertices[Vertex],0)),1,1,"")</f>
        <v>3</v>
      </c>
      <c r="BB34" s="48"/>
      <c r="BC34" s="48"/>
      <c r="BD34" s="48"/>
      <c r="BE34" s="48"/>
      <c r="BF34" s="48" t="s">
        <v>367</v>
      </c>
      <c r="BG34" s="48" t="s">
        <v>367</v>
      </c>
      <c r="BH34" s="121" t="s">
        <v>1384</v>
      </c>
      <c r="BI34" s="121" t="s">
        <v>1384</v>
      </c>
      <c r="BJ34" s="121" t="s">
        <v>1406</v>
      </c>
      <c r="BK34" s="121" t="s">
        <v>1406</v>
      </c>
      <c r="BL34" s="121">
        <v>0</v>
      </c>
      <c r="BM34" s="124">
        <v>0</v>
      </c>
      <c r="BN34" s="121">
        <v>1</v>
      </c>
      <c r="BO34" s="124">
        <v>3.0303030303030303</v>
      </c>
      <c r="BP34" s="121">
        <v>0</v>
      </c>
      <c r="BQ34" s="124">
        <v>0</v>
      </c>
      <c r="BR34" s="121">
        <v>32</v>
      </c>
      <c r="BS34" s="124">
        <v>96.96969696969697</v>
      </c>
      <c r="BT34" s="121">
        <v>33</v>
      </c>
      <c r="BU34" s="2"/>
      <c r="BV34" s="3"/>
      <c r="BW34" s="3"/>
      <c r="BX34" s="3"/>
      <c r="BY34" s="3"/>
    </row>
    <row r="35" spans="1:77" ht="41.45" customHeight="1">
      <c r="A35" s="66" t="s">
        <v>278</v>
      </c>
      <c r="C35" s="67"/>
      <c r="D35" s="67" t="s">
        <v>64</v>
      </c>
      <c r="E35" s="68">
        <v>165.58992296808677</v>
      </c>
      <c r="F35" s="70">
        <v>99.98150504793416</v>
      </c>
      <c r="G35" s="102" t="s">
        <v>410</v>
      </c>
      <c r="H35" s="67"/>
      <c r="I35" s="71" t="s">
        <v>278</v>
      </c>
      <c r="J35" s="72"/>
      <c r="K35" s="72"/>
      <c r="L35" s="71" t="s">
        <v>1071</v>
      </c>
      <c r="M35" s="75">
        <v>7.163751025140692</v>
      </c>
      <c r="N35" s="76">
        <v>8209.0009765625</v>
      </c>
      <c r="O35" s="76">
        <v>9669.3623046875</v>
      </c>
      <c r="P35" s="77"/>
      <c r="Q35" s="78"/>
      <c r="R35" s="78"/>
      <c r="S35" s="88"/>
      <c r="T35" s="48">
        <v>0</v>
      </c>
      <c r="U35" s="48">
        <v>2</v>
      </c>
      <c r="V35" s="49">
        <v>0</v>
      </c>
      <c r="W35" s="49">
        <v>0.014286</v>
      </c>
      <c r="X35" s="49">
        <v>0.020559</v>
      </c>
      <c r="Y35" s="49">
        <v>0.573654</v>
      </c>
      <c r="Z35" s="49">
        <v>0.5</v>
      </c>
      <c r="AA35" s="49">
        <v>0</v>
      </c>
      <c r="AB35" s="73">
        <v>35</v>
      </c>
      <c r="AC35" s="73"/>
      <c r="AD35" s="74"/>
      <c r="AE35" s="80" t="s">
        <v>683</v>
      </c>
      <c r="AF35" s="80">
        <v>188</v>
      </c>
      <c r="AG35" s="80">
        <v>151</v>
      </c>
      <c r="AH35" s="80">
        <v>4153</v>
      </c>
      <c r="AI35" s="80">
        <v>1354</v>
      </c>
      <c r="AJ35" s="80"/>
      <c r="AK35" s="80" t="s">
        <v>752</v>
      </c>
      <c r="AL35" s="80"/>
      <c r="AM35" s="80"/>
      <c r="AN35" s="80"/>
      <c r="AO35" s="82">
        <v>42067.94060185185</v>
      </c>
      <c r="AP35" s="84" t="s">
        <v>906</v>
      </c>
      <c r="AQ35" s="80" t="b">
        <v>1</v>
      </c>
      <c r="AR35" s="80" t="b">
        <v>0</v>
      </c>
      <c r="AS35" s="80" t="b">
        <v>1</v>
      </c>
      <c r="AT35" s="80" t="s">
        <v>601</v>
      </c>
      <c r="AU35" s="80">
        <v>43</v>
      </c>
      <c r="AV35" s="84" t="s">
        <v>949</v>
      </c>
      <c r="AW35" s="80" t="b">
        <v>0</v>
      </c>
      <c r="AX35" s="80" t="s">
        <v>966</v>
      </c>
      <c r="AY35" s="84" t="s">
        <v>999</v>
      </c>
      <c r="AZ35" s="80" t="s">
        <v>66</v>
      </c>
      <c r="BA35" s="80" t="str">
        <f>REPLACE(INDEX(GroupVertices[Group],MATCH(Vertices[[#This Row],[Vertex]],GroupVertices[Vertex],0)),1,1,"")</f>
        <v>3</v>
      </c>
      <c r="BB35" s="48"/>
      <c r="BC35" s="48"/>
      <c r="BD35" s="48"/>
      <c r="BE35" s="48"/>
      <c r="BF35" s="48" t="s">
        <v>369</v>
      </c>
      <c r="BG35" s="48" t="s">
        <v>369</v>
      </c>
      <c r="BH35" s="121" t="s">
        <v>1387</v>
      </c>
      <c r="BI35" s="121" t="s">
        <v>1387</v>
      </c>
      <c r="BJ35" s="121" t="s">
        <v>1409</v>
      </c>
      <c r="BK35" s="121" t="s">
        <v>1409</v>
      </c>
      <c r="BL35" s="121">
        <v>0</v>
      </c>
      <c r="BM35" s="124">
        <v>0</v>
      </c>
      <c r="BN35" s="121">
        <v>0</v>
      </c>
      <c r="BO35" s="124">
        <v>0</v>
      </c>
      <c r="BP35" s="121">
        <v>0</v>
      </c>
      <c r="BQ35" s="124">
        <v>0</v>
      </c>
      <c r="BR35" s="121">
        <v>37</v>
      </c>
      <c r="BS35" s="124">
        <v>100</v>
      </c>
      <c r="BT35" s="121">
        <v>37</v>
      </c>
      <c r="BU35" s="2"/>
      <c r="BV35" s="3"/>
      <c r="BW35" s="3"/>
      <c r="BX35" s="3"/>
      <c r="BY35" s="3"/>
    </row>
    <row r="36" spans="1:77" ht="41.45" customHeight="1">
      <c r="A36" s="66" t="s">
        <v>279</v>
      </c>
      <c r="C36" s="67"/>
      <c r="D36" s="67" t="s">
        <v>64</v>
      </c>
      <c r="E36" s="68">
        <v>248.02641094167583</v>
      </c>
      <c r="F36" s="70">
        <v>99.55679986425723</v>
      </c>
      <c r="G36" s="102" t="s">
        <v>411</v>
      </c>
      <c r="H36" s="67"/>
      <c r="I36" s="71" t="s">
        <v>279</v>
      </c>
      <c r="J36" s="72"/>
      <c r="K36" s="72"/>
      <c r="L36" s="71" t="s">
        <v>1072</v>
      </c>
      <c r="M36" s="75">
        <v>148.7038319052063</v>
      </c>
      <c r="N36" s="76">
        <v>4241.13330078125</v>
      </c>
      <c r="O36" s="76">
        <v>9560.68359375</v>
      </c>
      <c r="P36" s="77"/>
      <c r="Q36" s="78"/>
      <c r="R36" s="78"/>
      <c r="S36" s="88"/>
      <c r="T36" s="48">
        <v>0</v>
      </c>
      <c r="U36" s="48">
        <v>2</v>
      </c>
      <c r="V36" s="49">
        <v>0</v>
      </c>
      <c r="W36" s="49">
        <v>0.014493</v>
      </c>
      <c r="X36" s="49">
        <v>0.026196</v>
      </c>
      <c r="Y36" s="49">
        <v>0.560832</v>
      </c>
      <c r="Z36" s="49">
        <v>0.5</v>
      </c>
      <c r="AA36" s="49">
        <v>0</v>
      </c>
      <c r="AB36" s="73">
        <v>36</v>
      </c>
      <c r="AC36" s="73"/>
      <c r="AD36" s="74"/>
      <c r="AE36" s="80" t="s">
        <v>684</v>
      </c>
      <c r="AF36" s="80">
        <v>2020</v>
      </c>
      <c r="AG36" s="80">
        <v>2654</v>
      </c>
      <c r="AH36" s="80">
        <v>6531</v>
      </c>
      <c r="AI36" s="80">
        <v>247</v>
      </c>
      <c r="AJ36" s="80"/>
      <c r="AK36" s="80" t="s">
        <v>753</v>
      </c>
      <c r="AL36" s="80" t="s">
        <v>798</v>
      </c>
      <c r="AM36" s="80"/>
      <c r="AN36" s="80"/>
      <c r="AO36" s="82">
        <v>39840.43605324074</v>
      </c>
      <c r="AP36" s="84" t="s">
        <v>907</v>
      </c>
      <c r="AQ36" s="80" t="b">
        <v>0</v>
      </c>
      <c r="AR36" s="80" t="b">
        <v>0</v>
      </c>
      <c r="AS36" s="80" t="b">
        <v>1</v>
      </c>
      <c r="AT36" s="80" t="s">
        <v>598</v>
      </c>
      <c r="AU36" s="80">
        <v>66</v>
      </c>
      <c r="AV36" s="84" t="s">
        <v>954</v>
      </c>
      <c r="AW36" s="80" t="b">
        <v>0</v>
      </c>
      <c r="AX36" s="80" t="s">
        <v>966</v>
      </c>
      <c r="AY36" s="84" t="s">
        <v>1000</v>
      </c>
      <c r="AZ36" s="80" t="s">
        <v>66</v>
      </c>
      <c r="BA36" s="80" t="str">
        <f>REPLACE(INDEX(GroupVertices[Group],MATCH(Vertices[[#This Row],[Vertex]],GroupVertices[Vertex],0)),1,1,"")</f>
        <v>2</v>
      </c>
      <c r="BB36" s="48"/>
      <c r="BC36" s="48"/>
      <c r="BD36" s="48"/>
      <c r="BE36" s="48"/>
      <c r="BF36" s="48" t="s">
        <v>364</v>
      </c>
      <c r="BG36" s="48" t="s">
        <v>364</v>
      </c>
      <c r="BH36" s="121" t="s">
        <v>1380</v>
      </c>
      <c r="BI36" s="121" t="s">
        <v>1380</v>
      </c>
      <c r="BJ36" s="121" t="s">
        <v>1402</v>
      </c>
      <c r="BK36" s="121" t="s">
        <v>1402</v>
      </c>
      <c r="BL36" s="121">
        <v>1</v>
      </c>
      <c r="BM36" s="124">
        <v>3.0303030303030303</v>
      </c>
      <c r="BN36" s="121">
        <v>0</v>
      </c>
      <c r="BO36" s="124">
        <v>0</v>
      </c>
      <c r="BP36" s="121">
        <v>0</v>
      </c>
      <c r="BQ36" s="124">
        <v>0</v>
      </c>
      <c r="BR36" s="121">
        <v>32</v>
      </c>
      <c r="BS36" s="124">
        <v>96.96969696969697</v>
      </c>
      <c r="BT36" s="121">
        <v>33</v>
      </c>
      <c r="BU36" s="2"/>
      <c r="BV36" s="3"/>
      <c r="BW36" s="3"/>
      <c r="BX36" s="3"/>
      <c r="BY36" s="3"/>
    </row>
    <row r="37" spans="1:77" ht="41.45" customHeight="1">
      <c r="A37" s="66" t="s">
        <v>280</v>
      </c>
      <c r="C37" s="67"/>
      <c r="D37" s="67" t="s">
        <v>64</v>
      </c>
      <c r="E37" s="68">
        <v>205.47429649426192</v>
      </c>
      <c r="F37" s="70">
        <v>99.77602443369814</v>
      </c>
      <c r="G37" s="102" t="s">
        <v>412</v>
      </c>
      <c r="H37" s="67"/>
      <c r="I37" s="71" t="s">
        <v>280</v>
      </c>
      <c r="J37" s="72"/>
      <c r="K37" s="72"/>
      <c r="L37" s="71" t="s">
        <v>1073</v>
      </c>
      <c r="M37" s="75">
        <v>75.6435903961992</v>
      </c>
      <c r="N37" s="76">
        <v>5738.0927734375</v>
      </c>
      <c r="O37" s="76">
        <v>4421.470703125</v>
      </c>
      <c r="P37" s="77"/>
      <c r="Q37" s="78"/>
      <c r="R37" s="78"/>
      <c r="S37" s="88"/>
      <c r="T37" s="48">
        <v>0</v>
      </c>
      <c r="U37" s="48">
        <v>2</v>
      </c>
      <c r="V37" s="49">
        <v>0</v>
      </c>
      <c r="W37" s="49">
        <v>0.014493</v>
      </c>
      <c r="X37" s="49">
        <v>0.026196</v>
      </c>
      <c r="Y37" s="49">
        <v>0.560832</v>
      </c>
      <c r="Z37" s="49">
        <v>0.5</v>
      </c>
      <c r="AA37" s="49">
        <v>0</v>
      </c>
      <c r="AB37" s="73">
        <v>37</v>
      </c>
      <c r="AC37" s="73"/>
      <c r="AD37" s="74"/>
      <c r="AE37" s="80" t="s">
        <v>685</v>
      </c>
      <c r="AF37" s="80">
        <v>2182</v>
      </c>
      <c r="AG37" s="80">
        <v>1362</v>
      </c>
      <c r="AH37" s="80">
        <v>62643</v>
      </c>
      <c r="AI37" s="80">
        <v>11627</v>
      </c>
      <c r="AJ37" s="80"/>
      <c r="AK37" s="80" t="s">
        <v>754</v>
      </c>
      <c r="AL37" s="80"/>
      <c r="AM37" s="80"/>
      <c r="AN37" s="80"/>
      <c r="AO37" s="82">
        <v>41866.96822916667</v>
      </c>
      <c r="AP37" s="84" t="s">
        <v>908</v>
      </c>
      <c r="AQ37" s="80" t="b">
        <v>0</v>
      </c>
      <c r="AR37" s="80" t="b">
        <v>0</v>
      </c>
      <c r="AS37" s="80" t="b">
        <v>1</v>
      </c>
      <c r="AT37" s="80" t="s">
        <v>599</v>
      </c>
      <c r="AU37" s="80">
        <v>1176</v>
      </c>
      <c r="AV37" s="84" t="s">
        <v>949</v>
      </c>
      <c r="AW37" s="80" t="b">
        <v>0</v>
      </c>
      <c r="AX37" s="80" t="s">
        <v>966</v>
      </c>
      <c r="AY37" s="84" t="s">
        <v>1001</v>
      </c>
      <c r="AZ37" s="80" t="s">
        <v>66</v>
      </c>
      <c r="BA37" s="80" t="str">
        <f>REPLACE(INDEX(GroupVertices[Group],MATCH(Vertices[[#This Row],[Vertex]],GroupVertices[Vertex],0)),1,1,"")</f>
        <v>2</v>
      </c>
      <c r="BB37" s="48"/>
      <c r="BC37" s="48"/>
      <c r="BD37" s="48"/>
      <c r="BE37" s="48"/>
      <c r="BF37" s="48" t="s">
        <v>364</v>
      </c>
      <c r="BG37" s="48" t="s">
        <v>364</v>
      </c>
      <c r="BH37" s="121" t="s">
        <v>1380</v>
      </c>
      <c r="BI37" s="121" t="s">
        <v>1380</v>
      </c>
      <c r="BJ37" s="121" t="s">
        <v>1402</v>
      </c>
      <c r="BK37" s="121" t="s">
        <v>1402</v>
      </c>
      <c r="BL37" s="121">
        <v>1</v>
      </c>
      <c r="BM37" s="124">
        <v>3.0303030303030303</v>
      </c>
      <c r="BN37" s="121">
        <v>0</v>
      </c>
      <c r="BO37" s="124">
        <v>0</v>
      </c>
      <c r="BP37" s="121">
        <v>0</v>
      </c>
      <c r="BQ37" s="124">
        <v>0</v>
      </c>
      <c r="BR37" s="121">
        <v>32</v>
      </c>
      <c r="BS37" s="124">
        <v>96.96969696969697</v>
      </c>
      <c r="BT37" s="121">
        <v>33</v>
      </c>
      <c r="BU37" s="2"/>
      <c r="BV37" s="3"/>
      <c r="BW37" s="3"/>
      <c r="BX37" s="3"/>
      <c r="BY37" s="3"/>
    </row>
    <row r="38" spans="1:77" ht="41.45" customHeight="1">
      <c r="A38" s="66" t="s">
        <v>281</v>
      </c>
      <c r="C38" s="67"/>
      <c r="D38" s="67" t="s">
        <v>64</v>
      </c>
      <c r="E38" s="68">
        <v>321.2740135198868</v>
      </c>
      <c r="F38" s="70">
        <v>99.17943497073047</v>
      </c>
      <c r="G38" s="102" t="s">
        <v>413</v>
      </c>
      <c r="H38" s="67"/>
      <c r="I38" s="71" t="s">
        <v>281</v>
      </c>
      <c r="J38" s="72"/>
      <c r="K38" s="72"/>
      <c r="L38" s="71" t="s">
        <v>1074</v>
      </c>
      <c r="M38" s="75">
        <v>274.46697208789345</v>
      </c>
      <c r="N38" s="76">
        <v>5502.21923828125</v>
      </c>
      <c r="O38" s="76">
        <v>2336.118408203125</v>
      </c>
      <c r="P38" s="77"/>
      <c r="Q38" s="78"/>
      <c r="R38" s="78"/>
      <c r="S38" s="88"/>
      <c r="T38" s="48">
        <v>0</v>
      </c>
      <c r="U38" s="48">
        <v>2</v>
      </c>
      <c r="V38" s="49">
        <v>0</v>
      </c>
      <c r="W38" s="49">
        <v>0.014493</v>
      </c>
      <c r="X38" s="49">
        <v>0.026196</v>
      </c>
      <c r="Y38" s="49">
        <v>0.560832</v>
      </c>
      <c r="Z38" s="49">
        <v>0.5</v>
      </c>
      <c r="AA38" s="49">
        <v>0</v>
      </c>
      <c r="AB38" s="73">
        <v>38</v>
      </c>
      <c r="AC38" s="73"/>
      <c r="AD38" s="74"/>
      <c r="AE38" s="80" t="s">
        <v>686</v>
      </c>
      <c r="AF38" s="80">
        <v>1025</v>
      </c>
      <c r="AG38" s="80">
        <v>4878</v>
      </c>
      <c r="AH38" s="80">
        <v>3391</v>
      </c>
      <c r="AI38" s="80">
        <v>4638</v>
      </c>
      <c r="AJ38" s="80"/>
      <c r="AK38" s="80" t="s">
        <v>755</v>
      </c>
      <c r="AL38" s="80" t="s">
        <v>815</v>
      </c>
      <c r="AM38" s="84" t="s">
        <v>858</v>
      </c>
      <c r="AN38" s="80"/>
      <c r="AO38" s="82">
        <v>42257.366122685184</v>
      </c>
      <c r="AP38" s="84" t="s">
        <v>909</v>
      </c>
      <c r="AQ38" s="80" t="b">
        <v>0</v>
      </c>
      <c r="AR38" s="80" t="b">
        <v>0</v>
      </c>
      <c r="AS38" s="80" t="b">
        <v>0</v>
      </c>
      <c r="AT38" s="80" t="s">
        <v>598</v>
      </c>
      <c r="AU38" s="80">
        <v>23</v>
      </c>
      <c r="AV38" s="84" t="s">
        <v>949</v>
      </c>
      <c r="AW38" s="80" t="b">
        <v>0</v>
      </c>
      <c r="AX38" s="80" t="s">
        <v>966</v>
      </c>
      <c r="AY38" s="84" t="s">
        <v>1002</v>
      </c>
      <c r="AZ38" s="80" t="s">
        <v>66</v>
      </c>
      <c r="BA38" s="80" t="str">
        <f>REPLACE(INDEX(GroupVertices[Group],MATCH(Vertices[[#This Row],[Vertex]],GroupVertices[Vertex],0)),1,1,"")</f>
        <v>2</v>
      </c>
      <c r="BB38" s="48" t="s">
        <v>347</v>
      </c>
      <c r="BC38" s="48" t="s">
        <v>347</v>
      </c>
      <c r="BD38" s="48" t="s">
        <v>356</v>
      </c>
      <c r="BE38" s="48" t="s">
        <v>356</v>
      </c>
      <c r="BF38" s="48" t="s">
        <v>363</v>
      </c>
      <c r="BG38" s="48" t="s">
        <v>363</v>
      </c>
      <c r="BH38" s="121" t="s">
        <v>1388</v>
      </c>
      <c r="BI38" s="121" t="s">
        <v>1388</v>
      </c>
      <c r="BJ38" s="121" t="s">
        <v>1410</v>
      </c>
      <c r="BK38" s="121" t="s">
        <v>1410</v>
      </c>
      <c r="BL38" s="121">
        <v>0</v>
      </c>
      <c r="BM38" s="124">
        <v>0</v>
      </c>
      <c r="BN38" s="121">
        <v>1</v>
      </c>
      <c r="BO38" s="124">
        <v>3.5714285714285716</v>
      </c>
      <c r="BP38" s="121">
        <v>0</v>
      </c>
      <c r="BQ38" s="124">
        <v>0</v>
      </c>
      <c r="BR38" s="121">
        <v>27</v>
      </c>
      <c r="BS38" s="124">
        <v>96.42857142857143</v>
      </c>
      <c r="BT38" s="121">
        <v>28</v>
      </c>
      <c r="BU38" s="2"/>
      <c r="BV38" s="3"/>
      <c r="BW38" s="3"/>
      <c r="BX38" s="3"/>
      <c r="BY38" s="3"/>
    </row>
    <row r="39" spans="1:77" ht="41.45" customHeight="1">
      <c r="A39" s="66" t="s">
        <v>282</v>
      </c>
      <c r="C39" s="67"/>
      <c r="D39" s="67" t="s">
        <v>64</v>
      </c>
      <c r="E39" s="68">
        <v>195.462034271341</v>
      </c>
      <c r="F39" s="70">
        <v>99.8276066853313</v>
      </c>
      <c r="G39" s="102" t="s">
        <v>414</v>
      </c>
      <c r="H39" s="67"/>
      <c r="I39" s="71" t="s">
        <v>282</v>
      </c>
      <c r="J39" s="72"/>
      <c r="K39" s="72"/>
      <c r="L39" s="71" t="s">
        <v>1075</v>
      </c>
      <c r="M39" s="75">
        <v>58.45294533525636</v>
      </c>
      <c r="N39" s="76">
        <v>7417.9248046875</v>
      </c>
      <c r="O39" s="76">
        <v>3268.90380859375</v>
      </c>
      <c r="P39" s="77"/>
      <c r="Q39" s="78"/>
      <c r="R39" s="78"/>
      <c r="S39" s="88"/>
      <c r="T39" s="48">
        <v>1</v>
      </c>
      <c r="U39" s="48">
        <v>1</v>
      </c>
      <c r="V39" s="49">
        <v>0</v>
      </c>
      <c r="W39" s="49">
        <v>0</v>
      </c>
      <c r="X39" s="49">
        <v>0</v>
      </c>
      <c r="Y39" s="49">
        <v>0.999993</v>
      </c>
      <c r="Z39" s="49">
        <v>0</v>
      </c>
      <c r="AA39" s="49" t="s">
        <v>1550</v>
      </c>
      <c r="AB39" s="73">
        <v>39</v>
      </c>
      <c r="AC39" s="73"/>
      <c r="AD39" s="74"/>
      <c r="AE39" s="80" t="s">
        <v>687</v>
      </c>
      <c r="AF39" s="80">
        <v>22</v>
      </c>
      <c r="AG39" s="80">
        <v>1058</v>
      </c>
      <c r="AH39" s="80">
        <v>1793</v>
      </c>
      <c r="AI39" s="80">
        <v>16</v>
      </c>
      <c r="AJ39" s="80"/>
      <c r="AK39" s="80" t="s">
        <v>756</v>
      </c>
      <c r="AL39" s="80" t="s">
        <v>816</v>
      </c>
      <c r="AM39" s="84" t="s">
        <v>859</v>
      </c>
      <c r="AN39" s="80"/>
      <c r="AO39" s="82">
        <v>40366.88607638889</v>
      </c>
      <c r="AP39" s="84" t="s">
        <v>910</v>
      </c>
      <c r="AQ39" s="80" t="b">
        <v>0</v>
      </c>
      <c r="AR39" s="80" t="b">
        <v>0</v>
      </c>
      <c r="AS39" s="80" t="b">
        <v>0</v>
      </c>
      <c r="AT39" s="80" t="s">
        <v>598</v>
      </c>
      <c r="AU39" s="80">
        <v>33</v>
      </c>
      <c r="AV39" s="84" t="s">
        <v>955</v>
      </c>
      <c r="AW39" s="80" t="b">
        <v>0</v>
      </c>
      <c r="AX39" s="80" t="s">
        <v>966</v>
      </c>
      <c r="AY39" s="84" t="s">
        <v>1003</v>
      </c>
      <c r="AZ39" s="80" t="s">
        <v>66</v>
      </c>
      <c r="BA39" s="80" t="str">
        <f>REPLACE(INDEX(GroupVertices[Group],MATCH(Vertices[[#This Row],[Vertex]],GroupVertices[Vertex],0)),1,1,"")</f>
        <v>5</v>
      </c>
      <c r="BB39" s="48" t="s">
        <v>353</v>
      </c>
      <c r="BC39" s="48" t="s">
        <v>353</v>
      </c>
      <c r="BD39" s="48" t="s">
        <v>358</v>
      </c>
      <c r="BE39" s="48" t="s">
        <v>358</v>
      </c>
      <c r="BF39" s="48"/>
      <c r="BG39" s="48"/>
      <c r="BH39" s="121" t="s">
        <v>1389</v>
      </c>
      <c r="BI39" s="121" t="s">
        <v>1389</v>
      </c>
      <c r="BJ39" s="121" t="s">
        <v>1411</v>
      </c>
      <c r="BK39" s="121" t="s">
        <v>1411</v>
      </c>
      <c r="BL39" s="121">
        <v>0</v>
      </c>
      <c r="BM39" s="124">
        <v>0</v>
      </c>
      <c r="BN39" s="121">
        <v>0</v>
      </c>
      <c r="BO39" s="124">
        <v>0</v>
      </c>
      <c r="BP39" s="121">
        <v>0</v>
      </c>
      <c r="BQ39" s="124">
        <v>0</v>
      </c>
      <c r="BR39" s="121">
        <v>15</v>
      </c>
      <c r="BS39" s="124">
        <v>100</v>
      </c>
      <c r="BT39" s="121">
        <v>15</v>
      </c>
      <c r="BU39" s="2"/>
      <c r="BV39" s="3"/>
      <c r="BW39" s="3"/>
      <c r="BX39" s="3"/>
      <c r="BY39" s="3"/>
    </row>
    <row r="40" spans="1:77" ht="41.45" customHeight="1">
      <c r="A40" s="66" t="s">
        <v>283</v>
      </c>
      <c r="C40" s="67"/>
      <c r="D40" s="67" t="s">
        <v>64</v>
      </c>
      <c r="E40" s="68">
        <v>164.56893570193367</v>
      </c>
      <c r="F40" s="70">
        <v>99.98676508017307</v>
      </c>
      <c r="G40" s="102" t="s">
        <v>415</v>
      </c>
      <c r="H40" s="67"/>
      <c r="I40" s="71" t="s">
        <v>283</v>
      </c>
      <c r="J40" s="72"/>
      <c r="K40" s="72"/>
      <c r="L40" s="71" t="s">
        <v>1076</v>
      </c>
      <c r="M40" s="75">
        <v>5.410757614320862</v>
      </c>
      <c r="N40" s="76">
        <v>3712.9404296875</v>
      </c>
      <c r="O40" s="76">
        <v>8646.0810546875</v>
      </c>
      <c r="P40" s="77"/>
      <c r="Q40" s="78"/>
      <c r="R40" s="78"/>
      <c r="S40" s="88"/>
      <c r="T40" s="48">
        <v>0</v>
      </c>
      <c r="U40" s="48">
        <v>2</v>
      </c>
      <c r="V40" s="49">
        <v>0</v>
      </c>
      <c r="W40" s="49">
        <v>0.014493</v>
      </c>
      <c r="X40" s="49">
        <v>0.026196</v>
      </c>
      <c r="Y40" s="49">
        <v>0.560832</v>
      </c>
      <c r="Z40" s="49">
        <v>0.5</v>
      </c>
      <c r="AA40" s="49">
        <v>0</v>
      </c>
      <c r="AB40" s="73">
        <v>40</v>
      </c>
      <c r="AC40" s="73"/>
      <c r="AD40" s="74"/>
      <c r="AE40" s="80" t="s">
        <v>688</v>
      </c>
      <c r="AF40" s="80">
        <v>186</v>
      </c>
      <c r="AG40" s="80">
        <v>120</v>
      </c>
      <c r="AH40" s="80">
        <v>153</v>
      </c>
      <c r="AI40" s="80">
        <v>9</v>
      </c>
      <c r="AJ40" s="80"/>
      <c r="AK40" s="80" t="s">
        <v>757</v>
      </c>
      <c r="AL40" s="80"/>
      <c r="AM40" s="84" t="s">
        <v>860</v>
      </c>
      <c r="AN40" s="80"/>
      <c r="AO40" s="82">
        <v>43468.37862268519</v>
      </c>
      <c r="AP40" s="84" t="s">
        <v>911</v>
      </c>
      <c r="AQ40" s="80" t="b">
        <v>1</v>
      </c>
      <c r="AR40" s="80" t="b">
        <v>0</v>
      </c>
      <c r="AS40" s="80" t="b">
        <v>0</v>
      </c>
      <c r="AT40" s="80" t="s">
        <v>598</v>
      </c>
      <c r="AU40" s="80">
        <v>1</v>
      </c>
      <c r="AV40" s="80"/>
      <c r="AW40" s="80" t="b">
        <v>0</v>
      </c>
      <c r="AX40" s="80" t="s">
        <v>966</v>
      </c>
      <c r="AY40" s="84" t="s">
        <v>1004</v>
      </c>
      <c r="AZ40" s="80" t="s">
        <v>66</v>
      </c>
      <c r="BA40" s="80" t="str">
        <f>REPLACE(INDEX(GroupVertices[Group],MATCH(Vertices[[#This Row],[Vertex]],GroupVertices[Vertex],0)),1,1,"")</f>
        <v>2</v>
      </c>
      <c r="BB40" s="48"/>
      <c r="BC40" s="48"/>
      <c r="BD40" s="48"/>
      <c r="BE40" s="48"/>
      <c r="BF40" s="48" t="s">
        <v>364</v>
      </c>
      <c r="BG40" s="48" t="s">
        <v>364</v>
      </c>
      <c r="BH40" s="121" t="s">
        <v>1380</v>
      </c>
      <c r="BI40" s="121" t="s">
        <v>1380</v>
      </c>
      <c r="BJ40" s="121" t="s">
        <v>1402</v>
      </c>
      <c r="BK40" s="121" t="s">
        <v>1402</v>
      </c>
      <c r="BL40" s="121">
        <v>1</v>
      </c>
      <c r="BM40" s="124">
        <v>3.0303030303030303</v>
      </c>
      <c r="BN40" s="121">
        <v>0</v>
      </c>
      <c r="BO40" s="124">
        <v>0</v>
      </c>
      <c r="BP40" s="121">
        <v>0</v>
      </c>
      <c r="BQ40" s="124">
        <v>0</v>
      </c>
      <c r="BR40" s="121">
        <v>32</v>
      </c>
      <c r="BS40" s="124">
        <v>96.96969696969697</v>
      </c>
      <c r="BT40" s="121">
        <v>33</v>
      </c>
      <c r="BU40" s="2"/>
      <c r="BV40" s="3"/>
      <c r="BW40" s="3"/>
      <c r="BX40" s="3"/>
      <c r="BY40" s="3"/>
    </row>
    <row r="41" spans="1:77" ht="41.45" customHeight="1">
      <c r="A41" s="66" t="s">
        <v>284</v>
      </c>
      <c r="C41" s="67"/>
      <c r="D41" s="67" t="s">
        <v>64</v>
      </c>
      <c r="E41" s="68">
        <v>247.23596918723473</v>
      </c>
      <c r="F41" s="70">
        <v>99.5608721472809</v>
      </c>
      <c r="G41" s="102" t="s">
        <v>416</v>
      </c>
      <c r="H41" s="67"/>
      <c r="I41" s="71" t="s">
        <v>284</v>
      </c>
      <c r="J41" s="72"/>
      <c r="K41" s="72"/>
      <c r="L41" s="71" t="s">
        <v>1077</v>
      </c>
      <c r="M41" s="75">
        <v>147.3466757161845</v>
      </c>
      <c r="N41" s="76">
        <v>3301.003173828125</v>
      </c>
      <c r="O41" s="76">
        <v>4773.36669921875</v>
      </c>
      <c r="P41" s="77"/>
      <c r="Q41" s="78"/>
      <c r="R41" s="78"/>
      <c r="S41" s="88"/>
      <c r="T41" s="48">
        <v>0</v>
      </c>
      <c r="U41" s="48">
        <v>2</v>
      </c>
      <c r="V41" s="49">
        <v>0</v>
      </c>
      <c r="W41" s="49">
        <v>0.014493</v>
      </c>
      <c r="X41" s="49">
        <v>0.026196</v>
      </c>
      <c r="Y41" s="49">
        <v>0.560832</v>
      </c>
      <c r="Z41" s="49">
        <v>0.5</v>
      </c>
      <c r="AA41" s="49">
        <v>0</v>
      </c>
      <c r="AB41" s="73">
        <v>41</v>
      </c>
      <c r="AC41" s="73"/>
      <c r="AD41" s="74"/>
      <c r="AE41" s="80" t="s">
        <v>689</v>
      </c>
      <c r="AF41" s="80">
        <v>1516</v>
      </c>
      <c r="AG41" s="80">
        <v>2630</v>
      </c>
      <c r="AH41" s="80">
        <v>38722</v>
      </c>
      <c r="AI41" s="80">
        <v>5573</v>
      </c>
      <c r="AJ41" s="80"/>
      <c r="AK41" s="80" t="s">
        <v>758</v>
      </c>
      <c r="AL41" s="80" t="s">
        <v>817</v>
      </c>
      <c r="AM41" s="84" t="s">
        <v>861</v>
      </c>
      <c r="AN41" s="80"/>
      <c r="AO41" s="82">
        <v>40427.33494212963</v>
      </c>
      <c r="AP41" s="84" t="s">
        <v>912</v>
      </c>
      <c r="AQ41" s="80" t="b">
        <v>0</v>
      </c>
      <c r="AR41" s="80" t="b">
        <v>0</v>
      </c>
      <c r="AS41" s="80" t="b">
        <v>1</v>
      </c>
      <c r="AT41" s="80" t="s">
        <v>598</v>
      </c>
      <c r="AU41" s="80">
        <v>461</v>
      </c>
      <c r="AV41" s="84" t="s">
        <v>949</v>
      </c>
      <c r="AW41" s="80" t="b">
        <v>0</v>
      </c>
      <c r="AX41" s="80" t="s">
        <v>966</v>
      </c>
      <c r="AY41" s="84" t="s">
        <v>1005</v>
      </c>
      <c r="AZ41" s="80" t="s">
        <v>66</v>
      </c>
      <c r="BA41" s="80" t="str">
        <f>REPLACE(INDEX(GroupVertices[Group],MATCH(Vertices[[#This Row],[Vertex]],GroupVertices[Vertex],0)),1,1,"")</f>
        <v>2</v>
      </c>
      <c r="BB41" s="48"/>
      <c r="BC41" s="48"/>
      <c r="BD41" s="48"/>
      <c r="BE41" s="48"/>
      <c r="BF41" s="48" t="s">
        <v>364</v>
      </c>
      <c r="BG41" s="48" t="s">
        <v>364</v>
      </c>
      <c r="BH41" s="121" t="s">
        <v>1380</v>
      </c>
      <c r="BI41" s="121" t="s">
        <v>1380</v>
      </c>
      <c r="BJ41" s="121" t="s">
        <v>1402</v>
      </c>
      <c r="BK41" s="121" t="s">
        <v>1402</v>
      </c>
      <c r="BL41" s="121">
        <v>1</v>
      </c>
      <c r="BM41" s="124">
        <v>3.0303030303030303</v>
      </c>
      <c r="BN41" s="121">
        <v>0</v>
      </c>
      <c r="BO41" s="124">
        <v>0</v>
      </c>
      <c r="BP41" s="121">
        <v>0</v>
      </c>
      <c r="BQ41" s="124">
        <v>0</v>
      </c>
      <c r="BR41" s="121">
        <v>32</v>
      </c>
      <c r="BS41" s="124">
        <v>96.96969696969697</v>
      </c>
      <c r="BT41" s="121">
        <v>33</v>
      </c>
      <c r="BU41" s="2"/>
      <c r="BV41" s="3"/>
      <c r="BW41" s="3"/>
      <c r="BX41" s="3"/>
      <c r="BY41" s="3"/>
    </row>
    <row r="42" spans="1:77" ht="41.45" customHeight="1">
      <c r="A42" s="66" t="s">
        <v>285</v>
      </c>
      <c r="C42" s="67"/>
      <c r="D42" s="67" t="s">
        <v>64</v>
      </c>
      <c r="E42" s="68">
        <v>169.60800188649583</v>
      </c>
      <c r="F42" s="70">
        <v>99.96080427589717</v>
      </c>
      <c r="G42" s="102" t="s">
        <v>417</v>
      </c>
      <c r="H42" s="67"/>
      <c r="I42" s="71" t="s">
        <v>285</v>
      </c>
      <c r="J42" s="72"/>
      <c r="K42" s="72"/>
      <c r="L42" s="71" t="s">
        <v>1078</v>
      </c>
      <c r="M42" s="75">
        <v>14.062628319334861</v>
      </c>
      <c r="N42" s="76">
        <v>5039.359375</v>
      </c>
      <c r="O42" s="76">
        <v>1305.4349365234375</v>
      </c>
      <c r="P42" s="77"/>
      <c r="Q42" s="78"/>
      <c r="R42" s="78"/>
      <c r="S42" s="88"/>
      <c r="T42" s="48">
        <v>0</v>
      </c>
      <c r="U42" s="48">
        <v>3</v>
      </c>
      <c r="V42" s="49">
        <v>0</v>
      </c>
      <c r="W42" s="49">
        <v>0.014706</v>
      </c>
      <c r="X42" s="49">
        <v>0.031248</v>
      </c>
      <c r="Y42" s="49">
        <v>0.767006</v>
      </c>
      <c r="Z42" s="49">
        <v>0.5</v>
      </c>
      <c r="AA42" s="49">
        <v>0</v>
      </c>
      <c r="AB42" s="73">
        <v>42</v>
      </c>
      <c r="AC42" s="73"/>
      <c r="AD42" s="74"/>
      <c r="AE42" s="80" t="s">
        <v>690</v>
      </c>
      <c r="AF42" s="80">
        <v>390</v>
      </c>
      <c r="AG42" s="80">
        <v>273</v>
      </c>
      <c r="AH42" s="80">
        <v>2319</v>
      </c>
      <c r="AI42" s="80">
        <v>763</v>
      </c>
      <c r="AJ42" s="80"/>
      <c r="AK42" s="80" t="s">
        <v>759</v>
      </c>
      <c r="AL42" s="80" t="s">
        <v>818</v>
      </c>
      <c r="AM42" s="84" t="s">
        <v>862</v>
      </c>
      <c r="AN42" s="80"/>
      <c r="AO42" s="82">
        <v>43102.71895833333</v>
      </c>
      <c r="AP42" s="84" t="s">
        <v>913</v>
      </c>
      <c r="AQ42" s="80" t="b">
        <v>0</v>
      </c>
      <c r="AR42" s="80" t="b">
        <v>0</v>
      </c>
      <c r="AS42" s="80" t="b">
        <v>0</v>
      </c>
      <c r="AT42" s="80" t="s">
        <v>944</v>
      </c>
      <c r="AU42" s="80">
        <v>2</v>
      </c>
      <c r="AV42" s="84" t="s">
        <v>949</v>
      </c>
      <c r="AW42" s="80" t="b">
        <v>0</v>
      </c>
      <c r="AX42" s="80" t="s">
        <v>966</v>
      </c>
      <c r="AY42" s="84" t="s">
        <v>1006</v>
      </c>
      <c r="AZ42" s="80" t="s">
        <v>66</v>
      </c>
      <c r="BA42" s="80" t="str">
        <f>REPLACE(INDEX(GroupVertices[Group],MATCH(Vertices[[#This Row],[Vertex]],GroupVertices[Vertex],0)),1,1,"")</f>
        <v>2</v>
      </c>
      <c r="BB42" s="48"/>
      <c r="BC42" s="48"/>
      <c r="BD42" s="48"/>
      <c r="BE42" s="48"/>
      <c r="BF42" s="48"/>
      <c r="BG42" s="48"/>
      <c r="BH42" s="121" t="s">
        <v>1390</v>
      </c>
      <c r="BI42" s="121" t="s">
        <v>1390</v>
      </c>
      <c r="BJ42" s="121" t="s">
        <v>1412</v>
      </c>
      <c r="BK42" s="121" t="s">
        <v>1412</v>
      </c>
      <c r="BL42" s="121">
        <v>1</v>
      </c>
      <c r="BM42" s="124">
        <v>2.7777777777777777</v>
      </c>
      <c r="BN42" s="121">
        <v>1</v>
      </c>
      <c r="BO42" s="124">
        <v>2.7777777777777777</v>
      </c>
      <c r="BP42" s="121">
        <v>0</v>
      </c>
      <c r="BQ42" s="124">
        <v>0</v>
      </c>
      <c r="BR42" s="121">
        <v>34</v>
      </c>
      <c r="BS42" s="124">
        <v>94.44444444444444</v>
      </c>
      <c r="BT42" s="121">
        <v>36</v>
      </c>
      <c r="BU42" s="2"/>
      <c r="BV42" s="3"/>
      <c r="BW42" s="3"/>
      <c r="BX42" s="3"/>
      <c r="BY42" s="3"/>
    </row>
    <row r="43" spans="1:77" ht="41.45" customHeight="1">
      <c r="A43" s="66" t="s">
        <v>317</v>
      </c>
      <c r="C43" s="67"/>
      <c r="D43" s="67" t="s">
        <v>64</v>
      </c>
      <c r="E43" s="68">
        <v>455.7479169941833</v>
      </c>
      <c r="F43" s="70">
        <v>98.48663782132859</v>
      </c>
      <c r="G43" s="102" t="s">
        <v>963</v>
      </c>
      <c r="H43" s="67"/>
      <c r="I43" s="71" t="s">
        <v>317</v>
      </c>
      <c r="J43" s="72"/>
      <c r="K43" s="72"/>
      <c r="L43" s="71" t="s">
        <v>1079</v>
      </c>
      <c r="M43" s="75">
        <v>505.3531687452278</v>
      </c>
      <c r="N43" s="76">
        <v>4536.63720703125</v>
      </c>
      <c r="O43" s="76">
        <v>1738.0316162109375</v>
      </c>
      <c r="P43" s="77"/>
      <c r="Q43" s="78"/>
      <c r="R43" s="78"/>
      <c r="S43" s="88"/>
      <c r="T43" s="48">
        <v>3</v>
      </c>
      <c r="U43" s="48">
        <v>2</v>
      </c>
      <c r="V43" s="49">
        <v>2</v>
      </c>
      <c r="W43" s="49">
        <v>0.015152</v>
      </c>
      <c r="X43" s="49">
        <v>0.038498</v>
      </c>
      <c r="Y43" s="49">
        <v>1.212787</v>
      </c>
      <c r="Z43" s="49">
        <v>0.35</v>
      </c>
      <c r="AA43" s="49">
        <v>0</v>
      </c>
      <c r="AB43" s="73">
        <v>43</v>
      </c>
      <c r="AC43" s="73"/>
      <c r="AD43" s="74"/>
      <c r="AE43" s="80" t="s">
        <v>691</v>
      </c>
      <c r="AF43" s="80">
        <v>1712</v>
      </c>
      <c r="AG43" s="80">
        <v>8961</v>
      </c>
      <c r="AH43" s="80">
        <v>4935</v>
      </c>
      <c r="AI43" s="80">
        <v>3900</v>
      </c>
      <c r="AJ43" s="80"/>
      <c r="AK43" s="80" t="s">
        <v>760</v>
      </c>
      <c r="AL43" s="80" t="s">
        <v>819</v>
      </c>
      <c r="AM43" s="84" t="s">
        <v>863</v>
      </c>
      <c r="AN43" s="80"/>
      <c r="AO43" s="82">
        <v>40372.423368055555</v>
      </c>
      <c r="AP43" s="84" t="s">
        <v>914</v>
      </c>
      <c r="AQ43" s="80" t="b">
        <v>0</v>
      </c>
      <c r="AR43" s="80" t="b">
        <v>0</v>
      </c>
      <c r="AS43" s="80" t="b">
        <v>1</v>
      </c>
      <c r="AT43" s="80" t="s">
        <v>598</v>
      </c>
      <c r="AU43" s="80">
        <v>71</v>
      </c>
      <c r="AV43" s="84" t="s">
        <v>949</v>
      </c>
      <c r="AW43" s="80" t="b">
        <v>0</v>
      </c>
      <c r="AX43" s="80" t="s">
        <v>966</v>
      </c>
      <c r="AY43" s="84" t="s">
        <v>1007</v>
      </c>
      <c r="AZ43" s="80" t="s">
        <v>66</v>
      </c>
      <c r="BA43" s="80" t="str">
        <f>REPLACE(INDEX(GroupVertices[Group],MATCH(Vertices[[#This Row],[Vertex]],GroupVertices[Vertex],0)),1,1,"")</f>
        <v>2</v>
      </c>
      <c r="BB43" s="48" t="s">
        <v>347</v>
      </c>
      <c r="BC43" s="48" t="s">
        <v>347</v>
      </c>
      <c r="BD43" s="48" t="s">
        <v>356</v>
      </c>
      <c r="BE43" s="48" t="s">
        <v>356</v>
      </c>
      <c r="BF43" s="48" t="s">
        <v>363</v>
      </c>
      <c r="BG43" s="48" t="s">
        <v>363</v>
      </c>
      <c r="BH43" s="121" t="s">
        <v>1391</v>
      </c>
      <c r="BI43" s="121" t="s">
        <v>1398</v>
      </c>
      <c r="BJ43" s="121" t="s">
        <v>1413</v>
      </c>
      <c r="BK43" s="121" t="s">
        <v>1420</v>
      </c>
      <c r="BL43" s="121">
        <v>1</v>
      </c>
      <c r="BM43" s="124">
        <v>1.6129032258064515</v>
      </c>
      <c r="BN43" s="121">
        <v>2</v>
      </c>
      <c r="BO43" s="124">
        <v>3.225806451612903</v>
      </c>
      <c r="BP43" s="121">
        <v>0</v>
      </c>
      <c r="BQ43" s="124">
        <v>0</v>
      </c>
      <c r="BR43" s="121">
        <v>59</v>
      </c>
      <c r="BS43" s="124">
        <v>95.16129032258064</v>
      </c>
      <c r="BT43" s="121">
        <v>62</v>
      </c>
      <c r="BU43" s="2"/>
      <c r="BV43" s="3"/>
      <c r="BW43" s="3"/>
      <c r="BX43" s="3"/>
      <c r="BY43" s="3"/>
    </row>
    <row r="44" spans="1:77" ht="41.45" customHeight="1">
      <c r="A44" s="66" t="s">
        <v>286</v>
      </c>
      <c r="C44" s="67"/>
      <c r="D44" s="67" t="s">
        <v>64</v>
      </c>
      <c r="E44" s="68">
        <v>173.98836660902373</v>
      </c>
      <c r="F44" s="70">
        <v>99.93823704080766</v>
      </c>
      <c r="G44" s="102" t="s">
        <v>418</v>
      </c>
      <c r="H44" s="67"/>
      <c r="I44" s="71" t="s">
        <v>286</v>
      </c>
      <c r="J44" s="72"/>
      <c r="K44" s="72"/>
      <c r="L44" s="71" t="s">
        <v>1080</v>
      </c>
      <c r="M44" s="75">
        <v>21.583535533497354</v>
      </c>
      <c r="N44" s="76">
        <v>5663.87255859375</v>
      </c>
      <c r="O44" s="76">
        <v>6578.646484375</v>
      </c>
      <c r="P44" s="77"/>
      <c r="Q44" s="78"/>
      <c r="R44" s="78"/>
      <c r="S44" s="88"/>
      <c r="T44" s="48">
        <v>1</v>
      </c>
      <c r="U44" s="48">
        <v>2</v>
      </c>
      <c r="V44" s="49">
        <v>0</v>
      </c>
      <c r="W44" s="49">
        <v>0.011765</v>
      </c>
      <c r="X44" s="49">
        <v>0.01289</v>
      </c>
      <c r="Y44" s="49">
        <v>0.612505</v>
      </c>
      <c r="Z44" s="49">
        <v>0</v>
      </c>
      <c r="AA44" s="49">
        <v>0</v>
      </c>
      <c r="AB44" s="73">
        <v>44</v>
      </c>
      <c r="AC44" s="73"/>
      <c r="AD44" s="74"/>
      <c r="AE44" s="80" t="s">
        <v>692</v>
      </c>
      <c r="AF44" s="80">
        <v>398</v>
      </c>
      <c r="AG44" s="80">
        <v>406</v>
      </c>
      <c r="AH44" s="80">
        <v>352</v>
      </c>
      <c r="AI44" s="80">
        <v>192</v>
      </c>
      <c r="AJ44" s="80"/>
      <c r="AK44" s="80" t="s">
        <v>761</v>
      </c>
      <c r="AL44" s="80" t="s">
        <v>820</v>
      </c>
      <c r="AM44" s="84" t="s">
        <v>864</v>
      </c>
      <c r="AN44" s="80"/>
      <c r="AO44" s="82">
        <v>43032.88114583334</v>
      </c>
      <c r="AP44" s="84" t="s">
        <v>915</v>
      </c>
      <c r="AQ44" s="80" t="b">
        <v>0</v>
      </c>
      <c r="AR44" s="80" t="b">
        <v>0</v>
      </c>
      <c r="AS44" s="80" t="b">
        <v>1</v>
      </c>
      <c r="AT44" s="80" t="s">
        <v>598</v>
      </c>
      <c r="AU44" s="80">
        <v>1</v>
      </c>
      <c r="AV44" s="84" t="s">
        <v>949</v>
      </c>
      <c r="AW44" s="80" t="b">
        <v>0</v>
      </c>
      <c r="AX44" s="80" t="s">
        <v>966</v>
      </c>
      <c r="AY44" s="84" t="s">
        <v>1008</v>
      </c>
      <c r="AZ44" s="80" t="s">
        <v>66</v>
      </c>
      <c r="BA44" s="80" t="str">
        <f>REPLACE(INDEX(GroupVertices[Group],MATCH(Vertices[[#This Row],[Vertex]],GroupVertices[Vertex],0)),1,1,"")</f>
        <v>2</v>
      </c>
      <c r="BB44" s="48" t="s">
        <v>347</v>
      </c>
      <c r="BC44" s="48" t="s">
        <v>347</v>
      </c>
      <c r="BD44" s="48" t="s">
        <v>356</v>
      </c>
      <c r="BE44" s="48" t="s">
        <v>356</v>
      </c>
      <c r="BF44" s="48" t="s">
        <v>373</v>
      </c>
      <c r="BG44" s="48" t="s">
        <v>373</v>
      </c>
      <c r="BH44" s="121" t="s">
        <v>1392</v>
      </c>
      <c r="BI44" s="121" t="s">
        <v>1399</v>
      </c>
      <c r="BJ44" s="121" t="s">
        <v>1414</v>
      </c>
      <c r="BK44" s="121" t="s">
        <v>1421</v>
      </c>
      <c r="BL44" s="121">
        <v>0</v>
      </c>
      <c r="BM44" s="124">
        <v>0</v>
      </c>
      <c r="BN44" s="121">
        <v>1</v>
      </c>
      <c r="BO44" s="124">
        <v>1.7241379310344827</v>
      </c>
      <c r="BP44" s="121">
        <v>0</v>
      </c>
      <c r="BQ44" s="124">
        <v>0</v>
      </c>
      <c r="BR44" s="121">
        <v>57</v>
      </c>
      <c r="BS44" s="124">
        <v>98.27586206896552</v>
      </c>
      <c r="BT44" s="121">
        <v>58</v>
      </c>
      <c r="BU44" s="2"/>
      <c r="BV44" s="3"/>
      <c r="BW44" s="3"/>
      <c r="BX44" s="3"/>
      <c r="BY44" s="3"/>
    </row>
    <row r="45" spans="1:77" ht="41.45" customHeight="1">
      <c r="A45" s="66" t="s">
        <v>287</v>
      </c>
      <c r="C45" s="67"/>
      <c r="D45" s="67" t="s">
        <v>64</v>
      </c>
      <c r="E45" s="68">
        <v>245.32573494733532</v>
      </c>
      <c r="F45" s="70">
        <v>99.57071349792145</v>
      </c>
      <c r="G45" s="102" t="s">
        <v>419</v>
      </c>
      <c r="H45" s="67"/>
      <c r="I45" s="71" t="s">
        <v>287</v>
      </c>
      <c r="J45" s="72"/>
      <c r="K45" s="72"/>
      <c r="L45" s="71" t="s">
        <v>1081</v>
      </c>
      <c r="M45" s="75">
        <v>144.06688159271513</v>
      </c>
      <c r="N45" s="76">
        <v>9441.72265625</v>
      </c>
      <c r="O45" s="76">
        <v>2150.8837890625</v>
      </c>
      <c r="P45" s="77"/>
      <c r="Q45" s="78"/>
      <c r="R45" s="78"/>
      <c r="S45" s="88"/>
      <c r="T45" s="48">
        <v>0</v>
      </c>
      <c r="U45" s="48">
        <v>2</v>
      </c>
      <c r="V45" s="49">
        <v>68</v>
      </c>
      <c r="W45" s="49">
        <v>0.014493</v>
      </c>
      <c r="X45" s="49">
        <v>0.01526</v>
      </c>
      <c r="Y45" s="49">
        <v>0.761082</v>
      </c>
      <c r="Z45" s="49">
        <v>0</v>
      </c>
      <c r="AA45" s="49">
        <v>0</v>
      </c>
      <c r="AB45" s="73">
        <v>45</v>
      </c>
      <c r="AC45" s="73"/>
      <c r="AD45" s="74"/>
      <c r="AE45" s="80" t="s">
        <v>693</v>
      </c>
      <c r="AF45" s="80">
        <v>178</v>
      </c>
      <c r="AG45" s="80">
        <v>2572</v>
      </c>
      <c r="AH45" s="80">
        <v>637</v>
      </c>
      <c r="AI45" s="80">
        <v>209</v>
      </c>
      <c r="AJ45" s="80"/>
      <c r="AK45" s="80" t="s">
        <v>762</v>
      </c>
      <c r="AL45" s="80"/>
      <c r="AM45" s="84" t="s">
        <v>865</v>
      </c>
      <c r="AN45" s="80"/>
      <c r="AO45" s="82">
        <v>40984.5021875</v>
      </c>
      <c r="AP45" s="84" t="s">
        <v>916</v>
      </c>
      <c r="AQ45" s="80" t="b">
        <v>0</v>
      </c>
      <c r="AR45" s="80" t="b">
        <v>0</v>
      </c>
      <c r="AS45" s="80" t="b">
        <v>1</v>
      </c>
      <c r="AT45" s="80" t="s">
        <v>598</v>
      </c>
      <c r="AU45" s="80">
        <v>27</v>
      </c>
      <c r="AV45" s="84" t="s">
        <v>953</v>
      </c>
      <c r="AW45" s="80" t="b">
        <v>0</v>
      </c>
      <c r="AX45" s="80" t="s">
        <v>966</v>
      </c>
      <c r="AY45" s="84" t="s">
        <v>1009</v>
      </c>
      <c r="AZ45" s="80" t="s">
        <v>66</v>
      </c>
      <c r="BA45" s="80" t="str">
        <f>REPLACE(INDEX(GroupVertices[Group],MATCH(Vertices[[#This Row],[Vertex]],GroupVertices[Vertex],0)),1,1,"")</f>
        <v>7</v>
      </c>
      <c r="BB45" s="48" t="s">
        <v>354</v>
      </c>
      <c r="BC45" s="48" t="s">
        <v>354</v>
      </c>
      <c r="BD45" s="48" t="s">
        <v>1164</v>
      </c>
      <c r="BE45" s="48" t="s">
        <v>1164</v>
      </c>
      <c r="BF45" s="48" t="s">
        <v>374</v>
      </c>
      <c r="BG45" s="48" t="s">
        <v>374</v>
      </c>
      <c r="BH45" s="121" t="s">
        <v>1393</v>
      </c>
      <c r="BI45" s="121" t="s">
        <v>1393</v>
      </c>
      <c r="BJ45" s="121" t="s">
        <v>1415</v>
      </c>
      <c r="BK45" s="121" t="s">
        <v>1415</v>
      </c>
      <c r="BL45" s="121">
        <v>1</v>
      </c>
      <c r="BM45" s="124">
        <v>3.4482758620689653</v>
      </c>
      <c r="BN45" s="121">
        <v>1</v>
      </c>
      <c r="BO45" s="124">
        <v>3.4482758620689653</v>
      </c>
      <c r="BP45" s="121">
        <v>0</v>
      </c>
      <c r="BQ45" s="124">
        <v>0</v>
      </c>
      <c r="BR45" s="121">
        <v>27</v>
      </c>
      <c r="BS45" s="124">
        <v>93.10344827586206</v>
      </c>
      <c r="BT45" s="121">
        <v>29</v>
      </c>
      <c r="BU45" s="2"/>
      <c r="BV45" s="3"/>
      <c r="BW45" s="3"/>
      <c r="BX45" s="3"/>
      <c r="BY45" s="3"/>
    </row>
    <row r="46" spans="1:77" ht="41.45" customHeight="1">
      <c r="A46" s="66" t="s">
        <v>320</v>
      </c>
      <c r="C46" s="67"/>
      <c r="D46" s="67" t="s">
        <v>64</v>
      </c>
      <c r="E46" s="68">
        <v>1000</v>
      </c>
      <c r="F46" s="70">
        <v>93.20081445660473</v>
      </c>
      <c r="G46" s="102" t="s">
        <v>964</v>
      </c>
      <c r="H46" s="67"/>
      <c r="I46" s="71" t="s">
        <v>320</v>
      </c>
      <c r="J46" s="72"/>
      <c r="K46" s="72"/>
      <c r="L46" s="71" t="s">
        <v>1082</v>
      </c>
      <c r="M46" s="75">
        <v>2266.941902095529</v>
      </c>
      <c r="N46" s="76">
        <v>9441.72265625</v>
      </c>
      <c r="O46" s="76">
        <v>936.719482421875</v>
      </c>
      <c r="P46" s="77"/>
      <c r="Q46" s="78"/>
      <c r="R46" s="78"/>
      <c r="S46" s="88"/>
      <c r="T46" s="48">
        <v>1</v>
      </c>
      <c r="U46" s="48">
        <v>0</v>
      </c>
      <c r="V46" s="49">
        <v>0</v>
      </c>
      <c r="W46" s="49">
        <v>0.009709</v>
      </c>
      <c r="X46" s="49">
        <v>0.002003</v>
      </c>
      <c r="Y46" s="49">
        <v>0.47346</v>
      </c>
      <c r="Z46" s="49">
        <v>0</v>
      </c>
      <c r="AA46" s="49">
        <v>0</v>
      </c>
      <c r="AB46" s="73">
        <v>46</v>
      </c>
      <c r="AC46" s="73"/>
      <c r="AD46" s="74"/>
      <c r="AE46" s="80" t="s">
        <v>694</v>
      </c>
      <c r="AF46" s="80">
        <v>283</v>
      </c>
      <c r="AG46" s="80">
        <v>40113</v>
      </c>
      <c r="AH46" s="80">
        <v>19297</v>
      </c>
      <c r="AI46" s="80">
        <v>56</v>
      </c>
      <c r="AJ46" s="80"/>
      <c r="AK46" s="80" t="s">
        <v>763</v>
      </c>
      <c r="AL46" s="80" t="s">
        <v>821</v>
      </c>
      <c r="AM46" s="84" t="s">
        <v>866</v>
      </c>
      <c r="AN46" s="80"/>
      <c r="AO46" s="82">
        <v>40232.46204861111</v>
      </c>
      <c r="AP46" s="84" t="s">
        <v>917</v>
      </c>
      <c r="AQ46" s="80" t="b">
        <v>0</v>
      </c>
      <c r="AR46" s="80" t="b">
        <v>0</v>
      </c>
      <c r="AS46" s="80" t="b">
        <v>0</v>
      </c>
      <c r="AT46" s="80" t="s">
        <v>598</v>
      </c>
      <c r="AU46" s="80">
        <v>982</v>
      </c>
      <c r="AV46" s="84" t="s">
        <v>949</v>
      </c>
      <c r="AW46" s="80" t="b">
        <v>0</v>
      </c>
      <c r="AX46" s="80" t="s">
        <v>966</v>
      </c>
      <c r="AY46" s="84" t="s">
        <v>1010</v>
      </c>
      <c r="AZ46" s="80" t="s">
        <v>65</v>
      </c>
      <c r="BA46" s="80" t="str">
        <f>REPLACE(INDEX(GroupVertices[Group],MATCH(Vertices[[#This Row],[Vertex]],GroupVertices[Vertex],0)),1,1,"")</f>
        <v>7</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6" t="s">
        <v>288</v>
      </c>
      <c r="C47" s="67"/>
      <c r="D47" s="67" t="s">
        <v>64</v>
      </c>
      <c r="E47" s="68">
        <v>505.57868259707595</v>
      </c>
      <c r="F47" s="70">
        <v>98.22991431237804</v>
      </c>
      <c r="G47" s="102" t="s">
        <v>965</v>
      </c>
      <c r="H47" s="67"/>
      <c r="I47" s="71" t="s">
        <v>288</v>
      </c>
      <c r="J47" s="72"/>
      <c r="K47" s="72"/>
      <c r="L47" s="71" t="s">
        <v>1083</v>
      </c>
      <c r="M47" s="75">
        <v>590.910556828144</v>
      </c>
      <c r="N47" s="76">
        <v>5898.07666015625</v>
      </c>
      <c r="O47" s="76">
        <v>6733.59814453125</v>
      </c>
      <c r="P47" s="77"/>
      <c r="Q47" s="78"/>
      <c r="R47" s="78"/>
      <c r="S47" s="88"/>
      <c r="T47" s="48">
        <v>1</v>
      </c>
      <c r="U47" s="48">
        <v>1</v>
      </c>
      <c r="V47" s="49">
        <v>0</v>
      </c>
      <c r="W47" s="49">
        <v>0.014286</v>
      </c>
      <c r="X47" s="49">
        <v>0.017263</v>
      </c>
      <c r="Y47" s="49">
        <v>0.623724</v>
      </c>
      <c r="Z47" s="49">
        <v>0.5</v>
      </c>
      <c r="AA47" s="49">
        <v>0</v>
      </c>
      <c r="AB47" s="73">
        <v>47</v>
      </c>
      <c r="AC47" s="73"/>
      <c r="AD47" s="74"/>
      <c r="AE47" s="80" t="s">
        <v>695</v>
      </c>
      <c r="AF47" s="80">
        <v>2592</v>
      </c>
      <c r="AG47" s="80">
        <v>10474</v>
      </c>
      <c r="AH47" s="80">
        <v>2600</v>
      </c>
      <c r="AI47" s="80">
        <v>1009</v>
      </c>
      <c r="AJ47" s="80"/>
      <c r="AK47" s="80" t="s">
        <v>764</v>
      </c>
      <c r="AL47" s="80" t="s">
        <v>822</v>
      </c>
      <c r="AM47" s="84" t="s">
        <v>867</v>
      </c>
      <c r="AN47" s="80"/>
      <c r="AO47" s="82">
        <v>40968.00083333333</v>
      </c>
      <c r="AP47" s="84" t="s">
        <v>918</v>
      </c>
      <c r="AQ47" s="80" t="b">
        <v>0</v>
      </c>
      <c r="AR47" s="80" t="b">
        <v>0</v>
      </c>
      <c r="AS47" s="80" t="b">
        <v>1</v>
      </c>
      <c r="AT47" s="80" t="s">
        <v>599</v>
      </c>
      <c r="AU47" s="80">
        <v>129</v>
      </c>
      <c r="AV47" s="84" t="s">
        <v>949</v>
      </c>
      <c r="AW47" s="80" t="b">
        <v>0</v>
      </c>
      <c r="AX47" s="80" t="s">
        <v>966</v>
      </c>
      <c r="AY47" s="84" t="s">
        <v>1011</v>
      </c>
      <c r="AZ47" s="80" t="s">
        <v>66</v>
      </c>
      <c r="BA47" s="80" t="str">
        <f>REPLACE(INDEX(GroupVertices[Group],MATCH(Vertices[[#This Row],[Vertex]],GroupVertices[Vertex],0)),1,1,"")</f>
        <v>3</v>
      </c>
      <c r="BB47" s="48" t="s">
        <v>355</v>
      </c>
      <c r="BC47" s="48" t="s">
        <v>355</v>
      </c>
      <c r="BD47" s="48" t="s">
        <v>356</v>
      </c>
      <c r="BE47" s="48" t="s">
        <v>356</v>
      </c>
      <c r="BF47" s="48" t="s">
        <v>363</v>
      </c>
      <c r="BG47" s="48" t="s">
        <v>363</v>
      </c>
      <c r="BH47" s="121" t="s">
        <v>1394</v>
      </c>
      <c r="BI47" s="121" t="s">
        <v>1394</v>
      </c>
      <c r="BJ47" s="121" t="s">
        <v>1416</v>
      </c>
      <c r="BK47" s="121" t="s">
        <v>1416</v>
      </c>
      <c r="BL47" s="121">
        <v>0</v>
      </c>
      <c r="BM47" s="124">
        <v>0</v>
      </c>
      <c r="BN47" s="121">
        <v>0</v>
      </c>
      <c r="BO47" s="124">
        <v>0</v>
      </c>
      <c r="BP47" s="121">
        <v>0</v>
      </c>
      <c r="BQ47" s="124">
        <v>0</v>
      </c>
      <c r="BR47" s="121">
        <v>39</v>
      </c>
      <c r="BS47" s="124">
        <v>100</v>
      </c>
      <c r="BT47" s="121">
        <v>39</v>
      </c>
      <c r="BU47" s="2"/>
      <c r="BV47" s="3"/>
      <c r="BW47" s="3"/>
      <c r="BX47" s="3"/>
      <c r="BY47" s="3"/>
    </row>
    <row r="48" spans="1:77" ht="41.45" customHeight="1">
      <c r="A48" s="66" t="s">
        <v>289</v>
      </c>
      <c r="C48" s="67"/>
      <c r="D48" s="67" t="s">
        <v>64</v>
      </c>
      <c r="E48" s="68">
        <v>189.86307184404967</v>
      </c>
      <c r="F48" s="70">
        <v>99.85645202341563</v>
      </c>
      <c r="G48" s="102" t="s">
        <v>420</v>
      </c>
      <c r="H48" s="67"/>
      <c r="I48" s="71" t="s">
        <v>289</v>
      </c>
      <c r="J48" s="72"/>
      <c r="K48" s="72"/>
      <c r="L48" s="71" t="s">
        <v>1084</v>
      </c>
      <c r="M48" s="75">
        <v>48.83975566301858</v>
      </c>
      <c r="N48" s="76">
        <v>6329.2646484375</v>
      </c>
      <c r="O48" s="76">
        <v>5987.216796875</v>
      </c>
      <c r="P48" s="77"/>
      <c r="Q48" s="78"/>
      <c r="R48" s="78"/>
      <c r="S48" s="88"/>
      <c r="T48" s="48">
        <v>0</v>
      </c>
      <c r="U48" s="48">
        <v>2</v>
      </c>
      <c r="V48" s="49">
        <v>0</v>
      </c>
      <c r="W48" s="49">
        <v>0.014286</v>
      </c>
      <c r="X48" s="49">
        <v>0.017263</v>
      </c>
      <c r="Y48" s="49">
        <v>0.623724</v>
      </c>
      <c r="Z48" s="49">
        <v>0.5</v>
      </c>
      <c r="AA48" s="49">
        <v>0</v>
      </c>
      <c r="AB48" s="73">
        <v>48</v>
      </c>
      <c r="AC48" s="73"/>
      <c r="AD48" s="74"/>
      <c r="AE48" s="80" t="s">
        <v>696</v>
      </c>
      <c r="AF48" s="80">
        <v>231</v>
      </c>
      <c r="AG48" s="80">
        <v>888</v>
      </c>
      <c r="AH48" s="80">
        <v>1297</v>
      </c>
      <c r="AI48" s="80">
        <v>291</v>
      </c>
      <c r="AJ48" s="80"/>
      <c r="AK48" s="80" t="s">
        <v>765</v>
      </c>
      <c r="AL48" s="80" t="s">
        <v>823</v>
      </c>
      <c r="AM48" s="84" t="s">
        <v>868</v>
      </c>
      <c r="AN48" s="80"/>
      <c r="AO48" s="82">
        <v>41316.48190972222</v>
      </c>
      <c r="AP48" s="84" t="s">
        <v>919</v>
      </c>
      <c r="AQ48" s="80" t="b">
        <v>0</v>
      </c>
      <c r="AR48" s="80" t="b">
        <v>0</v>
      </c>
      <c r="AS48" s="80" t="b">
        <v>0</v>
      </c>
      <c r="AT48" s="80" t="s">
        <v>599</v>
      </c>
      <c r="AU48" s="80">
        <v>16</v>
      </c>
      <c r="AV48" s="84" t="s">
        <v>951</v>
      </c>
      <c r="AW48" s="80" t="b">
        <v>0</v>
      </c>
      <c r="AX48" s="80" t="s">
        <v>966</v>
      </c>
      <c r="AY48" s="84" t="s">
        <v>1012</v>
      </c>
      <c r="AZ48" s="80" t="s">
        <v>66</v>
      </c>
      <c r="BA48" s="80" t="str">
        <f>REPLACE(INDEX(GroupVertices[Group],MATCH(Vertices[[#This Row],[Vertex]],GroupVertices[Vertex],0)),1,1,"")</f>
        <v>3</v>
      </c>
      <c r="BB48" s="48"/>
      <c r="BC48" s="48"/>
      <c r="BD48" s="48"/>
      <c r="BE48" s="48"/>
      <c r="BF48" s="48"/>
      <c r="BG48" s="48"/>
      <c r="BH48" s="121" t="s">
        <v>1394</v>
      </c>
      <c r="BI48" s="121" t="s">
        <v>1394</v>
      </c>
      <c r="BJ48" s="121" t="s">
        <v>1416</v>
      </c>
      <c r="BK48" s="121" t="s">
        <v>1416</v>
      </c>
      <c r="BL48" s="121">
        <v>0</v>
      </c>
      <c r="BM48" s="124">
        <v>0</v>
      </c>
      <c r="BN48" s="121">
        <v>0</v>
      </c>
      <c r="BO48" s="124">
        <v>0</v>
      </c>
      <c r="BP48" s="121">
        <v>0</v>
      </c>
      <c r="BQ48" s="124">
        <v>0</v>
      </c>
      <c r="BR48" s="121">
        <v>39</v>
      </c>
      <c r="BS48" s="124">
        <v>100</v>
      </c>
      <c r="BT48" s="121">
        <v>39</v>
      </c>
      <c r="BU48" s="2"/>
      <c r="BV48" s="3"/>
      <c r="BW48" s="3"/>
      <c r="BX48" s="3"/>
      <c r="BY48" s="3"/>
    </row>
    <row r="49" spans="1:77" ht="41.45" customHeight="1">
      <c r="A49" s="66" t="s">
        <v>290</v>
      </c>
      <c r="C49" s="67"/>
      <c r="D49" s="67" t="s">
        <v>64</v>
      </c>
      <c r="E49" s="68">
        <v>163.7126238012891</v>
      </c>
      <c r="F49" s="70">
        <v>99.99117672011538</v>
      </c>
      <c r="G49" s="102" t="s">
        <v>421</v>
      </c>
      <c r="H49" s="67"/>
      <c r="I49" s="71" t="s">
        <v>290</v>
      </c>
      <c r="J49" s="72"/>
      <c r="K49" s="72"/>
      <c r="L49" s="71" t="s">
        <v>1085</v>
      </c>
      <c r="M49" s="75">
        <v>3.940505076213908</v>
      </c>
      <c r="N49" s="76">
        <v>6404.69287109375</v>
      </c>
      <c r="O49" s="76">
        <v>4312.75537109375</v>
      </c>
      <c r="P49" s="77"/>
      <c r="Q49" s="78"/>
      <c r="R49" s="78"/>
      <c r="S49" s="88"/>
      <c r="T49" s="48">
        <v>1</v>
      </c>
      <c r="U49" s="48">
        <v>1</v>
      </c>
      <c r="V49" s="49">
        <v>0</v>
      </c>
      <c r="W49" s="49">
        <v>0</v>
      </c>
      <c r="X49" s="49">
        <v>0</v>
      </c>
      <c r="Y49" s="49">
        <v>0.999993</v>
      </c>
      <c r="Z49" s="49">
        <v>0</v>
      </c>
      <c r="AA49" s="49" t="s">
        <v>1550</v>
      </c>
      <c r="AB49" s="73">
        <v>49</v>
      </c>
      <c r="AC49" s="73"/>
      <c r="AD49" s="74"/>
      <c r="AE49" s="80" t="s">
        <v>697</v>
      </c>
      <c r="AF49" s="80">
        <v>272</v>
      </c>
      <c r="AG49" s="80">
        <v>94</v>
      </c>
      <c r="AH49" s="80">
        <v>57</v>
      </c>
      <c r="AI49" s="80">
        <v>128</v>
      </c>
      <c r="AJ49" s="80"/>
      <c r="AK49" s="80" t="s">
        <v>766</v>
      </c>
      <c r="AL49" s="80" t="s">
        <v>824</v>
      </c>
      <c r="AM49" s="80"/>
      <c r="AN49" s="80"/>
      <c r="AO49" s="82">
        <v>41130.591516203705</v>
      </c>
      <c r="AP49" s="84" t="s">
        <v>920</v>
      </c>
      <c r="AQ49" s="80" t="b">
        <v>1</v>
      </c>
      <c r="AR49" s="80" t="b">
        <v>0</v>
      </c>
      <c r="AS49" s="80" t="b">
        <v>0</v>
      </c>
      <c r="AT49" s="80" t="s">
        <v>598</v>
      </c>
      <c r="AU49" s="80">
        <v>1</v>
      </c>
      <c r="AV49" s="84" t="s">
        <v>949</v>
      </c>
      <c r="AW49" s="80" t="b">
        <v>0</v>
      </c>
      <c r="AX49" s="80" t="s">
        <v>966</v>
      </c>
      <c r="AY49" s="84" t="s">
        <v>1013</v>
      </c>
      <c r="AZ49" s="80" t="s">
        <v>66</v>
      </c>
      <c r="BA49" s="80" t="str">
        <f>REPLACE(INDEX(GroupVertices[Group],MATCH(Vertices[[#This Row],[Vertex]],GroupVertices[Vertex],0)),1,1,"")</f>
        <v>5</v>
      </c>
      <c r="BB49" s="48" t="s">
        <v>345</v>
      </c>
      <c r="BC49" s="48" t="s">
        <v>345</v>
      </c>
      <c r="BD49" s="48" t="s">
        <v>356</v>
      </c>
      <c r="BE49" s="48" t="s">
        <v>356</v>
      </c>
      <c r="BF49" s="48" t="s">
        <v>363</v>
      </c>
      <c r="BG49" s="48" t="s">
        <v>363</v>
      </c>
      <c r="BH49" s="121" t="s">
        <v>1395</v>
      </c>
      <c r="BI49" s="121" t="s">
        <v>1395</v>
      </c>
      <c r="BJ49" s="121" t="s">
        <v>1417</v>
      </c>
      <c r="BK49" s="121" t="s">
        <v>1417</v>
      </c>
      <c r="BL49" s="121">
        <v>0</v>
      </c>
      <c r="BM49" s="124">
        <v>0</v>
      </c>
      <c r="BN49" s="121">
        <v>1</v>
      </c>
      <c r="BO49" s="124">
        <v>3.0303030303030303</v>
      </c>
      <c r="BP49" s="121">
        <v>0</v>
      </c>
      <c r="BQ49" s="124">
        <v>0</v>
      </c>
      <c r="BR49" s="121">
        <v>32</v>
      </c>
      <c r="BS49" s="124">
        <v>96.96969696969697</v>
      </c>
      <c r="BT49" s="121">
        <v>33</v>
      </c>
      <c r="BU49" s="2"/>
      <c r="BV49" s="3"/>
      <c r="BW49" s="3"/>
      <c r="BX49" s="3"/>
      <c r="BY49" s="3"/>
    </row>
    <row r="50" spans="1:77" ht="41.45" customHeight="1">
      <c r="A50" s="66" t="s">
        <v>291</v>
      </c>
      <c r="C50" s="67"/>
      <c r="D50" s="67" t="s">
        <v>64</v>
      </c>
      <c r="E50" s="68">
        <v>163.02098726615313</v>
      </c>
      <c r="F50" s="70">
        <v>99.99473996776109</v>
      </c>
      <c r="G50" s="102" t="s">
        <v>422</v>
      </c>
      <c r="H50" s="67"/>
      <c r="I50" s="71" t="s">
        <v>291</v>
      </c>
      <c r="J50" s="72"/>
      <c r="K50" s="72"/>
      <c r="L50" s="71" t="s">
        <v>1086</v>
      </c>
      <c r="M50" s="75">
        <v>2.7529934108198297</v>
      </c>
      <c r="N50" s="76">
        <v>3999.8154296875</v>
      </c>
      <c r="O50" s="76">
        <v>1373.1805419921875</v>
      </c>
      <c r="P50" s="77"/>
      <c r="Q50" s="78"/>
      <c r="R50" s="78"/>
      <c r="S50" s="88"/>
      <c r="T50" s="48">
        <v>0</v>
      </c>
      <c r="U50" s="48">
        <v>3</v>
      </c>
      <c r="V50" s="49">
        <v>0</v>
      </c>
      <c r="W50" s="49">
        <v>0.014706</v>
      </c>
      <c r="X50" s="49">
        <v>0.031248</v>
      </c>
      <c r="Y50" s="49">
        <v>0.767006</v>
      </c>
      <c r="Z50" s="49">
        <v>0.5</v>
      </c>
      <c r="AA50" s="49">
        <v>0</v>
      </c>
      <c r="AB50" s="73">
        <v>50</v>
      </c>
      <c r="AC50" s="73"/>
      <c r="AD50" s="74"/>
      <c r="AE50" s="80" t="s">
        <v>698</v>
      </c>
      <c r="AF50" s="80">
        <v>26</v>
      </c>
      <c r="AG50" s="80">
        <v>73</v>
      </c>
      <c r="AH50" s="80">
        <v>2862</v>
      </c>
      <c r="AI50" s="80">
        <v>19</v>
      </c>
      <c r="AJ50" s="80"/>
      <c r="AK50" s="80" t="s">
        <v>767</v>
      </c>
      <c r="AL50" s="80"/>
      <c r="AM50" s="80"/>
      <c r="AN50" s="80"/>
      <c r="AO50" s="82">
        <v>42481.552766203706</v>
      </c>
      <c r="AP50" s="80"/>
      <c r="AQ50" s="80" t="b">
        <v>1</v>
      </c>
      <c r="AR50" s="80" t="b">
        <v>0</v>
      </c>
      <c r="AS50" s="80" t="b">
        <v>0</v>
      </c>
      <c r="AT50" s="80" t="s">
        <v>945</v>
      </c>
      <c r="AU50" s="80">
        <v>4</v>
      </c>
      <c r="AV50" s="80"/>
      <c r="AW50" s="80" t="b">
        <v>0</v>
      </c>
      <c r="AX50" s="80" t="s">
        <v>966</v>
      </c>
      <c r="AY50" s="84" t="s">
        <v>1014</v>
      </c>
      <c r="AZ50" s="80" t="s">
        <v>66</v>
      </c>
      <c r="BA50" s="80" t="str">
        <f>REPLACE(INDEX(GroupVertices[Group],MATCH(Vertices[[#This Row],[Vertex]],GroupVertices[Vertex],0)),1,1,"")</f>
        <v>2</v>
      </c>
      <c r="BB50" s="48"/>
      <c r="BC50" s="48"/>
      <c r="BD50" s="48"/>
      <c r="BE50" s="48"/>
      <c r="BF50" s="48"/>
      <c r="BG50" s="48"/>
      <c r="BH50" s="121" t="s">
        <v>1390</v>
      </c>
      <c r="BI50" s="121" t="s">
        <v>1390</v>
      </c>
      <c r="BJ50" s="121" t="s">
        <v>1412</v>
      </c>
      <c r="BK50" s="121" t="s">
        <v>1412</v>
      </c>
      <c r="BL50" s="121">
        <v>1</v>
      </c>
      <c r="BM50" s="124">
        <v>2.7777777777777777</v>
      </c>
      <c r="BN50" s="121">
        <v>1</v>
      </c>
      <c r="BO50" s="124">
        <v>2.7777777777777777</v>
      </c>
      <c r="BP50" s="121">
        <v>0</v>
      </c>
      <c r="BQ50" s="124">
        <v>0</v>
      </c>
      <c r="BR50" s="121">
        <v>34</v>
      </c>
      <c r="BS50" s="124">
        <v>94.44444444444444</v>
      </c>
      <c r="BT50" s="121">
        <v>36</v>
      </c>
      <c r="BU50" s="2"/>
      <c r="BV50" s="3"/>
      <c r="BW50" s="3"/>
      <c r="BX50" s="3"/>
      <c r="BY50" s="3"/>
    </row>
    <row r="51" spans="1:77" ht="41.45" customHeight="1">
      <c r="A51" s="66" t="s">
        <v>292</v>
      </c>
      <c r="C51" s="67"/>
      <c r="D51" s="67" t="s">
        <v>64</v>
      </c>
      <c r="E51" s="68">
        <v>172.73683383115863</v>
      </c>
      <c r="F51" s="70">
        <v>99.94468482226182</v>
      </c>
      <c r="G51" s="102" t="s">
        <v>423</v>
      </c>
      <c r="H51" s="67"/>
      <c r="I51" s="71" t="s">
        <v>292</v>
      </c>
      <c r="J51" s="72"/>
      <c r="K51" s="72"/>
      <c r="L51" s="71" t="s">
        <v>1087</v>
      </c>
      <c r="M51" s="75">
        <v>19.4347049008795</v>
      </c>
      <c r="N51" s="76">
        <v>2943.36083984375</v>
      </c>
      <c r="O51" s="76">
        <v>3097.4873046875</v>
      </c>
      <c r="P51" s="77"/>
      <c r="Q51" s="78"/>
      <c r="R51" s="78"/>
      <c r="S51" s="88"/>
      <c r="T51" s="48">
        <v>0</v>
      </c>
      <c r="U51" s="48">
        <v>1</v>
      </c>
      <c r="V51" s="49">
        <v>0</v>
      </c>
      <c r="W51" s="49">
        <v>0.023256</v>
      </c>
      <c r="X51" s="49">
        <v>0</v>
      </c>
      <c r="Y51" s="49">
        <v>0.551555</v>
      </c>
      <c r="Z51" s="49">
        <v>0</v>
      </c>
      <c r="AA51" s="49">
        <v>0</v>
      </c>
      <c r="AB51" s="73">
        <v>51</v>
      </c>
      <c r="AC51" s="73"/>
      <c r="AD51" s="74"/>
      <c r="AE51" s="80" t="s">
        <v>699</v>
      </c>
      <c r="AF51" s="80">
        <v>780</v>
      </c>
      <c r="AG51" s="80">
        <v>368</v>
      </c>
      <c r="AH51" s="80">
        <v>1024</v>
      </c>
      <c r="AI51" s="80">
        <v>4539</v>
      </c>
      <c r="AJ51" s="80"/>
      <c r="AK51" s="80" t="s">
        <v>768</v>
      </c>
      <c r="AL51" s="80" t="s">
        <v>825</v>
      </c>
      <c r="AM51" s="80"/>
      <c r="AN51" s="80"/>
      <c r="AO51" s="82">
        <v>41067.12670138889</v>
      </c>
      <c r="AP51" s="80"/>
      <c r="AQ51" s="80" t="b">
        <v>1</v>
      </c>
      <c r="AR51" s="80" t="b">
        <v>0</v>
      </c>
      <c r="AS51" s="80" t="b">
        <v>0</v>
      </c>
      <c r="AT51" s="80" t="s">
        <v>598</v>
      </c>
      <c r="AU51" s="80">
        <v>2</v>
      </c>
      <c r="AV51" s="84" t="s">
        <v>949</v>
      </c>
      <c r="AW51" s="80" t="b">
        <v>0</v>
      </c>
      <c r="AX51" s="80" t="s">
        <v>966</v>
      </c>
      <c r="AY51" s="84" t="s">
        <v>1015</v>
      </c>
      <c r="AZ51" s="80" t="s">
        <v>66</v>
      </c>
      <c r="BA51" s="80" t="str">
        <f>REPLACE(INDEX(GroupVertices[Group],MATCH(Vertices[[#This Row],[Vertex]],GroupVertices[Vertex],0)),1,1,"")</f>
        <v>1</v>
      </c>
      <c r="BB51" s="48"/>
      <c r="BC51" s="48"/>
      <c r="BD51" s="48"/>
      <c r="BE51" s="48"/>
      <c r="BF51" s="48"/>
      <c r="BG51" s="48"/>
      <c r="BH51" s="121" t="s">
        <v>1249</v>
      </c>
      <c r="BI51" s="121" t="s">
        <v>1249</v>
      </c>
      <c r="BJ51" s="121" t="s">
        <v>1322</v>
      </c>
      <c r="BK51" s="121" t="s">
        <v>1322</v>
      </c>
      <c r="BL51" s="121">
        <v>0</v>
      </c>
      <c r="BM51" s="124">
        <v>0</v>
      </c>
      <c r="BN51" s="121">
        <v>1</v>
      </c>
      <c r="BO51" s="124">
        <v>3.125</v>
      </c>
      <c r="BP51" s="121">
        <v>0</v>
      </c>
      <c r="BQ51" s="124">
        <v>0</v>
      </c>
      <c r="BR51" s="121">
        <v>31</v>
      </c>
      <c r="BS51" s="124">
        <v>96.875</v>
      </c>
      <c r="BT51" s="121">
        <v>32</v>
      </c>
      <c r="BU51" s="2"/>
      <c r="BV51" s="3"/>
      <c r="BW51" s="3"/>
      <c r="BX51" s="3"/>
      <c r="BY51" s="3"/>
    </row>
    <row r="52" spans="1:77" ht="41.45" customHeight="1">
      <c r="A52" s="66" t="s">
        <v>314</v>
      </c>
      <c r="C52" s="67"/>
      <c r="D52" s="67" t="s">
        <v>64</v>
      </c>
      <c r="E52" s="68">
        <v>267.58984436409366</v>
      </c>
      <c r="F52" s="70">
        <v>99.4560108594214</v>
      </c>
      <c r="G52" s="102" t="s">
        <v>445</v>
      </c>
      <c r="H52" s="67"/>
      <c r="I52" s="71" t="s">
        <v>314</v>
      </c>
      <c r="J52" s="72"/>
      <c r="K52" s="72"/>
      <c r="L52" s="71" t="s">
        <v>1088</v>
      </c>
      <c r="M52" s="75">
        <v>182.29344758349595</v>
      </c>
      <c r="N52" s="76">
        <v>1626.4019775390625</v>
      </c>
      <c r="O52" s="76">
        <v>4982.8818359375</v>
      </c>
      <c r="P52" s="77"/>
      <c r="Q52" s="78"/>
      <c r="R52" s="78"/>
      <c r="S52" s="88"/>
      <c r="T52" s="48">
        <v>23</v>
      </c>
      <c r="U52" s="48">
        <v>1</v>
      </c>
      <c r="V52" s="49">
        <v>462</v>
      </c>
      <c r="W52" s="49">
        <v>0.045455</v>
      </c>
      <c r="X52" s="49">
        <v>0</v>
      </c>
      <c r="Y52" s="49">
        <v>10.865626</v>
      </c>
      <c r="Z52" s="49">
        <v>0</v>
      </c>
      <c r="AA52" s="49">
        <v>0</v>
      </c>
      <c r="AB52" s="73">
        <v>52</v>
      </c>
      <c r="AC52" s="73"/>
      <c r="AD52" s="74"/>
      <c r="AE52" s="80" t="s">
        <v>700</v>
      </c>
      <c r="AF52" s="80">
        <v>361</v>
      </c>
      <c r="AG52" s="80">
        <v>3248</v>
      </c>
      <c r="AH52" s="80">
        <v>1275</v>
      </c>
      <c r="AI52" s="80">
        <v>949</v>
      </c>
      <c r="AJ52" s="80"/>
      <c r="AK52" s="80" t="s">
        <v>769</v>
      </c>
      <c r="AL52" s="80" t="s">
        <v>798</v>
      </c>
      <c r="AM52" s="84" t="s">
        <v>869</v>
      </c>
      <c r="AN52" s="80"/>
      <c r="AO52" s="82">
        <v>41475.752488425926</v>
      </c>
      <c r="AP52" s="84" t="s">
        <v>921</v>
      </c>
      <c r="AQ52" s="80" t="b">
        <v>0</v>
      </c>
      <c r="AR52" s="80" t="b">
        <v>0</v>
      </c>
      <c r="AS52" s="80" t="b">
        <v>0</v>
      </c>
      <c r="AT52" s="80" t="s">
        <v>944</v>
      </c>
      <c r="AU52" s="80">
        <v>30</v>
      </c>
      <c r="AV52" s="84" t="s">
        <v>949</v>
      </c>
      <c r="AW52" s="80" t="b">
        <v>0</v>
      </c>
      <c r="AX52" s="80" t="s">
        <v>966</v>
      </c>
      <c r="AY52" s="84" t="s">
        <v>1016</v>
      </c>
      <c r="AZ52" s="80" t="s">
        <v>66</v>
      </c>
      <c r="BA52" s="80" t="str">
        <f>REPLACE(INDEX(GroupVertices[Group],MATCH(Vertices[[#This Row],[Vertex]],GroupVertices[Vertex],0)),1,1,"")</f>
        <v>1</v>
      </c>
      <c r="BB52" s="48" t="s">
        <v>347</v>
      </c>
      <c r="BC52" s="48" t="s">
        <v>347</v>
      </c>
      <c r="BD52" s="48" t="s">
        <v>356</v>
      </c>
      <c r="BE52" s="48" t="s">
        <v>356</v>
      </c>
      <c r="BF52" s="48" t="s">
        <v>363</v>
      </c>
      <c r="BG52" s="48" t="s">
        <v>363</v>
      </c>
      <c r="BH52" s="121" t="s">
        <v>1249</v>
      </c>
      <c r="BI52" s="121" t="s">
        <v>1249</v>
      </c>
      <c r="BJ52" s="121" t="s">
        <v>1322</v>
      </c>
      <c r="BK52" s="121" t="s">
        <v>1322</v>
      </c>
      <c r="BL52" s="121">
        <v>0</v>
      </c>
      <c r="BM52" s="124">
        <v>0</v>
      </c>
      <c r="BN52" s="121">
        <v>1</v>
      </c>
      <c r="BO52" s="124">
        <v>3.125</v>
      </c>
      <c r="BP52" s="121">
        <v>0</v>
      </c>
      <c r="BQ52" s="124">
        <v>0</v>
      </c>
      <c r="BR52" s="121">
        <v>31</v>
      </c>
      <c r="BS52" s="124">
        <v>96.875</v>
      </c>
      <c r="BT52" s="121">
        <v>32</v>
      </c>
      <c r="BU52" s="2"/>
      <c r="BV52" s="3"/>
      <c r="BW52" s="3"/>
      <c r="BX52" s="3"/>
      <c r="BY52" s="3"/>
    </row>
    <row r="53" spans="1:77" ht="41.45" customHeight="1">
      <c r="A53" s="66" t="s">
        <v>293</v>
      </c>
      <c r="C53" s="67"/>
      <c r="D53" s="67" t="s">
        <v>64</v>
      </c>
      <c r="E53" s="68">
        <v>178.63221191636535</v>
      </c>
      <c r="F53" s="70">
        <v>99.9143123780436</v>
      </c>
      <c r="G53" s="102" t="s">
        <v>424</v>
      </c>
      <c r="H53" s="67"/>
      <c r="I53" s="71" t="s">
        <v>293</v>
      </c>
      <c r="J53" s="72"/>
      <c r="K53" s="72"/>
      <c r="L53" s="71" t="s">
        <v>1089</v>
      </c>
      <c r="M53" s="75">
        <v>29.556828144000452</v>
      </c>
      <c r="N53" s="76">
        <v>1107.6407470703125</v>
      </c>
      <c r="O53" s="76">
        <v>3038.265625</v>
      </c>
      <c r="P53" s="77"/>
      <c r="Q53" s="78"/>
      <c r="R53" s="78"/>
      <c r="S53" s="88"/>
      <c r="T53" s="48">
        <v>0</v>
      </c>
      <c r="U53" s="48">
        <v>1</v>
      </c>
      <c r="V53" s="49">
        <v>0</v>
      </c>
      <c r="W53" s="49">
        <v>0.023256</v>
      </c>
      <c r="X53" s="49">
        <v>0</v>
      </c>
      <c r="Y53" s="49">
        <v>0.551555</v>
      </c>
      <c r="Z53" s="49">
        <v>0</v>
      </c>
      <c r="AA53" s="49">
        <v>0</v>
      </c>
      <c r="AB53" s="73">
        <v>53</v>
      </c>
      <c r="AC53" s="73"/>
      <c r="AD53" s="74"/>
      <c r="AE53" s="80" t="s">
        <v>701</v>
      </c>
      <c r="AF53" s="80">
        <v>768</v>
      </c>
      <c r="AG53" s="80">
        <v>547</v>
      </c>
      <c r="AH53" s="80">
        <v>2775</v>
      </c>
      <c r="AI53" s="80">
        <v>2063</v>
      </c>
      <c r="AJ53" s="80"/>
      <c r="AK53" s="80" t="s">
        <v>770</v>
      </c>
      <c r="AL53" s="80"/>
      <c r="AM53" s="80"/>
      <c r="AN53" s="80"/>
      <c r="AO53" s="82">
        <v>41404.77719907407</v>
      </c>
      <c r="AP53" s="84" t="s">
        <v>922</v>
      </c>
      <c r="AQ53" s="80" t="b">
        <v>1</v>
      </c>
      <c r="AR53" s="80" t="b">
        <v>0</v>
      </c>
      <c r="AS53" s="80" t="b">
        <v>0</v>
      </c>
      <c r="AT53" s="80" t="s">
        <v>598</v>
      </c>
      <c r="AU53" s="80">
        <v>24</v>
      </c>
      <c r="AV53" s="84" t="s">
        <v>949</v>
      </c>
      <c r="AW53" s="80" t="b">
        <v>0</v>
      </c>
      <c r="AX53" s="80" t="s">
        <v>966</v>
      </c>
      <c r="AY53" s="84" t="s">
        <v>1017</v>
      </c>
      <c r="AZ53" s="80" t="s">
        <v>66</v>
      </c>
      <c r="BA53" s="80" t="str">
        <f>REPLACE(INDEX(GroupVertices[Group],MATCH(Vertices[[#This Row],[Vertex]],GroupVertices[Vertex],0)),1,1,"")</f>
        <v>1</v>
      </c>
      <c r="BB53" s="48"/>
      <c r="BC53" s="48"/>
      <c r="BD53" s="48"/>
      <c r="BE53" s="48"/>
      <c r="BF53" s="48"/>
      <c r="BG53" s="48"/>
      <c r="BH53" s="121" t="s">
        <v>1249</v>
      </c>
      <c r="BI53" s="121" t="s">
        <v>1249</v>
      </c>
      <c r="BJ53" s="121" t="s">
        <v>1322</v>
      </c>
      <c r="BK53" s="121" t="s">
        <v>1322</v>
      </c>
      <c r="BL53" s="121">
        <v>0</v>
      </c>
      <c r="BM53" s="124">
        <v>0</v>
      </c>
      <c r="BN53" s="121">
        <v>1</v>
      </c>
      <c r="BO53" s="124">
        <v>3.125</v>
      </c>
      <c r="BP53" s="121">
        <v>0</v>
      </c>
      <c r="BQ53" s="124">
        <v>0</v>
      </c>
      <c r="BR53" s="121">
        <v>31</v>
      </c>
      <c r="BS53" s="124">
        <v>96.875</v>
      </c>
      <c r="BT53" s="121">
        <v>32</v>
      </c>
      <c r="BU53" s="2"/>
      <c r="BV53" s="3"/>
      <c r="BW53" s="3"/>
      <c r="BX53" s="3"/>
      <c r="BY53" s="3"/>
    </row>
    <row r="54" spans="1:77" ht="41.45" customHeight="1">
      <c r="A54" s="66" t="s">
        <v>294</v>
      </c>
      <c r="C54" s="67"/>
      <c r="D54" s="67" t="s">
        <v>64</v>
      </c>
      <c r="E54" s="68">
        <v>179.62026410941675</v>
      </c>
      <c r="F54" s="70">
        <v>99.90922202426403</v>
      </c>
      <c r="G54" s="102" t="s">
        <v>425</v>
      </c>
      <c r="H54" s="67"/>
      <c r="I54" s="71" t="s">
        <v>294</v>
      </c>
      <c r="J54" s="72"/>
      <c r="K54" s="72"/>
      <c r="L54" s="71" t="s">
        <v>1090</v>
      </c>
      <c r="M54" s="75">
        <v>31.253273380277708</v>
      </c>
      <c r="N54" s="76">
        <v>4492.537109375</v>
      </c>
      <c r="O54" s="76">
        <v>329.6373596191406</v>
      </c>
      <c r="P54" s="77"/>
      <c r="Q54" s="78"/>
      <c r="R54" s="78"/>
      <c r="S54" s="88"/>
      <c r="T54" s="48">
        <v>0</v>
      </c>
      <c r="U54" s="48">
        <v>3</v>
      </c>
      <c r="V54" s="49">
        <v>0</v>
      </c>
      <c r="W54" s="49">
        <v>0.014706</v>
      </c>
      <c r="X54" s="49">
        <v>0.031248</v>
      </c>
      <c r="Y54" s="49">
        <v>0.767006</v>
      </c>
      <c r="Z54" s="49">
        <v>0.5</v>
      </c>
      <c r="AA54" s="49">
        <v>0</v>
      </c>
      <c r="AB54" s="73">
        <v>54</v>
      </c>
      <c r="AC54" s="73"/>
      <c r="AD54" s="74"/>
      <c r="AE54" s="80" t="s">
        <v>702</v>
      </c>
      <c r="AF54" s="80">
        <v>332</v>
      </c>
      <c r="AG54" s="80">
        <v>577</v>
      </c>
      <c r="AH54" s="80">
        <v>2315</v>
      </c>
      <c r="AI54" s="80">
        <v>379</v>
      </c>
      <c r="AJ54" s="80"/>
      <c r="AK54" s="80" t="s">
        <v>771</v>
      </c>
      <c r="AL54" s="80" t="s">
        <v>826</v>
      </c>
      <c r="AM54" s="84" t="s">
        <v>870</v>
      </c>
      <c r="AN54" s="80"/>
      <c r="AO54" s="82">
        <v>40900.33332175926</v>
      </c>
      <c r="AP54" s="80"/>
      <c r="AQ54" s="80" t="b">
        <v>1</v>
      </c>
      <c r="AR54" s="80" t="b">
        <v>0</v>
      </c>
      <c r="AS54" s="80" t="b">
        <v>1</v>
      </c>
      <c r="AT54" s="80" t="s">
        <v>598</v>
      </c>
      <c r="AU54" s="80">
        <v>13</v>
      </c>
      <c r="AV54" s="84" t="s">
        <v>949</v>
      </c>
      <c r="AW54" s="80" t="b">
        <v>0</v>
      </c>
      <c r="AX54" s="80" t="s">
        <v>966</v>
      </c>
      <c r="AY54" s="84" t="s">
        <v>1018</v>
      </c>
      <c r="AZ54" s="80" t="s">
        <v>66</v>
      </c>
      <c r="BA54" s="80" t="str">
        <f>REPLACE(INDEX(GroupVertices[Group],MATCH(Vertices[[#This Row],[Vertex]],GroupVertices[Vertex],0)),1,1,"")</f>
        <v>2</v>
      </c>
      <c r="BB54" s="48"/>
      <c r="BC54" s="48"/>
      <c r="BD54" s="48"/>
      <c r="BE54" s="48"/>
      <c r="BF54" s="48"/>
      <c r="BG54" s="48"/>
      <c r="BH54" s="121" t="s">
        <v>1390</v>
      </c>
      <c r="BI54" s="121" t="s">
        <v>1390</v>
      </c>
      <c r="BJ54" s="121" t="s">
        <v>1412</v>
      </c>
      <c r="BK54" s="121" t="s">
        <v>1412</v>
      </c>
      <c r="BL54" s="121">
        <v>1</v>
      </c>
      <c r="BM54" s="124">
        <v>2.7777777777777777</v>
      </c>
      <c r="BN54" s="121">
        <v>1</v>
      </c>
      <c r="BO54" s="124">
        <v>2.7777777777777777</v>
      </c>
      <c r="BP54" s="121">
        <v>0</v>
      </c>
      <c r="BQ54" s="124">
        <v>0</v>
      </c>
      <c r="BR54" s="121">
        <v>34</v>
      </c>
      <c r="BS54" s="124">
        <v>94.44444444444444</v>
      </c>
      <c r="BT54" s="121">
        <v>36</v>
      </c>
      <c r="BU54" s="2"/>
      <c r="BV54" s="3"/>
      <c r="BW54" s="3"/>
      <c r="BX54" s="3"/>
      <c r="BY54" s="3"/>
    </row>
    <row r="55" spans="1:77" ht="41.45" customHeight="1">
      <c r="A55" s="66" t="s">
        <v>295</v>
      </c>
      <c r="C55" s="67"/>
      <c r="D55" s="67" t="s">
        <v>64</v>
      </c>
      <c r="E55" s="68">
        <v>166.28155950322275</v>
      </c>
      <c r="F55" s="70">
        <v>99.97794180028845</v>
      </c>
      <c r="G55" s="102" t="s">
        <v>426</v>
      </c>
      <c r="H55" s="67"/>
      <c r="I55" s="71" t="s">
        <v>295</v>
      </c>
      <c r="J55" s="72"/>
      <c r="K55" s="72"/>
      <c r="L55" s="71" t="s">
        <v>1091</v>
      </c>
      <c r="M55" s="75">
        <v>8.35126269053477</v>
      </c>
      <c r="N55" s="76">
        <v>2385.496826171875</v>
      </c>
      <c r="O55" s="76">
        <v>9029.0869140625</v>
      </c>
      <c r="P55" s="77"/>
      <c r="Q55" s="78"/>
      <c r="R55" s="78"/>
      <c r="S55" s="88"/>
      <c r="T55" s="48">
        <v>0</v>
      </c>
      <c r="U55" s="48">
        <v>1</v>
      </c>
      <c r="V55" s="49">
        <v>0</v>
      </c>
      <c r="W55" s="49">
        <v>0.023256</v>
      </c>
      <c r="X55" s="49">
        <v>0</v>
      </c>
      <c r="Y55" s="49">
        <v>0.551555</v>
      </c>
      <c r="Z55" s="49">
        <v>0</v>
      </c>
      <c r="AA55" s="49">
        <v>0</v>
      </c>
      <c r="AB55" s="73">
        <v>55</v>
      </c>
      <c r="AC55" s="73"/>
      <c r="AD55" s="74"/>
      <c r="AE55" s="80" t="s">
        <v>703</v>
      </c>
      <c r="AF55" s="80">
        <v>134</v>
      </c>
      <c r="AG55" s="80">
        <v>172</v>
      </c>
      <c r="AH55" s="80">
        <v>167</v>
      </c>
      <c r="AI55" s="80">
        <v>352</v>
      </c>
      <c r="AJ55" s="80"/>
      <c r="AK55" s="80" t="s">
        <v>772</v>
      </c>
      <c r="AL55" s="80" t="s">
        <v>827</v>
      </c>
      <c r="AM55" s="84" t="s">
        <v>871</v>
      </c>
      <c r="AN55" s="80"/>
      <c r="AO55" s="82">
        <v>43375.82922453704</v>
      </c>
      <c r="AP55" s="84" t="s">
        <v>923</v>
      </c>
      <c r="AQ55" s="80" t="b">
        <v>0</v>
      </c>
      <c r="AR55" s="80" t="b">
        <v>0</v>
      </c>
      <c r="AS55" s="80" t="b">
        <v>0</v>
      </c>
      <c r="AT55" s="80" t="s">
        <v>598</v>
      </c>
      <c r="AU55" s="80">
        <v>3</v>
      </c>
      <c r="AV55" s="84" t="s">
        <v>949</v>
      </c>
      <c r="AW55" s="80" t="b">
        <v>0</v>
      </c>
      <c r="AX55" s="80" t="s">
        <v>966</v>
      </c>
      <c r="AY55" s="84" t="s">
        <v>1019</v>
      </c>
      <c r="AZ55" s="80" t="s">
        <v>66</v>
      </c>
      <c r="BA55" s="80" t="str">
        <f>REPLACE(INDEX(GroupVertices[Group],MATCH(Vertices[[#This Row],[Vertex]],GroupVertices[Vertex],0)),1,1,"")</f>
        <v>1</v>
      </c>
      <c r="BB55" s="48"/>
      <c r="BC55" s="48"/>
      <c r="BD55" s="48"/>
      <c r="BE55" s="48"/>
      <c r="BF55" s="48"/>
      <c r="BG55" s="48"/>
      <c r="BH55" s="121" t="s">
        <v>1249</v>
      </c>
      <c r="BI55" s="121" t="s">
        <v>1249</v>
      </c>
      <c r="BJ55" s="121" t="s">
        <v>1322</v>
      </c>
      <c r="BK55" s="121" t="s">
        <v>1322</v>
      </c>
      <c r="BL55" s="121">
        <v>0</v>
      </c>
      <c r="BM55" s="124">
        <v>0</v>
      </c>
      <c r="BN55" s="121">
        <v>1</v>
      </c>
      <c r="BO55" s="124">
        <v>3.125</v>
      </c>
      <c r="BP55" s="121">
        <v>0</v>
      </c>
      <c r="BQ55" s="124">
        <v>0</v>
      </c>
      <c r="BR55" s="121">
        <v>31</v>
      </c>
      <c r="BS55" s="124">
        <v>96.875</v>
      </c>
      <c r="BT55" s="121">
        <v>32</v>
      </c>
      <c r="BU55" s="2"/>
      <c r="BV55" s="3"/>
      <c r="BW55" s="3"/>
      <c r="BX55" s="3"/>
      <c r="BY55" s="3"/>
    </row>
    <row r="56" spans="1:77" ht="41.45" customHeight="1">
      <c r="A56" s="66" t="s">
        <v>296</v>
      </c>
      <c r="C56" s="67"/>
      <c r="D56" s="67" t="s">
        <v>64</v>
      </c>
      <c r="E56" s="68">
        <v>325.45676780380444</v>
      </c>
      <c r="F56" s="70">
        <v>99.15788580639688</v>
      </c>
      <c r="G56" s="102" t="s">
        <v>427</v>
      </c>
      <c r="H56" s="67"/>
      <c r="I56" s="71" t="s">
        <v>296</v>
      </c>
      <c r="J56" s="72"/>
      <c r="K56" s="72"/>
      <c r="L56" s="71" t="s">
        <v>1092</v>
      </c>
      <c r="M56" s="75">
        <v>281.64859025480047</v>
      </c>
      <c r="N56" s="76">
        <v>1645.0423583984375</v>
      </c>
      <c r="O56" s="76">
        <v>329.6373596191406</v>
      </c>
      <c r="P56" s="77"/>
      <c r="Q56" s="78"/>
      <c r="R56" s="78"/>
      <c r="S56" s="88"/>
      <c r="T56" s="48">
        <v>0</v>
      </c>
      <c r="U56" s="48">
        <v>1</v>
      </c>
      <c r="V56" s="49">
        <v>0</v>
      </c>
      <c r="W56" s="49">
        <v>0.023256</v>
      </c>
      <c r="X56" s="49">
        <v>0</v>
      </c>
      <c r="Y56" s="49">
        <v>0.551555</v>
      </c>
      <c r="Z56" s="49">
        <v>0</v>
      </c>
      <c r="AA56" s="49">
        <v>0</v>
      </c>
      <c r="AB56" s="73">
        <v>56</v>
      </c>
      <c r="AC56" s="73"/>
      <c r="AD56" s="74"/>
      <c r="AE56" s="80" t="s">
        <v>704</v>
      </c>
      <c r="AF56" s="80">
        <v>2876</v>
      </c>
      <c r="AG56" s="80">
        <v>5005</v>
      </c>
      <c r="AH56" s="80">
        <v>19139</v>
      </c>
      <c r="AI56" s="80">
        <v>108</v>
      </c>
      <c r="AJ56" s="80"/>
      <c r="AK56" s="80" t="s">
        <v>773</v>
      </c>
      <c r="AL56" s="80" t="s">
        <v>828</v>
      </c>
      <c r="AM56" s="80"/>
      <c r="AN56" s="80"/>
      <c r="AO56" s="82">
        <v>41926.205613425926</v>
      </c>
      <c r="AP56" s="84" t="s">
        <v>924</v>
      </c>
      <c r="AQ56" s="80" t="b">
        <v>1</v>
      </c>
      <c r="AR56" s="80" t="b">
        <v>0</v>
      </c>
      <c r="AS56" s="80" t="b">
        <v>0</v>
      </c>
      <c r="AT56" s="80" t="s">
        <v>598</v>
      </c>
      <c r="AU56" s="80">
        <v>86</v>
      </c>
      <c r="AV56" s="84" t="s">
        <v>949</v>
      </c>
      <c r="AW56" s="80" t="b">
        <v>0</v>
      </c>
      <c r="AX56" s="80" t="s">
        <v>966</v>
      </c>
      <c r="AY56" s="84" t="s">
        <v>1020</v>
      </c>
      <c r="AZ56" s="80" t="s">
        <v>66</v>
      </c>
      <c r="BA56" s="80" t="str">
        <f>REPLACE(INDEX(GroupVertices[Group],MATCH(Vertices[[#This Row],[Vertex]],GroupVertices[Vertex],0)),1,1,"")</f>
        <v>1</v>
      </c>
      <c r="BB56" s="48"/>
      <c r="BC56" s="48"/>
      <c r="BD56" s="48"/>
      <c r="BE56" s="48"/>
      <c r="BF56" s="48"/>
      <c r="BG56" s="48"/>
      <c r="BH56" s="121" t="s">
        <v>1249</v>
      </c>
      <c r="BI56" s="121" t="s">
        <v>1249</v>
      </c>
      <c r="BJ56" s="121" t="s">
        <v>1322</v>
      </c>
      <c r="BK56" s="121" t="s">
        <v>1322</v>
      </c>
      <c r="BL56" s="121">
        <v>0</v>
      </c>
      <c r="BM56" s="124">
        <v>0</v>
      </c>
      <c r="BN56" s="121">
        <v>1</v>
      </c>
      <c r="BO56" s="124">
        <v>3.125</v>
      </c>
      <c r="BP56" s="121">
        <v>0</v>
      </c>
      <c r="BQ56" s="124">
        <v>0</v>
      </c>
      <c r="BR56" s="121">
        <v>31</v>
      </c>
      <c r="BS56" s="124">
        <v>96.875</v>
      </c>
      <c r="BT56" s="121">
        <v>32</v>
      </c>
      <c r="BU56" s="2"/>
      <c r="BV56" s="3"/>
      <c r="BW56" s="3"/>
      <c r="BX56" s="3"/>
      <c r="BY56" s="3"/>
    </row>
    <row r="57" spans="1:77" ht="41.45" customHeight="1">
      <c r="A57" s="66" t="s">
        <v>297</v>
      </c>
      <c r="C57" s="67"/>
      <c r="D57" s="67" t="s">
        <v>64</v>
      </c>
      <c r="E57" s="68">
        <v>245.2598648011319</v>
      </c>
      <c r="F57" s="70">
        <v>99.57105285484008</v>
      </c>
      <c r="G57" s="102" t="s">
        <v>428</v>
      </c>
      <c r="H57" s="67"/>
      <c r="I57" s="71" t="s">
        <v>297</v>
      </c>
      <c r="J57" s="72"/>
      <c r="K57" s="72"/>
      <c r="L57" s="71" t="s">
        <v>1093</v>
      </c>
      <c r="M57" s="75">
        <v>143.95378524363</v>
      </c>
      <c r="N57" s="76">
        <v>2420.13037109375</v>
      </c>
      <c r="O57" s="76">
        <v>5433.75390625</v>
      </c>
      <c r="P57" s="77"/>
      <c r="Q57" s="78"/>
      <c r="R57" s="78"/>
      <c r="S57" s="88"/>
      <c r="T57" s="48">
        <v>0</v>
      </c>
      <c r="U57" s="48">
        <v>1</v>
      </c>
      <c r="V57" s="49">
        <v>0</v>
      </c>
      <c r="W57" s="49">
        <v>0.023256</v>
      </c>
      <c r="X57" s="49">
        <v>0</v>
      </c>
      <c r="Y57" s="49">
        <v>0.551555</v>
      </c>
      <c r="Z57" s="49">
        <v>0</v>
      </c>
      <c r="AA57" s="49">
        <v>0</v>
      </c>
      <c r="AB57" s="73">
        <v>57</v>
      </c>
      <c r="AC57" s="73"/>
      <c r="AD57" s="74"/>
      <c r="AE57" s="80" t="s">
        <v>705</v>
      </c>
      <c r="AF57" s="80">
        <v>1958</v>
      </c>
      <c r="AG57" s="80">
        <v>2570</v>
      </c>
      <c r="AH57" s="80">
        <v>39228</v>
      </c>
      <c r="AI57" s="80">
        <v>0</v>
      </c>
      <c r="AJ57" s="80"/>
      <c r="AK57" s="80" t="s">
        <v>774</v>
      </c>
      <c r="AL57" s="80" t="s">
        <v>803</v>
      </c>
      <c r="AM57" s="80"/>
      <c r="AN57" s="80"/>
      <c r="AO57" s="82">
        <v>42920.42804398148</v>
      </c>
      <c r="AP57" s="84" t="s">
        <v>925</v>
      </c>
      <c r="AQ57" s="80" t="b">
        <v>1</v>
      </c>
      <c r="AR57" s="80" t="b">
        <v>0</v>
      </c>
      <c r="AS57" s="80" t="b">
        <v>0</v>
      </c>
      <c r="AT57" s="80" t="s">
        <v>599</v>
      </c>
      <c r="AU57" s="80">
        <v>20</v>
      </c>
      <c r="AV57" s="80"/>
      <c r="AW57" s="80" t="b">
        <v>0</v>
      </c>
      <c r="AX57" s="80" t="s">
        <v>966</v>
      </c>
      <c r="AY57" s="84" t="s">
        <v>1021</v>
      </c>
      <c r="AZ57" s="80" t="s">
        <v>66</v>
      </c>
      <c r="BA57" s="80" t="str">
        <f>REPLACE(INDEX(GroupVertices[Group],MATCH(Vertices[[#This Row],[Vertex]],GroupVertices[Vertex],0)),1,1,"")</f>
        <v>1</v>
      </c>
      <c r="BB57" s="48"/>
      <c r="BC57" s="48"/>
      <c r="BD57" s="48"/>
      <c r="BE57" s="48"/>
      <c r="BF57" s="48"/>
      <c r="BG57" s="48"/>
      <c r="BH57" s="121" t="s">
        <v>1249</v>
      </c>
      <c r="BI57" s="121" t="s">
        <v>1249</v>
      </c>
      <c r="BJ57" s="121" t="s">
        <v>1322</v>
      </c>
      <c r="BK57" s="121" t="s">
        <v>1322</v>
      </c>
      <c r="BL57" s="121">
        <v>0</v>
      </c>
      <c r="BM57" s="124">
        <v>0</v>
      </c>
      <c r="BN57" s="121">
        <v>1</v>
      </c>
      <c r="BO57" s="124">
        <v>3.125</v>
      </c>
      <c r="BP57" s="121">
        <v>0</v>
      </c>
      <c r="BQ57" s="124">
        <v>0</v>
      </c>
      <c r="BR57" s="121">
        <v>31</v>
      </c>
      <c r="BS57" s="124">
        <v>96.875</v>
      </c>
      <c r="BT57" s="121">
        <v>32</v>
      </c>
      <c r="BU57" s="2"/>
      <c r="BV57" s="3"/>
      <c r="BW57" s="3"/>
      <c r="BX57" s="3"/>
      <c r="BY57" s="3"/>
    </row>
    <row r="58" spans="1:77" ht="41.45" customHeight="1">
      <c r="A58" s="66" t="s">
        <v>298</v>
      </c>
      <c r="C58" s="67"/>
      <c r="D58" s="67" t="s">
        <v>64</v>
      </c>
      <c r="E58" s="68">
        <v>227.0467693758843</v>
      </c>
      <c r="F58" s="70">
        <v>99.6648850428438</v>
      </c>
      <c r="G58" s="102" t="s">
        <v>429</v>
      </c>
      <c r="H58" s="67"/>
      <c r="I58" s="71" t="s">
        <v>298</v>
      </c>
      <c r="J58" s="72"/>
      <c r="K58" s="72"/>
      <c r="L58" s="71" t="s">
        <v>1094</v>
      </c>
      <c r="M58" s="75">
        <v>112.68264472158593</v>
      </c>
      <c r="N58" s="76">
        <v>3067.832763671875</v>
      </c>
      <c r="O58" s="76">
        <v>6448.94287109375</v>
      </c>
      <c r="P58" s="77"/>
      <c r="Q58" s="78"/>
      <c r="R58" s="78"/>
      <c r="S58" s="88"/>
      <c r="T58" s="48">
        <v>0</v>
      </c>
      <c r="U58" s="48">
        <v>1</v>
      </c>
      <c r="V58" s="49">
        <v>0</v>
      </c>
      <c r="W58" s="49">
        <v>0.023256</v>
      </c>
      <c r="X58" s="49">
        <v>0</v>
      </c>
      <c r="Y58" s="49">
        <v>0.551555</v>
      </c>
      <c r="Z58" s="49">
        <v>0</v>
      </c>
      <c r="AA58" s="49">
        <v>0</v>
      </c>
      <c r="AB58" s="73">
        <v>58</v>
      </c>
      <c r="AC58" s="73"/>
      <c r="AD58" s="74"/>
      <c r="AE58" s="80" t="s">
        <v>706</v>
      </c>
      <c r="AF58" s="80">
        <v>580</v>
      </c>
      <c r="AG58" s="80">
        <v>2017</v>
      </c>
      <c r="AH58" s="80">
        <v>5677</v>
      </c>
      <c r="AI58" s="80">
        <v>0</v>
      </c>
      <c r="AJ58" s="80"/>
      <c r="AK58" s="80" t="s">
        <v>775</v>
      </c>
      <c r="AL58" s="80" t="s">
        <v>829</v>
      </c>
      <c r="AM58" s="80"/>
      <c r="AN58" s="80"/>
      <c r="AO58" s="82">
        <v>42571.30584490741</v>
      </c>
      <c r="AP58" s="84" t="s">
        <v>926</v>
      </c>
      <c r="AQ58" s="80" t="b">
        <v>1</v>
      </c>
      <c r="AR58" s="80" t="b">
        <v>0</v>
      </c>
      <c r="AS58" s="80" t="b">
        <v>0</v>
      </c>
      <c r="AT58" s="80" t="s">
        <v>599</v>
      </c>
      <c r="AU58" s="80">
        <v>22</v>
      </c>
      <c r="AV58" s="80"/>
      <c r="AW58" s="80" t="b">
        <v>0</v>
      </c>
      <c r="AX58" s="80" t="s">
        <v>966</v>
      </c>
      <c r="AY58" s="84" t="s">
        <v>1022</v>
      </c>
      <c r="AZ58" s="80" t="s">
        <v>66</v>
      </c>
      <c r="BA58" s="80" t="str">
        <f>REPLACE(INDEX(GroupVertices[Group],MATCH(Vertices[[#This Row],[Vertex]],GroupVertices[Vertex],0)),1,1,"")</f>
        <v>1</v>
      </c>
      <c r="BB58" s="48"/>
      <c r="BC58" s="48"/>
      <c r="BD58" s="48"/>
      <c r="BE58" s="48"/>
      <c r="BF58" s="48"/>
      <c r="BG58" s="48"/>
      <c r="BH58" s="121" t="s">
        <v>1249</v>
      </c>
      <c r="BI58" s="121" t="s">
        <v>1249</v>
      </c>
      <c r="BJ58" s="121" t="s">
        <v>1322</v>
      </c>
      <c r="BK58" s="121" t="s">
        <v>1322</v>
      </c>
      <c r="BL58" s="121">
        <v>0</v>
      </c>
      <c r="BM58" s="124">
        <v>0</v>
      </c>
      <c r="BN58" s="121">
        <v>1</v>
      </c>
      <c r="BO58" s="124">
        <v>3.125</v>
      </c>
      <c r="BP58" s="121">
        <v>0</v>
      </c>
      <c r="BQ58" s="124">
        <v>0</v>
      </c>
      <c r="BR58" s="121">
        <v>31</v>
      </c>
      <c r="BS58" s="124">
        <v>96.875</v>
      </c>
      <c r="BT58" s="121">
        <v>32</v>
      </c>
      <c r="BU58" s="2"/>
      <c r="BV58" s="3"/>
      <c r="BW58" s="3"/>
      <c r="BX58" s="3"/>
      <c r="BY58" s="3"/>
    </row>
    <row r="59" spans="1:77" ht="41.45" customHeight="1">
      <c r="A59" s="66" t="s">
        <v>299</v>
      </c>
      <c r="C59" s="67"/>
      <c r="D59" s="67" t="s">
        <v>64</v>
      </c>
      <c r="E59" s="68">
        <v>206.49528376041502</v>
      </c>
      <c r="F59" s="70">
        <v>99.77076440145923</v>
      </c>
      <c r="G59" s="102" t="s">
        <v>430</v>
      </c>
      <c r="H59" s="67"/>
      <c r="I59" s="71" t="s">
        <v>299</v>
      </c>
      <c r="J59" s="72"/>
      <c r="K59" s="72"/>
      <c r="L59" s="71" t="s">
        <v>1095</v>
      </c>
      <c r="M59" s="75">
        <v>77.39658380701903</v>
      </c>
      <c r="N59" s="76">
        <v>605.9262084960938</v>
      </c>
      <c r="O59" s="76">
        <v>1441.36279296875</v>
      </c>
      <c r="P59" s="77"/>
      <c r="Q59" s="78"/>
      <c r="R59" s="78"/>
      <c r="S59" s="88"/>
      <c r="T59" s="48">
        <v>0</v>
      </c>
      <c r="U59" s="48">
        <v>1</v>
      </c>
      <c r="V59" s="49">
        <v>0</v>
      </c>
      <c r="W59" s="49">
        <v>0.023256</v>
      </c>
      <c r="X59" s="49">
        <v>0</v>
      </c>
      <c r="Y59" s="49">
        <v>0.551555</v>
      </c>
      <c r="Z59" s="49">
        <v>0</v>
      </c>
      <c r="AA59" s="49">
        <v>0</v>
      </c>
      <c r="AB59" s="73">
        <v>59</v>
      </c>
      <c r="AC59" s="73"/>
      <c r="AD59" s="74"/>
      <c r="AE59" s="80" t="s">
        <v>707</v>
      </c>
      <c r="AF59" s="80">
        <v>249</v>
      </c>
      <c r="AG59" s="80">
        <v>1393</v>
      </c>
      <c r="AH59" s="80">
        <v>30973</v>
      </c>
      <c r="AI59" s="80">
        <v>0</v>
      </c>
      <c r="AJ59" s="80"/>
      <c r="AK59" s="80" t="s">
        <v>776</v>
      </c>
      <c r="AL59" s="80" t="s">
        <v>803</v>
      </c>
      <c r="AM59" s="84" t="s">
        <v>872</v>
      </c>
      <c r="AN59" s="80"/>
      <c r="AO59" s="82">
        <v>42279.38116898148</v>
      </c>
      <c r="AP59" s="84" t="s">
        <v>927</v>
      </c>
      <c r="AQ59" s="80" t="b">
        <v>0</v>
      </c>
      <c r="AR59" s="80" t="b">
        <v>0</v>
      </c>
      <c r="AS59" s="80" t="b">
        <v>0</v>
      </c>
      <c r="AT59" s="80" t="s">
        <v>599</v>
      </c>
      <c r="AU59" s="80">
        <v>17</v>
      </c>
      <c r="AV59" s="84" t="s">
        <v>949</v>
      </c>
      <c r="AW59" s="80" t="b">
        <v>0</v>
      </c>
      <c r="AX59" s="80" t="s">
        <v>966</v>
      </c>
      <c r="AY59" s="84" t="s">
        <v>1023</v>
      </c>
      <c r="AZ59" s="80" t="s">
        <v>66</v>
      </c>
      <c r="BA59" s="80" t="str">
        <f>REPLACE(INDEX(GroupVertices[Group],MATCH(Vertices[[#This Row],[Vertex]],GroupVertices[Vertex],0)),1,1,"")</f>
        <v>1</v>
      </c>
      <c r="BB59" s="48"/>
      <c r="BC59" s="48"/>
      <c r="BD59" s="48"/>
      <c r="BE59" s="48"/>
      <c r="BF59" s="48"/>
      <c r="BG59" s="48"/>
      <c r="BH59" s="121" t="s">
        <v>1249</v>
      </c>
      <c r="BI59" s="121" t="s">
        <v>1249</v>
      </c>
      <c r="BJ59" s="121" t="s">
        <v>1322</v>
      </c>
      <c r="BK59" s="121" t="s">
        <v>1322</v>
      </c>
      <c r="BL59" s="121">
        <v>0</v>
      </c>
      <c r="BM59" s="124">
        <v>0</v>
      </c>
      <c r="BN59" s="121">
        <v>1</v>
      </c>
      <c r="BO59" s="124">
        <v>3.125</v>
      </c>
      <c r="BP59" s="121">
        <v>0</v>
      </c>
      <c r="BQ59" s="124">
        <v>0</v>
      </c>
      <c r="BR59" s="121">
        <v>31</v>
      </c>
      <c r="BS59" s="124">
        <v>96.875</v>
      </c>
      <c r="BT59" s="121">
        <v>32</v>
      </c>
      <c r="BU59" s="2"/>
      <c r="BV59" s="3"/>
      <c r="BW59" s="3"/>
      <c r="BX59" s="3"/>
      <c r="BY59" s="3"/>
    </row>
    <row r="60" spans="1:77" ht="41.45" customHeight="1">
      <c r="A60" s="66" t="s">
        <v>300</v>
      </c>
      <c r="C60" s="67"/>
      <c r="D60" s="67" t="s">
        <v>64</v>
      </c>
      <c r="E60" s="68">
        <v>218.51658544254047</v>
      </c>
      <c r="F60" s="70">
        <v>99.70883176380758</v>
      </c>
      <c r="G60" s="102" t="s">
        <v>431</v>
      </c>
      <c r="H60" s="67"/>
      <c r="I60" s="71" t="s">
        <v>300</v>
      </c>
      <c r="J60" s="72"/>
      <c r="K60" s="72"/>
      <c r="L60" s="71" t="s">
        <v>1096</v>
      </c>
      <c r="M60" s="75">
        <v>98.03666751505897</v>
      </c>
      <c r="N60" s="76">
        <v>2022.270751953125</v>
      </c>
      <c r="O60" s="76">
        <v>2662.3359375</v>
      </c>
      <c r="P60" s="77"/>
      <c r="Q60" s="78"/>
      <c r="R60" s="78"/>
      <c r="S60" s="88"/>
      <c r="T60" s="48">
        <v>0</v>
      </c>
      <c r="U60" s="48">
        <v>1</v>
      </c>
      <c r="V60" s="49">
        <v>0</v>
      </c>
      <c r="W60" s="49">
        <v>0.023256</v>
      </c>
      <c r="X60" s="49">
        <v>0</v>
      </c>
      <c r="Y60" s="49">
        <v>0.551555</v>
      </c>
      <c r="Z60" s="49">
        <v>0</v>
      </c>
      <c r="AA60" s="49">
        <v>0</v>
      </c>
      <c r="AB60" s="73">
        <v>60</v>
      </c>
      <c r="AC60" s="73"/>
      <c r="AD60" s="74"/>
      <c r="AE60" s="80" t="s">
        <v>708</v>
      </c>
      <c r="AF60" s="80">
        <v>203</v>
      </c>
      <c r="AG60" s="80">
        <v>1758</v>
      </c>
      <c r="AH60" s="80">
        <v>3741</v>
      </c>
      <c r="AI60" s="80">
        <v>39</v>
      </c>
      <c r="AJ60" s="80"/>
      <c r="AK60" s="80" t="s">
        <v>777</v>
      </c>
      <c r="AL60" s="80" t="s">
        <v>829</v>
      </c>
      <c r="AM60" s="80"/>
      <c r="AN60" s="80"/>
      <c r="AO60" s="82">
        <v>42277.32695601852</v>
      </c>
      <c r="AP60" s="84" t="s">
        <v>928</v>
      </c>
      <c r="AQ60" s="80" t="b">
        <v>1</v>
      </c>
      <c r="AR60" s="80" t="b">
        <v>0</v>
      </c>
      <c r="AS60" s="80" t="b">
        <v>0</v>
      </c>
      <c r="AT60" s="80" t="s">
        <v>599</v>
      </c>
      <c r="AU60" s="80">
        <v>132</v>
      </c>
      <c r="AV60" s="84" t="s">
        <v>949</v>
      </c>
      <c r="AW60" s="80" t="b">
        <v>0</v>
      </c>
      <c r="AX60" s="80" t="s">
        <v>966</v>
      </c>
      <c r="AY60" s="84" t="s">
        <v>1024</v>
      </c>
      <c r="AZ60" s="80" t="s">
        <v>66</v>
      </c>
      <c r="BA60" s="80" t="str">
        <f>REPLACE(INDEX(GroupVertices[Group],MATCH(Vertices[[#This Row],[Vertex]],GroupVertices[Vertex],0)),1,1,"")</f>
        <v>1</v>
      </c>
      <c r="BB60" s="48"/>
      <c r="BC60" s="48"/>
      <c r="BD60" s="48"/>
      <c r="BE60" s="48"/>
      <c r="BF60" s="48"/>
      <c r="BG60" s="48"/>
      <c r="BH60" s="121" t="s">
        <v>1249</v>
      </c>
      <c r="BI60" s="121" t="s">
        <v>1249</v>
      </c>
      <c r="BJ60" s="121" t="s">
        <v>1322</v>
      </c>
      <c r="BK60" s="121" t="s">
        <v>1322</v>
      </c>
      <c r="BL60" s="121">
        <v>0</v>
      </c>
      <c r="BM60" s="124">
        <v>0</v>
      </c>
      <c r="BN60" s="121">
        <v>1</v>
      </c>
      <c r="BO60" s="124">
        <v>3.125</v>
      </c>
      <c r="BP60" s="121">
        <v>0</v>
      </c>
      <c r="BQ60" s="124">
        <v>0</v>
      </c>
      <c r="BR60" s="121">
        <v>31</v>
      </c>
      <c r="BS60" s="124">
        <v>96.875</v>
      </c>
      <c r="BT60" s="121">
        <v>32</v>
      </c>
      <c r="BU60" s="2"/>
      <c r="BV60" s="3"/>
      <c r="BW60" s="3"/>
      <c r="BX60" s="3"/>
      <c r="BY60" s="3"/>
    </row>
    <row r="61" spans="1:77" ht="41.45" customHeight="1">
      <c r="A61" s="66" t="s">
        <v>301</v>
      </c>
      <c r="C61" s="67"/>
      <c r="D61" s="67" t="s">
        <v>64</v>
      </c>
      <c r="E61" s="68">
        <v>209.62411570507783</v>
      </c>
      <c r="F61" s="70">
        <v>99.75464494782388</v>
      </c>
      <c r="G61" s="102" t="s">
        <v>432</v>
      </c>
      <c r="H61" s="67"/>
      <c r="I61" s="71" t="s">
        <v>301</v>
      </c>
      <c r="J61" s="72"/>
      <c r="K61" s="72"/>
      <c r="L61" s="71" t="s">
        <v>1097</v>
      </c>
      <c r="M61" s="75">
        <v>82.76866038856367</v>
      </c>
      <c r="N61" s="76">
        <v>2702.926513671875</v>
      </c>
      <c r="O61" s="76">
        <v>1641.3629150390625</v>
      </c>
      <c r="P61" s="77"/>
      <c r="Q61" s="78"/>
      <c r="R61" s="78"/>
      <c r="S61" s="88"/>
      <c r="T61" s="48">
        <v>0</v>
      </c>
      <c r="U61" s="48">
        <v>1</v>
      </c>
      <c r="V61" s="49">
        <v>0</v>
      </c>
      <c r="W61" s="49">
        <v>0.023256</v>
      </c>
      <c r="X61" s="49">
        <v>0</v>
      </c>
      <c r="Y61" s="49">
        <v>0.551555</v>
      </c>
      <c r="Z61" s="49">
        <v>0</v>
      </c>
      <c r="AA61" s="49">
        <v>0</v>
      </c>
      <c r="AB61" s="73">
        <v>61</v>
      </c>
      <c r="AC61" s="73"/>
      <c r="AD61" s="74"/>
      <c r="AE61" s="80" t="s">
        <v>709</v>
      </c>
      <c r="AF61" s="80">
        <v>547</v>
      </c>
      <c r="AG61" s="80">
        <v>1488</v>
      </c>
      <c r="AH61" s="80">
        <v>3922</v>
      </c>
      <c r="AI61" s="80">
        <v>0</v>
      </c>
      <c r="AJ61" s="80"/>
      <c r="AK61" s="80" t="s">
        <v>778</v>
      </c>
      <c r="AL61" s="80" t="s">
        <v>803</v>
      </c>
      <c r="AM61" s="80"/>
      <c r="AN61" s="80"/>
      <c r="AO61" s="82">
        <v>42920.33862268519</v>
      </c>
      <c r="AP61" s="84" t="s">
        <v>929</v>
      </c>
      <c r="AQ61" s="80" t="b">
        <v>1</v>
      </c>
      <c r="AR61" s="80" t="b">
        <v>0</v>
      </c>
      <c r="AS61" s="80" t="b">
        <v>0</v>
      </c>
      <c r="AT61" s="80" t="s">
        <v>599</v>
      </c>
      <c r="AU61" s="80">
        <v>21</v>
      </c>
      <c r="AV61" s="80"/>
      <c r="AW61" s="80" t="b">
        <v>0</v>
      </c>
      <c r="AX61" s="80" t="s">
        <v>966</v>
      </c>
      <c r="AY61" s="84" t="s">
        <v>1025</v>
      </c>
      <c r="AZ61" s="80" t="s">
        <v>66</v>
      </c>
      <c r="BA61" s="80" t="str">
        <f>REPLACE(INDEX(GroupVertices[Group],MATCH(Vertices[[#This Row],[Vertex]],GroupVertices[Vertex],0)),1,1,"")</f>
        <v>1</v>
      </c>
      <c r="BB61" s="48"/>
      <c r="BC61" s="48"/>
      <c r="BD61" s="48"/>
      <c r="BE61" s="48"/>
      <c r="BF61" s="48"/>
      <c r="BG61" s="48"/>
      <c r="BH61" s="121" t="s">
        <v>1249</v>
      </c>
      <c r="BI61" s="121" t="s">
        <v>1249</v>
      </c>
      <c r="BJ61" s="121" t="s">
        <v>1322</v>
      </c>
      <c r="BK61" s="121" t="s">
        <v>1322</v>
      </c>
      <c r="BL61" s="121">
        <v>0</v>
      </c>
      <c r="BM61" s="124">
        <v>0</v>
      </c>
      <c r="BN61" s="121">
        <v>1</v>
      </c>
      <c r="BO61" s="124">
        <v>3.125</v>
      </c>
      <c r="BP61" s="121">
        <v>0</v>
      </c>
      <c r="BQ61" s="124">
        <v>0</v>
      </c>
      <c r="BR61" s="121">
        <v>31</v>
      </c>
      <c r="BS61" s="124">
        <v>96.875</v>
      </c>
      <c r="BT61" s="121">
        <v>32</v>
      </c>
      <c r="BU61" s="2"/>
      <c r="BV61" s="3"/>
      <c r="BW61" s="3"/>
      <c r="BX61" s="3"/>
      <c r="BY61" s="3"/>
    </row>
    <row r="62" spans="1:77" ht="41.45" customHeight="1">
      <c r="A62" s="66" t="s">
        <v>302</v>
      </c>
      <c r="C62" s="67"/>
      <c r="D62" s="67" t="s">
        <v>64</v>
      </c>
      <c r="E62" s="68">
        <v>347.68794214746106</v>
      </c>
      <c r="F62" s="70">
        <v>99.04335284635616</v>
      </c>
      <c r="G62" s="102" t="s">
        <v>433</v>
      </c>
      <c r="H62" s="67"/>
      <c r="I62" s="71" t="s">
        <v>302</v>
      </c>
      <c r="J62" s="72"/>
      <c r="K62" s="72"/>
      <c r="L62" s="71" t="s">
        <v>1098</v>
      </c>
      <c r="M62" s="75">
        <v>319.81860807103874</v>
      </c>
      <c r="N62" s="76">
        <v>3141.019287109375</v>
      </c>
      <c r="O62" s="76">
        <v>4635.8916015625</v>
      </c>
      <c r="P62" s="77"/>
      <c r="Q62" s="78"/>
      <c r="R62" s="78"/>
      <c r="S62" s="88"/>
      <c r="T62" s="48">
        <v>0</v>
      </c>
      <c r="U62" s="48">
        <v>1</v>
      </c>
      <c r="V62" s="49">
        <v>0</v>
      </c>
      <c r="W62" s="49">
        <v>0.023256</v>
      </c>
      <c r="X62" s="49">
        <v>0</v>
      </c>
      <c r="Y62" s="49">
        <v>0.551555</v>
      </c>
      <c r="Z62" s="49">
        <v>0</v>
      </c>
      <c r="AA62" s="49">
        <v>0</v>
      </c>
      <c r="AB62" s="73">
        <v>62</v>
      </c>
      <c r="AC62" s="73"/>
      <c r="AD62" s="74"/>
      <c r="AE62" s="80" t="s">
        <v>710</v>
      </c>
      <c r="AF62" s="80">
        <v>5740</v>
      </c>
      <c r="AG62" s="80">
        <v>5680</v>
      </c>
      <c r="AH62" s="80">
        <v>8223</v>
      </c>
      <c r="AI62" s="80">
        <v>1</v>
      </c>
      <c r="AJ62" s="80"/>
      <c r="AK62" s="80" t="s">
        <v>779</v>
      </c>
      <c r="AL62" s="80" t="s">
        <v>830</v>
      </c>
      <c r="AM62" s="80"/>
      <c r="AN62" s="80"/>
      <c r="AO62" s="82">
        <v>40365.59354166667</v>
      </c>
      <c r="AP62" s="84" t="s">
        <v>930</v>
      </c>
      <c r="AQ62" s="80" t="b">
        <v>0</v>
      </c>
      <c r="AR62" s="80" t="b">
        <v>0</v>
      </c>
      <c r="AS62" s="80" t="b">
        <v>0</v>
      </c>
      <c r="AT62" s="80" t="s">
        <v>599</v>
      </c>
      <c r="AU62" s="80">
        <v>87</v>
      </c>
      <c r="AV62" s="84" t="s">
        <v>949</v>
      </c>
      <c r="AW62" s="80" t="b">
        <v>0</v>
      </c>
      <c r="AX62" s="80" t="s">
        <v>966</v>
      </c>
      <c r="AY62" s="84" t="s">
        <v>1026</v>
      </c>
      <c r="AZ62" s="80" t="s">
        <v>66</v>
      </c>
      <c r="BA62" s="80" t="str">
        <f>REPLACE(INDEX(GroupVertices[Group],MATCH(Vertices[[#This Row],[Vertex]],GroupVertices[Vertex],0)),1,1,"")</f>
        <v>1</v>
      </c>
      <c r="BB62" s="48"/>
      <c r="BC62" s="48"/>
      <c r="BD62" s="48"/>
      <c r="BE62" s="48"/>
      <c r="BF62" s="48"/>
      <c r="BG62" s="48"/>
      <c r="BH62" s="121" t="s">
        <v>1249</v>
      </c>
      <c r="BI62" s="121" t="s">
        <v>1249</v>
      </c>
      <c r="BJ62" s="121" t="s">
        <v>1322</v>
      </c>
      <c r="BK62" s="121" t="s">
        <v>1322</v>
      </c>
      <c r="BL62" s="121">
        <v>0</v>
      </c>
      <c r="BM62" s="124">
        <v>0</v>
      </c>
      <c r="BN62" s="121">
        <v>1</v>
      </c>
      <c r="BO62" s="124">
        <v>3.125</v>
      </c>
      <c r="BP62" s="121">
        <v>0</v>
      </c>
      <c r="BQ62" s="124">
        <v>0</v>
      </c>
      <c r="BR62" s="121">
        <v>31</v>
      </c>
      <c r="BS62" s="124">
        <v>96.875</v>
      </c>
      <c r="BT62" s="121">
        <v>32</v>
      </c>
      <c r="BU62" s="2"/>
      <c r="BV62" s="3"/>
      <c r="BW62" s="3"/>
      <c r="BX62" s="3"/>
      <c r="BY62" s="3"/>
    </row>
    <row r="63" spans="1:77" ht="41.45" customHeight="1">
      <c r="A63" s="66" t="s">
        <v>303</v>
      </c>
      <c r="C63" s="67"/>
      <c r="D63" s="67" t="s">
        <v>64</v>
      </c>
      <c r="E63" s="68">
        <v>539.9628989152649</v>
      </c>
      <c r="F63" s="70">
        <v>98.0527700008484</v>
      </c>
      <c r="G63" s="102" t="s">
        <v>434</v>
      </c>
      <c r="H63" s="67"/>
      <c r="I63" s="71" t="s">
        <v>303</v>
      </c>
      <c r="J63" s="72"/>
      <c r="K63" s="72"/>
      <c r="L63" s="71" t="s">
        <v>1099</v>
      </c>
      <c r="M63" s="75">
        <v>649.9468510505925</v>
      </c>
      <c r="N63" s="76">
        <v>159.98399353027344</v>
      </c>
      <c r="O63" s="76">
        <v>4433.3193359375</v>
      </c>
      <c r="P63" s="77"/>
      <c r="Q63" s="78"/>
      <c r="R63" s="78"/>
      <c r="S63" s="88"/>
      <c r="T63" s="48">
        <v>0</v>
      </c>
      <c r="U63" s="48">
        <v>1</v>
      </c>
      <c r="V63" s="49">
        <v>0</v>
      </c>
      <c r="W63" s="49">
        <v>0.023256</v>
      </c>
      <c r="X63" s="49">
        <v>0</v>
      </c>
      <c r="Y63" s="49">
        <v>0.551555</v>
      </c>
      <c r="Z63" s="49">
        <v>0</v>
      </c>
      <c r="AA63" s="49">
        <v>0</v>
      </c>
      <c r="AB63" s="73">
        <v>63</v>
      </c>
      <c r="AC63" s="73"/>
      <c r="AD63" s="74"/>
      <c r="AE63" s="80" t="s">
        <v>711</v>
      </c>
      <c r="AF63" s="80">
        <v>5704</v>
      </c>
      <c r="AG63" s="80">
        <v>11518</v>
      </c>
      <c r="AH63" s="80">
        <v>44643</v>
      </c>
      <c r="AI63" s="80">
        <v>0</v>
      </c>
      <c r="AJ63" s="80"/>
      <c r="AK63" s="80" t="s">
        <v>780</v>
      </c>
      <c r="AL63" s="80" t="s">
        <v>831</v>
      </c>
      <c r="AM63" s="84" t="s">
        <v>873</v>
      </c>
      <c r="AN63" s="80"/>
      <c r="AO63" s="82">
        <v>41898.58626157408</v>
      </c>
      <c r="AP63" s="84" t="s">
        <v>931</v>
      </c>
      <c r="AQ63" s="80" t="b">
        <v>0</v>
      </c>
      <c r="AR63" s="80" t="b">
        <v>0</v>
      </c>
      <c r="AS63" s="80" t="b">
        <v>0</v>
      </c>
      <c r="AT63" s="80" t="s">
        <v>599</v>
      </c>
      <c r="AU63" s="80">
        <v>102</v>
      </c>
      <c r="AV63" s="84" t="s">
        <v>949</v>
      </c>
      <c r="AW63" s="80" t="b">
        <v>0</v>
      </c>
      <c r="AX63" s="80" t="s">
        <v>966</v>
      </c>
      <c r="AY63" s="84" t="s">
        <v>1027</v>
      </c>
      <c r="AZ63" s="80" t="s">
        <v>66</v>
      </c>
      <c r="BA63" s="80" t="str">
        <f>REPLACE(INDEX(GroupVertices[Group],MATCH(Vertices[[#This Row],[Vertex]],GroupVertices[Vertex],0)),1,1,"")</f>
        <v>1</v>
      </c>
      <c r="BB63" s="48"/>
      <c r="BC63" s="48"/>
      <c r="BD63" s="48"/>
      <c r="BE63" s="48"/>
      <c r="BF63" s="48"/>
      <c r="BG63" s="48"/>
      <c r="BH63" s="121" t="s">
        <v>1249</v>
      </c>
      <c r="BI63" s="121" t="s">
        <v>1249</v>
      </c>
      <c r="BJ63" s="121" t="s">
        <v>1322</v>
      </c>
      <c r="BK63" s="121" t="s">
        <v>1322</v>
      </c>
      <c r="BL63" s="121">
        <v>0</v>
      </c>
      <c r="BM63" s="124">
        <v>0</v>
      </c>
      <c r="BN63" s="121">
        <v>1</v>
      </c>
      <c r="BO63" s="124">
        <v>3.125</v>
      </c>
      <c r="BP63" s="121">
        <v>0</v>
      </c>
      <c r="BQ63" s="124">
        <v>0</v>
      </c>
      <c r="BR63" s="121">
        <v>31</v>
      </c>
      <c r="BS63" s="124">
        <v>96.875</v>
      </c>
      <c r="BT63" s="121">
        <v>32</v>
      </c>
      <c r="BU63" s="2"/>
      <c r="BV63" s="3"/>
      <c r="BW63" s="3"/>
      <c r="BX63" s="3"/>
      <c r="BY63" s="3"/>
    </row>
    <row r="64" spans="1:77" ht="41.45" customHeight="1">
      <c r="A64" s="66" t="s">
        <v>304</v>
      </c>
      <c r="C64" s="67"/>
      <c r="D64" s="67" t="s">
        <v>64</v>
      </c>
      <c r="E64" s="68">
        <v>218.8130011004559</v>
      </c>
      <c r="F64" s="70">
        <v>99.7073046576737</v>
      </c>
      <c r="G64" s="102" t="s">
        <v>435</v>
      </c>
      <c r="H64" s="67"/>
      <c r="I64" s="71" t="s">
        <v>304</v>
      </c>
      <c r="J64" s="72"/>
      <c r="K64" s="72"/>
      <c r="L64" s="71" t="s">
        <v>1100</v>
      </c>
      <c r="M64" s="75">
        <v>98.54560108594214</v>
      </c>
      <c r="N64" s="76">
        <v>815.19091796875</v>
      </c>
      <c r="O64" s="76">
        <v>8763.3671875</v>
      </c>
      <c r="P64" s="77"/>
      <c r="Q64" s="78"/>
      <c r="R64" s="78"/>
      <c r="S64" s="88"/>
      <c r="T64" s="48">
        <v>0</v>
      </c>
      <c r="U64" s="48">
        <v>1</v>
      </c>
      <c r="V64" s="49">
        <v>0</v>
      </c>
      <c r="W64" s="49">
        <v>0.023256</v>
      </c>
      <c r="X64" s="49">
        <v>0</v>
      </c>
      <c r="Y64" s="49">
        <v>0.551555</v>
      </c>
      <c r="Z64" s="49">
        <v>0</v>
      </c>
      <c r="AA64" s="49">
        <v>0</v>
      </c>
      <c r="AB64" s="73">
        <v>64</v>
      </c>
      <c r="AC64" s="73"/>
      <c r="AD64" s="74"/>
      <c r="AE64" s="80" t="s">
        <v>712</v>
      </c>
      <c r="AF64" s="80">
        <v>848</v>
      </c>
      <c r="AG64" s="80">
        <v>1767</v>
      </c>
      <c r="AH64" s="80">
        <v>5837</v>
      </c>
      <c r="AI64" s="80">
        <v>0</v>
      </c>
      <c r="AJ64" s="80"/>
      <c r="AK64" s="80" t="s">
        <v>781</v>
      </c>
      <c r="AL64" s="80" t="s">
        <v>832</v>
      </c>
      <c r="AM64" s="80"/>
      <c r="AN64" s="80"/>
      <c r="AO64" s="82">
        <v>42965.4696412037</v>
      </c>
      <c r="AP64" s="84" t="s">
        <v>932</v>
      </c>
      <c r="AQ64" s="80" t="b">
        <v>1</v>
      </c>
      <c r="AR64" s="80" t="b">
        <v>0</v>
      </c>
      <c r="AS64" s="80" t="b">
        <v>0</v>
      </c>
      <c r="AT64" s="80" t="s">
        <v>948</v>
      </c>
      <c r="AU64" s="80">
        <v>11</v>
      </c>
      <c r="AV64" s="80"/>
      <c r="AW64" s="80" t="b">
        <v>0</v>
      </c>
      <c r="AX64" s="80" t="s">
        <v>966</v>
      </c>
      <c r="AY64" s="84" t="s">
        <v>1028</v>
      </c>
      <c r="AZ64" s="80" t="s">
        <v>66</v>
      </c>
      <c r="BA64" s="80" t="str">
        <f>REPLACE(INDEX(GroupVertices[Group],MATCH(Vertices[[#This Row],[Vertex]],GroupVertices[Vertex],0)),1,1,"")</f>
        <v>1</v>
      </c>
      <c r="BB64" s="48"/>
      <c r="BC64" s="48"/>
      <c r="BD64" s="48"/>
      <c r="BE64" s="48"/>
      <c r="BF64" s="48"/>
      <c r="BG64" s="48"/>
      <c r="BH64" s="121" t="s">
        <v>1249</v>
      </c>
      <c r="BI64" s="121" t="s">
        <v>1249</v>
      </c>
      <c r="BJ64" s="121" t="s">
        <v>1322</v>
      </c>
      <c r="BK64" s="121" t="s">
        <v>1322</v>
      </c>
      <c r="BL64" s="121">
        <v>0</v>
      </c>
      <c r="BM64" s="124">
        <v>0</v>
      </c>
      <c r="BN64" s="121">
        <v>1</v>
      </c>
      <c r="BO64" s="124">
        <v>3.125</v>
      </c>
      <c r="BP64" s="121">
        <v>0</v>
      </c>
      <c r="BQ64" s="124">
        <v>0</v>
      </c>
      <c r="BR64" s="121">
        <v>31</v>
      </c>
      <c r="BS64" s="124">
        <v>96.875</v>
      </c>
      <c r="BT64" s="121">
        <v>32</v>
      </c>
      <c r="BU64" s="2"/>
      <c r="BV64" s="3"/>
      <c r="BW64" s="3"/>
      <c r="BX64" s="3"/>
      <c r="BY64" s="3"/>
    </row>
    <row r="65" spans="1:77" ht="41.45" customHeight="1">
      <c r="A65" s="66" t="s">
        <v>305</v>
      </c>
      <c r="C65" s="67"/>
      <c r="D65" s="67" t="s">
        <v>64</v>
      </c>
      <c r="E65" s="68">
        <v>250.16719069328724</v>
      </c>
      <c r="F65" s="70">
        <v>99.54577076440145</v>
      </c>
      <c r="G65" s="102" t="s">
        <v>436</v>
      </c>
      <c r="H65" s="67"/>
      <c r="I65" s="71" t="s">
        <v>305</v>
      </c>
      <c r="J65" s="72"/>
      <c r="K65" s="72"/>
      <c r="L65" s="71" t="s">
        <v>1101</v>
      </c>
      <c r="M65" s="75">
        <v>152.3794632504737</v>
      </c>
      <c r="N65" s="76">
        <v>2773.01904296875</v>
      </c>
      <c r="O65" s="76">
        <v>7890.080078125</v>
      </c>
      <c r="P65" s="77"/>
      <c r="Q65" s="78"/>
      <c r="R65" s="78"/>
      <c r="S65" s="88"/>
      <c r="T65" s="48">
        <v>0</v>
      </c>
      <c r="U65" s="48">
        <v>1</v>
      </c>
      <c r="V65" s="49">
        <v>0</v>
      </c>
      <c r="W65" s="49">
        <v>0.023256</v>
      </c>
      <c r="X65" s="49">
        <v>0</v>
      </c>
      <c r="Y65" s="49">
        <v>0.551555</v>
      </c>
      <c r="Z65" s="49">
        <v>0</v>
      </c>
      <c r="AA65" s="49">
        <v>0</v>
      </c>
      <c r="AB65" s="73">
        <v>65</v>
      </c>
      <c r="AC65" s="73"/>
      <c r="AD65" s="74"/>
      <c r="AE65" s="80" t="s">
        <v>713</v>
      </c>
      <c r="AF65" s="80">
        <v>979</v>
      </c>
      <c r="AG65" s="80">
        <v>2719</v>
      </c>
      <c r="AH65" s="80">
        <v>6733</v>
      </c>
      <c r="AI65" s="80">
        <v>0</v>
      </c>
      <c r="AJ65" s="80"/>
      <c r="AK65" s="80"/>
      <c r="AL65" s="80"/>
      <c r="AM65" s="80"/>
      <c r="AN65" s="80"/>
      <c r="AO65" s="82">
        <v>42874.36572916667</v>
      </c>
      <c r="AP65" s="84" t="s">
        <v>933</v>
      </c>
      <c r="AQ65" s="80" t="b">
        <v>1</v>
      </c>
      <c r="AR65" s="80" t="b">
        <v>0</v>
      </c>
      <c r="AS65" s="80" t="b">
        <v>0</v>
      </c>
      <c r="AT65" s="80" t="s">
        <v>599</v>
      </c>
      <c r="AU65" s="80">
        <v>44</v>
      </c>
      <c r="AV65" s="80"/>
      <c r="AW65" s="80" t="b">
        <v>0</v>
      </c>
      <c r="AX65" s="80" t="s">
        <v>966</v>
      </c>
      <c r="AY65" s="84" t="s">
        <v>1029</v>
      </c>
      <c r="AZ65" s="80" t="s">
        <v>66</v>
      </c>
      <c r="BA65" s="80" t="str">
        <f>REPLACE(INDEX(GroupVertices[Group],MATCH(Vertices[[#This Row],[Vertex]],GroupVertices[Vertex],0)),1,1,"")</f>
        <v>1</v>
      </c>
      <c r="BB65" s="48"/>
      <c r="BC65" s="48"/>
      <c r="BD65" s="48"/>
      <c r="BE65" s="48"/>
      <c r="BF65" s="48"/>
      <c r="BG65" s="48"/>
      <c r="BH65" s="121" t="s">
        <v>1249</v>
      </c>
      <c r="BI65" s="121" t="s">
        <v>1249</v>
      </c>
      <c r="BJ65" s="121" t="s">
        <v>1322</v>
      </c>
      <c r="BK65" s="121" t="s">
        <v>1322</v>
      </c>
      <c r="BL65" s="121">
        <v>0</v>
      </c>
      <c r="BM65" s="124">
        <v>0</v>
      </c>
      <c r="BN65" s="121">
        <v>1</v>
      </c>
      <c r="BO65" s="124">
        <v>3.125</v>
      </c>
      <c r="BP65" s="121">
        <v>0</v>
      </c>
      <c r="BQ65" s="124">
        <v>0</v>
      </c>
      <c r="BR65" s="121">
        <v>31</v>
      </c>
      <c r="BS65" s="124">
        <v>96.875</v>
      </c>
      <c r="BT65" s="121">
        <v>32</v>
      </c>
      <c r="BU65" s="2"/>
      <c r="BV65" s="3"/>
      <c r="BW65" s="3"/>
      <c r="BX65" s="3"/>
      <c r="BY65" s="3"/>
    </row>
    <row r="66" spans="1:77" ht="41.45" customHeight="1">
      <c r="A66" s="66" t="s">
        <v>306</v>
      </c>
      <c r="C66" s="67"/>
      <c r="D66" s="67" t="s">
        <v>64</v>
      </c>
      <c r="E66" s="68">
        <v>255.0086464392391</v>
      </c>
      <c r="F66" s="70">
        <v>99.52082803088148</v>
      </c>
      <c r="G66" s="102" t="s">
        <v>437</v>
      </c>
      <c r="H66" s="67"/>
      <c r="I66" s="71" t="s">
        <v>306</v>
      </c>
      <c r="J66" s="72"/>
      <c r="K66" s="72"/>
      <c r="L66" s="71" t="s">
        <v>1102</v>
      </c>
      <c r="M66" s="75">
        <v>160.69204490823222</v>
      </c>
      <c r="N66" s="76">
        <v>1768.4549560546875</v>
      </c>
      <c r="O66" s="76">
        <v>7535.89306640625</v>
      </c>
      <c r="P66" s="77"/>
      <c r="Q66" s="78"/>
      <c r="R66" s="78"/>
      <c r="S66" s="88"/>
      <c r="T66" s="48">
        <v>0</v>
      </c>
      <c r="U66" s="48">
        <v>1</v>
      </c>
      <c r="V66" s="49">
        <v>0</v>
      </c>
      <c r="W66" s="49">
        <v>0.023256</v>
      </c>
      <c r="X66" s="49">
        <v>0</v>
      </c>
      <c r="Y66" s="49">
        <v>0.551555</v>
      </c>
      <c r="Z66" s="49">
        <v>0</v>
      </c>
      <c r="AA66" s="49">
        <v>0</v>
      </c>
      <c r="AB66" s="73">
        <v>66</v>
      </c>
      <c r="AC66" s="73"/>
      <c r="AD66" s="74"/>
      <c r="AE66" s="80" t="s">
        <v>714</v>
      </c>
      <c r="AF66" s="80">
        <v>625</v>
      </c>
      <c r="AG66" s="80">
        <v>2866</v>
      </c>
      <c r="AH66" s="80">
        <v>32581</v>
      </c>
      <c r="AI66" s="80">
        <v>0</v>
      </c>
      <c r="AJ66" s="80"/>
      <c r="AK66" s="80" t="s">
        <v>782</v>
      </c>
      <c r="AL66" s="80"/>
      <c r="AM66" s="84" t="s">
        <v>874</v>
      </c>
      <c r="AN66" s="80"/>
      <c r="AO66" s="82">
        <v>42571.32215277778</v>
      </c>
      <c r="AP66" s="84" t="s">
        <v>934</v>
      </c>
      <c r="AQ66" s="80" t="b">
        <v>1</v>
      </c>
      <c r="AR66" s="80" t="b">
        <v>0</v>
      </c>
      <c r="AS66" s="80" t="b">
        <v>0</v>
      </c>
      <c r="AT66" s="80" t="s">
        <v>599</v>
      </c>
      <c r="AU66" s="80">
        <v>30</v>
      </c>
      <c r="AV66" s="80"/>
      <c r="AW66" s="80" t="b">
        <v>0</v>
      </c>
      <c r="AX66" s="80" t="s">
        <v>966</v>
      </c>
      <c r="AY66" s="84" t="s">
        <v>1030</v>
      </c>
      <c r="AZ66" s="80" t="s">
        <v>66</v>
      </c>
      <c r="BA66" s="80" t="str">
        <f>REPLACE(INDEX(GroupVertices[Group],MATCH(Vertices[[#This Row],[Vertex]],GroupVertices[Vertex],0)),1,1,"")</f>
        <v>1</v>
      </c>
      <c r="BB66" s="48"/>
      <c r="BC66" s="48"/>
      <c r="BD66" s="48"/>
      <c r="BE66" s="48"/>
      <c r="BF66" s="48"/>
      <c r="BG66" s="48"/>
      <c r="BH66" s="121" t="s">
        <v>1249</v>
      </c>
      <c r="BI66" s="121" t="s">
        <v>1249</v>
      </c>
      <c r="BJ66" s="121" t="s">
        <v>1322</v>
      </c>
      <c r="BK66" s="121" t="s">
        <v>1322</v>
      </c>
      <c r="BL66" s="121">
        <v>0</v>
      </c>
      <c r="BM66" s="124">
        <v>0</v>
      </c>
      <c r="BN66" s="121">
        <v>1</v>
      </c>
      <c r="BO66" s="124">
        <v>3.125</v>
      </c>
      <c r="BP66" s="121">
        <v>0</v>
      </c>
      <c r="BQ66" s="124">
        <v>0</v>
      </c>
      <c r="BR66" s="121">
        <v>31</v>
      </c>
      <c r="BS66" s="124">
        <v>96.875</v>
      </c>
      <c r="BT66" s="121">
        <v>32</v>
      </c>
      <c r="BU66" s="2"/>
      <c r="BV66" s="3"/>
      <c r="BW66" s="3"/>
      <c r="BX66" s="3"/>
      <c r="BY66" s="3"/>
    </row>
    <row r="67" spans="1:77" ht="41.45" customHeight="1">
      <c r="A67" s="66" t="s">
        <v>307</v>
      </c>
      <c r="C67" s="67"/>
      <c r="D67" s="67" t="s">
        <v>64</v>
      </c>
      <c r="E67" s="68">
        <v>212.65414243043546</v>
      </c>
      <c r="F67" s="70">
        <v>99.73903452956647</v>
      </c>
      <c r="G67" s="102" t="s">
        <v>438</v>
      </c>
      <c r="H67" s="67"/>
      <c r="I67" s="71" t="s">
        <v>307</v>
      </c>
      <c r="J67" s="72"/>
      <c r="K67" s="72"/>
      <c r="L67" s="71" t="s">
        <v>1103</v>
      </c>
      <c r="M67" s="75">
        <v>87.97109244648058</v>
      </c>
      <c r="N67" s="76">
        <v>2209.836181640625</v>
      </c>
      <c r="O67" s="76">
        <v>582.5404052734375</v>
      </c>
      <c r="P67" s="77"/>
      <c r="Q67" s="78"/>
      <c r="R67" s="78"/>
      <c r="S67" s="88"/>
      <c r="T67" s="48">
        <v>0</v>
      </c>
      <c r="U67" s="48">
        <v>1</v>
      </c>
      <c r="V67" s="49">
        <v>0</v>
      </c>
      <c r="W67" s="49">
        <v>0.023256</v>
      </c>
      <c r="X67" s="49">
        <v>0</v>
      </c>
      <c r="Y67" s="49">
        <v>0.551555</v>
      </c>
      <c r="Z67" s="49">
        <v>0</v>
      </c>
      <c r="AA67" s="49">
        <v>0</v>
      </c>
      <c r="AB67" s="73">
        <v>67</v>
      </c>
      <c r="AC67" s="73"/>
      <c r="AD67" s="74"/>
      <c r="AE67" s="80" t="s">
        <v>715</v>
      </c>
      <c r="AF67" s="80">
        <v>1014</v>
      </c>
      <c r="AG67" s="80">
        <v>1580</v>
      </c>
      <c r="AH67" s="80">
        <v>7079</v>
      </c>
      <c r="AI67" s="80">
        <v>0</v>
      </c>
      <c r="AJ67" s="80"/>
      <c r="AK67" s="80" t="s">
        <v>783</v>
      </c>
      <c r="AL67" s="80" t="s">
        <v>833</v>
      </c>
      <c r="AM67" s="80"/>
      <c r="AN67" s="80"/>
      <c r="AO67" s="82">
        <v>42920.408171296294</v>
      </c>
      <c r="AP67" s="84" t="s">
        <v>935</v>
      </c>
      <c r="AQ67" s="80" t="b">
        <v>1</v>
      </c>
      <c r="AR67" s="80" t="b">
        <v>0</v>
      </c>
      <c r="AS67" s="80" t="b">
        <v>0</v>
      </c>
      <c r="AT67" s="80" t="s">
        <v>599</v>
      </c>
      <c r="AU67" s="80">
        <v>10</v>
      </c>
      <c r="AV67" s="80"/>
      <c r="AW67" s="80" t="b">
        <v>0</v>
      </c>
      <c r="AX67" s="80" t="s">
        <v>966</v>
      </c>
      <c r="AY67" s="84" t="s">
        <v>1031</v>
      </c>
      <c r="AZ67" s="80" t="s">
        <v>66</v>
      </c>
      <c r="BA67" s="80" t="str">
        <f>REPLACE(INDEX(GroupVertices[Group],MATCH(Vertices[[#This Row],[Vertex]],GroupVertices[Vertex],0)),1,1,"")</f>
        <v>1</v>
      </c>
      <c r="BB67" s="48"/>
      <c r="BC67" s="48"/>
      <c r="BD67" s="48"/>
      <c r="BE67" s="48"/>
      <c r="BF67" s="48"/>
      <c r="BG67" s="48"/>
      <c r="BH67" s="121" t="s">
        <v>1249</v>
      </c>
      <c r="BI67" s="121" t="s">
        <v>1249</v>
      </c>
      <c r="BJ67" s="121" t="s">
        <v>1322</v>
      </c>
      <c r="BK67" s="121" t="s">
        <v>1322</v>
      </c>
      <c r="BL67" s="121">
        <v>0</v>
      </c>
      <c r="BM67" s="124">
        <v>0</v>
      </c>
      <c r="BN67" s="121">
        <v>1</v>
      </c>
      <c r="BO67" s="124">
        <v>3.125</v>
      </c>
      <c r="BP67" s="121">
        <v>0</v>
      </c>
      <c r="BQ67" s="124">
        <v>0</v>
      </c>
      <c r="BR67" s="121">
        <v>31</v>
      </c>
      <c r="BS67" s="124">
        <v>96.875</v>
      </c>
      <c r="BT67" s="121">
        <v>32</v>
      </c>
      <c r="BU67" s="2"/>
      <c r="BV67" s="3"/>
      <c r="BW67" s="3"/>
      <c r="BX67" s="3"/>
      <c r="BY67" s="3"/>
    </row>
    <row r="68" spans="1:77" ht="41.45" customHeight="1">
      <c r="A68" s="66" t="s">
        <v>308</v>
      </c>
      <c r="C68" s="67"/>
      <c r="D68" s="67" t="s">
        <v>64</v>
      </c>
      <c r="E68" s="68">
        <v>220.65736519415185</v>
      </c>
      <c r="F68" s="70">
        <v>99.6978026639518</v>
      </c>
      <c r="G68" s="102" t="s">
        <v>439</v>
      </c>
      <c r="H68" s="67"/>
      <c r="I68" s="71" t="s">
        <v>308</v>
      </c>
      <c r="J68" s="72"/>
      <c r="K68" s="72"/>
      <c r="L68" s="71" t="s">
        <v>1104</v>
      </c>
      <c r="M68" s="75">
        <v>101.71229886032634</v>
      </c>
      <c r="N68" s="76">
        <v>389.1929626464844</v>
      </c>
      <c r="O68" s="76">
        <v>7744.68701171875</v>
      </c>
      <c r="P68" s="77"/>
      <c r="Q68" s="78"/>
      <c r="R68" s="78"/>
      <c r="S68" s="88"/>
      <c r="T68" s="48">
        <v>0</v>
      </c>
      <c r="U68" s="48">
        <v>1</v>
      </c>
      <c r="V68" s="49">
        <v>0</v>
      </c>
      <c r="W68" s="49">
        <v>0.023256</v>
      </c>
      <c r="X68" s="49">
        <v>0</v>
      </c>
      <c r="Y68" s="49">
        <v>0.551555</v>
      </c>
      <c r="Z68" s="49">
        <v>0</v>
      </c>
      <c r="AA68" s="49">
        <v>0</v>
      </c>
      <c r="AB68" s="73">
        <v>68</v>
      </c>
      <c r="AC68" s="73"/>
      <c r="AD68" s="74"/>
      <c r="AE68" s="80" t="s">
        <v>716</v>
      </c>
      <c r="AF68" s="80">
        <v>911</v>
      </c>
      <c r="AG68" s="80">
        <v>1823</v>
      </c>
      <c r="AH68" s="80">
        <v>3966</v>
      </c>
      <c r="AI68" s="80">
        <v>1</v>
      </c>
      <c r="AJ68" s="80"/>
      <c r="AK68" s="80" t="s">
        <v>784</v>
      </c>
      <c r="AL68" s="80" t="s">
        <v>834</v>
      </c>
      <c r="AM68" s="80"/>
      <c r="AN68" s="80"/>
      <c r="AO68" s="82">
        <v>42899.39010416667</v>
      </c>
      <c r="AP68" s="84" t="s">
        <v>936</v>
      </c>
      <c r="AQ68" s="80" t="b">
        <v>0</v>
      </c>
      <c r="AR68" s="80" t="b">
        <v>0</v>
      </c>
      <c r="AS68" s="80" t="b">
        <v>0</v>
      </c>
      <c r="AT68" s="80" t="s">
        <v>599</v>
      </c>
      <c r="AU68" s="80">
        <v>25</v>
      </c>
      <c r="AV68" s="84" t="s">
        <v>949</v>
      </c>
      <c r="AW68" s="80" t="b">
        <v>0</v>
      </c>
      <c r="AX68" s="80" t="s">
        <v>966</v>
      </c>
      <c r="AY68" s="84" t="s">
        <v>1032</v>
      </c>
      <c r="AZ68" s="80" t="s">
        <v>66</v>
      </c>
      <c r="BA68" s="80" t="str">
        <f>REPLACE(INDEX(GroupVertices[Group],MATCH(Vertices[[#This Row],[Vertex]],GroupVertices[Vertex],0)),1,1,"")</f>
        <v>1</v>
      </c>
      <c r="BB68" s="48"/>
      <c r="BC68" s="48"/>
      <c r="BD68" s="48"/>
      <c r="BE68" s="48"/>
      <c r="BF68" s="48"/>
      <c r="BG68" s="48"/>
      <c r="BH68" s="121" t="s">
        <v>1249</v>
      </c>
      <c r="BI68" s="121" t="s">
        <v>1249</v>
      </c>
      <c r="BJ68" s="121" t="s">
        <v>1322</v>
      </c>
      <c r="BK68" s="121" t="s">
        <v>1322</v>
      </c>
      <c r="BL68" s="121">
        <v>0</v>
      </c>
      <c r="BM68" s="124">
        <v>0</v>
      </c>
      <c r="BN68" s="121">
        <v>1</v>
      </c>
      <c r="BO68" s="124">
        <v>3.125</v>
      </c>
      <c r="BP68" s="121">
        <v>0</v>
      </c>
      <c r="BQ68" s="124">
        <v>0</v>
      </c>
      <c r="BR68" s="121">
        <v>31</v>
      </c>
      <c r="BS68" s="124">
        <v>96.875</v>
      </c>
      <c r="BT68" s="121">
        <v>32</v>
      </c>
      <c r="BU68" s="2"/>
      <c r="BV68" s="3"/>
      <c r="BW68" s="3"/>
      <c r="BX68" s="3"/>
      <c r="BY68" s="3"/>
    </row>
    <row r="69" spans="1:77" ht="41.45" customHeight="1">
      <c r="A69" s="66" t="s">
        <v>309</v>
      </c>
      <c r="C69" s="67"/>
      <c r="D69" s="67" t="s">
        <v>64</v>
      </c>
      <c r="E69" s="68">
        <v>216.6063512026411</v>
      </c>
      <c r="F69" s="70">
        <v>99.71867311444812</v>
      </c>
      <c r="G69" s="102" t="s">
        <v>440</v>
      </c>
      <c r="H69" s="67"/>
      <c r="I69" s="71" t="s">
        <v>309</v>
      </c>
      <c r="J69" s="72"/>
      <c r="K69" s="72"/>
      <c r="L69" s="71" t="s">
        <v>1105</v>
      </c>
      <c r="M69" s="75">
        <v>94.75687339158961</v>
      </c>
      <c r="N69" s="76">
        <v>1271.490966796875</v>
      </c>
      <c r="O69" s="76">
        <v>9538.5703125</v>
      </c>
      <c r="P69" s="77"/>
      <c r="Q69" s="78"/>
      <c r="R69" s="78"/>
      <c r="S69" s="88"/>
      <c r="T69" s="48">
        <v>0</v>
      </c>
      <c r="U69" s="48">
        <v>1</v>
      </c>
      <c r="V69" s="49">
        <v>0</v>
      </c>
      <c r="W69" s="49">
        <v>0.023256</v>
      </c>
      <c r="X69" s="49">
        <v>0</v>
      </c>
      <c r="Y69" s="49">
        <v>0.551555</v>
      </c>
      <c r="Z69" s="49">
        <v>0</v>
      </c>
      <c r="AA69" s="49">
        <v>0</v>
      </c>
      <c r="AB69" s="73">
        <v>69</v>
      </c>
      <c r="AC69" s="73"/>
      <c r="AD69" s="74"/>
      <c r="AE69" s="80" t="s">
        <v>705</v>
      </c>
      <c r="AF69" s="80">
        <v>582</v>
      </c>
      <c r="AG69" s="80">
        <v>1700</v>
      </c>
      <c r="AH69" s="80">
        <v>4739</v>
      </c>
      <c r="AI69" s="80">
        <v>0</v>
      </c>
      <c r="AJ69" s="80"/>
      <c r="AK69" s="80" t="s">
        <v>785</v>
      </c>
      <c r="AL69" s="80" t="s">
        <v>835</v>
      </c>
      <c r="AM69" s="80"/>
      <c r="AN69" s="80"/>
      <c r="AO69" s="82">
        <v>42935.31637731481</v>
      </c>
      <c r="AP69" s="84" t="s">
        <v>937</v>
      </c>
      <c r="AQ69" s="80" t="b">
        <v>1</v>
      </c>
      <c r="AR69" s="80" t="b">
        <v>0</v>
      </c>
      <c r="AS69" s="80" t="b">
        <v>0</v>
      </c>
      <c r="AT69" s="80" t="s">
        <v>599</v>
      </c>
      <c r="AU69" s="80">
        <v>23</v>
      </c>
      <c r="AV69" s="80"/>
      <c r="AW69" s="80" t="b">
        <v>0</v>
      </c>
      <c r="AX69" s="80" t="s">
        <v>966</v>
      </c>
      <c r="AY69" s="84" t="s">
        <v>1033</v>
      </c>
      <c r="AZ69" s="80" t="s">
        <v>66</v>
      </c>
      <c r="BA69" s="80" t="str">
        <f>REPLACE(INDEX(GroupVertices[Group],MATCH(Vertices[[#This Row],[Vertex]],GroupVertices[Vertex],0)),1,1,"")</f>
        <v>1</v>
      </c>
      <c r="BB69" s="48"/>
      <c r="BC69" s="48"/>
      <c r="BD69" s="48"/>
      <c r="BE69" s="48"/>
      <c r="BF69" s="48"/>
      <c r="BG69" s="48"/>
      <c r="BH69" s="121" t="s">
        <v>1249</v>
      </c>
      <c r="BI69" s="121" t="s">
        <v>1249</v>
      </c>
      <c r="BJ69" s="121" t="s">
        <v>1322</v>
      </c>
      <c r="BK69" s="121" t="s">
        <v>1322</v>
      </c>
      <c r="BL69" s="121">
        <v>0</v>
      </c>
      <c r="BM69" s="124">
        <v>0</v>
      </c>
      <c r="BN69" s="121">
        <v>1</v>
      </c>
      <c r="BO69" s="124">
        <v>3.125</v>
      </c>
      <c r="BP69" s="121">
        <v>0</v>
      </c>
      <c r="BQ69" s="124">
        <v>0</v>
      </c>
      <c r="BR69" s="121">
        <v>31</v>
      </c>
      <c r="BS69" s="124">
        <v>96.875</v>
      </c>
      <c r="BT69" s="121">
        <v>32</v>
      </c>
      <c r="BU69" s="2"/>
      <c r="BV69" s="3"/>
      <c r="BW69" s="3"/>
      <c r="BX69" s="3"/>
      <c r="BY69" s="3"/>
    </row>
    <row r="70" spans="1:77" ht="41.45" customHeight="1">
      <c r="A70" s="66" t="s">
        <v>310</v>
      </c>
      <c r="C70" s="67"/>
      <c r="D70" s="67" t="s">
        <v>64</v>
      </c>
      <c r="E70" s="68">
        <v>337.5439396321333</v>
      </c>
      <c r="F70" s="70">
        <v>99.0956138118266</v>
      </c>
      <c r="G70" s="102" t="s">
        <v>441</v>
      </c>
      <c r="H70" s="67"/>
      <c r="I70" s="71" t="s">
        <v>310</v>
      </c>
      <c r="J70" s="72"/>
      <c r="K70" s="72"/>
      <c r="L70" s="71" t="s">
        <v>1106</v>
      </c>
      <c r="M70" s="75">
        <v>302.4017703119256</v>
      </c>
      <c r="N70" s="76">
        <v>918.8176879882812</v>
      </c>
      <c r="O70" s="76">
        <v>6077.65380859375</v>
      </c>
      <c r="P70" s="77"/>
      <c r="Q70" s="78"/>
      <c r="R70" s="78"/>
      <c r="S70" s="88"/>
      <c r="T70" s="48">
        <v>0</v>
      </c>
      <c r="U70" s="48">
        <v>1</v>
      </c>
      <c r="V70" s="49">
        <v>0</v>
      </c>
      <c r="W70" s="49">
        <v>0.023256</v>
      </c>
      <c r="X70" s="49">
        <v>0</v>
      </c>
      <c r="Y70" s="49">
        <v>0.551555</v>
      </c>
      <c r="Z70" s="49">
        <v>0</v>
      </c>
      <c r="AA70" s="49">
        <v>0</v>
      </c>
      <c r="AB70" s="73">
        <v>70</v>
      </c>
      <c r="AC70" s="73"/>
      <c r="AD70" s="74"/>
      <c r="AE70" s="80" t="s">
        <v>717</v>
      </c>
      <c r="AF70" s="80">
        <v>5576</v>
      </c>
      <c r="AG70" s="80">
        <v>5372</v>
      </c>
      <c r="AH70" s="80">
        <v>7367</v>
      </c>
      <c r="AI70" s="80">
        <v>73</v>
      </c>
      <c r="AJ70" s="80"/>
      <c r="AK70" s="80" t="s">
        <v>786</v>
      </c>
      <c r="AL70" s="80" t="s">
        <v>836</v>
      </c>
      <c r="AM70" s="84" t="s">
        <v>875</v>
      </c>
      <c r="AN70" s="80"/>
      <c r="AO70" s="82">
        <v>42374.56633101852</v>
      </c>
      <c r="AP70" s="84" t="s">
        <v>938</v>
      </c>
      <c r="AQ70" s="80" t="b">
        <v>1</v>
      </c>
      <c r="AR70" s="80" t="b">
        <v>0</v>
      </c>
      <c r="AS70" s="80" t="b">
        <v>0</v>
      </c>
      <c r="AT70" s="80" t="s">
        <v>948</v>
      </c>
      <c r="AU70" s="80">
        <v>60</v>
      </c>
      <c r="AV70" s="80"/>
      <c r="AW70" s="80" t="b">
        <v>0</v>
      </c>
      <c r="AX70" s="80" t="s">
        <v>966</v>
      </c>
      <c r="AY70" s="84" t="s">
        <v>1034</v>
      </c>
      <c r="AZ70" s="80" t="s">
        <v>66</v>
      </c>
      <c r="BA70" s="80" t="str">
        <f>REPLACE(INDEX(GroupVertices[Group],MATCH(Vertices[[#This Row],[Vertex]],GroupVertices[Vertex],0)),1,1,"")</f>
        <v>1</v>
      </c>
      <c r="BB70" s="48"/>
      <c r="BC70" s="48"/>
      <c r="BD70" s="48"/>
      <c r="BE70" s="48"/>
      <c r="BF70" s="48"/>
      <c r="BG70" s="48"/>
      <c r="BH70" s="121" t="s">
        <v>1249</v>
      </c>
      <c r="BI70" s="121" t="s">
        <v>1249</v>
      </c>
      <c r="BJ70" s="121" t="s">
        <v>1322</v>
      </c>
      <c r="BK70" s="121" t="s">
        <v>1322</v>
      </c>
      <c r="BL70" s="121">
        <v>0</v>
      </c>
      <c r="BM70" s="124">
        <v>0</v>
      </c>
      <c r="BN70" s="121">
        <v>1</v>
      </c>
      <c r="BO70" s="124">
        <v>3.125</v>
      </c>
      <c r="BP70" s="121">
        <v>0</v>
      </c>
      <c r="BQ70" s="124">
        <v>0</v>
      </c>
      <c r="BR70" s="121">
        <v>31</v>
      </c>
      <c r="BS70" s="124">
        <v>96.875</v>
      </c>
      <c r="BT70" s="121">
        <v>32</v>
      </c>
      <c r="BU70" s="2"/>
      <c r="BV70" s="3"/>
      <c r="BW70" s="3"/>
      <c r="BX70" s="3"/>
      <c r="BY70" s="3"/>
    </row>
    <row r="71" spans="1:77" ht="41.45" customHeight="1">
      <c r="A71" s="66" t="s">
        <v>311</v>
      </c>
      <c r="C71" s="67"/>
      <c r="D71" s="67" t="s">
        <v>64</v>
      </c>
      <c r="E71" s="68">
        <v>213.47751925797832</v>
      </c>
      <c r="F71" s="70">
        <v>99.73479256808348</v>
      </c>
      <c r="G71" s="102" t="s">
        <v>442</v>
      </c>
      <c r="H71" s="67"/>
      <c r="I71" s="71" t="s">
        <v>311</v>
      </c>
      <c r="J71" s="72"/>
      <c r="K71" s="72"/>
      <c r="L71" s="71" t="s">
        <v>1107</v>
      </c>
      <c r="M71" s="75">
        <v>89.38479681004496</v>
      </c>
      <c r="N71" s="76">
        <v>1119.4781494140625</v>
      </c>
      <c r="O71" s="76">
        <v>583.7442016601562</v>
      </c>
      <c r="P71" s="77"/>
      <c r="Q71" s="78"/>
      <c r="R71" s="78"/>
      <c r="S71" s="88"/>
      <c r="T71" s="48">
        <v>0</v>
      </c>
      <c r="U71" s="48">
        <v>1</v>
      </c>
      <c r="V71" s="49">
        <v>0</v>
      </c>
      <c r="W71" s="49">
        <v>0.023256</v>
      </c>
      <c r="X71" s="49">
        <v>0</v>
      </c>
      <c r="Y71" s="49">
        <v>0.551555</v>
      </c>
      <c r="Z71" s="49">
        <v>0</v>
      </c>
      <c r="AA71" s="49">
        <v>0</v>
      </c>
      <c r="AB71" s="73">
        <v>71</v>
      </c>
      <c r="AC71" s="73"/>
      <c r="AD71" s="74"/>
      <c r="AE71" s="80" t="s">
        <v>718</v>
      </c>
      <c r="AF71" s="80">
        <v>1018</v>
      </c>
      <c r="AG71" s="80">
        <v>1605</v>
      </c>
      <c r="AH71" s="80">
        <v>32538</v>
      </c>
      <c r="AI71" s="80">
        <v>0</v>
      </c>
      <c r="AJ71" s="80"/>
      <c r="AK71" s="80"/>
      <c r="AL71" s="80" t="s">
        <v>837</v>
      </c>
      <c r="AM71" s="80"/>
      <c r="AN71" s="80"/>
      <c r="AO71" s="82">
        <v>42557.34166666667</v>
      </c>
      <c r="AP71" s="84" t="s">
        <v>939</v>
      </c>
      <c r="AQ71" s="80" t="b">
        <v>0</v>
      </c>
      <c r="AR71" s="80" t="b">
        <v>0</v>
      </c>
      <c r="AS71" s="80" t="b">
        <v>0</v>
      </c>
      <c r="AT71" s="80" t="s">
        <v>599</v>
      </c>
      <c r="AU71" s="80">
        <v>11</v>
      </c>
      <c r="AV71" s="84" t="s">
        <v>949</v>
      </c>
      <c r="AW71" s="80" t="b">
        <v>0</v>
      </c>
      <c r="AX71" s="80" t="s">
        <v>966</v>
      </c>
      <c r="AY71" s="84" t="s">
        <v>1035</v>
      </c>
      <c r="AZ71" s="80" t="s">
        <v>66</v>
      </c>
      <c r="BA71" s="80" t="str">
        <f>REPLACE(INDEX(GroupVertices[Group],MATCH(Vertices[[#This Row],[Vertex]],GroupVertices[Vertex],0)),1,1,"")</f>
        <v>1</v>
      </c>
      <c r="BB71" s="48"/>
      <c r="BC71" s="48"/>
      <c r="BD71" s="48"/>
      <c r="BE71" s="48"/>
      <c r="BF71" s="48"/>
      <c r="BG71" s="48"/>
      <c r="BH71" s="121" t="s">
        <v>1249</v>
      </c>
      <c r="BI71" s="121" t="s">
        <v>1249</v>
      </c>
      <c r="BJ71" s="121" t="s">
        <v>1322</v>
      </c>
      <c r="BK71" s="121" t="s">
        <v>1322</v>
      </c>
      <c r="BL71" s="121">
        <v>0</v>
      </c>
      <c r="BM71" s="124">
        <v>0</v>
      </c>
      <c r="BN71" s="121">
        <v>1</v>
      </c>
      <c r="BO71" s="124">
        <v>3.125</v>
      </c>
      <c r="BP71" s="121">
        <v>0</v>
      </c>
      <c r="BQ71" s="124">
        <v>0</v>
      </c>
      <c r="BR71" s="121">
        <v>31</v>
      </c>
      <c r="BS71" s="124">
        <v>96.875</v>
      </c>
      <c r="BT71" s="121">
        <v>32</v>
      </c>
      <c r="BU71" s="2"/>
      <c r="BV71" s="3"/>
      <c r="BW71" s="3"/>
      <c r="BX71" s="3"/>
      <c r="BY71" s="3"/>
    </row>
    <row r="72" spans="1:77" ht="41.45" customHeight="1">
      <c r="A72" s="66" t="s">
        <v>312</v>
      </c>
      <c r="C72" s="67"/>
      <c r="D72" s="67" t="s">
        <v>64</v>
      </c>
      <c r="E72" s="68">
        <v>338.9930828486087</v>
      </c>
      <c r="F72" s="70">
        <v>99.08814795961652</v>
      </c>
      <c r="G72" s="102" t="s">
        <v>443</v>
      </c>
      <c r="H72" s="67"/>
      <c r="I72" s="71" t="s">
        <v>312</v>
      </c>
      <c r="J72" s="72"/>
      <c r="K72" s="72"/>
      <c r="L72" s="71" t="s">
        <v>1108</v>
      </c>
      <c r="M72" s="75">
        <v>304.8898899917989</v>
      </c>
      <c r="N72" s="76">
        <v>305.6812438964844</v>
      </c>
      <c r="O72" s="76">
        <v>2901.128662109375</v>
      </c>
      <c r="P72" s="77"/>
      <c r="Q72" s="78"/>
      <c r="R72" s="78"/>
      <c r="S72" s="88"/>
      <c r="T72" s="48">
        <v>0</v>
      </c>
      <c r="U72" s="48">
        <v>1</v>
      </c>
      <c r="V72" s="49">
        <v>0</v>
      </c>
      <c r="W72" s="49">
        <v>0.023256</v>
      </c>
      <c r="X72" s="49">
        <v>0</v>
      </c>
      <c r="Y72" s="49">
        <v>0.551555</v>
      </c>
      <c r="Z72" s="49">
        <v>0</v>
      </c>
      <c r="AA72" s="49">
        <v>0</v>
      </c>
      <c r="AB72" s="73">
        <v>72</v>
      </c>
      <c r="AC72" s="73"/>
      <c r="AD72" s="74"/>
      <c r="AE72" s="80" t="s">
        <v>719</v>
      </c>
      <c r="AF72" s="80">
        <v>903</v>
      </c>
      <c r="AG72" s="80">
        <v>5416</v>
      </c>
      <c r="AH72" s="80">
        <v>5736</v>
      </c>
      <c r="AI72" s="80">
        <v>0</v>
      </c>
      <c r="AJ72" s="80"/>
      <c r="AK72" s="80" t="s">
        <v>787</v>
      </c>
      <c r="AL72" s="80" t="s">
        <v>828</v>
      </c>
      <c r="AM72" s="80"/>
      <c r="AN72" s="80"/>
      <c r="AO72" s="82">
        <v>41926.20821759259</v>
      </c>
      <c r="AP72" s="84" t="s">
        <v>940</v>
      </c>
      <c r="AQ72" s="80" t="b">
        <v>1</v>
      </c>
      <c r="AR72" s="80" t="b">
        <v>0</v>
      </c>
      <c r="AS72" s="80" t="b">
        <v>0</v>
      </c>
      <c r="AT72" s="80" t="s">
        <v>599</v>
      </c>
      <c r="AU72" s="80">
        <v>143</v>
      </c>
      <c r="AV72" s="84" t="s">
        <v>949</v>
      </c>
      <c r="AW72" s="80" t="b">
        <v>0</v>
      </c>
      <c r="AX72" s="80" t="s">
        <v>966</v>
      </c>
      <c r="AY72" s="84" t="s">
        <v>1036</v>
      </c>
      <c r="AZ72" s="80" t="s">
        <v>66</v>
      </c>
      <c r="BA72" s="80" t="str">
        <f>REPLACE(INDEX(GroupVertices[Group],MATCH(Vertices[[#This Row],[Vertex]],GroupVertices[Vertex],0)),1,1,"")</f>
        <v>1</v>
      </c>
      <c r="BB72" s="48"/>
      <c r="BC72" s="48"/>
      <c r="BD72" s="48"/>
      <c r="BE72" s="48"/>
      <c r="BF72" s="48"/>
      <c r="BG72" s="48"/>
      <c r="BH72" s="121" t="s">
        <v>1249</v>
      </c>
      <c r="BI72" s="121" t="s">
        <v>1249</v>
      </c>
      <c r="BJ72" s="121" t="s">
        <v>1322</v>
      </c>
      <c r="BK72" s="121" t="s">
        <v>1322</v>
      </c>
      <c r="BL72" s="121">
        <v>0</v>
      </c>
      <c r="BM72" s="124">
        <v>0</v>
      </c>
      <c r="BN72" s="121">
        <v>1</v>
      </c>
      <c r="BO72" s="124">
        <v>3.125</v>
      </c>
      <c r="BP72" s="121">
        <v>0</v>
      </c>
      <c r="BQ72" s="124">
        <v>0</v>
      </c>
      <c r="BR72" s="121">
        <v>31</v>
      </c>
      <c r="BS72" s="124">
        <v>96.875</v>
      </c>
      <c r="BT72" s="121">
        <v>32</v>
      </c>
      <c r="BU72" s="2"/>
      <c r="BV72" s="3"/>
      <c r="BW72" s="3"/>
      <c r="BX72" s="3"/>
      <c r="BY72" s="3"/>
    </row>
    <row r="73" spans="1:77" ht="41.45" customHeight="1">
      <c r="A73" s="66" t="s">
        <v>313</v>
      </c>
      <c r="C73" s="67"/>
      <c r="D73" s="67" t="s">
        <v>64</v>
      </c>
      <c r="E73" s="68">
        <v>191.47689042603363</v>
      </c>
      <c r="F73" s="70">
        <v>99.84813777890896</v>
      </c>
      <c r="G73" s="102" t="s">
        <v>444</v>
      </c>
      <c r="H73" s="67"/>
      <c r="I73" s="71" t="s">
        <v>313</v>
      </c>
      <c r="J73" s="72"/>
      <c r="K73" s="72"/>
      <c r="L73" s="71" t="s">
        <v>1109</v>
      </c>
      <c r="M73" s="75">
        <v>51.610616215604765</v>
      </c>
      <c r="N73" s="76">
        <v>168.7813720703125</v>
      </c>
      <c r="O73" s="76">
        <v>6088.07568359375</v>
      </c>
      <c r="P73" s="77"/>
      <c r="Q73" s="78"/>
      <c r="R73" s="78"/>
      <c r="S73" s="88"/>
      <c r="T73" s="48">
        <v>0</v>
      </c>
      <c r="U73" s="48">
        <v>1</v>
      </c>
      <c r="V73" s="49">
        <v>0</v>
      </c>
      <c r="W73" s="49">
        <v>0.023256</v>
      </c>
      <c r="X73" s="49">
        <v>0</v>
      </c>
      <c r="Y73" s="49">
        <v>0.551555</v>
      </c>
      <c r="Z73" s="49">
        <v>0</v>
      </c>
      <c r="AA73" s="49">
        <v>0</v>
      </c>
      <c r="AB73" s="73">
        <v>73</v>
      </c>
      <c r="AC73" s="73"/>
      <c r="AD73" s="74"/>
      <c r="AE73" s="80" t="s">
        <v>720</v>
      </c>
      <c r="AF73" s="80">
        <v>93</v>
      </c>
      <c r="AG73" s="80">
        <v>937</v>
      </c>
      <c r="AH73" s="80">
        <v>2754</v>
      </c>
      <c r="AI73" s="80">
        <v>1</v>
      </c>
      <c r="AJ73" s="80"/>
      <c r="AK73" s="80" t="s">
        <v>788</v>
      </c>
      <c r="AL73" s="80" t="s">
        <v>838</v>
      </c>
      <c r="AM73" s="80"/>
      <c r="AN73" s="80"/>
      <c r="AO73" s="82">
        <v>42437.382060185184</v>
      </c>
      <c r="AP73" s="84" t="s">
        <v>941</v>
      </c>
      <c r="AQ73" s="80" t="b">
        <v>1</v>
      </c>
      <c r="AR73" s="80" t="b">
        <v>0</v>
      </c>
      <c r="AS73" s="80" t="b">
        <v>0</v>
      </c>
      <c r="AT73" s="80" t="s">
        <v>599</v>
      </c>
      <c r="AU73" s="80">
        <v>21</v>
      </c>
      <c r="AV73" s="80"/>
      <c r="AW73" s="80" t="b">
        <v>0</v>
      </c>
      <c r="AX73" s="80" t="s">
        <v>966</v>
      </c>
      <c r="AY73" s="84" t="s">
        <v>1037</v>
      </c>
      <c r="AZ73" s="80" t="s">
        <v>66</v>
      </c>
      <c r="BA73" s="80" t="str">
        <f>REPLACE(INDEX(GroupVertices[Group],MATCH(Vertices[[#This Row],[Vertex]],GroupVertices[Vertex],0)),1,1,"")</f>
        <v>1</v>
      </c>
      <c r="BB73" s="48"/>
      <c r="BC73" s="48"/>
      <c r="BD73" s="48"/>
      <c r="BE73" s="48"/>
      <c r="BF73" s="48"/>
      <c r="BG73" s="48"/>
      <c r="BH73" s="121" t="s">
        <v>1249</v>
      </c>
      <c r="BI73" s="121" t="s">
        <v>1249</v>
      </c>
      <c r="BJ73" s="121" t="s">
        <v>1322</v>
      </c>
      <c r="BK73" s="121" t="s">
        <v>1322</v>
      </c>
      <c r="BL73" s="121">
        <v>0</v>
      </c>
      <c r="BM73" s="124">
        <v>0</v>
      </c>
      <c r="BN73" s="121">
        <v>1</v>
      </c>
      <c r="BO73" s="124">
        <v>3.125</v>
      </c>
      <c r="BP73" s="121">
        <v>0</v>
      </c>
      <c r="BQ73" s="124">
        <v>0</v>
      </c>
      <c r="BR73" s="121">
        <v>31</v>
      </c>
      <c r="BS73" s="124">
        <v>96.875</v>
      </c>
      <c r="BT73" s="121">
        <v>32</v>
      </c>
      <c r="BU73" s="2"/>
      <c r="BV73" s="3"/>
      <c r="BW73" s="3"/>
      <c r="BX73" s="3"/>
      <c r="BY73" s="3"/>
    </row>
    <row r="74" spans="1:77" ht="41.45" customHeight="1">
      <c r="A74" s="89" t="s">
        <v>315</v>
      </c>
      <c r="C74" s="90"/>
      <c r="D74" s="90" t="s">
        <v>64</v>
      </c>
      <c r="E74" s="91">
        <v>500.77016192422576</v>
      </c>
      <c r="F74" s="92">
        <v>98.2546873674387</v>
      </c>
      <c r="G74" s="103" t="s">
        <v>446</v>
      </c>
      <c r="H74" s="90"/>
      <c r="I74" s="93" t="s">
        <v>315</v>
      </c>
      <c r="J74" s="94"/>
      <c r="K74" s="94"/>
      <c r="L74" s="93" t="s">
        <v>1110</v>
      </c>
      <c r="M74" s="95">
        <v>582.6545233449281</v>
      </c>
      <c r="N74" s="96">
        <v>1843.1197509765625</v>
      </c>
      <c r="O74" s="96">
        <v>9669.3623046875</v>
      </c>
      <c r="P74" s="97"/>
      <c r="Q74" s="98"/>
      <c r="R74" s="98"/>
      <c r="S74" s="99"/>
      <c r="T74" s="48">
        <v>0</v>
      </c>
      <c r="U74" s="48">
        <v>1</v>
      </c>
      <c r="V74" s="49">
        <v>0</v>
      </c>
      <c r="W74" s="49">
        <v>0.023256</v>
      </c>
      <c r="X74" s="49">
        <v>0</v>
      </c>
      <c r="Y74" s="49">
        <v>0.551555</v>
      </c>
      <c r="Z74" s="49">
        <v>0</v>
      </c>
      <c r="AA74" s="49">
        <v>0</v>
      </c>
      <c r="AB74" s="100">
        <v>74</v>
      </c>
      <c r="AC74" s="100"/>
      <c r="AD74" s="101"/>
      <c r="AE74" s="80" t="s">
        <v>721</v>
      </c>
      <c r="AF74" s="80">
        <v>5560</v>
      </c>
      <c r="AG74" s="80">
        <v>10328</v>
      </c>
      <c r="AH74" s="80">
        <v>5846</v>
      </c>
      <c r="AI74" s="80">
        <v>72</v>
      </c>
      <c r="AJ74" s="80"/>
      <c r="AK74" s="80" t="s">
        <v>789</v>
      </c>
      <c r="AL74" s="80" t="s">
        <v>828</v>
      </c>
      <c r="AM74" s="80"/>
      <c r="AN74" s="80"/>
      <c r="AO74" s="82">
        <v>41701.4321875</v>
      </c>
      <c r="AP74" s="84" t="s">
        <v>942</v>
      </c>
      <c r="AQ74" s="80" t="b">
        <v>1</v>
      </c>
      <c r="AR74" s="80" t="b">
        <v>0</v>
      </c>
      <c r="AS74" s="80" t="b">
        <v>0</v>
      </c>
      <c r="AT74" s="80" t="s">
        <v>599</v>
      </c>
      <c r="AU74" s="80">
        <v>338</v>
      </c>
      <c r="AV74" s="84" t="s">
        <v>949</v>
      </c>
      <c r="AW74" s="80" t="b">
        <v>0</v>
      </c>
      <c r="AX74" s="80" t="s">
        <v>966</v>
      </c>
      <c r="AY74" s="84" t="s">
        <v>1038</v>
      </c>
      <c r="AZ74" s="80" t="s">
        <v>66</v>
      </c>
      <c r="BA74" s="80" t="str">
        <f>REPLACE(INDEX(GroupVertices[Group],MATCH(Vertices[[#This Row],[Vertex]],GroupVertices[Vertex],0)),1,1,"")</f>
        <v>1</v>
      </c>
      <c r="BB74" s="48"/>
      <c r="BC74" s="48"/>
      <c r="BD74" s="48"/>
      <c r="BE74" s="48"/>
      <c r="BF74" s="48"/>
      <c r="BG74" s="48"/>
      <c r="BH74" s="121" t="s">
        <v>1249</v>
      </c>
      <c r="BI74" s="121" t="s">
        <v>1249</v>
      </c>
      <c r="BJ74" s="121" t="s">
        <v>1322</v>
      </c>
      <c r="BK74" s="121" t="s">
        <v>1322</v>
      </c>
      <c r="BL74" s="121">
        <v>0</v>
      </c>
      <c r="BM74" s="124">
        <v>0</v>
      </c>
      <c r="BN74" s="121">
        <v>1</v>
      </c>
      <c r="BO74" s="124">
        <v>3.125</v>
      </c>
      <c r="BP74" s="121">
        <v>0</v>
      </c>
      <c r="BQ74" s="124">
        <v>0</v>
      </c>
      <c r="BR74" s="121">
        <v>31</v>
      </c>
      <c r="BS74" s="124">
        <v>96.875</v>
      </c>
      <c r="BT74" s="121">
        <v>32</v>
      </c>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4"/>
    <dataValidation allowBlank="1" showInputMessage="1" promptTitle="Vertex Tooltip" prompt="Enter optional text that will pop up when the mouse is hovered over the vertex." errorTitle="Invalid Vertex Image Key" sqref="L3:L7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4"/>
    <dataValidation allowBlank="1" showInputMessage="1" promptTitle="Vertex Label Fill Color" prompt="To select an optional fill color for the Label shape, right-click and select Select Color on the right-click menu." sqref="J3:J74"/>
    <dataValidation allowBlank="1" showInputMessage="1" promptTitle="Vertex Image File" prompt="Enter the path to an image file.  Hover over the column header for examples." errorTitle="Invalid Vertex Image Key" sqref="G3:G74"/>
    <dataValidation allowBlank="1" showInputMessage="1" promptTitle="Vertex Color" prompt="To select an optional vertex color, right-click and select Select Color on the right-click menu." sqref="C3:C74"/>
    <dataValidation allowBlank="1" showInputMessage="1" promptTitle="Vertex Opacity" prompt="Enter an optional vertex opacity between 0 (transparent) and 100 (opaque)." errorTitle="Invalid Vertex Opacity" error="The optional vertex opacity must be a whole number between 0 and 10." sqref="F3:F74"/>
    <dataValidation type="list" allowBlank="1" showInputMessage="1" showErrorMessage="1" promptTitle="Vertex Shape" prompt="Select an optional vertex shape." errorTitle="Invalid Vertex Shape" error="You have entered an invalid vertex shape.  Try selecting from the drop-down list instead." sqref="D3:D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4">
      <formula1>ValidVertexLabelPositions</formula1>
    </dataValidation>
    <dataValidation allowBlank="1" showInputMessage="1" showErrorMessage="1" promptTitle="Vertex Name" prompt="Enter the name of the vertex." sqref="A3:A74"/>
  </dataValidations>
  <hyperlinks>
    <hyperlink ref="AM4" r:id="rId1" display="http://t.co/EGbWiRctsB"/>
    <hyperlink ref="AM5" r:id="rId2" display="http://t.co/HzZhkGX9HG"/>
    <hyperlink ref="AM7" r:id="rId3" display="https://t.co/ximWxifhVs"/>
    <hyperlink ref="AM8" r:id="rId4" display="http://t.co/eodakDQU6o"/>
    <hyperlink ref="AM12" r:id="rId5" display="https://t.co/zfiwi6nWno"/>
    <hyperlink ref="AM13" r:id="rId6" display="https://t.co/qOELn6X4SG"/>
    <hyperlink ref="AM14" r:id="rId7" display="http://t.co/QIhW6SIslO"/>
    <hyperlink ref="AM17" r:id="rId8" display="http://t.co/d1viHVWWFt"/>
    <hyperlink ref="AM19" r:id="rId9" display="http://t.co/LgscWvaOQu"/>
    <hyperlink ref="AM21" r:id="rId10" display="https://t.co/Ca5GzrPHdp"/>
    <hyperlink ref="AM22" r:id="rId11" display="https://t.co/u9R8NuZsBV"/>
    <hyperlink ref="AM25" r:id="rId12" display="https://t.co/5RkELYfxwT"/>
    <hyperlink ref="AM26" r:id="rId13" display="https://t.co/TzDC8dZfX7"/>
    <hyperlink ref="AM27" r:id="rId14" display="https://t.co/jRQohnY2ZK"/>
    <hyperlink ref="AM28" r:id="rId15" display="https://t.co/vwehe93uLc"/>
    <hyperlink ref="AM29" r:id="rId16" display="https://t.co/MACXFabfpX"/>
    <hyperlink ref="AM30" r:id="rId17" display="https://t.co/Afd42FQ9Mw"/>
    <hyperlink ref="AM31" r:id="rId18" display="http://t.co/ypofkj8sMG"/>
    <hyperlink ref="AM32" r:id="rId19" display="https://t.co/JDrHo76pLl"/>
    <hyperlink ref="AM34" r:id="rId20" display="https://t.co/vwehe93uLc"/>
    <hyperlink ref="AM38" r:id="rId21" display="https://t.co/rDd6Sz2kKq"/>
    <hyperlink ref="AM39" r:id="rId22" display="http://t.co/zbpu6xqAyw"/>
    <hyperlink ref="AM40" r:id="rId23" display="https://t.co/oXKT249uwU"/>
    <hyperlink ref="AM41" r:id="rId24" display="http://t.co/wlJXwi3bFA"/>
    <hyperlink ref="AM42" r:id="rId25" display="https://t.co/KTGRATqLgD"/>
    <hyperlink ref="AM43" r:id="rId26" display="http://t.co/osQsANVL26"/>
    <hyperlink ref="AM44" r:id="rId27" display="https://t.co/6NrO1CN0aT"/>
    <hyperlink ref="AM45" r:id="rId28" display="https://t.co/LJPqwRt55y"/>
    <hyperlink ref="AM46" r:id="rId29" display="http://t.co/wld9xoWe8y"/>
    <hyperlink ref="AM47" r:id="rId30" display="https://t.co/k8vfli1Y2b"/>
    <hyperlink ref="AM48" r:id="rId31" display="http://t.co/770IAxDTNe"/>
    <hyperlink ref="AM52" r:id="rId32" display="http://t.co/gVveRrhva7"/>
    <hyperlink ref="AM54" r:id="rId33" display="https://t.co/9UbYwb50Ci"/>
    <hyperlink ref="AM55" r:id="rId34" display="https://t.co/Zw8CXk2MOu"/>
    <hyperlink ref="AM59" r:id="rId35" display="http://t.co/VOn6NCmVjZ"/>
    <hyperlink ref="AM63" r:id="rId36" display="https://t.co/g6fbHehc0W"/>
    <hyperlink ref="AM66" r:id="rId37" display="https://t.co/uIqDJ85Wy8"/>
    <hyperlink ref="AM70" r:id="rId38" display="https://t.co/uIqDJ8nxWI"/>
    <hyperlink ref="AP3" r:id="rId39" display="https://pbs.twimg.com/profile_banners/926109211934822403/1542218025"/>
    <hyperlink ref="AP4" r:id="rId40" display="https://pbs.twimg.com/profile_banners/41822696/1548930686"/>
    <hyperlink ref="AP5" r:id="rId41" display="https://pbs.twimg.com/profile_banners/204752573/1408975497"/>
    <hyperlink ref="AP6" r:id="rId42" display="https://pbs.twimg.com/profile_banners/884488069805744128/1499719307"/>
    <hyperlink ref="AP7" r:id="rId43" display="https://pbs.twimg.com/profile_banners/1951791067/1508272003"/>
    <hyperlink ref="AP9" r:id="rId44" display="https://pbs.twimg.com/profile_banners/1257278000/1471443461"/>
    <hyperlink ref="AP10" r:id="rId45" display="https://pbs.twimg.com/profile_banners/1582804352/1524865747"/>
    <hyperlink ref="AP12" r:id="rId46" display="https://pbs.twimg.com/profile_banners/215340149/1398336599"/>
    <hyperlink ref="AP13" r:id="rId47" display="https://pbs.twimg.com/profile_banners/906090096998449152/1504869303"/>
    <hyperlink ref="AP14" r:id="rId48" display="https://pbs.twimg.com/profile_banners/85555796/1549643494"/>
    <hyperlink ref="AP15" r:id="rId49" display="https://pbs.twimg.com/profile_banners/30421609/1540367054"/>
    <hyperlink ref="AP16" r:id="rId50" display="https://pbs.twimg.com/profile_banners/266642715/1513724807"/>
    <hyperlink ref="AP17" r:id="rId51" display="https://pbs.twimg.com/profile_banners/71391309/1535734015"/>
    <hyperlink ref="AP18" r:id="rId52" display="https://pbs.twimg.com/profile_banners/820968921377468416/1540567388"/>
    <hyperlink ref="AP19" r:id="rId53" display="https://pbs.twimg.com/profile_banners/2546759832/1541355450"/>
    <hyperlink ref="AP20" r:id="rId54" display="https://pbs.twimg.com/profile_banners/450145750/1391815631"/>
    <hyperlink ref="AP21" r:id="rId55" display="https://pbs.twimg.com/profile_banners/808645358125465601/1511179657"/>
    <hyperlink ref="AP22" r:id="rId56" display="https://pbs.twimg.com/profile_banners/2295760887/1514425867"/>
    <hyperlink ref="AP23" r:id="rId57" display="https://pbs.twimg.com/profile_banners/1672141952/1398281478"/>
    <hyperlink ref="AP24" r:id="rId58" display="https://pbs.twimg.com/profile_banners/986867835677835265/1524133814"/>
    <hyperlink ref="AP25" r:id="rId59" display="https://pbs.twimg.com/profile_banners/1057908215277588480/1549875559"/>
    <hyperlink ref="AP26" r:id="rId60" display="https://pbs.twimg.com/profile_banners/1665150858/1444662853"/>
    <hyperlink ref="AP27" r:id="rId61" display="https://pbs.twimg.com/profile_banners/2483518801/1548751602"/>
    <hyperlink ref="AP28" r:id="rId62" display="https://pbs.twimg.com/profile_banners/1291936561/1375183019"/>
    <hyperlink ref="AP29" r:id="rId63" display="https://pbs.twimg.com/profile_banners/811576915/1528019806"/>
    <hyperlink ref="AP30" r:id="rId64" display="https://pbs.twimg.com/profile_banners/976160091953971200/1523485549"/>
    <hyperlink ref="AP31" r:id="rId65" display="https://pbs.twimg.com/profile_banners/1725283578/1510664195"/>
    <hyperlink ref="AP32" r:id="rId66" display="https://pbs.twimg.com/profile_banners/2665629104/1434641257"/>
    <hyperlink ref="AP33" r:id="rId67" display="https://pbs.twimg.com/profile_banners/966411910580228097/1529253872"/>
    <hyperlink ref="AP34" r:id="rId68" display="https://pbs.twimg.com/profile_banners/1339334551/1398342477"/>
    <hyperlink ref="AP35" r:id="rId69" display="https://pbs.twimg.com/profile_banners/3071022531/1436685901"/>
    <hyperlink ref="AP36" r:id="rId70" display="https://pbs.twimg.com/profile_banners/19585645/1541143729"/>
    <hyperlink ref="AP37" r:id="rId71" display="https://pbs.twimg.com/profile_banners/2735814732/1408147211"/>
    <hyperlink ref="AP38" r:id="rId72" display="https://pbs.twimg.com/profile_banners/3607355295/1549032413"/>
    <hyperlink ref="AP39" r:id="rId73" display="https://pbs.twimg.com/profile_banners/164020801/1509893239"/>
    <hyperlink ref="AP40" r:id="rId74" display="https://pbs.twimg.com/profile_banners/1080751926415949825/1546507391"/>
    <hyperlink ref="AP41" r:id="rId75" display="https://pbs.twimg.com/profile_banners/187453356/1517128636"/>
    <hyperlink ref="AP42" r:id="rId76" display="https://pbs.twimg.com/profile_banners/948241302788956161/1514917007"/>
    <hyperlink ref="AP43" r:id="rId77" display="https://pbs.twimg.com/profile_banners/166106255/1495192049"/>
    <hyperlink ref="AP44" r:id="rId78" display="https://pbs.twimg.com/profile_banners/922932923451543553/1541148597"/>
    <hyperlink ref="AP45" r:id="rId79" display="https://pbs.twimg.com/profile_banners/526323779/1532518779"/>
    <hyperlink ref="AP46" r:id="rId80" display="https://pbs.twimg.com/profile_banners/116716199/1479923449"/>
    <hyperlink ref="AP47" r:id="rId81" display="https://pbs.twimg.com/profile_banners/508110202/1547458321"/>
    <hyperlink ref="AP48" r:id="rId82" display="https://pbs.twimg.com/profile_banners/1168645579/1400664959"/>
    <hyperlink ref="AP49" r:id="rId83" display="https://pbs.twimg.com/profile_banners/747300991/1549964801"/>
    <hyperlink ref="AP52" r:id="rId84" display="https://pbs.twimg.com/profile_banners/1608750632/1524216690"/>
    <hyperlink ref="AP53" r:id="rId85" display="https://pbs.twimg.com/profile_banners/1418774700/1471961800"/>
    <hyperlink ref="AP55" r:id="rId86" display="https://pbs.twimg.com/profile_banners/1047213148195962881/1541185819"/>
    <hyperlink ref="AP56" r:id="rId87" display="https://pbs.twimg.com/profile_banners/2829026980/1495093342"/>
    <hyperlink ref="AP57" r:id="rId88" display="https://pbs.twimg.com/profile_banners/882181285392809986/1513505304"/>
    <hyperlink ref="AP58" r:id="rId89" display="https://pbs.twimg.com/profile_banners/755663635280695296/1527321889"/>
    <hyperlink ref="AP59" r:id="rId90" display="https://pbs.twimg.com/profile_banners/3841576157/1443781744"/>
    <hyperlink ref="AP60" r:id="rId91" display="https://pbs.twimg.com/profile_banners/3822218967/1513507526"/>
    <hyperlink ref="AP61" r:id="rId92" display="https://pbs.twimg.com/profile_banners/882148882016337920/1513505175"/>
    <hyperlink ref="AP62" r:id="rId93" display="https://pbs.twimg.com/profile_banners/163471233/1527319042"/>
    <hyperlink ref="AP63" r:id="rId94" display="https://pbs.twimg.com/profile_banners/2813164578/1443599221"/>
    <hyperlink ref="AP64" r:id="rId95" display="https://pbs.twimg.com/profile_banners/898503814105509888/1512060074"/>
    <hyperlink ref="AP65" r:id="rId96" display="https://pbs.twimg.com/profile_banners/865488862750965761/1503049449"/>
    <hyperlink ref="AP66" r:id="rId97" display="https://pbs.twimg.com/profile_banners/755669547756257280/1527322980"/>
    <hyperlink ref="AP67" r:id="rId98" display="https://pbs.twimg.com/profile_banners/882174085769433089/1513506077"/>
    <hyperlink ref="AP68" r:id="rId99" display="https://pbs.twimg.com/profile_banners/874557390036885504/1527323603"/>
    <hyperlink ref="AP69" r:id="rId100" display="https://pbs.twimg.com/profile_banners/887576638359298049/1513505818"/>
    <hyperlink ref="AP70" r:id="rId101" display="https://pbs.twimg.com/profile_banners/4715115095/1496225967"/>
    <hyperlink ref="AP71" r:id="rId102" display="https://pbs.twimg.com/profile_banners/750603188139687936/1527321685"/>
    <hyperlink ref="AP72" r:id="rId103" display="https://pbs.twimg.com/profile_banners/2828976141/1521578803"/>
    <hyperlink ref="AP73" r:id="rId104" display="https://pbs.twimg.com/profile_banners/707131283495854080/1527318846"/>
    <hyperlink ref="AP74" r:id="rId105" display="https://pbs.twimg.com/profile_banners/2370208693/1521578984"/>
    <hyperlink ref="AV3" r:id="rId106" display="http://abs.twimg.com/images/themes/theme1/bg.png"/>
    <hyperlink ref="AV4" r:id="rId107" display="http://abs.twimg.com/images/themes/theme1/bg.png"/>
    <hyperlink ref="AV5" r:id="rId108" display="http://abs.twimg.com/images/themes/theme1/bg.png"/>
    <hyperlink ref="AV6" r:id="rId109" display="http://abs.twimg.com/images/themes/theme1/bg.png"/>
    <hyperlink ref="AV7" r:id="rId110" display="http://abs.twimg.com/images/themes/theme1/bg.png"/>
    <hyperlink ref="AV8" r:id="rId111" display="http://abs.twimg.com/images/themes/theme1/bg.png"/>
    <hyperlink ref="AV9" r:id="rId112" display="http://abs.twimg.com/images/themes/theme4/bg.gif"/>
    <hyperlink ref="AV10" r:id="rId113" display="http://abs.twimg.com/images/themes/theme1/bg.png"/>
    <hyperlink ref="AV12" r:id="rId114" display="http://abs.twimg.com/images/themes/theme1/bg.png"/>
    <hyperlink ref="AV14" r:id="rId115" display="http://abs.twimg.com/images/themes/theme1/bg.png"/>
    <hyperlink ref="AV15" r:id="rId116" display="http://abs.twimg.com/images/themes/theme1/bg.png"/>
    <hyperlink ref="AV16" r:id="rId117" display="http://abs.twimg.com/images/themes/theme19/bg.gif"/>
    <hyperlink ref="AV17" r:id="rId118" display="http://abs.twimg.com/images/themes/theme1/bg.png"/>
    <hyperlink ref="AV19" r:id="rId119" display="http://abs.twimg.com/images/themes/theme1/bg.png"/>
    <hyperlink ref="AV20" r:id="rId120" display="http://abs.twimg.com/images/themes/theme1/bg.png"/>
    <hyperlink ref="AV22" r:id="rId121" display="http://abs.twimg.com/images/themes/theme1/bg.png"/>
    <hyperlink ref="AV23" r:id="rId122" display="http://abs.twimg.com/images/themes/theme1/bg.png"/>
    <hyperlink ref="AV25" r:id="rId123" display="http://abs.twimg.com/images/themes/theme1/bg.png"/>
    <hyperlink ref="AV26" r:id="rId124" display="http://abs.twimg.com/images/themes/theme1/bg.png"/>
    <hyperlink ref="AV27" r:id="rId125" display="http://abs.twimg.com/images/themes/theme1/bg.png"/>
    <hyperlink ref="AV28" r:id="rId126" display="http://abs.twimg.com/images/themes/theme1/bg.png"/>
    <hyperlink ref="AV29" r:id="rId127" display="http://abs.twimg.com/images/themes/theme3/bg.gif"/>
    <hyperlink ref="AV30" r:id="rId128" display="http://abs.twimg.com/images/themes/theme1/bg.png"/>
    <hyperlink ref="AV31" r:id="rId129" display="http://abs.twimg.com/images/themes/theme1/bg.png"/>
    <hyperlink ref="AV32" r:id="rId130" display="http://abs.twimg.com/images/themes/theme1/bg.png"/>
    <hyperlink ref="AV34" r:id="rId131" display="http://abs.twimg.com/images/themes/theme14/bg.gif"/>
    <hyperlink ref="AV35" r:id="rId132" display="http://abs.twimg.com/images/themes/theme1/bg.png"/>
    <hyperlink ref="AV36" r:id="rId133" display="http://abs.twimg.com/images/themes/theme9/bg.gif"/>
    <hyperlink ref="AV37" r:id="rId134" display="http://abs.twimg.com/images/themes/theme1/bg.png"/>
    <hyperlink ref="AV38" r:id="rId135" display="http://abs.twimg.com/images/themes/theme1/bg.png"/>
    <hyperlink ref="AV39" r:id="rId136" display="http://abs.twimg.com/images/themes/theme13/bg.gif"/>
    <hyperlink ref="AV41" r:id="rId137" display="http://abs.twimg.com/images/themes/theme1/bg.png"/>
    <hyperlink ref="AV42" r:id="rId138" display="http://abs.twimg.com/images/themes/theme1/bg.png"/>
    <hyperlink ref="AV43" r:id="rId139" display="http://abs.twimg.com/images/themes/theme1/bg.png"/>
    <hyperlink ref="AV44" r:id="rId140" display="http://abs.twimg.com/images/themes/theme1/bg.png"/>
    <hyperlink ref="AV45" r:id="rId141" display="http://abs.twimg.com/images/themes/theme14/bg.gif"/>
    <hyperlink ref="AV46" r:id="rId142" display="http://abs.twimg.com/images/themes/theme1/bg.png"/>
    <hyperlink ref="AV47" r:id="rId143" display="http://abs.twimg.com/images/themes/theme1/bg.png"/>
    <hyperlink ref="AV48" r:id="rId144" display="http://abs.twimg.com/images/themes/theme19/bg.gif"/>
    <hyperlink ref="AV49" r:id="rId145" display="http://abs.twimg.com/images/themes/theme1/bg.png"/>
    <hyperlink ref="AV51" r:id="rId146" display="http://abs.twimg.com/images/themes/theme1/bg.png"/>
    <hyperlink ref="AV52" r:id="rId147" display="http://abs.twimg.com/images/themes/theme1/bg.png"/>
    <hyperlink ref="AV53" r:id="rId148" display="http://abs.twimg.com/images/themes/theme1/bg.png"/>
    <hyperlink ref="AV54" r:id="rId149" display="http://abs.twimg.com/images/themes/theme1/bg.png"/>
    <hyperlink ref="AV55" r:id="rId150" display="http://abs.twimg.com/images/themes/theme1/bg.png"/>
    <hyperlink ref="AV56" r:id="rId151" display="http://abs.twimg.com/images/themes/theme1/bg.png"/>
    <hyperlink ref="AV59" r:id="rId152" display="http://abs.twimg.com/images/themes/theme1/bg.png"/>
    <hyperlink ref="AV60" r:id="rId153" display="http://abs.twimg.com/images/themes/theme1/bg.png"/>
    <hyperlink ref="AV62" r:id="rId154" display="http://abs.twimg.com/images/themes/theme1/bg.png"/>
    <hyperlink ref="AV63" r:id="rId155" display="http://abs.twimg.com/images/themes/theme1/bg.png"/>
    <hyperlink ref="AV68" r:id="rId156" display="http://abs.twimg.com/images/themes/theme1/bg.png"/>
    <hyperlink ref="AV71" r:id="rId157" display="http://abs.twimg.com/images/themes/theme1/bg.png"/>
    <hyperlink ref="AV72" r:id="rId158" display="http://abs.twimg.com/images/themes/theme1/bg.png"/>
    <hyperlink ref="AV74" r:id="rId159" display="http://abs.twimg.com/images/themes/theme1/bg.png"/>
    <hyperlink ref="G3" r:id="rId160" display="http://pbs.twimg.com/profile_images/955789856373923840/Q5KYYRXS_normal.jpg"/>
    <hyperlink ref="G4" r:id="rId161" display="http://pbs.twimg.com/profile_images/877590578816569349/COYuPM8P_normal.jpg"/>
    <hyperlink ref="G5" r:id="rId162" display="http://pbs.twimg.com/profile_images/791269606996443136/9oft8kxO_normal.jpg"/>
    <hyperlink ref="G6" r:id="rId163" display="http://pbs.twimg.com/profile_images/1067798233936728064/QZ5tsBCr_normal.jpg"/>
    <hyperlink ref="G7" r:id="rId164" display="http://pbs.twimg.com/profile_images/1056496123169464321/m5C9T9W0_normal.jpg"/>
    <hyperlink ref="G8" r:id="rId165" display="http://pbs.twimg.com/profile_images/1123529693/photo_square_normal.jpg"/>
    <hyperlink ref="G9" r:id="rId166" display="http://pbs.twimg.com/profile_images/1004117359567736832/0OeiUR6b_normal.jpg"/>
    <hyperlink ref="G10" r:id="rId167" display="http://pbs.twimg.com/profile_images/1070061742858887169/5j7rrVXb_normal.jpg"/>
    <hyperlink ref="G11" r:id="rId168" display="http://pbs.twimg.com/profile_images/745172322743554048/FmguyCzG_normal.jpg"/>
    <hyperlink ref="G12" r:id="rId169" display="http://pbs.twimg.com/profile_images/933098531199397888/9PB9pf3w_normal.jpg"/>
    <hyperlink ref="G13" r:id="rId170" display="http://pbs.twimg.com/profile_images/906094213040832512/1LSDrYvv_normal.jpg"/>
    <hyperlink ref="G14" r:id="rId171" display="http://pbs.twimg.com/profile_images/826386986277732353/1srg9dyN_normal.jpg"/>
    <hyperlink ref="G15" r:id="rId172" display="http://pbs.twimg.com/profile_images/1093783166412713984/Dx1vU81V_normal.jpg"/>
    <hyperlink ref="G16" r:id="rId173" display="http://pbs.twimg.com/profile_images/1062613879400816640/YjXFgjMS_normal.jpg"/>
    <hyperlink ref="G17" r:id="rId174" display="http://pbs.twimg.com/profile_images/1498074429/Logo_EJD_Quadrat_normal.png"/>
    <hyperlink ref="G18" r:id="rId175" display="http://pbs.twimg.com/profile_images/1055842251321040896/YyrIC2jp_normal.jpg"/>
    <hyperlink ref="G19" r:id="rId176" display="http://pbs.twimg.com/profile_images/916326769451524096/UiIc1lnf_normal.png"/>
    <hyperlink ref="G20" r:id="rId177" display="http://pbs.twimg.com/profile_images/687010866869436416/kRaac7XB_normal.jpg"/>
    <hyperlink ref="G21" r:id="rId178" display="http://pbs.twimg.com/profile_images/931236232285376514/Wruo89BJ_normal.jpg"/>
    <hyperlink ref="G22" r:id="rId179" display="http://pbs.twimg.com/profile_images/1012612239696818176/GWMET8w8_normal.jpg"/>
    <hyperlink ref="G23" r:id="rId180" display="http://pbs.twimg.com/profile_images/378800000300217090/9b25d5f581a95fff46afd4d8d0d0aad0_normal.jpeg"/>
    <hyperlink ref="G24" r:id="rId181" display="http://pbs.twimg.com/profile_images/986869666202161152/-naQ2T3D_normal.jpg"/>
    <hyperlink ref="G25" r:id="rId182" display="http://pbs.twimg.com/profile_images/1092849905255759872/4ivXn6dO_normal.jpg"/>
    <hyperlink ref="G26" r:id="rId183" display="http://pbs.twimg.com/profile_images/653589571083464704/8ErhmbRZ_normal.png"/>
    <hyperlink ref="G27" r:id="rId184" display="http://pbs.twimg.com/profile_images/1006534264844931072/aZ97OX4q_normal.jpg"/>
    <hyperlink ref="G28" r:id="rId185" display="http://pbs.twimg.com/profile_images/1075211131457822720/rOowMzg7_normal.jpg"/>
    <hyperlink ref="G29" r:id="rId186" display="http://pbs.twimg.com/profile_images/552963711594278912/uNuG52R0_normal.jpeg"/>
    <hyperlink ref="G30" r:id="rId187" display="http://pbs.twimg.com/profile_images/976160554791223297/ZcmWWVpu_normal.jpg"/>
    <hyperlink ref="G31" r:id="rId188" display="http://pbs.twimg.com/profile_images/1062264156328325121/5ql-vtG5_normal.jpg"/>
    <hyperlink ref="G32" r:id="rId189" display="http://pbs.twimg.com/profile_images/578846095901634560/n3nmRBjM_normal.jpeg"/>
    <hyperlink ref="G33" r:id="rId190" display="http://pbs.twimg.com/profile_images/992160761534349312/cXCcgphU_normal.jpg"/>
    <hyperlink ref="G34" r:id="rId191" display="http://pbs.twimg.com/profile_images/939083750113271808/Sc6rYOMJ_normal.jpg"/>
    <hyperlink ref="G35" r:id="rId192" display="http://pbs.twimg.com/profile_images/573251046711156737/mWClrvhe_normal.jpeg"/>
    <hyperlink ref="G36" r:id="rId193" display="http://pbs.twimg.com/profile_images/809078162260979712/1rDMvMns_normal.jpg"/>
    <hyperlink ref="G37" r:id="rId194" display="http://pbs.twimg.com/profile_images/500431298234548224/vWjjErVz_normal.jpeg"/>
    <hyperlink ref="G38" r:id="rId195" display="http://pbs.twimg.com/profile_images/995965278214336512/3TUjlmGY_normal.jpg"/>
    <hyperlink ref="G39" r:id="rId196" display="http://pbs.twimg.com/profile_images/927186340176973824/IZVdhZy-_normal.jpg"/>
    <hyperlink ref="G40" r:id="rId197" display="http://pbs.twimg.com/profile_images/1080756204123680768/7QHknRnv_normal.jpg"/>
    <hyperlink ref="G41" r:id="rId198" display="http://pbs.twimg.com/profile_images/863056674004754458/5AZrCdBu_normal.jpg"/>
    <hyperlink ref="G42" r:id="rId199" display="http://pbs.twimg.com/profile_images/1013898069073686528/1xYgRHvO_normal.jpg"/>
    <hyperlink ref="G43" r:id="rId200" display="http://pbs.twimg.com/profile_images/738324354694586372/eKUbXGu5_normal.jpg"/>
    <hyperlink ref="G44" r:id="rId201" display="http://pbs.twimg.com/profile_images/1054630628229033984/IzHWqF-M_normal.jpg"/>
    <hyperlink ref="G45" r:id="rId202" display="http://pbs.twimg.com/profile_images/826448877318438912/nFgRXa6I_normal.jpg"/>
    <hyperlink ref="G46" r:id="rId203" display="http://pbs.twimg.com/profile_images/855440526195261440/DLfsCtAz_normal.jpg"/>
    <hyperlink ref="G47" r:id="rId204" display="http://pbs.twimg.com/profile_images/734746206690238467/Z--OjiVl_normal.jpg"/>
    <hyperlink ref="G48" r:id="rId205" display="http://pbs.twimg.com/profile_images/3238648041/4980cb49f67a6be615c6b3049069697b_normal.jpeg"/>
    <hyperlink ref="G49" r:id="rId206" display="http://pbs.twimg.com/profile_images/1095257070390124544/FN1rrKFJ_normal.jpg"/>
    <hyperlink ref="G50" r:id="rId207" display="http://pbs.twimg.com/profile_images/972089329362358272/lEWnlc4Z_normal.jpg"/>
    <hyperlink ref="G51" r:id="rId208" display="http://pbs.twimg.com/profile_images/804166234732433408/nNxM9Ux5_normal.jpg"/>
    <hyperlink ref="G52" r:id="rId209" display="http://pbs.twimg.com/profile_images/987260359642877952/pqF5Mca7_normal.jpg"/>
    <hyperlink ref="G53" r:id="rId210" display="http://pbs.twimg.com/profile_images/768089469383741440/xdZK8VVj_normal.jpg"/>
    <hyperlink ref="G54" r:id="rId211" display="http://pbs.twimg.com/profile_images/997046282148634624/CrRba8Xs_normal.jpg"/>
    <hyperlink ref="G55" r:id="rId212" display="http://pbs.twimg.com/profile_images/1059894897233313795/JYPFEhiU_normal.jpg"/>
    <hyperlink ref="G56" r:id="rId213" display="http://pbs.twimg.com/profile_images/865109826178662401/EXDqBxc3_normal.jpg"/>
    <hyperlink ref="G57" r:id="rId214" display="http://pbs.twimg.com/profile_images/942336120247013376/2I0Z4g_D_normal.jpg"/>
    <hyperlink ref="G58" r:id="rId215" display="http://pbs.twimg.com/profile_images/755664514755026944/xGps7-uf_normal.jpg"/>
    <hyperlink ref="G59" r:id="rId216" display="http://pbs.twimg.com/profile_images/649893889252454400/LB978yHt_normal.jpg"/>
    <hyperlink ref="G60" r:id="rId217" display="http://pbs.twimg.com/profile_images/942345202634756097/gXfekkT2_normal.jpg"/>
    <hyperlink ref="G61" r:id="rId218" display="http://pbs.twimg.com/profile_images/942335280899612673/dvREEoAH_normal.jpg"/>
    <hyperlink ref="G62" r:id="rId219" display="http://pbs.twimg.com/profile_images/1000274530957451264/iE6JIg4F_normal.jpg"/>
    <hyperlink ref="G63" r:id="rId220" display="http://pbs.twimg.com/profile_images/907156627391950848/Hy8TrHwG_normal.jpg"/>
    <hyperlink ref="G64" r:id="rId221" display="http://pbs.twimg.com/profile_images/936272968677756928/yUIZ1LRO_normal.jpg"/>
    <hyperlink ref="G65" r:id="rId222" display="http://pbs.twimg.com/profile_images/898480893974765568/Y88rpdbJ_normal.jpg"/>
    <hyperlink ref="G66" r:id="rId223" display="http://pbs.twimg.com/profile_images/755671281392115712/JDLKF-Lc_normal.jpg"/>
    <hyperlink ref="G67" r:id="rId224" display="http://pbs.twimg.com/profile_images/942339022432755712/8_OFAEof_normal.jpg"/>
    <hyperlink ref="G68" r:id="rId225" display="http://pbs.twimg.com/profile_images/1000293281660579840/6C1zHAjl_normal.jpg"/>
    <hyperlink ref="G69" r:id="rId226" display="http://pbs.twimg.com/profile_images/942338020648374273/U5MhpFP__normal.jpg"/>
    <hyperlink ref="G70" r:id="rId227" display="http://pbs.twimg.com/profile_images/694434890096472064/YANrWg-4_normal.png"/>
    <hyperlink ref="G71" r:id="rId228" display="http://pbs.twimg.com/profile_images/750616340520640512/3QfHQpWF_normal.jpg"/>
    <hyperlink ref="G72" r:id="rId229" display="http://pbs.twimg.com/profile_images/976198479046479873/vTbZ8ZlY_normal.jpg"/>
    <hyperlink ref="G73" r:id="rId230" display="http://pbs.twimg.com/profile_images/1000273695787581440/aMvT8V72_normal.jpg"/>
    <hyperlink ref="G74" r:id="rId231" display="http://pbs.twimg.com/profile_images/976199382738579456/PxQhEEYP_normal.jpg"/>
    <hyperlink ref="AY3" r:id="rId232" display="https://twitter.com/mariajoaocsl"/>
    <hyperlink ref="AY4" r:id="rId233" display="https://twitter.com/phe_uk"/>
    <hyperlink ref="AY5" r:id="rId234" display="https://twitter.com/ecdc_eu"/>
    <hyperlink ref="AY6" r:id="rId235" display="https://twitter.com/abeatriznunes"/>
    <hyperlink ref="AY7" r:id="rId236" display="https://twitter.com/drdianeashiru"/>
    <hyperlink ref="AY8" r:id="rId237" display="https://twitter.com/elizabethpisani"/>
    <hyperlink ref="AY9" r:id="rId238" display="https://twitter.com/xuerebd"/>
    <hyperlink ref="AY10" r:id="rId239" display="https://twitter.com/juderobinson5"/>
    <hyperlink ref="AY11" r:id="rId240" display="https://twitter.com/traceytraceyrad"/>
    <hyperlink ref="AY12" r:id="rId241" display="https://twitter.com/jonotter"/>
    <hyperlink ref="AY13" r:id="rId242" display="https://twitter.com/lancsipc"/>
    <hyperlink ref="AY14" r:id="rId243" display="https://twitter.com/nicecomms"/>
    <hyperlink ref="AY15" r:id="rId244" display="https://twitter.com/dence10"/>
    <hyperlink ref="AY16" r:id="rId245" display="https://twitter.com/drkittymohan"/>
    <hyperlink ref="AY17" r:id="rId246" display="https://twitter.com/ejdpwg"/>
    <hyperlink ref="AY18" r:id="rId247" display="https://twitter.com/saralaunio"/>
    <hyperlink ref="AY19" r:id="rId248" display="https://twitter.com/siseurope"/>
    <hyperlink ref="AY20" r:id="rId249" display="https://twitter.com/kemrasa"/>
    <hyperlink ref="AY21" r:id="rId250" display="https://twitter.com/prangob"/>
    <hyperlink ref="AY22" r:id="rId251" display="https://twitter.com/ccarmen07"/>
    <hyperlink ref="AY23" r:id="rId252" display="https://twitter.com/biociencia2013"/>
    <hyperlink ref="AY24" r:id="rId253" display="https://twitter.com/lns_lux"/>
    <hyperlink ref="AY25" r:id="rId254" display="https://twitter.com/medmalinf"/>
    <hyperlink ref="AY26" r:id="rId255" display="https://twitter.com/wgkwvl"/>
    <hyperlink ref="AY27" r:id="rId256" display="https://twitter.com/parasitophilia"/>
    <hyperlink ref="AY28" r:id="rId257" display="https://twitter.com/pedrogarralagaa"/>
    <hyperlink ref="AY29" r:id="rId258" display="https://twitter.com/cdifffoundation"/>
    <hyperlink ref="AY30" r:id="rId259" display="https://twitter.com/abxadjuvant"/>
    <hyperlink ref="AY31" r:id="rId260" display="https://twitter.com/eaad_eu"/>
    <hyperlink ref="AY32" r:id="rId261" display="https://twitter.com/fnadepa"/>
    <hyperlink ref="AY33" r:id="rId262" display="https://twitter.com/lianamoraitou"/>
    <hyperlink ref="AY34" r:id="rId263" display="https://twitter.com/spmcontroler"/>
    <hyperlink ref="AY35" r:id="rId264" display="https://twitter.com/cynodegmi"/>
    <hyperlink ref="AY36" r:id="rId265" display="https://twitter.com/smhopkins"/>
    <hyperlink ref="AY37" r:id="rId266" display="https://twitter.com/naimiroayusti"/>
    <hyperlink ref="AY38" r:id="rId267" display="https://twitter.com/newcastlehosps"/>
    <hyperlink ref="AY39" r:id="rId268" display="https://twitter.com/bahvs"/>
    <hyperlink ref="AY40" r:id="rId269" display="https://twitter.com/euphaidc"/>
    <hyperlink ref="AY41" r:id="rId270" display="https://twitter.com/kgapo"/>
    <hyperlink ref="AY42" r:id="rId271" display="https://twitter.com/marksundlpc"/>
    <hyperlink ref="AY43" r:id="rId272" display="https://twitter.com/cppeengland"/>
    <hyperlink ref="AY44" r:id="rId273" display="https://twitter.com/targetabx"/>
    <hyperlink ref="AY45" r:id="rId274" display="https://twitter.com/ewmawound"/>
    <hyperlink ref="AY46" r:id="rId275" display="https://twitter.com/ema_news"/>
    <hyperlink ref="AY47" r:id="rId276" display="https://twitter.com/cnsj_dentistas"/>
    <hyperlink ref="AY48" r:id="rId277" display="https://twitter.com/cdental4"/>
    <hyperlink ref="AY49" r:id="rId278" display="https://twitter.com/rachelclairemck"/>
    <hyperlink ref="AY50" r:id="rId279" display="https://twitter.com/ulpuelonsalo"/>
    <hyperlink ref="AY51" r:id="rId280" display="https://twitter.com/alividzaviv"/>
    <hyperlink ref="AY52" r:id="rId281" display="https://twitter.com/his_infection"/>
    <hyperlink ref="AY53" r:id="rId282" display="https://twitter.com/drglmarsden"/>
    <hyperlink ref="AY54" r:id="rId283" display="https://twitter.com/cppenorthwest"/>
    <hyperlink ref="AY55" r:id="rId284" display="https://twitter.com/uiowaipc"/>
    <hyperlink ref="AY56" r:id="rId285" display="https://twitter.com/neb_antib_news"/>
    <hyperlink ref="AY57" r:id="rId286" display="https://twitter.com/dr_trauma1"/>
    <hyperlink ref="AY58" r:id="rId287" display="https://twitter.com/on_neumologia"/>
    <hyperlink ref="AY59" r:id="rId288" display="https://twitter.com/carga_viral"/>
    <hyperlink ref="AY60" r:id="rId289" display="https://twitter.com/validado"/>
    <hyperlink ref="AY61" r:id="rId290" display="https://twitter.com/dr_reuma"/>
    <hyperlink ref="AY62" r:id="rId291" display="https://twitter.com/healthdevice"/>
    <hyperlink ref="AY63" r:id="rId292" display="https://twitter.com/cardiogalenico"/>
    <hyperlink ref="AY64" r:id="rId293" display="https://twitter.com/on_deporte"/>
    <hyperlink ref="AY65" r:id="rId294" display="https://twitter.com/e_health_"/>
    <hyperlink ref="AY66" r:id="rId295" display="https://twitter.com/on_neurologia"/>
    <hyperlink ref="AY67" r:id="rId296" display="https://twitter.com/noticias_reuma"/>
    <hyperlink ref="AY68" r:id="rId297" display="https://twitter.com/pharmamarket3"/>
    <hyperlink ref="AY69" r:id="rId298" display="https://twitter.com/drreumanews"/>
    <hyperlink ref="AY70" r:id="rId299" display="https://twitter.com/estudioclinico"/>
    <hyperlink ref="AY71" r:id="rId300" display="https://twitter.com/on_alergias"/>
    <hyperlink ref="AY72" r:id="rId301" display="https://twitter.com/biotechit"/>
    <hyperlink ref="AY73" r:id="rId302" display="https://twitter.com/farmamarketing1"/>
    <hyperlink ref="AY74" r:id="rId303" display="https://twitter.com/eclinicaltrial"/>
  </hyperlinks>
  <printOptions/>
  <pageMargins left="0.7" right="0.7" top="0.75" bottom="0.75" header="0.3" footer="0.3"/>
  <pageSetup horizontalDpi="600" verticalDpi="600" orientation="portrait" r:id="rId308"/>
  <drawing r:id="rId307"/>
  <legacyDrawing r:id="rId305"/>
  <tableParts>
    <tablePart r:id="rId30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1159</v>
      </c>
      <c r="Z2" s="13" t="s">
        <v>1173</v>
      </c>
      <c r="AA2" s="13" t="s">
        <v>1198</v>
      </c>
      <c r="AB2" s="13" t="s">
        <v>1248</v>
      </c>
      <c r="AC2" s="13" t="s">
        <v>1321</v>
      </c>
      <c r="AD2" s="13" t="s">
        <v>1347</v>
      </c>
      <c r="AE2" s="13" t="s">
        <v>1348</v>
      </c>
      <c r="AF2" s="13" t="s">
        <v>1360</v>
      </c>
      <c r="AG2" s="52" t="s">
        <v>1539</v>
      </c>
      <c r="AH2" s="52" t="s">
        <v>1540</v>
      </c>
      <c r="AI2" s="52" t="s">
        <v>1541</v>
      </c>
      <c r="AJ2" s="52" t="s">
        <v>1542</v>
      </c>
      <c r="AK2" s="52" t="s">
        <v>1543</v>
      </c>
      <c r="AL2" s="52" t="s">
        <v>1544</v>
      </c>
      <c r="AM2" s="52" t="s">
        <v>1545</v>
      </c>
      <c r="AN2" s="52" t="s">
        <v>1546</v>
      </c>
      <c r="AO2" s="52" t="s">
        <v>1549</v>
      </c>
    </row>
    <row r="3" spans="1:41" ht="15">
      <c r="A3" s="89" t="s">
        <v>1113</v>
      </c>
      <c r="B3" s="67" t="s">
        <v>1121</v>
      </c>
      <c r="C3" s="67" t="s">
        <v>56</v>
      </c>
      <c r="D3" s="105"/>
      <c r="E3" s="104"/>
      <c r="F3" s="106" t="s">
        <v>1554</v>
      </c>
      <c r="G3" s="107"/>
      <c r="H3" s="107"/>
      <c r="I3" s="108">
        <v>3</v>
      </c>
      <c r="J3" s="109"/>
      <c r="K3" s="48">
        <v>23</v>
      </c>
      <c r="L3" s="48">
        <v>23</v>
      </c>
      <c r="M3" s="48">
        <v>0</v>
      </c>
      <c r="N3" s="48">
        <v>23</v>
      </c>
      <c r="O3" s="48">
        <v>1</v>
      </c>
      <c r="P3" s="49">
        <v>0</v>
      </c>
      <c r="Q3" s="49">
        <v>0</v>
      </c>
      <c r="R3" s="48">
        <v>1</v>
      </c>
      <c r="S3" s="48">
        <v>0</v>
      </c>
      <c r="T3" s="48">
        <v>23</v>
      </c>
      <c r="U3" s="48">
        <v>23</v>
      </c>
      <c r="V3" s="48">
        <v>2</v>
      </c>
      <c r="W3" s="49">
        <v>1.829868</v>
      </c>
      <c r="X3" s="49">
        <v>0.043478260869565216</v>
      </c>
      <c r="Y3" s="80" t="s">
        <v>347</v>
      </c>
      <c r="Z3" s="80" t="s">
        <v>356</v>
      </c>
      <c r="AA3" s="80" t="s">
        <v>363</v>
      </c>
      <c r="AB3" s="86" t="s">
        <v>1249</v>
      </c>
      <c r="AC3" s="86" t="s">
        <v>1322</v>
      </c>
      <c r="AD3" s="86"/>
      <c r="AE3" s="86"/>
      <c r="AF3" s="86" t="s">
        <v>1361</v>
      </c>
      <c r="AG3" s="121">
        <v>0</v>
      </c>
      <c r="AH3" s="124">
        <v>0</v>
      </c>
      <c r="AI3" s="121">
        <v>23</v>
      </c>
      <c r="AJ3" s="124">
        <v>3.125</v>
      </c>
      <c r="AK3" s="121">
        <v>0</v>
      </c>
      <c r="AL3" s="124">
        <v>0</v>
      </c>
      <c r="AM3" s="121">
        <v>713</v>
      </c>
      <c r="AN3" s="124">
        <v>96.875</v>
      </c>
      <c r="AO3" s="121">
        <v>736</v>
      </c>
    </row>
    <row r="4" spans="1:41" ht="15">
      <c r="A4" s="89" t="s">
        <v>1114</v>
      </c>
      <c r="B4" s="67" t="s">
        <v>1122</v>
      </c>
      <c r="C4" s="67" t="s">
        <v>56</v>
      </c>
      <c r="D4" s="111"/>
      <c r="E4" s="110"/>
      <c r="F4" s="112" t="s">
        <v>1555</v>
      </c>
      <c r="G4" s="113"/>
      <c r="H4" s="113"/>
      <c r="I4" s="114">
        <v>4</v>
      </c>
      <c r="J4" s="115"/>
      <c r="K4" s="48">
        <v>19</v>
      </c>
      <c r="L4" s="48">
        <v>22</v>
      </c>
      <c r="M4" s="48">
        <v>2</v>
      </c>
      <c r="N4" s="48">
        <v>24</v>
      </c>
      <c r="O4" s="48">
        <v>1</v>
      </c>
      <c r="P4" s="49">
        <v>0</v>
      </c>
      <c r="Q4" s="49">
        <v>0</v>
      </c>
      <c r="R4" s="48">
        <v>1</v>
      </c>
      <c r="S4" s="48">
        <v>0</v>
      </c>
      <c r="T4" s="48">
        <v>19</v>
      </c>
      <c r="U4" s="48">
        <v>24</v>
      </c>
      <c r="V4" s="48">
        <v>2</v>
      </c>
      <c r="W4" s="49">
        <v>1.772853</v>
      </c>
      <c r="X4" s="49">
        <v>0.06432748538011696</v>
      </c>
      <c r="Y4" s="80" t="s">
        <v>1160</v>
      </c>
      <c r="Z4" s="80" t="s">
        <v>356</v>
      </c>
      <c r="AA4" s="80" t="s">
        <v>1199</v>
      </c>
      <c r="AB4" s="86" t="s">
        <v>1250</v>
      </c>
      <c r="AC4" s="86" t="s">
        <v>1323</v>
      </c>
      <c r="AD4" s="86"/>
      <c r="AE4" s="86" t="s">
        <v>1349</v>
      </c>
      <c r="AF4" s="86" t="s">
        <v>1362</v>
      </c>
      <c r="AG4" s="121">
        <v>14</v>
      </c>
      <c r="AH4" s="124">
        <v>2.1604938271604937</v>
      </c>
      <c r="AI4" s="121">
        <v>7</v>
      </c>
      <c r="AJ4" s="124">
        <v>1.0802469135802468</v>
      </c>
      <c r="AK4" s="121">
        <v>0</v>
      </c>
      <c r="AL4" s="124">
        <v>0</v>
      </c>
      <c r="AM4" s="121">
        <v>627</v>
      </c>
      <c r="AN4" s="124">
        <v>96.75925925925925</v>
      </c>
      <c r="AO4" s="121">
        <v>648</v>
      </c>
    </row>
    <row r="5" spans="1:41" ht="15">
      <c r="A5" s="89" t="s">
        <v>1115</v>
      </c>
      <c r="B5" s="67" t="s">
        <v>1123</v>
      </c>
      <c r="C5" s="67" t="s">
        <v>56</v>
      </c>
      <c r="D5" s="111"/>
      <c r="E5" s="110"/>
      <c r="F5" s="112" t="s">
        <v>1556</v>
      </c>
      <c r="G5" s="113"/>
      <c r="H5" s="113"/>
      <c r="I5" s="114">
        <v>5</v>
      </c>
      <c r="J5" s="115"/>
      <c r="K5" s="48">
        <v>15</v>
      </c>
      <c r="L5" s="48">
        <v>21</v>
      </c>
      <c r="M5" s="48">
        <v>7</v>
      </c>
      <c r="N5" s="48">
        <v>28</v>
      </c>
      <c r="O5" s="48">
        <v>0</v>
      </c>
      <c r="P5" s="49">
        <v>0</v>
      </c>
      <c r="Q5" s="49">
        <v>0</v>
      </c>
      <c r="R5" s="48">
        <v>1</v>
      </c>
      <c r="S5" s="48">
        <v>0</v>
      </c>
      <c r="T5" s="48">
        <v>15</v>
      </c>
      <c r="U5" s="48">
        <v>28</v>
      </c>
      <c r="V5" s="48">
        <v>2</v>
      </c>
      <c r="W5" s="49">
        <v>1.653333</v>
      </c>
      <c r="X5" s="49">
        <v>0.11428571428571428</v>
      </c>
      <c r="Y5" s="80" t="s">
        <v>1161</v>
      </c>
      <c r="Z5" s="80" t="s">
        <v>1174</v>
      </c>
      <c r="AA5" s="80" t="s">
        <v>1200</v>
      </c>
      <c r="AB5" s="86" t="s">
        <v>1251</v>
      </c>
      <c r="AC5" s="86" t="s">
        <v>1324</v>
      </c>
      <c r="AD5" s="86" t="s">
        <v>261</v>
      </c>
      <c r="AE5" s="86" t="s">
        <v>1350</v>
      </c>
      <c r="AF5" s="86" t="s">
        <v>1363</v>
      </c>
      <c r="AG5" s="121">
        <v>11</v>
      </c>
      <c r="AH5" s="124">
        <v>1.870748299319728</v>
      </c>
      <c r="AI5" s="121">
        <v>7</v>
      </c>
      <c r="AJ5" s="124">
        <v>1.1904761904761905</v>
      </c>
      <c r="AK5" s="121">
        <v>0</v>
      </c>
      <c r="AL5" s="124">
        <v>0</v>
      </c>
      <c r="AM5" s="121">
        <v>570</v>
      </c>
      <c r="AN5" s="124">
        <v>96.93877551020408</v>
      </c>
      <c r="AO5" s="121">
        <v>588</v>
      </c>
    </row>
    <row r="6" spans="1:41" ht="15">
      <c r="A6" s="89" t="s">
        <v>1116</v>
      </c>
      <c r="B6" s="67" t="s">
        <v>1124</v>
      </c>
      <c r="C6" s="67" t="s">
        <v>56</v>
      </c>
      <c r="D6" s="111"/>
      <c r="E6" s="110"/>
      <c r="F6" s="112" t="s">
        <v>1557</v>
      </c>
      <c r="G6" s="113"/>
      <c r="H6" s="113"/>
      <c r="I6" s="114">
        <v>6</v>
      </c>
      <c r="J6" s="115"/>
      <c r="K6" s="48">
        <v>4</v>
      </c>
      <c r="L6" s="48">
        <v>5</v>
      </c>
      <c r="M6" s="48">
        <v>0</v>
      </c>
      <c r="N6" s="48">
        <v>5</v>
      </c>
      <c r="O6" s="48">
        <v>0</v>
      </c>
      <c r="P6" s="49">
        <v>0</v>
      </c>
      <c r="Q6" s="49">
        <v>0</v>
      </c>
      <c r="R6" s="48">
        <v>1</v>
      </c>
      <c r="S6" s="48">
        <v>0</v>
      </c>
      <c r="T6" s="48">
        <v>4</v>
      </c>
      <c r="U6" s="48">
        <v>5</v>
      </c>
      <c r="V6" s="48">
        <v>2</v>
      </c>
      <c r="W6" s="49">
        <v>0.875</v>
      </c>
      <c r="X6" s="49">
        <v>0.4166666666666667</v>
      </c>
      <c r="Y6" s="80" t="s">
        <v>351</v>
      </c>
      <c r="Z6" s="80" t="s">
        <v>358</v>
      </c>
      <c r="AA6" s="80" t="s">
        <v>370</v>
      </c>
      <c r="AB6" s="86" t="s">
        <v>1252</v>
      </c>
      <c r="AC6" s="86" t="s">
        <v>1325</v>
      </c>
      <c r="AD6" s="86"/>
      <c r="AE6" s="86" t="s">
        <v>319</v>
      </c>
      <c r="AF6" s="86" t="s">
        <v>1364</v>
      </c>
      <c r="AG6" s="121">
        <v>3</v>
      </c>
      <c r="AH6" s="124">
        <v>2.9411764705882355</v>
      </c>
      <c r="AI6" s="121">
        <v>6</v>
      </c>
      <c r="AJ6" s="124">
        <v>5.882352941176471</v>
      </c>
      <c r="AK6" s="121">
        <v>0</v>
      </c>
      <c r="AL6" s="124">
        <v>0</v>
      </c>
      <c r="AM6" s="121">
        <v>93</v>
      </c>
      <c r="AN6" s="124">
        <v>91.17647058823529</v>
      </c>
      <c r="AO6" s="121">
        <v>102</v>
      </c>
    </row>
    <row r="7" spans="1:41" ht="15">
      <c r="A7" s="89" t="s">
        <v>1117</v>
      </c>
      <c r="B7" s="67" t="s">
        <v>1125</v>
      </c>
      <c r="C7" s="67" t="s">
        <v>56</v>
      </c>
      <c r="D7" s="111"/>
      <c r="E7" s="110"/>
      <c r="F7" s="112" t="s">
        <v>1558</v>
      </c>
      <c r="G7" s="113"/>
      <c r="H7" s="113"/>
      <c r="I7" s="114">
        <v>7</v>
      </c>
      <c r="J7" s="115"/>
      <c r="K7" s="48">
        <v>4</v>
      </c>
      <c r="L7" s="48">
        <v>4</v>
      </c>
      <c r="M7" s="48">
        <v>0</v>
      </c>
      <c r="N7" s="48">
        <v>4</v>
      </c>
      <c r="O7" s="48">
        <v>4</v>
      </c>
      <c r="P7" s="49" t="s">
        <v>1550</v>
      </c>
      <c r="Q7" s="49" t="s">
        <v>1550</v>
      </c>
      <c r="R7" s="48">
        <v>4</v>
      </c>
      <c r="S7" s="48">
        <v>4</v>
      </c>
      <c r="T7" s="48">
        <v>1</v>
      </c>
      <c r="U7" s="48">
        <v>1</v>
      </c>
      <c r="V7" s="48">
        <v>0</v>
      </c>
      <c r="W7" s="49">
        <v>0</v>
      </c>
      <c r="X7" s="49">
        <v>0</v>
      </c>
      <c r="Y7" s="80" t="s">
        <v>1162</v>
      </c>
      <c r="Z7" s="80" t="s">
        <v>1175</v>
      </c>
      <c r="AA7" s="80" t="s">
        <v>1201</v>
      </c>
      <c r="AB7" s="86" t="s">
        <v>1253</v>
      </c>
      <c r="AC7" s="86" t="s">
        <v>1326</v>
      </c>
      <c r="AD7" s="86"/>
      <c r="AE7" s="86"/>
      <c r="AF7" s="86" t="s">
        <v>1365</v>
      </c>
      <c r="AG7" s="121">
        <v>0</v>
      </c>
      <c r="AH7" s="124">
        <v>0</v>
      </c>
      <c r="AI7" s="121">
        <v>3</v>
      </c>
      <c r="AJ7" s="124">
        <v>3.488372093023256</v>
      </c>
      <c r="AK7" s="121">
        <v>0</v>
      </c>
      <c r="AL7" s="124">
        <v>0</v>
      </c>
      <c r="AM7" s="121">
        <v>83</v>
      </c>
      <c r="AN7" s="124">
        <v>96.51162790697674</v>
      </c>
      <c r="AO7" s="121">
        <v>86</v>
      </c>
    </row>
    <row r="8" spans="1:41" ht="15">
      <c r="A8" s="89" t="s">
        <v>1118</v>
      </c>
      <c r="B8" s="67" t="s">
        <v>1126</v>
      </c>
      <c r="C8" s="67" t="s">
        <v>56</v>
      </c>
      <c r="D8" s="111"/>
      <c r="E8" s="110"/>
      <c r="F8" s="112" t="s">
        <v>1559</v>
      </c>
      <c r="G8" s="113"/>
      <c r="H8" s="113"/>
      <c r="I8" s="114">
        <v>8</v>
      </c>
      <c r="J8" s="115"/>
      <c r="K8" s="48">
        <v>3</v>
      </c>
      <c r="L8" s="48">
        <v>3</v>
      </c>
      <c r="M8" s="48">
        <v>0</v>
      </c>
      <c r="N8" s="48">
        <v>3</v>
      </c>
      <c r="O8" s="48">
        <v>1</v>
      </c>
      <c r="P8" s="49">
        <v>0</v>
      </c>
      <c r="Q8" s="49">
        <v>0</v>
      </c>
      <c r="R8" s="48">
        <v>1</v>
      </c>
      <c r="S8" s="48">
        <v>0</v>
      </c>
      <c r="T8" s="48">
        <v>3</v>
      </c>
      <c r="U8" s="48">
        <v>3</v>
      </c>
      <c r="V8" s="48">
        <v>2</v>
      </c>
      <c r="W8" s="49">
        <v>0.888889</v>
      </c>
      <c r="X8" s="49">
        <v>0.3333333333333333</v>
      </c>
      <c r="Y8" s="80" t="s">
        <v>347</v>
      </c>
      <c r="Z8" s="80" t="s">
        <v>356</v>
      </c>
      <c r="AA8" s="80" t="s">
        <v>363</v>
      </c>
      <c r="AB8" s="86" t="s">
        <v>1254</v>
      </c>
      <c r="AC8" s="86" t="s">
        <v>1327</v>
      </c>
      <c r="AD8" s="86"/>
      <c r="AE8" s="86"/>
      <c r="AF8" s="86" t="s">
        <v>1366</v>
      </c>
      <c r="AG8" s="121">
        <v>0</v>
      </c>
      <c r="AH8" s="124">
        <v>0</v>
      </c>
      <c r="AI8" s="121">
        <v>3</v>
      </c>
      <c r="AJ8" s="124">
        <v>3.225806451612903</v>
      </c>
      <c r="AK8" s="121">
        <v>0</v>
      </c>
      <c r="AL8" s="124">
        <v>0</v>
      </c>
      <c r="AM8" s="121">
        <v>90</v>
      </c>
      <c r="AN8" s="124">
        <v>96.7741935483871</v>
      </c>
      <c r="AO8" s="121">
        <v>93</v>
      </c>
    </row>
    <row r="9" spans="1:41" ht="15">
      <c r="A9" s="89" t="s">
        <v>1119</v>
      </c>
      <c r="B9" s="67" t="s">
        <v>1127</v>
      </c>
      <c r="C9" s="67" t="s">
        <v>56</v>
      </c>
      <c r="D9" s="111"/>
      <c r="E9" s="110"/>
      <c r="F9" s="112" t="s">
        <v>1119</v>
      </c>
      <c r="G9" s="113"/>
      <c r="H9" s="113"/>
      <c r="I9" s="114">
        <v>9</v>
      </c>
      <c r="J9" s="115"/>
      <c r="K9" s="48">
        <v>2</v>
      </c>
      <c r="L9" s="48">
        <v>1</v>
      </c>
      <c r="M9" s="48">
        <v>0</v>
      </c>
      <c r="N9" s="48">
        <v>1</v>
      </c>
      <c r="O9" s="48">
        <v>0</v>
      </c>
      <c r="P9" s="49">
        <v>0</v>
      </c>
      <c r="Q9" s="49">
        <v>0</v>
      </c>
      <c r="R9" s="48">
        <v>1</v>
      </c>
      <c r="S9" s="48">
        <v>0</v>
      </c>
      <c r="T9" s="48">
        <v>2</v>
      </c>
      <c r="U9" s="48">
        <v>1</v>
      </c>
      <c r="V9" s="48">
        <v>1</v>
      </c>
      <c r="W9" s="49">
        <v>0.5</v>
      </c>
      <c r="X9" s="49">
        <v>0.5</v>
      </c>
      <c r="Y9" s="80" t="s">
        <v>354</v>
      </c>
      <c r="Z9" s="80" t="s">
        <v>1164</v>
      </c>
      <c r="AA9" s="80" t="s">
        <v>374</v>
      </c>
      <c r="AB9" s="86" t="s">
        <v>594</v>
      </c>
      <c r="AC9" s="86" t="s">
        <v>594</v>
      </c>
      <c r="AD9" s="86" t="s">
        <v>320</v>
      </c>
      <c r="AE9" s="86" t="s">
        <v>316</v>
      </c>
      <c r="AF9" s="86" t="s">
        <v>1367</v>
      </c>
      <c r="AG9" s="121">
        <v>1</v>
      </c>
      <c r="AH9" s="124">
        <v>3.4482758620689653</v>
      </c>
      <c r="AI9" s="121">
        <v>1</v>
      </c>
      <c r="AJ9" s="124">
        <v>3.4482758620689653</v>
      </c>
      <c r="AK9" s="121">
        <v>0</v>
      </c>
      <c r="AL9" s="124">
        <v>0</v>
      </c>
      <c r="AM9" s="121">
        <v>27</v>
      </c>
      <c r="AN9" s="124">
        <v>93.10344827586206</v>
      </c>
      <c r="AO9" s="121">
        <v>29</v>
      </c>
    </row>
    <row r="10" spans="1:41" ht="14.25" customHeight="1">
      <c r="A10" s="89" t="s">
        <v>1120</v>
      </c>
      <c r="B10" s="67" t="s">
        <v>1128</v>
      </c>
      <c r="C10" s="67" t="s">
        <v>56</v>
      </c>
      <c r="D10" s="111"/>
      <c r="E10" s="110"/>
      <c r="F10" s="112" t="s">
        <v>1560</v>
      </c>
      <c r="G10" s="113"/>
      <c r="H10" s="113"/>
      <c r="I10" s="114">
        <v>10</v>
      </c>
      <c r="J10" s="115"/>
      <c r="K10" s="48">
        <v>2</v>
      </c>
      <c r="L10" s="48">
        <v>2</v>
      </c>
      <c r="M10" s="48">
        <v>0</v>
      </c>
      <c r="N10" s="48">
        <v>2</v>
      </c>
      <c r="O10" s="48">
        <v>1</v>
      </c>
      <c r="P10" s="49">
        <v>0</v>
      </c>
      <c r="Q10" s="49">
        <v>0</v>
      </c>
      <c r="R10" s="48">
        <v>1</v>
      </c>
      <c r="S10" s="48">
        <v>0</v>
      </c>
      <c r="T10" s="48">
        <v>2</v>
      </c>
      <c r="U10" s="48">
        <v>2</v>
      </c>
      <c r="V10" s="48">
        <v>1</v>
      </c>
      <c r="W10" s="49">
        <v>0.5</v>
      </c>
      <c r="X10" s="49">
        <v>0.5</v>
      </c>
      <c r="Y10" s="80" t="s">
        <v>346</v>
      </c>
      <c r="Z10" s="80" t="s">
        <v>356</v>
      </c>
      <c r="AA10" s="80" t="s">
        <v>363</v>
      </c>
      <c r="AB10" s="86" t="s">
        <v>1255</v>
      </c>
      <c r="AC10" s="86" t="s">
        <v>1328</v>
      </c>
      <c r="AD10" s="86"/>
      <c r="AE10" s="86"/>
      <c r="AF10" s="86" t="s">
        <v>1368</v>
      </c>
      <c r="AG10" s="121">
        <v>4</v>
      </c>
      <c r="AH10" s="124">
        <v>5.128205128205129</v>
      </c>
      <c r="AI10" s="121">
        <v>0</v>
      </c>
      <c r="AJ10" s="124">
        <v>0</v>
      </c>
      <c r="AK10" s="121">
        <v>0</v>
      </c>
      <c r="AL10" s="124">
        <v>0</v>
      </c>
      <c r="AM10" s="121">
        <v>74</v>
      </c>
      <c r="AN10" s="124">
        <v>94.87179487179488</v>
      </c>
      <c r="AO10" s="121">
        <v>78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1113</v>
      </c>
      <c r="B2" s="86" t="s">
        <v>315</v>
      </c>
      <c r="C2" s="80">
        <f>VLOOKUP(GroupVertices[[#This Row],[Vertex]],Vertices[],MATCH("ID",Vertices[[#Headers],[Vertex]:[Vertex Content Word Count]],0),FALSE)</f>
        <v>74</v>
      </c>
    </row>
    <row r="3" spans="1:3" ht="15">
      <c r="A3" s="80" t="s">
        <v>1113</v>
      </c>
      <c r="B3" s="86" t="s">
        <v>314</v>
      </c>
      <c r="C3" s="80">
        <f>VLOOKUP(GroupVertices[[#This Row],[Vertex]],Vertices[],MATCH("ID",Vertices[[#Headers],[Vertex]:[Vertex Content Word Count]],0),FALSE)</f>
        <v>52</v>
      </c>
    </row>
    <row r="4" spans="1:3" ht="15">
      <c r="A4" s="80" t="s">
        <v>1113</v>
      </c>
      <c r="B4" s="86" t="s">
        <v>313</v>
      </c>
      <c r="C4" s="80">
        <f>VLOOKUP(GroupVertices[[#This Row],[Vertex]],Vertices[],MATCH("ID",Vertices[[#Headers],[Vertex]:[Vertex Content Word Count]],0),FALSE)</f>
        <v>73</v>
      </c>
    </row>
    <row r="5" spans="1:3" ht="15">
      <c r="A5" s="80" t="s">
        <v>1113</v>
      </c>
      <c r="B5" s="86" t="s">
        <v>312</v>
      </c>
      <c r="C5" s="80">
        <f>VLOOKUP(GroupVertices[[#This Row],[Vertex]],Vertices[],MATCH("ID",Vertices[[#Headers],[Vertex]:[Vertex Content Word Count]],0),FALSE)</f>
        <v>72</v>
      </c>
    </row>
    <row r="6" spans="1:3" ht="15">
      <c r="A6" s="80" t="s">
        <v>1113</v>
      </c>
      <c r="B6" s="86" t="s">
        <v>311</v>
      </c>
      <c r="C6" s="80">
        <f>VLOOKUP(GroupVertices[[#This Row],[Vertex]],Vertices[],MATCH("ID",Vertices[[#Headers],[Vertex]:[Vertex Content Word Count]],0),FALSE)</f>
        <v>71</v>
      </c>
    </row>
    <row r="7" spans="1:3" ht="15">
      <c r="A7" s="80" t="s">
        <v>1113</v>
      </c>
      <c r="B7" s="86" t="s">
        <v>310</v>
      </c>
      <c r="C7" s="80">
        <f>VLOOKUP(GroupVertices[[#This Row],[Vertex]],Vertices[],MATCH("ID",Vertices[[#Headers],[Vertex]:[Vertex Content Word Count]],0),FALSE)</f>
        <v>70</v>
      </c>
    </row>
    <row r="8" spans="1:3" ht="15">
      <c r="A8" s="80" t="s">
        <v>1113</v>
      </c>
      <c r="B8" s="86" t="s">
        <v>309</v>
      </c>
      <c r="C8" s="80">
        <f>VLOOKUP(GroupVertices[[#This Row],[Vertex]],Vertices[],MATCH("ID",Vertices[[#Headers],[Vertex]:[Vertex Content Word Count]],0),FALSE)</f>
        <v>69</v>
      </c>
    </row>
    <row r="9" spans="1:3" ht="15">
      <c r="A9" s="80" t="s">
        <v>1113</v>
      </c>
      <c r="B9" s="86" t="s">
        <v>308</v>
      </c>
      <c r="C9" s="80">
        <f>VLOOKUP(GroupVertices[[#This Row],[Vertex]],Vertices[],MATCH("ID",Vertices[[#Headers],[Vertex]:[Vertex Content Word Count]],0),FALSE)</f>
        <v>68</v>
      </c>
    </row>
    <row r="10" spans="1:3" ht="15">
      <c r="A10" s="80" t="s">
        <v>1113</v>
      </c>
      <c r="B10" s="86" t="s">
        <v>307</v>
      </c>
      <c r="C10" s="80">
        <f>VLOOKUP(GroupVertices[[#This Row],[Vertex]],Vertices[],MATCH("ID",Vertices[[#Headers],[Vertex]:[Vertex Content Word Count]],0),FALSE)</f>
        <v>67</v>
      </c>
    </row>
    <row r="11" spans="1:3" ht="15">
      <c r="A11" s="80" t="s">
        <v>1113</v>
      </c>
      <c r="B11" s="86" t="s">
        <v>306</v>
      </c>
      <c r="C11" s="80">
        <f>VLOOKUP(GroupVertices[[#This Row],[Vertex]],Vertices[],MATCH("ID",Vertices[[#Headers],[Vertex]:[Vertex Content Word Count]],0),FALSE)</f>
        <v>66</v>
      </c>
    </row>
    <row r="12" spans="1:3" ht="15">
      <c r="A12" s="80" t="s">
        <v>1113</v>
      </c>
      <c r="B12" s="86" t="s">
        <v>305</v>
      </c>
      <c r="C12" s="80">
        <f>VLOOKUP(GroupVertices[[#This Row],[Vertex]],Vertices[],MATCH("ID",Vertices[[#Headers],[Vertex]:[Vertex Content Word Count]],0),FALSE)</f>
        <v>65</v>
      </c>
    </row>
    <row r="13" spans="1:3" ht="15">
      <c r="A13" s="80" t="s">
        <v>1113</v>
      </c>
      <c r="B13" s="86" t="s">
        <v>304</v>
      </c>
      <c r="C13" s="80">
        <f>VLOOKUP(GroupVertices[[#This Row],[Vertex]],Vertices[],MATCH("ID",Vertices[[#Headers],[Vertex]:[Vertex Content Word Count]],0),FALSE)</f>
        <v>64</v>
      </c>
    </row>
    <row r="14" spans="1:3" ht="15">
      <c r="A14" s="80" t="s">
        <v>1113</v>
      </c>
      <c r="B14" s="86" t="s">
        <v>303</v>
      </c>
      <c r="C14" s="80">
        <f>VLOOKUP(GroupVertices[[#This Row],[Vertex]],Vertices[],MATCH("ID",Vertices[[#Headers],[Vertex]:[Vertex Content Word Count]],0),FALSE)</f>
        <v>63</v>
      </c>
    </row>
    <row r="15" spans="1:3" ht="15">
      <c r="A15" s="80" t="s">
        <v>1113</v>
      </c>
      <c r="B15" s="86" t="s">
        <v>302</v>
      </c>
      <c r="C15" s="80">
        <f>VLOOKUP(GroupVertices[[#This Row],[Vertex]],Vertices[],MATCH("ID",Vertices[[#Headers],[Vertex]:[Vertex Content Word Count]],0),FALSE)</f>
        <v>62</v>
      </c>
    </row>
    <row r="16" spans="1:3" ht="15">
      <c r="A16" s="80" t="s">
        <v>1113</v>
      </c>
      <c r="B16" s="86" t="s">
        <v>301</v>
      </c>
      <c r="C16" s="80">
        <f>VLOOKUP(GroupVertices[[#This Row],[Vertex]],Vertices[],MATCH("ID",Vertices[[#Headers],[Vertex]:[Vertex Content Word Count]],0),FALSE)</f>
        <v>61</v>
      </c>
    </row>
    <row r="17" spans="1:3" ht="15">
      <c r="A17" s="80" t="s">
        <v>1113</v>
      </c>
      <c r="B17" s="86" t="s">
        <v>300</v>
      </c>
      <c r="C17" s="80">
        <f>VLOOKUP(GroupVertices[[#This Row],[Vertex]],Vertices[],MATCH("ID",Vertices[[#Headers],[Vertex]:[Vertex Content Word Count]],0),FALSE)</f>
        <v>60</v>
      </c>
    </row>
    <row r="18" spans="1:3" ht="15">
      <c r="A18" s="80" t="s">
        <v>1113</v>
      </c>
      <c r="B18" s="86" t="s">
        <v>299</v>
      </c>
      <c r="C18" s="80">
        <f>VLOOKUP(GroupVertices[[#This Row],[Vertex]],Vertices[],MATCH("ID",Vertices[[#Headers],[Vertex]:[Vertex Content Word Count]],0),FALSE)</f>
        <v>59</v>
      </c>
    </row>
    <row r="19" spans="1:3" ht="15">
      <c r="A19" s="80" t="s">
        <v>1113</v>
      </c>
      <c r="B19" s="86" t="s">
        <v>298</v>
      </c>
      <c r="C19" s="80">
        <f>VLOOKUP(GroupVertices[[#This Row],[Vertex]],Vertices[],MATCH("ID",Vertices[[#Headers],[Vertex]:[Vertex Content Word Count]],0),FALSE)</f>
        <v>58</v>
      </c>
    </row>
    <row r="20" spans="1:3" ht="15">
      <c r="A20" s="80" t="s">
        <v>1113</v>
      </c>
      <c r="B20" s="86" t="s">
        <v>297</v>
      </c>
      <c r="C20" s="80">
        <f>VLOOKUP(GroupVertices[[#This Row],[Vertex]],Vertices[],MATCH("ID",Vertices[[#Headers],[Vertex]:[Vertex Content Word Count]],0),FALSE)</f>
        <v>57</v>
      </c>
    </row>
    <row r="21" spans="1:3" ht="15">
      <c r="A21" s="80" t="s">
        <v>1113</v>
      </c>
      <c r="B21" s="86" t="s">
        <v>296</v>
      </c>
      <c r="C21" s="80">
        <f>VLOOKUP(GroupVertices[[#This Row],[Vertex]],Vertices[],MATCH("ID",Vertices[[#Headers],[Vertex]:[Vertex Content Word Count]],0),FALSE)</f>
        <v>56</v>
      </c>
    </row>
    <row r="22" spans="1:3" ht="15">
      <c r="A22" s="80" t="s">
        <v>1113</v>
      </c>
      <c r="B22" s="86" t="s">
        <v>295</v>
      </c>
      <c r="C22" s="80">
        <f>VLOOKUP(GroupVertices[[#This Row],[Vertex]],Vertices[],MATCH("ID",Vertices[[#Headers],[Vertex]:[Vertex Content Word Count]],0),FALSE)</f>
        <v>55</v>
      </c>
    </row>
    <row r="23" spans="1:3" ht="15">
      <c r="A23" s="80" t="s">
        <v>1113</v>
      </c>
      <c r="B23" s="86" t="s">
        <v>293</v>
      </c>
      <c r="C23" s="80">
        <f>VLOOKUP(GroupVertices[[#This Row],[Vertex]],Vertices[],MATCH("ID",Vertices[[#Headers],[Vertex]:[Vertex Content Word Count]],0),FALSE)</f>
        <v>53</v>
      </c>
    </row>
    <row r="24" spans="1:3" ht="15">
      <c r="A24" s="80" t="s">
        <v>1113</v>
      </c>
      <c r="B24" s="86" t="s">
        <v>292</v>
      </c>
      <c r="C24" s="80">
        <f>VLOOKUP(GroupVertices[[#This Row],[Vertex]],Vertices[],MATCH("ID",Vertices[[#Headers],[Vertex]:[Vertex Content Word Count]],0),FALSE)</f>
        <v>51</v>
      </c>
    </row>
    <row r="25" spans="1:3" ht="15">
      <c r="A25" s="80" t="s">
        <v>1114</v>
      </c>
      <c r="B25" s="86" t="s">
        <v>294</v>
      </c>
      <c r="C25" s="80">
        <f>VLOOKUP(GroupVertices[[#This Row],[Vertex]],Vertices[],MATCH("ID",Vertices[[#Headers],[Vertex]:[Vertex Content Word Count]],0),FALSE)</f>
        <v>54</v>
      </c>
    </row>
    <row r="26" spans="1:3" ht="15">
      <c r="A26" s="80" t="s">
        <v>1114</v>
      </c>
      <c r="B26" s="86" t="s">
        <v>318</v>
      </c>
      <c r="C26" s="80">
        <f>VLOOKUP(GroupVertices[[#This Row],[Vertex]],Vertices[],MATCH("ID",Vertices[[#Headers],[Vertex]:[Vertex Content Word Count]],0),FALSE)</f>
        <v>4</v>
      </c>
    </row>
    <row r="27" spans="1:3" ht="15">
      <c r="A27" s="80" t="s">
        <v>1114</v>
      </c>
      <c r="B27" s="86" t="s">
        <v>317</v>
      </c>
      <c r="C27" s="80">
        <f>VLOOKUP(GroupVertices[[#This Row],[Vertex]],Vertices[],MATCH("ID",Vertices[[#Headers],[Vertex]:[Vertex Content Word Count]],0),FALSE)</f>
        <v>43</v>
      </c>
    </row>
    <row r="28" spans="1:3" ht="15">
      <c r="A28" s="80" t="s">
        <v>1114</v>
      </c>
      <c r="B28" s="86" t="s">
        <v>291</v>
      </c>
      <c r="C28" s="80">
        <f>VLOOKUP(GroupVertices[[#This Row],[Vertex]],Vertices[],MATCH("ID",Vertices[[#Headers],[Vertex]:[Vertex Content Word Count]],0),FALSE)</f>
        <v>50</v>
      </c>
    </row>
    <row r="29" spans="1:3" ht="15">
      <c r="A29" s="80" t="s">
        <v>1114</v>
      </c>
      <c r="B29" s="86" t="s">
        <v>286</v>
      </c>
      <c r="C29" s="80">
        <f>VLOOKUP(GroupVertices[[#This Row],[Vertex]],Vertices[],MATCH("ID",Vertices[[#Headers],[Vertex]:[Vertex Content Word Count]],0),FALSE)</f>
        <v>44</v>
      </c>
    </row>
    <row r="30" spans="1:3" ht="15">
      <c r="A30" s="80" t="s">
        <v>1114</v>
      </c>
      <c r="B30" s="86" t="s">
        <v>285</v>
      </c>
      <c r="C30" s="80">
        <f>VLOOKUP(GroupVertices[[#This Row],[Vertex]],Vertices[],MATCH("ID",Vertices[[#Headers],[Vertex]:[Vertex Content Word Count]],0),FALSE)</f>
        <v>42</v>
      </c>
    </row>
    <row r="31" spans="1:3" ht="15">
      <c r="A31" s="80" t="s">
        <v>1114</v>
      </c>
      <c r="B31" s="86" t="s">
        <v>284</v>
      </c>
      <c r="C31" s="80">
        <f>VLOOKUP(GroupVertices[[#This Row],[Vertex]],Vertices[],MATCH("ID",Vertices[[#Headers],[Vertex]:[Vertex Content Word Count]],0),FALSE)</f>
        <v>41</v>
      </c>
    </row>
    <row r="32" spans="1:3" ht="15">
      <c r="A32" s="80" t="s">
        <v>1114</v>
      </c>
      <c r="B32" s="86" t="s">
        <v>283</v>
      </c>
      <c r="C32" s="80">
        <f>VLOOKUP(GroupVertices[[#This Row],[Vertex]],Vertices[],MATCH("ID",Vertices[[#Headers],[Vertex]:[Vertex Content Word Count]],0),FALSE)</f>
        <v>40</v>
      </c>
    </row>
    <row r="33" spans="1:3" ht="15">
      <c r="A33" s="80" t="s">
        <v>1114</v>
      </c>
      <c r="B33" s="86" t="s">
        <v>281</v>
      </c>
      <c r="C33" s="80">
        <f>VLOOKUP(GroupVertices[[#This Row],[Vertex]],Vertices[],MATCH("ID",Vertices[[#Headers],[Vertex]:[Vertex Content Word Count]],0),FALSE)</f>
        <v>38</v>
      </c>
    </row>
    <row r="34" spans="1:3" ht="15">
      <c r="A34" s="80" t="s">
        <v>1114</v>
      </c>
      <c r="B34" s="86" t="s">
        <v>280</v>
      </c>
      <c r="C34" s="80">
        <f>VLOOKUP(GroupVertices[[#This Row],[Vertex]],Vertices[],MATCH("ID",Vertices[[#Headers],[Vertex]:[Vertex Content Word Count]],0),FALSE)</f>
        <v>37</v>
      </c>
    </row>
    <row r="35" spans="1:3" ht="15">
      <c r="A35" s="80" t="s">
        <v>1114</v>
      </c>
      <c r="B35" s="86" t="s">
        <v>279</v>
      </c>
      <c r="C35" s="80">
        <f>VLOOKUP(GroupVertices[[#This Row],[Vertex]],Vertices[],MATCH("ID",Vertices[[#Headers],[Vertex]:[Vertex Content Word Count]],0),FALSE)</f>
        <v>36</v>
      </c>
    </row>
    <row r="36" spans="1:3" ht="15">
      <c r="A36" s="80" t="s">
        <v>1114</v>
      </c>
      <c r="B36" s="86" t="s">
        <v>264</v>
      </c>
      <c r="C36" s="80">
        <f>VLOOKUP(GroupVertices[[#This Row],[Vertex]],Vertices[],MATCH("ID",Vertices[[#Headers],[Vertex]:[Vertex Content Word Count]],0),FALSE)</f>
        <v>20</v>
      </c>
    </row>
    <row r="37" spans="1:3" ht="15">
      <c r="A37" s="80" t="s">
        <v>1114</v>
      </c>
      <c r="B37" s="86" t="s">
        <v>263</v>
      </c>
      <c r="C37" s="80">
        <f>VLOOKUP(GroupVertices[[#This Row],[Vertex]],Vertices[],MATCH("ID",Vertices[[#Headers],[Vertex]:[Vertex Content Word Count]],0),FALSE)</f>
        <v>19</v>
      </c>
    </row>
    <row r="38" spans="1:3" ht="15">
      <c r="A38" s="80" t="s">
        <v>1114</v>
      </c>
      <c r="B38" s="86" t="s">
        <v>256</v>
      </c>
      <c r="C38" s="80">
        <f>VLOOKUP(GroupVertices[[#This Row],[Vertex]],Vertices[],MATCH("ID",Vertices[[#Headers],[Vertex]:[Vertex Content Word Count]],0),FALSE)</f>
        <v>12</v>
      </c>
    </row>
    <row r="39" spans="1:3" ht="15">
      <c r="A39" s="80" t="s">
        <v>1114</v>
      </c>
      <c r="B39" s="86" t="s">
        <v>255</v>
      </c>
      <c r="C39" s="80">
        <f>VLOOKUP(GroupVertices[[#This Row],[Vertex]],Vertices[],MATCH("ID",Vertices[[#Headers],[Vertex]:[Vertex Content Word Count]],0),FALSE)</f>
        <v>11</v>
      </c>
    </row>
    <row r="40" spans="1:3" ht="15">
      <c r="A40" s="80" t="s">
        <v>1114</v>
      </c>
      <c r="B40" s="86" t="s">
        <v>254</v>
      </c>
      <c r="C40" s="80">
        <f>VLOOKUP(GroupVertices[[#This Row],[Vertex]],Vertices[],MATCH("ID",Vertices[[#Headers],[Vertex]:[Vertex Content Word Count]],0),FALSE)</f>
        <v>10</v>
      </c>
    </row>
    <row r="41" spans="1:3" ht="15">
      <c r="A41" s="80" t="s">
        <v>1114</v>
      </c>
      <c r="B41" s="86" t="s">
        <v>253</v>
      </c>
      <c r="C41" s="80">
        <f>VLOOKUP(GroupVertices[[#This Row],[Vertex]],Vertices[],MATCH("ID",Vertices[[#Headers],[Vertex]:[Vertex Content Word Count]],0),FALSE)</f>
        <v>9</v>
      </c>
    </row>
    <row r="42" spans="1:3" ht="15">
      <c r="A42" s="80" t="s">
        <v>1114</v>
      </c>
      <c r="B42" s="86" t="s">
        <v>250</v>
      </c>
      <c r="C42" s="80">
        <f>VLOOKUP(GroupVertices[[#This Row],[Vertex]],Vertices[],MATCH("ID",Vertices[[#Headers],[Vertex]:[Vertex Content Word Count]],0),FALSE)</f>
        <v>6</v>
      </c>
    </row>
    <row r="43" spans="1:3" ht="15">
      <c r="A43" s="80" t="s">
        <v>1114</v>
      </c>
      <c r="B43" s="86" t="s">
        <v>249</v>
      </c>
      <c r="C43" s="80">
        <f>VLOOKUP(GroupVertices[[#This Row],[Vertex]],Vertices[],MATCH("ID",Vertices[[#Headers],[Vertex]:[Vertex Content Word Count]],0),FALSE)</f>
        <v>3</v>
      </c>
    </row>
    <row r="44" spans="1:3" ht="15">
      <c r="A44" s="80" t="s">
        <v>1115</v>
      </c>
      <c r="B44" s="86" t="s">
        <v>316</v>
      </c>
      <c r="C44" s="80">
        <f>VLOOKUP(GroupVertices[[#This Row],[Vertex]],Vertices[],MATCH("ID",Vertices[[#Headers],[Vertex]:[Vertex Content Word Count]],0),FALSE)</f>
        <v>5</v>
      </c>
    </row>
    <row r="45" spans="1:3" ht="15">
      <c r="A45" s="80" t="s">
        <v>1115</v>
      </c>
      <c r="B45" s="86" t="s">
        <v>289</v>
      </c>
      <c r="C45" s="80">
        <f>VLOOKUP(GroupVertices[[#This Row],[Vertex]],Vertices[],MATCH("ID",Vertices[[#Headers],[Vertex]:[Vertex Content Word Count]],0),FALSE)</f>
        <v>48</v>
      </c>
    </row>
    <row r="46" spans="1:3" ht="15">
      <c r="A46" s="80" t="s">
        <v>1115</v>
      </c>
      <c r="B46" s="86" t="s">
        <v>288</v>
      </c>
      <c r="C46" s="80">
        <f>VLOOKUP(GroupVertices[[#This Row],[Vertex]],Vertices[],MATCH("ID",Vertices[[#Headers],[Vertex]:[Vertex Content Word Count]],0),FALSE)</f>
        <v>47</v>
      </c>
    </row>
    <row r="47" spans="1:3" ht="15">
      <c r="A47" s="80" t="s">
        <v>1115</v>
      </c>
      <c r="B47" s="86" t="s">
        <v>278</v>
      </c>
      <c r="C47" s="80">
        <f>VLOOKUP(GroupVertices[[#This Row],[Vertex]],Vertices[],MATCH("ID",Vertices[[#Headers],[Vertex]:[Vertex Content Word Count]],0),FALSE)</f>
        <v>35</v>
      </c>
    </row>
    <row r="48" spans="1:3" ht="15">
      <c r="A48" s="80" t="s">
        <v>1115</v>
      </c>
      <c r="B48" s="86" t="s">
        <v>277</v>
      </c>
      <c r="C48" s="80">
        <f>VLOOKUP(GroupVertices[[#This Row],[Vertex]],Vertices[],MATCH("ID",Vertices[[#Headers],[Vertex]:[Vertex Content Word Count]],0),FALSE)</f>
        <v>25</v>
      </c>
    </row>
    <row r="49" spans="1:3" ht="15">
      <c r="A49" s="80" t="s">
        <v>1115</v>
      </c>
      <c r="B49" s="86" t="s">
        <v>276</v>
      </c>
      <c r="C49" s="80">
        <f>VLOOKUP(GroupVertices[[#This Row],[Vertex]],Vertices[],MATCH("ID",Vertices[[#Headers],[Vertex]:[Vertex Content Word Count]],0),FALSE)</f>
        <v>34</v>
      </c>
    </row>
    <row r="50" spans="1:3" ht="15">
      <c r="A50" s="80" t="s">
        <v>1115</v>
      </c>
      <c r="B50" s="86" t="s">
        <v>273</v>
      </c>
      <c r="C50" s="80">
        <f>VLOOKUP(GroupVertices[[#This Row],[Vertex]],Vertices[],MATCH("ID",Vertices[[#Headers],[Vertex]:[Vertex Content Word Count]],0),FALSE)</f>
        <v>32</v>
      </c>
    </row>
    <row r="51" spans="1:3" ht="15">
      <c r="A51" s="80" t="s">
        <v>1115</v>
      </c>
      <c r="B51" s="86" t="s">
        <v>271</v>
      </c>
      <c r="C51" s="80">
        <f>VLOOKUP(GroupVertices[[#This Row],[Vertex]],Vertices[],MATCH("ID",Vertices[[#Headers],[Vertex]:[Vertex Content Word Count]],0),FALSE)</f>
        <v>28</v>
      </c>
    </row>
    <row r="52" spans="1:3" ht="15">
      <c r="A52" s="80" t="s">
        <v>1115</v>
      </c>
      <c r="B52" s="86" t="s">
        <v>270</v>
      </c>
      <c r="C52" s="80">
        <f>VLOOKUP(GroupVertices[[#This Row],[Vertex]],Vertices[],MATCH("ID",Vertices[[#Headers],[Vertex]:[Vertex Content Word Count]],0),FALSE)</f>
        <v>27</v>
      </c>
    </row>
    <row r="53" spans="1:3" ht="15">
      <c r="A53" s="80" t="s">
        <v>1115</v>
      </c>
      <c r="B53" s="86" t="s">
        <v>268</v>
      </c>
      <c r="C53" s="80">
        <f>VLOOKUP(GroupVertices[[#This Row],[Vertex]],Vertices[],MATCH("ID",Vertices[[#Headers],[Vertex]:[Vertex Content Word Count]],0),FALSE)</f>
        <v>24</v>
      </c>
    </row>
    <row r="54" spans="1:3" ht="15">
      <c r="A54" s="80" t="s">
        <v>1115</v>
      </c>
      <c r="B54" s="86" t="s">
        <v>266</v>
      </c>
      <c r="C54" s="80">
        <f>VLOOKUP(GroupVertices[[#This Row],[Vertex]],Vertices[],MATCH("ID",Vertices[[#Headers],[Vertex]:[Vertex Content Word Count]],0),FALSE)</f>
        <v>22</v>
      </c>
    </row>
    <row r="55" spans="1:3" ht="15">
      <c r="A55" s="80" t="s">
        <v>1115</v>
      </c>
      <c r="B55" s="86" t="s">
        <v>265</v>
      </c>
      <c r="C55" s="80">
        <f>VLOOKUP(GroupVertices[[#This Row],[Vertex]],Vertices[],MATCH("ID",Vertices[[#Headers],[Vertex]:[Vertex Content Word Count]],0),FALSE)</f>
        <v>21</v>
      </c>
    </row>
    <row r="56" spans="1:3" ht="15">
      <c r="A56" s="80" t="s">
        <v>1115</v>
      </c>
      <c r="B56" s="86" t="s">
        <v>262</v>
      </c>
      <c r="C56" s="80">
        <f>VLOOKUP(GroupVertices[[#This Row],[Vertex]],Vertices[],MATCH("ID",Vertices[[#Headers],[Vertex]:[Vertex Content Word Count]],0),FALSE)</f>
        <v>18</v>
      </c>
    </row>
    <row r="57" spans="1:3" ht="15">
      <c r="A57" s="80" t="s">
        <v>1115</v>
      </c>
      <c r="B57" s="86" t="s">
        <v>261</v>
      </c>
      <c r="C57" s="80">
        <f>VLOOKUP(GroupVertices[[#This Row],[Vertex]],Vertices[],MATCH("ID",Vertices[[#Headers],[Vertex]:[Vertex Content Word Count]],0),FALSE)</f>
        <v>17</v>
      </c>
    </row>
    <row r="58" spans="1:3" ht="15">
      <c r="A58" s="80" t="s">
        <v>1115</v>
      </c>
      <c r="B58" s="86" t="s">
        <v>260</v>
      </c>
      <c r="C58" s="80">
        <f>VLOOKUP(GroupVertices[[#This Row],[Vertex]],Vertices[],MATCH("ID",Vertices[[#Headers],[Vertex]:[Vertex Content Word Count]],0),FALSE)</f>
        <v>16</v>
      </c>
    </row>
    <row r="59" spans="1:3" ht="15">
      <c r="A59" s="80" t="s">
        <v>1116</v>
      </c>
      <c r="B59" s="86" t="s">
        <v>275</v>
      </c>
      <c r="C59" s="80">
        <f>VLOOKUP(GroupVertices[[#This Row],[Vertex]],Vertices[],MATCH("ID",Vertices[[#Headers],[Vertex]:[Vertex Content Word Count]],0),FALSE)</f>
        <v>33</v>
      </c>
    </row>
    <row r="60" spans="1:3" ht="15">
      <c r="A60" s="80" t="s">
        <v>1116</v>
      </c>
      <c r="B60" s="86" t="s">
        <v>319</v>
      </c>
      <c r="C60" s="80">
        <f>VLOOKUP(GroupVertices[[#This Row],[Vertex]],Vertices[],MATCH("ID",Vertices[[#Headers],[Vertex]:[Vertex Content Word Count]],0),FALSE)</f>
        <v>31</v>
      </c>
    </row>
    <row r="61" spans="1:3" ht="15">
      <c r="A61" s="80" t="s">
        <v>1116</v>
      </c>
      <c r="B61" s="86" t="s">
        <v>274</v>
      </c>
      <c r="C61" s="80">
        <f>VLOOKUP(GroupVertices[[#This Row],[Vertex]],Vertices[],MATCH("ID",Vertices[[#Headers],[Vertex]:[Vertex Content Word Count]],0),FALSE)</f>
        <v>30</v>
      </c>
    </row>
    <row r="62" spans="1:3" ht="15">
      <c r="A62" s="80" t="s">
        <v>1116</v>
      </c>
      <c r="B62" s="86" t="s">
        <v>272</v>
      </c>
      <c r="C62" s="80">
        <f>VLOOKUP(GroupVertices[[#This Row],[Vertex]],Vertices[],MATCH("ID",Vertices[[#Headers],[Vertex]:[Vertex Content Word Count]],0),FALSE)</f>
        <v>29</v>
      </c>
    </row>
    <row r="63" spans="1:3" ht="15">
      <c r="A63" s="80" t="s">
        <v>1117</v>
      </c>
      <c r="B63" s="86" t="s">
        <v>267</v>
      </c>
      <c r="C63" s="80">
        <f>VLOOKUP(GroupVertices[[#This Row],[Vertex]],Vertices[],MATCH("ID",Vertices[[#Headers],[Vertex]:[Vertex Content Word Count]],0),FALSE)</f>
        <v>23</v>
      </c>
    </row>
    <row r="64" spans="1:3" ht="15">
      <c r="A64" s="80" t="s">
        <v>1117</v>
      </c>
      <c r="B64" s="86" t="s">
        <v>269</v>
      </c>
      <c r="C64" s="80">
        <f>VLOOKUP(GroupVertices[[#This Row],[Vertex]],Vertices[],MATCH("ID",Vertices[[#Headers],[Vertex]:[Vertex Content Word Count]],0),FALSE)</f>
        <v>26</v>
      </c>
    </row>
    <row r="65" spans="1:3" ht="15">
      <c r="A65" s="80" t="s">
        <v>1117</v>
      </c>
      <c r="B65" s="86" t="s">
        <v>282</v>
      </c>
      <c r="C65" s="80">
        <f>VLOOKUP(GroupVertices[[#This Row],[Vertex]],Vertices[],MATCH("ID",Vertices[[#Headers],[Vertex]:[Vertex Content Word Count]],0),FALSE)</f>
        <v>39</v>
      </c>
    </row>
    <row r="66" spans="1:3" ht="15">
      <c r="A66" s="80" t="s">
        <v>1117</v>
      </c>
      <c r="B66" s="86" t="s">
        <v>290</v>
      </c>
      <c r="C66" s="80">
        <f>VLOOKUP(GroupVertices[[#This Row],[Vertex]],Vertices[],MATCH("ID",Vertices[[#Headers],[Vertex]:[Vertex Content Word Count]],0),FALSE)</f>
        <v>49</v>
      </c>
    </row>
    <row r="67" spans="1:3" ht="15">
      <c r="A67" s="80" t="s">
        <v>1118</v>
      </c>
      <c r="B67" s="86" t="s">
        <v>259</v>
      </c>
      <c r="C67" s="80">
        <f>VLOOKUP(GroupVertices[[#This Row],[Vertex]],Vertices[],MATCH("ID",Vertices[[#Headers],[Vertex]:[Vertex Content Word Count]],0),FALSE)</f>
        <v>15</v>
      </c>
    </row>
    <row r="68" spans="1:3" ht="15">
      <c r="A68" s="80" t="s">
        <v>1118</v>
      </c>
      <c r="B68" s="86" t="s">
        <v>258</v>
      </c>
      <c r="C68" s="80">
        <f>VLOOKUP(GroupVertices[[#This Row],[Vertex]],Vertices[],MATCH("ID",Vertices[[#Headers],[Vertex]:[Vertex Content Word Count]],0),FALSE)</f>
        <v>14</v>
      </c>
    </row>
    <row r="69" spans="1:3" ht="15">
      <c r="A69" s="80" t="s">
        <v>1118</v>
      </c>
      <c r="B69" s="86" t="s">
        <v>257</v>
      </c>
      <c r="C69" s="80">
        <f>VLOOKUP(GroupVertices[[#This Row],[Vertex]],Vertices[],MATCH("ID",Vertices[[#Headers],[Vertex]:[Vertex Content Word Count]],0),FALSE)</f>
        <v>13</v>
      </c>
    </row>
    <row r="70" spans="1:3" ht="15">
      <c r="A70" s="80" t="s">
        <v>1119</v>
      </c>
      <c r="B70" s="86" t="s">
        <v>287</v>
      </c>
      <c r="C70" s="80">
        <f>VLOOKUP(GroupVertices[[#This Row],[Vertex]],Vertices[],MATCH("ID",Vertices[[#Headers],[Vertex]:[Vertex Content Word Count]],0),FALSE)</f>
        <v>45</v>
      </c>
    </row>
    <row r="71" spans="1:3" ht="15">
      <c r="A71" s="80" t="s">
        <v>1119</v>
      </c>
      <c r="B71" s="86" t="s">
        <v>320</v>
      </c>
      <c r="C71" s="80">
        <f>VLOOKUP(GroupVertices[[#This Row],[Vertex]],Vertices[],MATCH("ID",Vertices[[#Headers],[Vertex]:[Vertex Content Word Count]],0),FALSE)</f>
        <v>46</v>
      </c>
    </row>
    <row r="72" spans="1:3" ht="15">
      <c r="A72" s="80" t="s">
        <v>1120</v>
      </c>
      <c r="B72" s="86" t="s">
        <v>252</v>
      </c>
      <c r="C72" s="80">
        <f>VLOOKUP(GroupVertices[[#This Row],[Vertex]],Vertices[],MATCH("ID",Vertices[[#Headers],[Vertex]:[Vertex Content Word Count]],0),FALSE)</f>
        <v>8</v>
      </c>
    </row>
    <row r="73" spans="1:3" ht="15">
      <c r="A73" s="80" t="s">
        <v>1120</v>
      </c>
      <c r="B73" s="86" t="s">
        <v>251</v>
      </c>
      <c r="C73" s="80">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1135</v>
      </c>
      <c r="B2" s="34" t="s">
        <v>1111</v>
      </c>
      <c r="D2" s="31">
        <f>MIN(Vertices[Degree])</f>
        <v>0</v>
      </c>
      <c r="E2" s="3">
        <f>COUNTIF(Vertices[Degree],"&gt;= "&amp;D2)-COUNTIF(Vertices[Degree],"&gt;="&amp;D3)</f>
        <v>0</v>
      </c>
      <c r="F2" s="37">
        <f>MIN(Vertices[In-Degree])</f>
        <v>0</v>
      </c>
      <c r="G2" s="38">
        <f>COUNTIF(Vertices[In-Degree],"&gt;= "&amp;F2)-COUNTIF(Vertices[In-Degree],"&gt;="&amp;F3)</f>
        <v>53</v>
      </c>
      <c r="H2" s="37">
        <f>MIN(Vertices[Out-Degree])</f>
        <v>0</v>
      </c>
      <c r="I2" s="38">
        <f>COUNTIF(Vertices[Out-Degree],"&gt;= "&amp;H2)-COUNTIF(Vertices[Out-Degree],"&gt;="&amp;H3)</f>
        <v>3</v>
      </c>
      <c r="J2" s="37">
        <f>MIN(Vertices[Betweenness Centrality])</f>
        <v>0</v>
      </c>
      <c r="K2" s="38">
        <f>COUNTIF(Vertices[Betweenness Centrality],"&gt;= "&amp;J2)-COUNTIF(Vertices[Betweenness Centrality],"&gt;="&amp;J3)</f>
        <v>67</v>
      </c>
      <c r="L2" s="37">
        <f>MIN(Vertices[Closeness Centrality])</f>
        <v>0</v>
      </c>
      <c r="M2" s="38">
        <f>COUNTIF(Vertices[Closeness Centrality],"&gt;= "&amp;L2)-COUNTIF(Vertices[Closeness Centrality],"&gt;="&amp;L3)</f>
        <v>38</v>
      </c>
      <c r="N2" s="37">
        <f>MIN(Vertices[Eigenvector Centrality])</f>
        <v>0</v>
      </c>
      <c r="O2" s="38">
        <f>COUNTIF(Vertices[Eigenvector Centrality],"&gt;= "&amp;N2)-COUNTIF(Vertices[Eigenvector Centrality],"&gt;="&amp;N3)</f>
        <v>37</v>
      </c>
      <c r="P2" s="37">
        <f>MIN(Vertices[PageRank])</f>
        <v>0.47346</v>
      </c>
      <c r="Q2" s="38">
        <f>COUNTIF(Vertices[PageRank],"&gt;= "&amp;P2)-COUNTIF(Vertices[PageRank],"&gt;="&amp;P3)</f>
        <v>49</v>
      </c>
      <c r="R2" s="37">
        <f>MIN(Vertices[Clustering Coefficient])</f>
        <v>0</v>
      </c>
      <c r="S2" s="43">
        <f>COUNTIF(Vertices[Clustering Coefficient],"&gt;= "&amp;R2)-COUNTIF(Vertices[Clustering Coefficient],"&gt;="&amp;R3)</f>
        <v>35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0.5818181818181818</v>
      </c>
      <c r="G3" s="40">
        <f>COUNTIF(Vertices[In-Degree],"&gt;= "&amp;F3)-COUNTIF(Vertices[In-Degree],"&gt;="&amp;F4)</f>
        <v>9</v>
      </c>
      <c r="H3" s="39">
        <f aca="true" t="shared" si="3" ref="H3:H26">H2+($H$57-$H$2)/BinDivisor</f>
        <v>0.05454545454545454</v>
      </c>
      <c r="I3" s="40">
        <f>COUNTIF(Vertices[Out-Degree],"&gt;= "&amp;H3)-COUNTIF(Vertices[Out-Degree],"&gt;="&amp;H4)</f>
        <v>0</v>
      </c>
      <c r="J3" s="39">
        <f aca="true" t="shared" si="4" ref="J3:J26">J2+($J$57-$J$2)/BinDivisor</f>
        <v>16.509090909090908</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24</v>
      </c>
      <c r="N3" s="39">
        <f aca="true" t="shared" si="6" ref="N3:N26">N2+($N$57-$N$2)/BinDivisor</f>
        <v>0.002077818181818182</v>
      </c>
      <c r="O3" s="40">
        <f>COUNTIF(Vertices[Eigenvector Centrality],"&gt;= "&amp;N3)-COUNTIF(Vertices[Eigenvector Centrality],"&gt;="&amp;N4)</f>
        <v>0</v>
      </c>
      <c r="P3" s="39">
        <f aca="true" t="shared" si="7" ref="P3:P26">P2+($P$57-$P$2)/BinDivisor</f>
        <v>0.6624084727272728</v>
      </c>
      <c r="Q3" s="40">
        <f>COUNTIF(Vertices[PageRank],"&gt;= "&amp;P3)-COUNTIF(Vertices[PageRank],"&gt;="&amp;P4)</f>
        <v>9</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72</v>
      </c>
      <c r="D4" s="32">
        <f t="shared" si="1"/>
        <v>0</v>
      </c>
      <c r="E4" s="3">
        <f>COUNTIF(Vertices[Degree],"&gt;= "&amp;D4)-COUNTIF(Vertices[Degree],"&gt;="&amp;D5)</f>
        <v>0</v>
      </c>
      <c r="F4" s="37">
        <f t="shared" si="2"/>
        <v>1.1636363636363636</v>
      </c>
      <c r="G4" s="38">
        <f>COUNTIF(Vertices[In-Degree],"&gt;= "&amp;F4)-COUNTIF(Vertices[In-Degree],"&gt;="&amp;F5)</f>
        <v>0</v>
      </c>
      <c r="H4" s="37">
        <f t="shared" si="3"/>
        <v>0.10909090909090909</v>
      </c>
      <c r="I4" s="38">
        <f>COUNTIF(Vertices[Out-Degree],"&gt;= "&amp;H4)-COUNTIF(Vertices[Out-Degree],"&gt;="&amp;H5)</f>
        <v>0</v>
      </c>
      <c r="J4" s="37">
        <f t="shared" si="4"/>
        <v>33.018181818181816</v>
      </c>
      <c r="K4" s="38">
        <f>COUNTIF(Vertices[Betweenness Centrality],"&gt;= "&amp;J4)-COUNTIF(Vertices[Betweenness Centrality],"&gt;="&amp;J5)</f>
        <v>0</v>
      </c>
      <c r="L4" s="37">
        <f t="shared" si="5"/>
        <v>0.03636363636363636</v>
      </c>
      <c r="M4" s="38">
        <f>COUNTIF(Vertices[Closeness Centrality],"&gt;= "&amp;L4)-COUNTIF(Vertices[Closeness Centrality],"&gt;="&amp;L5)</f>
        <v>1</v>
      </c>
      <c r="N4" s="37">
        <f t="shared" si="6"/>
        <v>0.004155636363636364</v>
      </c>
      <c r="O4" s="38">
        <f>COUNTIF(Vertices[Eigenvector Centrality],"&gt;= "&amp;N4)-COUNTIF(Vertices[Eigenvector Centrality],"&gt;="&amp;N5)</f>
        <v>0</v>
      </c>
      <c r="P4" s="37">
        <f t="shared" si="7"/>
        <v>0.8513569454545455</v>
      </c>
      <c r="Q4" s="38">
        <f>COUNTIF(Vertices[PageRank],"&gt;= "&amp;P4)-COUNTIF(Vertices[PageRank],"&gt;="&amp;P5)</f>
        <v>5</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1.7454545454545454</v>
      </c>
      <c r="G5" s="40">
        <f>COUNTIF(Vertices[In-Degree],"&gt;= "&amp;F5)-COUNTIF(Vertices[In-Degree],"&gt;="&amp;F6)</f>
        <v>3</v>
      </c>
      <c r="H5" s="39">
        <f t="shared" si="3"/>
        <v>0.16363636363636364</v>
      </c>
      <c r="I5" s="40">
        <f>COUNTIF(Vertices[Out-Degree],"&gt;= "&amp;H5)-COUNTIF(Vertices[Out-Degree],"&gt;="&amp;H6)</f>
        <v>0</v>
      </c>
      <c r="J5" s="39">
        <f t="shared" si="4"/>
        <v>49.527272727272724</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0.0062334545454545455</v>
      </c>
      <c r="O5" s="40">
        <f>COUNTIF(Vertices[Eigenvector Centrality],"&gt;= "&amp;N5)-COUNTIF(Vertices[Eigenvector Centrality],"&gt;="&amp;N6)</f>
        <v>0</v>
      </c>
      <c r="P5" s="39">
        <f t="shared" si="7"/>
        <v>1.0403054181818183</v>
      </c>
      <c r="Q5" s="40">
        <f>COUNTIF(Vertices[PageRank],"&gt;= "&amp;P5)-COUNTIF(Vertices[PageRank],"&gt;="&amp;P6)</f>
        <v>3</v>
      </c>
      <c r="R5" s="39">
        <f t="shared" si="8"/>
        <v>0.02727272727272727</v>
      </c>
      <c r="S5" s="44">
        <f>COUNTIF(Vertices[Clustering Coefficient],"&gt;= "&amp;R5)-COUNTIF(Vertices[Clustering Coefficient],"&gt;="&amp;R6)</f>
        <v>1</v>
      </c>
      <c r="T5" s="39" t="e">
        <f ca="1" t="shared" si="9"/>
        <v>#REF!</v>
      </c>
      <c r="U5" s="40" t="e">
        <f ca="1" t="shared" si="0"/>
        <v>#REF!</v>
      </c>
    </row>
    <row r="6" spans="1:21" ht="15">
      <c r="A6" s="34" t="s">
        <v>148</v>
      </c>
      <c r="B6" s="34">
        <v>100</v>
      </c>
      <c r="D6" s="32">
        <f t="shared" si="1"/>
        <v>0</v>
      </c>
      <c r="E6" s="3">
        <f>COUNTIF(Vertices[Degree],"&gt;= "&amp;D6)-COUNTIF(Vertices[Degree],"&gt;="&amp;D7)</f>
        <v>0</v>
      </c>
      <c r="F6" s="37">
        <f t="shared" si="2"/>
        <v>2.327272727272727</v>
      </c>
      <c r="G6" s="38">
        <f>COUNTIF(Vertices[In-Degree],"&gt;= "&amp;F6)-COUNTIF(Vertices[In-Degree],"&gt;="&amp;F7)</f>
        <v>0</v>
      </c>
      <c r="H6" s="37">
        <f t="shared" si="3"/>
        <v>0.21818181818181817</v>
      </c>
      <c r="I6" s="38">
        <f>COUNTIF(Vertices[Out-Degree],"&gt;= "&amp;H6)-COUNTIF(Vertices[Out-Degree],"&gt;="&amp;H7)</f>
        <v>0</v>
      </c>
      <c r="J6" s="37">
        <f t="shared" si="4"/>
        <v>66.03636363636363</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0.008311272727272728</v>
      </c>
      <c r="O6" s="38">
        <f>COUNTIF(Vertices[Eigenvector Centrality],"&gt;= "&amp;N6)-COUNTIF(Vertices[Eigenvector Centrality],"&gt;="&amp;N7)</f>
        <v>0</v>
      </c>
      <c r="P6" s="37">
        <f t="shared" si="7"/>
        <v>1.229253890909091</v>
      </c>
      <c r="Q6" s="38">
        <f>COUNTIF(Vertices[PageRank],"&gt;= "&amp;P6)-COUNTIF(Vertices[PageRank],"&gt;="&amp;P7)</f>
        <v>1</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11</v>
      </c>
      <c r="D7" s="32">
        <f t="shared" si="1"/>
        <v>0</v>
      </c>
      <c r="E7" s="3">
        <f>COUNTIF(Vertices[Degree],"&gt;= "&amp;D7)-COUNTIF(Vertices[Degree],"&gt;="&amp;D8)</f>
        <v>0</v>
      </c>
      <c r="F7" s="39">
        <f t="shared" si="2"/>
        <v>2.909090909090909</v>
      </c>
      <c r="G7" s="40">
        <f>COUNTIF(Vertices[In-Degree],"&gt;= "&amp;F7)-COUNTIF(Vertices[In-Degree],"&gt;="&amp;F8)</f>
        <v>3</v>
      </c>
      <c r="H7" s="39">
        <f t="shared" si="3"/>
        <v>0.2727272727272727</v>
      </c>
      <c r="I7" s="40">
        <f>COUNTIF(Vertices[Out-Degree],"&gt;= "&amp;H7)-COUNTIF(Vertices[Out-Degree],"&gt;="&amp;H8)</f>
        <v>0</v>
      </c>
      <c r="J7" s="39">
        <f t="shared" si="4"/>
        <v>82.54545454545453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0.01038909090909091</v>
      </c>
      <c r="O7" s="40">
        <f>COUNTIF(Vertices[Eigenvector Centrality],"&gt;= "&amp;N7)-COUNTIF(Vertices[Eigenvector Centrality],"&gt;="&amp;N8)</f>
        <v>0</v>
      </c>
      <c r="P7" s="39">
        <f t="shared" si="7"/>
        <v>1.4182023636363639</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111</v>
      </c>
      <c r="D8" s="32">
        <f t="shared" si="1"/>
        <v>0</v>
      </c>
      <c r="E8" s="3">
        <f>COUNTIF(Vertices[Degree],"&gt;= "&amp;D8)-COUNTIF(Vertices[Degree],"&gt;="&amp;D9)</f>
        <v>0</v>
      </c>
      <c r="F8" s="37">
        <f t="shared" si="2"/>
        <v>3.490909090909091</v>
      </c>
      <c r="G8" s="38">
        <f>COUNTIF(Vertices[In-Degree],"&gt;= "&amp;F8)-COUNTIF(Vertices[In-Degree],"&gt;="&amp;F9)</f>
        <v>0</v>
      </c>
      <c r="H8" s="37">
        <f t="shared" si="3"/>
        <v>0.32727272727272727</v>
      </c>
      <c r="I8" s="38">
        <f>COUNTIF(Vertices[Out-Degree],"&gt;= "&amp;H8)-COUNTIF(Vertices[Out-Degree],"&gt;="&amp;H9)</f>
        <v>0</v>
      </c>
      <c r="J8" s="37">
        <f t="shared" si="4"/>
        <v>99.05454545454543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0.012466909090909093</v>
      </c>
      <c r="O8" s="38">
        <f>COUNTIF(Vertices[Eigenvector Centrality],"&gt;= "&amp;N8)-COUNTIF(Vertices[Eigenvector Centrality],"&gt;="&amp;N9)</f>
        <v>1</v>
      </c>
      <c r="P8" s="37">
        <f t="shared" si="7"/>
        <v>1.6071508363636366</v>
      </c>
      <c r="Q8" s="38">
        <f>COUNTIF(Vertices[PageRank],"&gt;= "&amp;P8)-COUNTIF(Vertices[PageRank],"&gt;="&amp;P9)</f>
        <v>1</v>
      </c>
      <c r="R8" s="37">
        <f t="shared" si="8"/>
        <v>0.05454545454545455</v>
      </c>
      <c r="S8" s="43">
        <f>COUNTIF(Vertices[Clustering Coefficient],"&gt;= "&amp;R8)-COUNTIF(Vertices[Clustering Coefficient],"&gt;="&amp;R9)</f>
        <v>1</v>
      </c>
      <c r="T8" s="37" t="e">
        <f ca="1" t="shared" si="9"/>
        <v>#REF!</v>
      </c>
      <c r="U8" s="38" t="e">
        <f ca="1" t="shared" si="0"/>
        <v>#REF!</v>
      </c>
    </row>
    <row r="9" spans="1:21" ht="15">
      <c r="A9" s="119"/>
      <c r="B9" s="119"/>
      <c r="D9" s="32">
        <f t="shared" si="1"/>
        <v>0</v>
      </c>
      <c r="E9" s="3">
        <f>COUNTIF(Vertices[Degree],"&gt;= "&amp;D9)-COUNTIF(Vertices[Degree],"&gt;="&amp;D10)</f>
        <v>0</v>
      </c>
      <c r="F9" s="39">
        <f t="shared" si="2"/>
        <v>4.072727272727273</v>
      </c>
      <c r="G9" s="40">
        <f>COUNTIF(Vertices[In-Degree],"&gt;= "&amp;F9)-COUNTIF(Vertices[In-Degree],"&gt;="&amp;F10)</f>
        <v>0</v>
      </c>
      <c r="H9" s="39">
        <f t="shared" si="3"/>
        <v>0.38181818181818183</v>
      </c>
      <c r="I9" s="40">
        <f>COUNTIF(Vertices[Out-Degree],"&gt;= "&amp;H9)-COUNTIF(Vertices[Out-Degree],"&gt;="&amp;H10)</f>
        <v>0</v>
      </c>
      <c r="J9" s="39">
        <f t="shared" si="4"/>
        <v>115.56363636363633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0.014544727272727275</v>
      </c>
      <c r="O9" s="40">
        <f>COUNTIF(Vertices[Eigenvector Centrality],"&gt;= "&amp;N9)-COUNTIF(Vertices[Eigenvector Centrality],"&gt;="&amp;N10)</f>
        <v>1</v>
      </c>
      <c r="P9" s="39">
        <f t="shared" si="7"/>
        <v>1.7960993090909094</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151</v>
      </c>
      <c r="B10" s="34">
        <v>8</v>
      </c>
      <c r="D10" s="32">
        <f t="shared" si="1"/>
        <v>0</v>
      </c>
      <c r="E10" s="3">
        <f>COUNTIF(Vertices[Degree],"&gt;= "&amp;D10)-COUNTIF(Vertices[Degree],"&gt;="&amp;D11)</f>
        <v>0</v>
      </c>
      <c r="F10" s="37">
        <f t="shared" si="2"/>
        <v>4.654545454545455</v>
      </c>
      <c r="G10" s="38">
        <f>COUNTIF(Vertices[In-Degree],"&gt;= "&amp;F10)-COUNTIF(Vertices[In-Degree],"&gt;="&amp;F11)</f>
        <v>0</v>
      </c>
      <c r="H10" s="37">
        <f t="shared" si="3"/>
        <v>0.4363636363636364</v>
      </c>
      <c r="I10" s="38">
        <f>COUNTIF(Vertices[Out-Degree],"&gt;= "&amp;H10)-COUNTIF(Vertices[Out-Degree],"&gt;="&amp;H11)</f>
        <v>0</v>
      </c>
      <c r="J10" s="37">
        <f t="shared" si="4"/>
        <v>132.07272727272724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0.016622545454545456</v>
      </c>
      <c r="O10" s="38">
        <f>COUNTIF(Vertices[Eigenvector Centrality],"&gt;= "&amp;N10)-COUNTIF(Vertices[Eigenvector Centrality],"&gt;="&amp;N11)</f>
        <v>6</v>
      </c>
      <c r="P10" s="37">
        <f t="shared" si="7"/>
        <v>1.9850477818181822</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5.236363636363637</v>
      </c>
      <c r="G11" s="40">
        <f>COUNTIF(Vertices[In-Degree],"&gt;= "&amp;F11)-COUNTIF(Vertices[In-Degree],"&gt;="&amp;F12)</f>
        <v>0</v>
      </c>
      <c r="H11" s="39">
        <f t="shared" si="3"/>
        <v>0.49090909090909096</v>
      </c>
      <c r="I11" s="40">
        <f>COUNTIF(Vertices[Out-Degree],"&gt;= "&amp;H11)-COUNTIF(Vertices[Out-Degree],"&gt;="&amp;H12)</f>
        <v>0</v>
      </c>
      <c r="J11" s="39">
        <f t="shared" si="4"/>
        <v>148.58181818181814</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0.018700363636363636</v>
      </c>
      <c r="O11" s="40">
        <f>COUNTIF(Vertices[Eigenvector Centrality],"&gt;= "&amp;N11)-COUNTIF(Vertices[Eigenvector Centrality],"&gt;="&amp;N12)</f>
        <v>7</v>
      </c>
      <c r="P11" s="39">
        <f t="shared" si="7"/>
        <v>2.1739962545454548</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5.818181818181819</v>
      </c>
      <c r="G12" s="38">
        <f>COUNTIF(Vertices[In-Degree],"&gt;= "&amp;F12)-COUNTIF(Vertices[In-Degree],"&gt;="&amp;F13)</f>
        <v>1</v>
      </c>
      <c r="H12" s="37">
        <f t="shared" si="3"/>
        <v>0.5454545454545455</v>
      </c>
      <c r="I12" s="38">
        <f>COUNTIF(Vertices[Out-Degree],"&gt;= "&amp;H12)-COUNTIF(Vertices[Out-Degree],"&gt;="&amp;H13)</f>
        <v>0</v>
      </c>
      <c r="J12" s="37">
        <f t="shared" si="4"/>
        <v>165.09090909090904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0.020778181818181817</v>
      </c>
      <c r="O12" s="38">
        <f>COUNTIF(Vertices[Eigenvector Centrality],"&gt;= "&amp;N12)-COUNTIF(Vertices[Eigenvector Centrality],"&gt;="&amp;N13)</f>
        <v>0</v>
      </c>
      <c r="P12" s="37">
        <f t="shared" si="7"/>
        <v>2.3629447272727275</v>
      </c>
      <c r="Q12" s="38">
        <f>COUNTIF(Vertices[PageRank],"&gt;= "&amp;P12)-COUNTIF(Vertices[PageRank],"&gt;="&amp;P13)</f>
        <v>0</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6.400000000000001</v>
      </c>
      <c r="G13" s="40">
        <f>COUNTIF(Vertices[In-Degree],"&gt;= "&amp;F13)-COUNTIF(Vertices[In-Degree],"&gt;="&amp;F14)</f>
        <v>0</v>
      </c>
      <c r="H13" s="39">
        <f t="shared" si="3"/>
        <v>0.6000000000000001</v>
      </c>
      <c r="I13" s="40">
        <f>COUNTIF(Vertices[Out-Degree],"&gt;= "&amp;H13)-COUNTIF(Vertices[Out-Degree],"&gt;="&amp;H14)</f>
        <v>0</v>
      </c>
      <c r="J13" s="39">
        <f t="shared" si="4"/>
        <v>181.59999999999994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0.022855999999999998</v>
      </c>
      <c r="O13" s="40">
        <f>COUNTIF(Vertices[Eigenvector Centrality],"&gt;= "&amp;N13)-COUNTIF(Vertices[Eigenvector Centrality],"&gt;="&amp;N14)</f>
        <v>0</v>
      </c>
      <c r="P13" s="39">
        <f t="shared" si="7"/>
        <v>2.5518932000000003</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6.981818181818183</v>
      </c>
      <c r="G14" s="38">
        <f>COUNTIF(Vertices[In-Degree],"&gt;= "&amp;F14)-COUNTIF(Vertices[In-Degree],"&gt;="&amp;F15)</f>
        <v>0</v>
      </c>
      <c r="H14" s="37">
        <f t="shared" si="3"/>
        <v>0.6545454545454547</v>
      </c>
      <c r="I14" s="38">
        <f>COUNTIF(Vertices[Out-Degree],"&gt;= "&amp;H14)-COUNTIF(Vertices[Out-Degree],"&gt;="&amp;H15)</f>
        <v>0</v>
      </c>
      <c r="J14" s="37">
        <f t="shared" si="4"/>
        <v>198.10909090909084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0.02493381818181818</v>
      </c>
      <c r="O14" s="38">
        <f>COUNTIF(Vertices[Eigenvector Centrality],"&gt;= "&amp;N14)-COUNTIF(Vertices[Eigenvector Centrality],"&gt;="&amp;N15)</f>
        <v>11</v>
      </c>
      <c r="P14" s="37">
        <f t="shared" si="7"/>
        <v>2.740841672727273</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34" t="s">
        <v>152</v>
      </c>
      <c r="B15" s="34">
        <v>9</v>
      </c>
      <c r="D15" s="32">
        <f t="shared" si="1"/>
        <v>0</v>
      </c>
      <c r="E15" s="3">
        <f>COUNTIF(Vertices[Degree],"&gt;= "&amp;D15)-COUNTIF(Vertices[Degree],"&gt;="&amp;D16)</f>
        <v>0</v>
      </c>
      <c r="F15" s="39">
        <f t="shared" si="2"/>
        <v>7.563636363636365</v>
      </c>
      <c r="G15" s="40">
        <f>COUNTIF(Vertices[In-Degree],"&gt;= "&amp;F15)-COUNTIF(Vertices[In-Degree],"&gt;="&amp;F16)</f>
        <v>0</v>
      </c>
      <c r="H15" s="39">
        <f t="shared" si="3"/>
        <v>0.7090909090909092</v>
      </c>
      <c r="I15" s="40">
        <f>COUNTIF(Vertices[Out-Degree],"&gt;= "&amp;H15)-COUNTIF(Vertices[Out-Degree],"&gt;="&amp;H16)</f>
        <v>0</v>
      </c>
      <c r="J15" s="39">
        <f t="shared" si="4"/>
        <v>214.61818181818174</v>
      </c>
      <c r="K15" s="40">
        <f>COUNTIF(Vertices[Betweenness Centrality],"&gt;= "&amp;J15)-COUNTIF(Vertices[Betweenness Centrality],"&gt;="&amp;J16)</f>
        <v>1</v>
      </c>
      <c r="L15" s="39">
        <f t="shared" si="5"/>
        <v>0.23636363636363641</v>
      </c>
      <c r="M15" s="40">
        <f>COUNTIF(Vertices[Closeness Centrality],"&gt;= "&amp;L15)-COUNTIF(Vertices[Closeness Centrality],"&gt;="&amp;L16)</f>
        <v>2</v>
      </c>
      <c r="N15" s="39">
        <f t="shared" si="6"/>
        <v>0.02701163636363636</v>
      </c>
      <c r="O15" s="40">
        <f>COUNTIF(Vertices[Eigenvector Centrality],"&gt;= "&amp;N15)-COUNTIF(Vertices[Eigenvector Centrality],"&gt;="&amp;N16)</f>
        <v>0</v>
      </c>
      <c r="P15" s="39">
        <f t="shared" si="7"/>
        <v>2.929790145454546</v>
      </c>
      <c r="Q15" s="40">
        <f>COUNTIF(Vertices[PageRank],"&gt;= "&amp;P15)-COUNTIF(Vertices[PageRank],"&gt;="&amp;P16)</f>
        <v>0</v>
      </c>
      <c r="R15" s="39">
        <f t="shared" si="8"/>
        <v>0.11818181818181821</v>
      </c>
      <c r="S15" s="44">
        <f>COUNTIF(Vertices[Clustering Coefficient],"&gt;= "&amp;R15)-COUNTIF(Vertices[Clustering Coefficient],"&gt;="&amp;R16)</f>
        <v>1</v>
      </c>
      <c r="T15" s="39" t="e">
        <f ca="1" t="shared" si="9"/>
        <v>#REF!</v>
      </c>
      <c r="U15" s="40" t="e">
        <f ca="1" t="shared" si="0"/>
        <v>#REF!</v>
      </c>
    </row>
    <row r="16" spans="1:21" ht="15">
      <c r="A16" s="34" t="s">
        <v>153</v>
      </c>
      <c r="B16" s="34">
        <v>4</v>
      </c>
      <c r="D16" s="32">
        <f t="shared" si="1"/>
        <v>0</v>
      </c>
      <c r="E16" s="3">
        <f>COUNTIF(Vertices[Degree],"&gt;= "&amp;D16)-COUNTIF(Vertices[Degree],"&gt;="&amp;D17)</f>
        <v>0</v>
      </c>
      <c r="F16" s="37">
        <f t="shared" si="2"/>
        <v>8.145454545454546</v>
      </c>
      <c r="G16" s="38">
        <f>COUNTIF(Vertices[In-Degree],"&gt;= "&amp;F16)-COUNTIF(Vertices[In-Degree],"&gt;="&amp;F17)</f>
        <v>0</v>
      </c>
      <c r="H16" s="37">
        <f t="shared" si="3"/>
        <v>0.7636363636363638</v>
      </c>
      <c r="I16" s="38">
        <f>COUNTIF(Vertices[Out-Degree],"&gt;= "&amp;H16)-COUNTIF(Vertices[Out-Degree],"&gt;="&amp;H17)</f>
        <v>0</v>
      </c>
      <c r="J16" s="37">
        <f t="shared" si="4"/>
        <v>231.12727272727264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0.02908945454545454</v>
      </c>
      <c r="O16" s="38">
        <f>COUNTIF(Vertices[Eigenvector Centrality],"&gt;= "&amp;N16)-COUNTIF(Vertices[Eigenvector Centrality],"&gt;="&amp;N17)</f>
        <v>2</v>
      </c>
      <c r="P16" s="37">
        <f t="shared" si="7"/>
        <v>3.1187386181818186</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34" t="s">
        <v>154</v>
      </c>
      <c r="B17" s="34">
        <v>36</v>
      </c>
      <c r="D17" s="32">
        <f t="shared" si="1"/>
        <v>0</v>
      </c>
      <c r="E17" s="3">
        <f>COUNTIF(Vertices[Degree],"&gt;= "&amp;D17)-COUNTIF(Vertices[Degree],"&gt;="&amp;D18)</f>
        <v>0</v>
      </c>
      <c r="F17" s="39">
        <f t="shared" si="2"/>
        <v>8.727272727272728</v>
      </c>
      <c r="G17" s="40">
        <f>COUNTIF(Vertices[In-Degree],"&gt;= "&amp;F17)-COUNTIF(Vertices[In-Degree],"&gt;="&amp;F18)</f>
        <v>0</v>
      </c>
      <c r="H17" s="39">
        <f t="shared" si="3"/>
        <v>0.8181818181818183</v>
      </c>
      <c r="I17" s="40">
        <f>COUNTIF(Vertices[Out-Degree],"&gt;= "&amp;H17)-COUNTIF(Vertices[Out-Degree],"&gt;="&amp;H18)</f>
        <v>0</v>
      </c>
      <c r="J17" s="39">
        <f t="shared" si="4"/>
        <v>247.63636363636354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0.03116727272727272</v>
      </c>
      <c r="O17" s="40">
        <f>COUNTIF(Vertices[Eigenvector Centrality],"&gt;= "&amp;N17)-COUNTIF(Vertices[Eigenvector Centrality],"&gt;="&amp;N18)</f>
        <v>3</v>
      </c>
      <c r="P17" s="39">
        <f t="shared" si="7"/>
        <v>3.3076870909090914</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155</v>
      </c>
      <c r="B18" s="34">
        <v>74</v>
      </c>
      <c r="D18" s="32">
        <f t="shared" si="1"/>
        <v>0</v>
      </c>
      <c r="E18" s="3">
        <f>COUNTIF(Vertices[Degree],"&gt;= "&amp;D18)-COUNTIF(Vertices[Degree],"&gt;="&amp;D19)</f>
        <v>0</v>
      </c>
      <c r="F18" s="37">
        <f t="shared" si="2"/>
        <v>9.30909090909091</v>
      </c>
      <c r="G18" s="38">
        <f>COUNTIF(Vertices[In-Degree],"&gt;= "&amp;F18)-COUNTIF(Vertices[In-Degree],"&gt;="&amp;F19)</f>
        <v>0</v>
      </c>
      <c r="H18" s="37">
        <f t="shared" si="3"/>
        <v>0.8727272727272729</v>
      </c>
      <c r="I18" s="38">
        <f>COUNTIF(Vertices[Out-Degree],"&gt;= "&amp;H18)-COUNTIF(Vertices[Out-Degree],"&gt;="&amp;H19)</f>
        <v>0</v>
      </c>
      <c r="J18" s="37">
        <f t="shared" si="4"/>
        <v>264.14545454545447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0.033245090909090905</v>
      </c>
      <c r="O18" s="38">
        <f>COUNTIF(Vertices[Eigenvector Centrality],"&gt;= "&amp;N18)-COUNTIF(Vertices[Eigenvector Centrality],"&gt;="&amp;N19)</f>
        <v>0</v>
      </c>
      <c r="P18" s="37">
        <f t="shared" si="7"/>
        <v>3.496635563636364</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9.890909090909092</v>
      </c>
      <c r="G19" s="40">
        <f>COUNTIF(Vertices[In-Degree],"&gt;= "&amp;F19)-COUNTIF(Vertices[In-Degree],"&gt;="&amp;F20)</f>
        <v>0</v>
      </c>
      <c r="H19" s="39">
        <f t="shared" si="3"/>
        <v>0.9272727272727275</v>
      </c>
      <c r="I19" s="40">
        <f>COUNTIF(Vertices[Out-Degree],"&gt;= "&amp;H19)-COUNTIF(Vertices[Out-Degree],"&gt;="&amp;H20)</f>
        <v>0</v>
      </c>
      <c r="J19" s="39">
        <f t="shared" si="4"/>
        <v>280.65454545454537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0.035322909090909085</v>
      </c>
      <c r="O19" s="40">
        <f>COUNTIF(Vertices[Eigenvector Centrality],"&gt;= "&amp;N19)-COUNTIF(Vertices[Eigenvector Centrality],"&gt;="&amp;N20)</f>
        <v>0</v>
      </c>
      <c r="P19" s="39">
        <f t="shared" si="7"/>
        <v>3.685584036363637</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10.472727272727274</v>
      </c>
      <c r="G20" s="38">
        <f>COUNTIF(Vertices[In-Degree],"&gt;= "&amp;F20)-COUNTIF(Vertices[In-Degree],"&gt;="&amp;F21)</f>
        <v>0</v>
      </c>
      <c r="H20" s="37">
        <f t="shared" si="3"/>
        <v>0.981818181818182</v>
      </c>
      <c r="I20" s="38">
        <f>COUNTIF(Vertices[Out-Degree],"&gt;= "&amp;H20)-COUNTIF(Vertices[Out-Degree],"&gt;="&amp;H21)</f>
        <v>37</v>
      </c>
      <c r="J20" s="37">
        <f t="shared" si="4"/>
        <v>297.1636363636363</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0.037400727272727266</v>
      </c>
      <c r="O20" s="38">
        <f>COUNTIF(Vertices[Eigenvector Centrality],"&gt;= "&amp;N20)-COUNTIF(Vertices[Eigenvector Centrality],"&gt;="&amp;N21)</f>
        <v>1</v>
      </c>
      <c r="P20" s="37">
        <f t="shared" si="7"/>
        <v>3.8745325090909097</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157</v>
      </c>
      <c r="B21" s="34">
        <v>1.869752</v>
      </c>
      <c r="D21" s="32">
        <f t="shared" si="1"/>
        <v>0</v>
      </c>
      <c r="E21" s="3">
        <f>COUNTIF(Vertices[Degree],"&gt;= "&amp;D21)-COUNTIF(Vertices[Degree],"&gt;="&amp;D22)</f>
        <v>0</v>
      </c>
      <c r="F21" s="39">
        <f t="shared" si="2"/>
        <v>11.054545454545456</v>
      </c>
      <c r="G21" s="40">
        <f>COUNTIF(Vertices[In-Degree],"&gt;= "&amp;F21)-COUNTIF(Vertices[In-Degree],"&gt;="&amp;F22)</f>
        <v>0</v>
      </c>
      <c r="H21" s="39">
        <f t="shared" si="3"/>
        <v>1.0363636363636366</v>
      </c>
      <c r="I21" s="40">
        <f>COUNTIF(Vertices[Out-Degree],"&gt;= "&amp;H21)-COUNTIF(Vertices[Out-Degree],"&gt;="&amp;H22)</f>
        <v>0</v>
      </c>
      <c r="J21" s="39">
        <f t="shared" si="4"/>
        <v>313.6727272727272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0.03947854545454545</v>
      </c>
      <c r="O21" s="40">
        <f>COUNTIF(Vertices[Eigenvector Centrality],"&gt;= "&amp;N21)-COUNTIF(Vertices[Eigenvector Centrality],"&gt;="&amp;N22)</f>
        <v>0</v>
      </c>
      <c r="P21" s="39">
        <f t="shared" si="7"/>
        <v>4.0634809818181825</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11.636363636363638</v>
      </c>
      <c r="G22" s="38">
        <f>COUNTIF(Vertices[In-Degree],"&gt;= "&amp;F22)-COUNTIF(Vertices[In-Degree],"&gt;="&amp;F23)</f>
        <v>0</v>
      </c>
      <c r="H22" s="37">
        <f t="shared" si="3"/>
        <v>1.090909090909091</v>
      </c>
      <c r="I22" s="38">
        <f>COUNTIF(Vertices[Out-Degree],"&gt;= "&amp;H22)-COUNTIF(Vertices[Out-Degree],"&gt;="&amp;H23)</f>
        <v>0</v>
      </c>
      <c r="J22" s="37">
        <f t="shared" si="4"/>
        <v>330.1818181818181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0.04155636363636363</v>
      </c>
      <c r="O22" s="38">
        <f>COUNTIF(Vertices[Eigenvector Centrality],"&gt;= "&amp;N22)-COUNTIF(Vertices[Eigenvector Centrality],"&gt;="&amp;N23)</f>
        <v>1</v>
      </c>
      <c r="P22" s="37">
        <f t="shared" si="7"/>
        <v>4.252429454545455</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158</v>
      </c>
      <c r="B23" s="34">
        <v>0.018974960876369327</v>
      </c>
      <c r="D23" s="32">
        <f t="shared" si="1"/>
        <v>0</v>
      </c>
      <c r="E23" s="3">
        <f>COUNTIF(Vertices[Degree],"&gt;= "&amp;D23)-COUNTIF(Vertices[Degree],"&gt;="&amp;D24)</f>
        <v>0</v>
      </c>
      <c r="F23" s="39">
        <f t="shared" si="2"/>
        <v>12.21818181818182</v>
      </c>
      <c r="G23" s="40">
        <f>COUNTIF(Vertices[In-Degree],"&gt;= "&amp;F23)-COUNTIF(Vertices[In-Degree],"&gt;="&amp;F24)</f>
        <v>0</v>
      </c>
      <c r="H23" s="39">
        <f t="shared" si="3"/>
        <v>1.1454545454545455</v>
      </c>
      <c r="I23" s="40">
        <f>COUNTIF(Vertices[Out-Degree],"&gt;= "&amp;H23)-COUNTIF(Vertices[Out-Degree],"&gt;="&amp;H24)</f>
        <v>0</v>
      </c>
      <c r="J23" s="39">
        <f t="shared" si="4"/>
        <v>346.690909090909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0.04363418181818181</v>
      </c>
      <c r="O23" s="40">
        <f>COUNTIF(Vertices[Eigenvector Centrality],"&gt;= "&amp;N23)-COUNTIF(Vertices[Eigenvector Centrality],"&gt;="&amp;N24)</f>
        <v>0</v>
      </c>
      <c r="P23" s="39">
        <f t="shared" si="7"/>
        <v>4.441377927272727</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1136</v>
      </c>
      <c r="B24" s="34">
        <v>0.508481</v>
      </c>
      <c r="D24" s="32">
        <f t="shared" si="1"/>
        <v>0</v>
      </c>
      <c r="E24" s="3">
        <f>COUNTIF(Vertices[Degree],"&gt;= "&amp;D24)-COUNTIF(Vertices[Degree],"&gt;="&amp;D25)</f>
        <v>0</v>
      </c>
      <c r="F24" s="37">
        <f t="shared" si="2"/>
        <v>12.800000000000002</v>
      </c>
      <c r="G24" s="38">
        <f>COUNTIF(Vertices[In-Degree],"&gt;= "&amp;F24)-COUNTIF(Vertices[In-Degree],"&gt;="&amp;F25)</f>
        <v>0</v>
      </c>
      <c r="H24" s="37">
        <f t="shared" si="3"/>
        <v>1.2</v>
      </c>
      <c r="I24" s="38">
        <f>COUNTIF(Vertices[Out-Degree],"&gt;= "&amp;H24)-COUNTIF(Vertices[Out-Degree],"&gt;="&amp;H25)</f>
        <v>0</v>
      </c>
      <c r="J24" s="37">
        <f t="shared" si="4"/>
        <v>363.1999999999999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0.04571199999999999</v>
      </c>
      <c r="O24" s="38">
        <f>COUNTIF(Vertices[Eigenvector Centrality],"&gt;= "&amp;N24)-COUNTIF(Vertices[Eigenvector Centrality],"&gt;="&amp;N25)</f>
        <v>0</v>
      </c>
      <c r="P24" s="37">
        <f t="shared" si="7"/>
        <v>4.6303263999999995</v>
      </c>
      <c r="Q24" s="38">
        <f>COUNTIF(Vertices[PageRank],"&gt;= "&amp;P24)-COUNTIF(Vertices[PageRank],"&gt;="&amp;P25)</f>
        <v>1</v>
      </c>
      <c r="R24" s="37">
        <f t="shared" si="8"/>
        <v>0.20000000000000004</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13.381818181818184</v>
      </c>
      <c r="G25" s="40">
        <f>COUNTIF(Vertices[In-Degree],"&gt;= "&amp;F25)-COUNTIF(Vertices[In-Degree],"&gt;="&amp;F26)</f>
        <v>0</v>
      </c>
      <c r="H25" s="39">
        <f t="shared" si="3"/>
        <v>1.2545454545454544</v>
      </c>
      <c r="I25" s="40">
        <f>COUNTIF(Vertices[Out-Degree],"&gt;= "&amp;H25)-COUNTIF(Vertices[Out-Degree],"&gt;="&amp;H26)</f>
        <v>0</v>
      </c>
      <c r="J25" s="39">
        <f t="shared" si="4"/>
        <v>379.7090909090908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0.04778981818181817</v>
      </c>
      <c r="O25" s="40">
        <f>COUNTIF(Vertices[Eigenvector Centrality],"&gt;= "&amp;N25)-COUNTIF(Vertices[Eigenvector Centrality],"&gt;="&amp;N26)</f>
        <v>0</v>
      </c>
      <c r="P25" s="39">
        <f t="shared" si="7"/>
        <v>4.819274872727272</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1137</v>
      </c>
      <c r="B26" s="34" t="s">
        <v>1138</v>
      </c>
      <c r="D26" s="32">
        <f t="shared" si="1"/>
        <v>0</v>
      </c>
      <c r="E26" s="3">
        <f>COUNTIF(Vertices[Degree],"&gt;= "&amp;D26)-COUNTIF(Vertices[Degree],"&gt;="&amp;D28)</f>
        <v>0</v>
      </c>
      <c r="F26" s="37">
        <f t="shared" si="2"/>
        <v>13.963636363636367</v>
      </c>
      <c r="G26" s="38">
        <f>COUNTIF(Vertices[In-Degree],"&gt;= "&amp;F26)-COUNTIF(Vertices[In-Degree],"&gt;="&amp;F28)</f>
        <v>0</v>
      </c>
      <c r="H26" s="37">
        <f t="shared" si="3"/>
        <v>1.3090909090909089</v>
      </c>
      <c r="I26" s="38">
        <f>COUNTIF(Vertices[Out-Degree],"&gt;= "&amp;H26)-COUNTIF(Vertices[Out-Degree],"&gt;="&amp;H28)</f>
        <v>0</v>
      </c>
      <c r="J26" s="37">
        <f t="shared" si="4"/>
        <v>396.2181818181817</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0.04986763636363635</v>
      </c>
      <c r="O26" s="38">
        <f>COUNTIF(Vertices[Eigenvector Centrality],"&gt;= "&amp;N26)-COUNTIF(Vertices[Eigenvector Centrality],"&gt;="&amp;N28)</f>
        <v>0</v>
      </c>
      <c r="P26" s="37">
        <f t="shared" si="7"/>
        <v>5.008223345454544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2"/>
      <c r="G27" s="63">
        <f>COUNTIF(Vertices[In-Degree],"&gt;= "&amp;F27)-COUNTIF(Vertices[In-Degree],"&gt;="&amp;F28)</f>
        <v>-3</v>
      </c>
      <c r="H27" s="62"/>
      <c r="I27" s="63">
        <f>COUNTIF(Vertices[Out-Degree],"&gt;= "&amp;H27)-COUNTIF(Vertices[Out-Degree],"&gt;="&amp;H28)</f>
        <v>-32</v>
      </c>
      <c r="J27" s="62"/>
      <c r="K27" s="63">
        <f>COUNTIF(Vertices[Betweenness Centrality],"&gt;= "&amp;J27)-COUNTIF(Vertices[Betweenness Centrality],"&gt;="&amp;J28)</f>
        <v>-2</v>
      </c>
      <c r="L27" s="62"/>
      <c r="M27" s="63">
        <f>COUNTIF(Vertices[Closeness Centrality],"&gt;= "&amp;L27)-COUNTIF(Vertices[Closeness Centrality],"&gt;="&amp;L28)</f>
        <v>-3</v>
      </c>
      <c r="N27" s="62"/>
      <c r="O27" s="63">
        <f>COUNTIF(Vertices[Eigenvector Centrality],"&gt;= "&amp;N27)-COUNTIF(Vertices[Eigenvector Centrality],"&gt;="&amp;N28)</f>
        <v>-2</v>
      </c>
      <c r="P27" s="62"/>
      <c r="Q27" s="63">
        <f>COUNTIF(Vertices[Eigenvector Centrality],"&gt;= "&amp;P27)-COUNTIF(Vertices[Eigenvector Centrality],"&gt;="&amp;P28)</f>
        <v>0</v>
      </c>
      <c r="R27" s="62"/>
      <c r="S27" s="64">
        <f>COUNTIF(Vertices[Clustering Coefficient],"&gt;= "&amp;R27)-COUNTIF(Vertices[Clustering Coefficient],"&gt;="&amp;R28)</f>
        <v>-34</v>
      </c>
      <c r="T27" s="62"/>
      <c r="U27" s="63">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14.545454545454549</v>
      </c>
      <c r="G28" s="40">
        <f>COUNTIF(Vertices[In-Degree],"&gt;= "&amp;F28)-COUNTIF(Vertices[In-Degree],"&gt;="&amp;F40)</f>
        <v>0</v>
      </c>
      <c r="H28" s="39">
        <f>H26+($H$57-$H$2)/BinDivisor</f>
        <v>1.3636363636363633</v>
      </c>
      <c r="I28" s="40">
        <f>COUNTIF(Vertices[Out-Degree],"&gt;= "&amp;H28)-COUNTIF(Vertices[Out-Degree],"&gt;="&amp;H40)</f>
        <v>0</v>
      </c>
      <c r="J28" s="39">
        <f>J26+($J$57-$J$2)/BinDivisor</f>
        <v>412.7272727272726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0.05194545454545453</v>
      </c>
      <c r="O28" s="40">
        <f>COUNTIF(Vertices[Eigenvector Centrality],"&gt;= "&amp;N28)-COUNTIF(Vertices[Eigenvector Centrality],"&gt;="&amp;N40)</f>
        <v>0</v>
      </c>
      <c r="P28" s="39">
        <f>P26+($P$57-$P$2)/BinDivisor</f>
        <v>5.1971718181818165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-3</v>
      </c>
      <c r="H38" s="62"/>
      <c r="I38" s="63">
        <f>COUNTIF(Vertices[Out-Degree],"&gt;= "&amp;H38)-COUNTIF(Vertices[Out-Degree],"&gt;="&amp;H40)</f>
        <v>-32</v>
      </c>
      <c r="J38" s="62"/>
      <c r="K38" s="63">
        <f>COUNTIF(Vertices[Betweenness Centrality],"&gt;= "&amp;J38)-COUNTIF(Vertices[Betweenness Centrality],"&gt;="&amp;J40)</f>
        <v>-2</v>
      </c>
      <c r="L38" s="62"/>
      <c r="M38" s="63">
        <f>COUNTIF(Vertices[Closeness Centrality],"&gt;= "&amp;L38)-COUNTIF(Vertices[Closeness Centrality],"&gt;="&amp;L40)</f>
        <v>-3</v>
      </c>
      <c r="N38" s="62"/>
      <c r="O38" s="63">
        <f>COUNTIF(Vertices[Eigenvector Centrality],"&gt;= "&amp;N38)-COUNTIF(Vertices[Eigenvector Centrality],"&gt;="&amp;N40)</f>
        <v>-2</v>
      </c>
      <c r="P38" s="62"/>
      <c r="Q38" s="63">
        <f>COUNTIF(Vertices[Eigenvector Centrality],"&gt;= "&amp;P38)-COUNTIF(Vertices[Eigenvector Centrality],"&gt;="&amp;P40)</f>
        <v>0</v>
      </c>
      <c r="R38" s="62"/>
      <c r="S38" s="64">
        <f>COUNTIF(Vertices[Clustering Coefficient],"&gt;= "&amp;R38)-COUNTIF(Vertices[Clustering Coefficient],"&gt;="&amp;R40)</f>
        <v>-34</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-3</v>
      </c>
      <c r="H39" s="62"/>
      <c r="I39" s="63">
        <f>COUNTIF(Vertices[Out-Degree],"&gt;= "&amp;H39)-COUNTIF(Vertices[Out-Degree],"&gt;="&amp;H40)</f>
        <v>-32</v>
      </c>
      <c r="J39" s="62"/>
      <c r="K39" s="63">
        <f>COUNTIF(Vertices[Betweenness Centrality],"&gt;= "&amp;J39)-COUNTIF(Vertices[Betweenness Centrality],"&gt;="&amp;J40)</f>
        <v>-2</v>
      </c>
      <c r="L39" s="62"/>
      <c r="M39" s="63">
        <f>COUNTIF(Vertices[Closeness Centrality],"&gt;= "&amp;L39)-COUNTIF(Vertices[Closeness Centrality],"&gt;="&amp;L40)</f>
        <v>-3</v>
      </c>
      <c r="N39" s="62"/>
      <c r="O39" s="63">
        <f>COUNTIF(Vertices[Eigenvector Centrality],"&gt;= "&amp;N39)-COUNTIF(Vertices[Eigenvector Centrality],"&gt;="&amp;N40)</f>
        <v>-2</v>
      </c>
      <c r="P39" s="62"/>
      <c r="Q39" s="63">
        <f>COUNTIF(Vertices[Eigenvector Centrality],"&gt;= "&amp;P39)-COUNTIF(Vertices[Eigenvector Centrality],"&gt;="&amp;P40)</f>
        <v>0</v>
      </c>
      <c r="R39" s="62"/>
      <c r="S39" s="64">
        <f>COUNTIF(Vertices[Clustering Coefficient],"&gt;= "&amp;R39)-COUNTIF(Vertices[Clustering Coefficient],"&gt;="&amp;R40)</f>
        <v>-34</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15.12727272727273</v>
      </c>
      <c r="G40" s="38">
        <f>COUNTIF(Vertices[In-Degree],"&gt;= "&amp;F40)-COUNTIF(Vertices[In-Degree],"&gt;="&amp;F41)</f>
        <v>0</v>
      </c>
      <c r="H40" s="37">
        <f>H28+($H$57-$H$2)/BinDivisor</f>
        <v>1.4181818181818178</v>
      </c>
      <c r="I40" s="38">
        <f>COUNTIF(Vertices[Out-Degree],"&gt;= "&amp;H40)-COUNTIF(Vertices[Out-Degree],"&gt;="&amp;H41)</f>
        <v>0</v>
      </c>
      <c r="J40" s="37">
        <f>J28+($J$57-$J$2)/BinDivisor</f>
        <v>429.2363636363635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0.05402327272727271</v>
      </c>
      <c r="O40" s="38">
        <f>COUNTIF(Vertices[Eigenvector Centrality],"&gt;= "&amp;N40)-COUNTIF(Vertices[Eigenvector Centrality],"&gt;="&amp;N41)</f>
        <v>0</v>
      </c>
      <c r="P40" s="37">
        <f>P28+($P$57-$P$2)/BinDivisor</f>
        <v>5.386120290909089</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15.709090909090913</v>
      </c>
      <c r="G41" s="40">
        <f>COUNTIF(Vertices[In-Degree],"&gt;= "&amp;F41)-COUNTIF(Vertices[In-Degree],"&gt;="&amp;F42)</f>
        <v>0</v>
      </c>
      <c r="H41" s="39">
        <f aca="true" t="shared" si="12" ref="H41:H56">H40+($H$57-$H$2)/BinDivisor</f>
        <v>1.4727272727272722</v>
      </c>
      <c r="I41" s="40">
        <f>COUNTIF(Vertices[Out-Degree],"&gt;= "&amp;H41)-COUNTIF(Vertices[Out-Degree],"&gt;="&amp;H42)</f>
        <v>0</v>
      </c>
      <c r="J41" s="39">
        <f aca="true" t="shared" si="13" ref="J41:J56">J40+($J$57-$J$2)/BinDivisor</f>
        <v>445.7454545454544</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1</v>
      </c>
      <c r="N41" s="39">
        <f aca="true" t="shared" si="15" ref="N41:N56">N40+($N$57-$N$2)/BinDivisor</f>
        <v>0.05610109090909089</v>
      </c>
      <c r="O41" s="40">
        <f>COUNTIF(Vertices[Eigenvector Centrality],"&gt;= "&amp;N41)-COUNTIF(Vertices[Eigenvector Centrality],"&gt;="&amp;N42)</f>
        <v>0</v>
      </c>
      <c r="P41" s="39">
        <f aca="true" t="shared" si="16" ref="P41:P56">P40+($P$57-$P$2)/BinDivisor</f>
        <v>5.575068763636361</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16.290909090909093</v>
      </c>
      <c r="G42" s="38">
        <f>COUNTIF(Vertices[In-Degree],"&gt;= "&amp;F42)-COUNTIF(Vertices[In-Degree],"&gt;="&amp;F43)</f>
        <v>0</v>
      </c>
      <c r="H42" s="37">
        <f t="shared" si="12"/>
        <v>1.5272727272727267</v>
      </c>
      <c r="I42" s="38">
        <f>COUNTIF(Vertices[Out-Degree],"&gt;= "&amp;H42)-COUNTIF(Vertices[Out-Degree],"&gt;="&amp;H43)</f>
        <v>0</v>
      </c>
      <c r="J42" s="37">
        <f t="shared" si="13"/>
        <v>462.2545454545453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0.05817890909090907</v>
      </c>
      <c r="O42" s="38">
        <f>COUNTIF(Vertices[Eigenvector Centrality],"&gt;= "&amp;N42)-COUNTIF(Vertices[Eigenvector Centrality],"&gt;="&amp;N43)</f>
        <v>0</v>
      </c>
      <c r="P42" s="37">
        <f t="shared" si="16"/>
        <v>5.7640172363636335</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16.872727272727275</v>
      </c>
      <c r="G43" s="40">
        <f>COUNTIF(Vertices[In-Degree],"&gt;= "&amp;F43)-COUNTIF(Vertices[In-Degree],"&gt;="&amp;F44)</f>
        <v>0</v>
      </c>
      <c r="H43" s="39">
        <f t="shared" si="12"/>
        <v>1.5818181818181811</v>
      </c>
      <c r="I43" s="40">
        <f>COUNTIF(Vertices[Out-Degree],"&gt;= "&amp;H43)-COUNTIF(Vertices[Out-Degree],"&gt;="&amp;H44)</f>
        <v>0</v>
      </c>
      <c r="J43" s="39">
        <f t="shared" si="13"/>
        <v>478.7636363636362</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0.060256727272727253</v>
      </c>
      <c r="O43" s="40">
        <f>COUNTIF(Vertices[Eigenvector Centrality],"&gt;= "&amp;N43)-COUNTIF(Vertices[Eigenvector Centrality],"&gt;="&amp;N44)</f>
        <v>0</v>
      </c>
      <c r="P43" s="39">
        <f t="shared" si="16"/>
        <v>5.952965709090906</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17.454545454545457</v>
      </c>
      <c r="G44" s="38">
        <f>COUNTIF(Vertices[In-Degree],"&gt;= "&amp;F44)-COUNTIF(Vertices[In-Degree],"&gt;="&amp;F45)</f>
        <v>0</v>
      </c>
      <c r="H44" s="37">
        <f t="shared" si="12"/>
        <v>1.6363636363636356</v>
      </c>
      <c r="I44" s="38">
        <f>COUNTIF(Vertices[Out-Degree],"&gt;= "&amp;H44)-COUNTIF(Vertices[Out-Degree],"&gt;="&amp;H45)</f>
        <v>0</v>
      </c>
      <c r="J44" s="37">
        <f t="shared" si="13"/>
        <v>495.2727272727271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0.062334545454545434</v>
      </c>
      <c r="O44" s="38">
        <f>COUNTIF(Vertices[Eigenvector Centrality],"&gt;= "&amp;N44)-COUNTIF(Vertices[Eigenvector Centrality],"&gt;="&amp;N45)</f>
        <v>0</v>
      </c>
      <c r="P44" s="37">
        <f t="shared" si="16"/>
        <v>6.141914181818178</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18.03636363636364</v>
      </c>
      <c r="G45" s="40">
        <f>COUNTIF(Vertices[In-Degree],"&gt;= "&amp;F45)-COUNTIF(Vertices[In-Degree],"&gt;="&amp;F46)</f>
        <v>0</v>
      </c>
      <c r="H45" s="39">
        <f t="shared" si="12"/>
        <v>1.69090909090909</v>
      </c>
      <c r="I45" s="40">
        <f>COUNTIF(Vertices[Out-Degree],"&gt;= "&amp;H45)-COUNTIF(Vertices[Out-Degree],"&gt;="&amp;H46)</f>
        <v>0</v>
      </c>
      <c r="J45" s="39">
        <f t="shared" si="13"/>
        <v>511.781818181818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0.06441236363636361</v>
      </c>
      <c r="O45" s="40">
        <f>COUNTIF(Vertices[Eigenvector Centrality],"&gt;= "&amp;N45)-COUNTIF(Vertices[Eigenvector Centrality],"&gt;="&amp;N46)</f>
        <v>0</v>
      </c>
      <c r="P45" s="39">
        <f t="shared" si="16"/>
        <v>6.3308626545454505</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18.61818181818182</v>
      </c>
      <c r="G46" s="38">
        <f>COUNTIF(Vertices[In-Degree],"&gt;= "&amp;F46)-COUNTIF(Vertices[In-Degree],"&gt;="&amp;F47)</f>
        <v>0</v>
      </c>
      <c r="H46" s="37">
        <f t="shared" si="12"/>
        <v>1.7454545454545445</v>
      </c>
      <c r="I46" s="38">
        <f>COUNTIF(Vertices[Out-Degree],"&gt;= "&amp;H46)-COUNTIF(Vertices[Out-Degree],"&gt;="&amp;H47)</f>
        <v>0</v>
      </c>
      <c r="J46" s="37">
        <f t="shared" si="13"/>
        <v>528.2909090909089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0.0664901818181818</v>
      </c>
      <c r="O46" s="38">
        <f>COUNTIF(Vertices[Eigenvector Centrality],"&gt;= "&amp;N46)-COUNTIF(Vertices[Eigenvector Centrality],"&gt;="&amp;N47)</f>
        <v>0</v>
      </c>
      <c r="P46" s="37">
        <f t="shared" si="16"/>
        <v>6.519811127272723</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19.200000000000003</v>
      </c>
      <c r="G47" s="40">
        <f>COUNTIF(Vertices[In-Degree],"&gt;= "&amp;F47)-COUNTIF(Vertices[In-Degree],"&gt;="&amp;F48)</f>
        <v>0</v>
      </c>
      <c r="H47" s="39">
        <f t="shared" si="12"/>
        <v>1.799999999999999</v>
      </c>
      <c r="I47" s="40">
        <f>COUNTIF(Vertices[Out-Degree],"&gt;= "&amp;H47)-COUNTIF(Vertices[Out-Degree],"&gt;="&amp;H48)</f>
        <v>0</v>
      </c>
      <c r="J47" s="39">
        <f t="shared" si="13"/>
        <v>544.7999999999998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0.06856799999999998</v>
      </c>
      <c r="O47" s="40">
        <f>COUNTIF(Vertices[Eigenvector Centrality],"&gt;= "&amp;N47)-COUNTIF(Vertices[Eigenvector Centrality],"&gt;="&amp;N48)</f>
        <v>0</v>
      </c>
      <c r="P47" s="39">
        <f t="shared" si="16"/>
        <v>6.708759599999995</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19.781818181818185</v>
      </c>
      <c r="G48" s="38">
        <f>COUNTIF(Vertices[In-Degree],"&gt;= "&amp;F48)-COUNTIF(Vertices[In-Degree],"&gt;="&amp;F49)</f>
        <v>1</v>
      </c>
      <c r="H48" s="37">
        <f t="shared" si="12"/>
        <v>1.8545454545454534</v>
      </c>
      <c r="I48" s="38">
        <f>COUNTIF(Vertices[Out-Degree],"&gt;= "&amp;H48)-COUNTIF(Vertices[Out-Degree],"&gt;="&amp;H49)</f>
        <v>0</v>
      </c>
      <c r="J48" s="37">
        <f t="shared" si="13"/>
        <v>561.3090909090907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0.07064581818181816</v>
      </c>
      <c r="O48" s="38">
        <f>COUNTIF(Vertices[Eigenvector Centrality],"&gt;= "&amp;N48)-COUNTIF(Vertices[Eigenvector Centrality],"&gt;="&amp;N49)</f>
        <v>0</v>
      </c>
      <c r="P48" s="37">
        <f t="shared" si="16"/>
        <v>6.8977080727272675</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20.363636363636367</v>
      </c>
      <c r="G49" s="40">
        <f>COUNTIF(Vertices[In-Degree],"&gt;= "&amp;F49)-COUNTIF(Vertices[In-Degree],"&gt;="&amp;F50)</f>
        <v>0</v>
      </c>
      <c r="H49" s="39">
        <f t="shared" si="12"/>
        <v>1.9090909090909078</v>
      </c>
      <c r="I49" s="40">
        <f>COUNTIF(Vertices[Out-Degree],"&gt;= "&amp;H49)-COUNTIF(Vertices[Out-Degree],"&gt;="&amp;H50)</f>
        <v>0</v>
      </c>
      <c r="J49" s="39">
        <f t="shared" si="13"/>
        <v>577.8181818181816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0.07272363636363634</v>
      </c>
      <c r="O49" s="40">
        <f>COUNTIF(Vertices[Eigenvector Centrality],"&gt;= "&amp;N49)-COUNTIF(Vertices[Eigenvector Centrality],"&gt;="&amp;N50)</f>
        <v>0</v>
      </c>
      <c r="P49" s="39">
        <f t="shared" si="16"/>
        <v>7.08665654545454</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20.94545454545455</v>
      </c>
      <c r="G50" s="38">
        <f>COUNTIF(Vertices[In-Degree],"&gt;= "&amp;F50)-COUNTIF(Vertices[In-Degree],"&gt;="&amp;F51)</f>
        <v>0</v>
      </c>
      <c r="H50" s="37">
        <f t="shared" si="12"/>
        <v>1.9636363636363623</v>
      </c>
      <c r="I50" s="38">
        <f>COUNTIF(Vertices[Out-Degree],"&gt;= "&amp;H50)-COUNTIF(Vertices[Out-Degree],"&gt;="&amp;H51)</f>
        <v>28</v>
      </c>
      <c r="J50" s="37">
        <f t="shared" si="13"/>
        <v>594.3272727272725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0.07480145454545452</v>
      </c>
      <c r="O50" s="38">
        <f>COUNTIF(Vertices[Eigenvector Centrality],"&gt;= "&amp;N50)-COUNTIF(Vertices[Eigenvector Centrality],"&gt;="&amp;N51)</f>
        <v>0</v>
      </c>
      <c r="P50" s="37">
        <f t="shared" si="16"/>
        <v>7.275605018181812</v>
      </c>
      <c r="Q50" s="38">
        <f>COUNTIF(Vertices[PageRank],"&gt;= "&amp;P50)-COUNTIF(Vertices[PageRank],"&gt;="&amp;P51)</f>
        <v>0</v>
      </c>
      <c r="R50" s="37">
        <f t="shared" si="17"/>
        <v>0.3272727272727273</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21.52727272727273</v>
      </c>
      <c r="G51" s="40">
        <f>COUNTIF(Vertices[In-Degree],"&gt;= "&amp;F51)-COUNTIF(Vertices[In-Degree],"&gt;="&amp;F52)</f>
        <v>0</v>
      </c>
      <c r="H51" s="39">
        <f t="shared" si="12"/>
        <v>2.0181818181818167</v>
      </c>
      <c r="I51" s="40">
        <f>COUNTIF(Vertices[Out-Degree],"&gt;= "&amp;H51)-COUNTIF(Vertices[Out-Degree],"&gt;="&amp;H52)</f>
        <v>0</v>
      </c>
      <c r="J51" s="39">
        <f t="shared" si="13"/>
        <v>610.8363636363634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0.0768792727272727</v>
      </c>
      <c r="O51" s="40">
        <f>COUNTIF(Vertices[Eigenvector Centrality],"&gt;= "&amp;N51)-COUNTIF(Vertices[Eigenvector Centrality],"&gt;="&amp;N52)</f>
        <v>0</v>
      </c>
      <c r="P51" s="39">
        <f t="shared" si="16"/>
        <v>7.4645534909090845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22.109090909090913</v>
      </c>
      <c r="G52" s="38">
        <f>COUNTIF(Vertices[In-Degree],"&gt;= "&amp;F52)-COUNTIF(Vertices[In-Degree],"&gt;="&amp;F53)</f>
        <v>0</v>
      </c>
      <c r="H52" s="37">
        <f t="shared" si="12"/>
        <v>2.0727272727272714</v>
      </c>
      <c r="I52" s="38">
        <f>COUNTIF(Vertices[Out-Degree],"&gt;= "&amp;H52)-COUNTIF(Vertices[Out-Degree],"&gt;="&amp;H53)</f>
        <v>0</v>
      </c>
      <c r="J52" s="37">
        <f t="shared" si="13"/>
        <v>627.3454545454543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0.07895709090909088</v>
      </c>
      <c r="O52" s="38">
        <f>COUNTIF(Vertices[Eigenvector Centrality],"&gt;= "&amp;N52)-COUNTIF(Vertices[Eigenvector Centrality],"&gt;="&amp;N53)</f>
        <v>0</v>
      </c>
      <c r="P52" s="37">
        <f t="shared" si="16"/>
        <v>7.653501963636357</v>
      </c>
      <c r="Q52" s="38">
        <f>COUNTIF(Vertices[PageRank],"&gt;= "&amp;P52)-COUNTIF(Vertices[PageRank],"&gt;="&amp;P53)</f>
        <v>0</v>
      </c>
      <c r="R52" s="37">
        <f t="shared" si="17"/>
        <v>0.3454545454545455</v>
      </c>
      <c r="S52" s="43">
        <f>COUNTIF(Vertices[Clustering Coefficient],"&gt;= "&amp;R52)-COUNTIF(Vertices[Clustering Coefficient],"&gt;="&amp;R53)</f>
        <v>1</v>
      </c>
      <c r="T52" s="37" t="e">
        <f ca="1" t="shared" si="18"/>
        <v>#REF!</v>
      </c>
      <c r="U52" s="38" t="e">
        <f ca="1" t="shared" si="0"/>
        <v>#REF!</v>
      </c>
    </row>
    <row r="53" spans="4:21" ht="15">
      <c r="D53" s="32">
        <f t="shared" si="10"/>
        <v>0</v>
      </c>
      <c r="E53" s="3">
        <f>COUNTIF(Vertices[Degree],"&gt;= "&amp;D53)-COUNTIF(Vertices[Degree],"&gt;="&amp;D54)</f>
        <v>0</v>
      </c>
      <c r="F53" s="39">
        <f t="shared" si="11"/>
        <v>22.690909090909095</v>
      </c>
      <c r="G53" s="40">
        <f>COUNTIF(Vertices[In-Degree],"&gt;= "&amp;F53)-COUNTIF(Vertices[In-Degree],"&gt;="&amp;F54)</f>
        <v>1</v>
      </c>
      <c r="H53" s="39">
        <f t="shared" si="12"/>
        <v>2.127272727272726</v>
      </c>
      <c r="I53" s="40">
        <f>COUNTIF(Vertices[Out-Degree],"&gt;= "&amp;H53)-COUNTIF(Vertices[Out-Degree],"&gt;="&amp;H54)</f>
        <v>0</v>
      </c>
      <c r="J53" s="39">
        <f t="shared" si="13"/>
        <v>643.8545454545452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0.08103490909090906</v>
      </c>
      <c r="O53" s="40">
        <f>COUNTIF(Vertices[Eigenvector Centrality],"&gt;= "&amp;N53)-COUNTIF(Vertices[Eigenvector Centrality],"&gt;="&amp;N54)</f>
        <v>0</v>
      </c>
      <c r="P53" s="39">
        <f t="shared" si="16"/>
        <v>7.842450436363629</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23.272727272727277</v>
      </c>
      <c r="G54" s="38">
        <f>COUNTIF(Vertices[In-Degree],"&gt;= "&amp;F54)-COUNTIF(Vertices[In-Degree],"&gt;="&amp;F55)</f>
        <v>0</v>
      </c>
      <c r="H54" s="37">
        <f t="shared" si="12"/>
        <v>2.1818181818181808</v>
      </c>
      <c r="I54" s="38">
        <f>COUNTIF(Vertices[Out-Degree],"&gt;= "&amp;H54)-COUNTIF(Vertices[Out-Degree],"&gt;="&amp;H55)</f>
        <v>0</v>
      </c>
      <c r="J54" s="37">
        <f t="shared" si="13"/>
        <v>660.3636363636361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0.08311272727272724</v>
      </c>
      <c r="O54" s="38">
        <f>COUNTIF(Vertices[Eigenvector Centrality],"&gt;= "&amp;N54)-COUNTIF(Vertices[Eigenvector Centrality],"&gt;="&amp;N55)</f>
        <v>0</v>
      </c>
      <c r="P54" s="37">
        <f t="shared" si="16"/>
        <v>8.031398909090901</v>
      </c>
      <c r="Q54" s="38">
        <f>COUNTIF(Vertices[PageRank],"&gt;= "&amp;P54)-COUNTIF(Vertices[PageRank],"&gt;="&amp;P55)</f>
        <v>1</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23.85454545454546</v>
      </c>
      <c r="G55" s="40">
        <f>COUNTIF(Vertices[In-Degree],"&gt;= "&amp;F55)-COUNTIF(Vertices[In-Degree],"&gt;="&amp;F56)</f>
        <v>0</v>
      </c>
      <c r="H55" s="39">
        <f t="shared" si="12"/>
        <v>2.2363636363636354</v>
      </c>
      <c r="I55" s="40">
        <f>COUNTIF(Vertices[Out-Degree],"&gt;= "&amp;H55)-COUNTIF(Vertices[Out-Degree],"&gt;="&amp;H56)</f>
        <v>0</v>
      </c>
      <c r="J55" s="39">
        <f t="shared" si="13"/>
        <v>676.872727272727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0.08519054545454542</v>
      </c>
      <c r="O55" s="40">
        <f>COUNTIF(Vertices[Eigenvector Centrality],"&gt;= "&amp;N55)-COUNTIF(Vertices[Eigenvector Centrality],"&gt;="&amp;N56)</f>
        <v>1</v>
      </c>
      <c r="P55" s="39">
        <f t="shared" si="16"/>
        <v>8.220347381818174</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24.43636363636364</v>
      </c>
      <c r="G56" s="38">
        <f>COUNTIF(Vertices[In-Degree],"&gt;= "&amp;F56)-COUNTIF(Vertices[In-Degree],"&gt;="&amp;F57)</f>
        <v>0</v>
      </c>
      <c r="H56" s="37">
        <f t="shared" si="12"/>
        <v>2.29090909090909</v>
      </c>
      <c r="I56" s="38">
        <f>COUNTIF(Vertices[Out-Degree],"&gt;= "&amp;H56)-COUNTIF(Vertices[Out-Degree],"&gt;="&amp;H57)</f>
        <v>0</v>
      </c>
      <c r="J56" s="37">
        <f t="shared" si="13"/>
        <v>693.381818181818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0.0872683636363636</v>
      </c>
      <c r="O56" s="38">
        <f>COUNTIF(Vertices[Eigenvector Centrality],"&gt;= "&amp;N56)-COUNTIF(Vertices[Eigenvector Centrality],"&gt;="&amp;N57)</f>
        <v>0</v>
      </c>
      <c r="P56" s="37">
        <f t="shared" si="16"/>
        <v>8.409295854545446</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32</v>
      </c>
      <c r="G57" s="42">
        <f>COUNTIF(Vertices[In-Degree],"&gt;= "&amp;F57)-COUNTIF(Vertices[In-Degree],"&gt;="&amp;F58)</f>
        <v>1</v>
      </c>
      <c r="H57" s="41">
        <f>MAX(Vertices[Out-Degree])</f>
        <v>3</v>
      </c>
      <c r="I57" s="42">
        <f>COUNTIF(Vertices[Out-Degree],"&gt;= "&amp;H57)-COUNTIF(Vertices[Out-Degree],"&gt;="&amp;H58)</f>
        <v>4</v>
      </c>
      <c r="J57" s="41">
        <f>MAX(Vertices[Betweenness Centrality])</f>
        <v>908</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0.11428</v>
      </c>
      <c r="O57" s="42">
        <f>COUNTIF(Vertices[Eigenvector Centrality],"&gt;= "&amp;N57)-COUNTIF(Vertices[Eigenvector Centrality],"&gt;="&amp;N58)</f>
        <v>1</v>
      </c>
      <c r="P57" s="41">
        <f>MAX(Vertices[PageRank])</f>
        <v>10.865626</v>
      </c>
      <c r="Q57" s="42">
        <f>COUNTIF(Vertices[PageRank],"&gt;= "&amp;P57)-COUNTIF(Vertices[PageRank],"&gt;="&amp;P58)</f>
        <v>1</v>
      </c>
      <c r="R57" s="41">
        <f>MAX(Vertices[Clustering Coefficient])</f>
        <v>0.5</v>
      </c>
      <c r="S57" s="45">
        <f>COUNTIF(Vertices[Clustering Coefficient],"&gt;= "&amp;R57)-COUNTIF(Vertices[Clustering Coefficient],"&gt;="&amp;R58)</f>
        <v>30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32</v>
      </c>
    </row>
    <row r="71" spans="1:2" ht="15">
      <c r="A71" s="33" t="s">
        <v>90</v>
      </c>
      <c r="B71" s="47">
        <f>_xlfn.IFERROR(AVERAGE(Vertices[In-Degree]),NoMetricMessage)</f>
        <v>1.4583333333333333</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3</v>
      </c>
    </row>
    <row r="85" spans="1:2" ht="15">
      <c r="A85" s="33" t="s">
        <v>96</v>
      </c>
      <c r="B85" s="47">
        <f>_xlfn.IFERROR(AVERAGE(Vertices[Out-Degree]),NoMetricMessage)</f>
        <v>1.4583333333333333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908</v>
      </c>
    </row>
    <row r="99" spans="1:2" ht="15">
      <c r="A99" s="33" t="s">
        <v>102</v>
      </c>
      <c r="B99" s="47">
        <f>_xlfn.IFERROR(AVERAGE(Vertices[Betweenness Centrality]),NoMetricMessage)</f>
        <v>23.444444444444443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0.07531838888888884</v>
      </c>
    </row>
    <row r="114" spans="1:2" ht="15">
      <c r="A114" s="33" t="s">
        <v>109</v>
      </c>
      <c r="B114" s="47">
        <f>_xlfn.IFERROR(MEDIAN(Vertices[Closeness Centrality]),NoMetricMessage)</f>
        <v>0.014929000000000001</v>
      </c>
    </row>
    <row r="125" spans="1:2" ht="15">
      <c r="A125" s="33" t="s">
        <v>112</v>
      </c>
      <c r="B125" s="47">
        <f>IF(COUNT(Vertices[Eigenvector Centrality])&gt;0,N2,NoMetricMessage)</f>
        <v>0</v>
      </c>
    </row>
    <row r="126" spans="1:2" ht="15">
      <c r="A126" s="33" t="s">
        <v>113</v>
      </c>
      <c r="B126" s="47">
        <f>IF(COUNT(Vertices[Eigenvector Centrality])&gt;0,N57,NoMetricMessage)</f>
        <v>0.11428</v>
      </c>
    </row>
    <row r="127" spans="1:2" ht="15">
      <c r="A127" s="33" t="s">
        <v>114</v>
      </c>
      <c r="B127" s="47">
        <f>_xlfn.IFERROR(AVERAGE(Vertices[Eigenvector Centrality]),NoMetricMessage)</f>
        <v>0.013888986111111112</v>
      </c>
    </row>
    <row r="128" spans="1:2" ht="15">
      <c r="A128" s="33" t="s">
        <v>115</v>
      </c>
      <c r="B128" s="47">
        <f>_xlfn.IFERROR(MEDIAN(Vertices[Eigenvector Centrality]),NoMetricMessage)</f>
        <v>0.0010015</v>
      </c>
    </row>
    <row r="139" spans="1:2" ht="15">
      <c r="A139" s="33" t="s">
        <v>140</v>
      </c>
      <c r="B139" s="47">
        <f>IF(COUNT(Vertices[PageRank])&gt;0,P2,NoMetricMessage)</f>
        <v>0.47346</v>
      </c>
    </row>
    <row r="140" spans="1:2" ht="15">
      <c r="A140" s="33" t="s">
        <v>141</v>
      </c>
      <c r="B140" s="47">
        <f>IF(COUNT(Vertices[PageRank])&gt;0,P57,NoMetricMessage)</f>
        <v>10.865626</v>
      </c>
    </row>
    <row r="141" spans="1:2" ht="15">
      <c r="A141" s="33" t="s">
        <v>142</v>
      </c>
      <c r="B141" s="47">
        <f>_xlfn.IFERROR(AVERAGE(Vertices[PageRank]),NoMetricMessage)</f>
        <v>0.9999929027777767</v>
      </c>
    </row>
    <row r="142" spans="1:2" ht="15">
      <c r="A142" s="33" t="s">
        <v>143</v>
      </c>
      <c r="B142" s="47">
        <f>_xlfn.IFERROR(MEDIAN(Vertices[PageRank]),NoMetricMessage)</f>
        <v>0.573654</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0.23004441343257132</v>
      </c>
    </row>
    <row r="156" spans="1:2" ht="15">
      <c r="A156" s="33" t="s">
        <v>121</v>
      </c>
      <c r="B156" s="47">
        <f>_xlfn.IFERROR(MEDIAN(Vertices[Clustering Coefficient]),NoMetricMessage)</f>
        <v>0.04409888357256778</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65"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208</v>
      </c>
    </row>
    <row r="24" spans="10:11" ht="15">
      <c r="J24" t="s">
        <v>209</v>
      </c>
      <c r="K24" t="s">
        <v>1561</v>
      </c>
    </row>
    <row r="25" spans="10:11" ht="409.5">
      <c r="J25" t="s">
        <v>210</v>
      </c>
      <c r="K25" s="13" t="s">
        <v>1563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7DB85-D1BF-49CF-A496-0E7AF05F9F25}">
  <dimension ref="A1:C13"/>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1132</v>
      </c>
      <c r="B2" s="118" t="s">
        <v>1133</v>
      </c>
      <c r="C2" s="52" t="s">
        <v>1134</v>
      </c>
    </row>
    <row r="3" spans="1:3" ht="15">
      <c r="A3" s="117" t="s">
        <v>1113</v>
      </c>
      <c r="B3" s="117" t="s">
        <v>1113</v>
      </c>
      <c r="C3" s="34">
        <v>23</v>
      </c>
    </row>
    <row r="4" spans="1:3" ht="15">
      <c r="A4" s="117" t="s">
        <v>1114</v>
      </c>
      <c r="B4" s="117" t="s">
        <v>1114</v>
      </c>
      <c r="C4" s="34">
        <v>24</v>
      </c>
    </row>
    <row r="5" spans="1:3" ht="15">
      <c r="A5" s="117" t="s">
        <v>1114</v>
      </c>
      <c r="B5" s="117" t="s">
        <v>1115</v>
      </c>
      <c r="C5" s="34">
        <v>18</v>
      </c>
    </row>
    <row r="6" spans="1:3" ht="15">
      <c r="A6" s="117" t="s">
        <v>1115</v>
      </c>
      <c r="B6" s="117" t="s">
        <v>1114</v>
      </c>
      <c r="C6" s="34">
        <v>2</v>
      </c>
    </row>
    <row r="7" spans="1:3" ht="15">
      <c r="A7" s="117" t="s">
        <v>1115</v>
      </c>
      <c r="B7" s="117" t="s">
        <v>1115</v>
      </c>
      <c r="C7" s="34">
        <v>28</v>
      </c>
    </row>
    <row r="8" spans="1:3" ht="15">
      <c r="A8" s="117" t="s">
        <v>1116</v>
      </c>
      <c r="B8" s="117" t="s">
        <v>1116</v>
      </c>
      <c r="C8" s="34">
        <v>5</v>
      </c>
    </row>
    <row r="9" spans="1:3" ht="15">
      <c r="A9" s="117" t="s">
        <v>1117</v>
      </c>
      <c r="B9" s="117" t="s">
        <v>1117</v>
      </c>
      <c r="C9" s="34">
        <v>4</v>
      </c>
    </row>
    <row r="10" spans="1:3" ht="15">
      <c r="A10" s="117" t="s">
        <v>1118</v>
      </c>
      <c r="B10" s="117" t="s">
        <v>1118</v>
      </c>
      <c r="C10" s="34">
        <v>3</v>
      </c>
    </row>
    <row r="11" spans="1:3" ht="15">
      <c r="A11" s="117" t="s">
        <v>1119</v>
      </c>
      <c r="B11" s="117" t="s">
        <v>1115</v>
      </c>
      <c r="C11" s="34">
        <v>1</v>
      </c>
    </row>
    <row r="12" spans="1:3" ht="15">
      <c r="A12" s="117" t="s">
        <v>1119</v>
      </c>
      <c r="B12" s="117" t="s">
        <v>1119</v>
      </c>
      <c r="C12" s="34">
        <v>1</v>
      </c>
    </row>
    <row r="13" spans="1:3" ht="15">
      <c r="A13" s="117" t="s">
        <v>1120</v>
      </c>
      <c r="B13" s="117" t="s">
        <v>1120</v>
      </c>
      <c r="C13"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28E12-B05D-4FF4-8F55-7A8FD3760A4A}">
  <dimension ref="A1:R82"/>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 min="11" max="11" width="29.57421875" style="0" customWidth="1"/>
    <col min="12" max="12" width="10.00390625" style="0" bestFit="1" customWidth="1"/>
    <col min="13" max="13" width="29.57421875" style="0" customWidth="1"/>
    <col min="14" max="14" width="10.00390625" style="0" bestFit="1" customWidth="1"/>
    <col min="15" max="15" width="29.57421875" style="0" customWidth="1"/>
    <col min="16" max="16" width="10.00390625" style="0" bestFit="1" customWidth="1"/>
    <col min="17" max="17" width="29.57421875" style="0" customWidth="1"/>
    <col min="18" max="18" width="10.00390625" style="0" bestFit="1" customWidth="1"/>
  </cols>
  <sheetData>
    <row r="1" spans="1:18" ht="15" customHeight="1">
      <c r="A1" s="13" t="s">
        <v>1139</v>
      </c>
      <c r="B1" s="13" t="s">
        <v>1142</v>
      </c>
      <c r="C1" s="13" t="s">
        <v>1143</v>
      </c>
      <c r="D1" s="13" t="s">
        <v>1145</v>
      </c>
      <c r="E1" s="13" t="s">
        <v>1144</v>
      </c>
      <c r="F1" s="13" t="s">
        <v>1147</v>
      </c>
      <c r="G1" s="13" t="s">
        <v>1146</v>
      </c>
      <c r="H1" s="13" t="s">
        <v>1149</v>
      </c>
      <c r="I1" s="13" t="s">
        <v>1148</v>
      </c>
      <c r="J1" s="13" t="s">
        <v>1151</v>
      </c>
      <c r="K1" s="13" t="s">
        <v>1150</v>
      </c>
      <c r="L1" s="13" t="s">
        <v>1153</v>
      </c>
      <c r="M1" s="13" t="s">
        <v>1152</v>
      </c>
      <c r="N1" s="13" t="s">
        <v>1155</v>
      </c>
      <c r="O1" s="13" t="s">
        <v>1154</v>
      </c>
      <c r="P1" s="13" t="s">
        <v>1157</v>
      </c>
      <c r="Q1" s="13" t="s">
        <v>1156</v>
      </c>
      <c r="R1" s="13" t="s">
        <v>1158</v>
      </c>
    </row>
    <row r="2" spans="1:18" ht="15">
      <c r="A2" s="84" t="s">
        <v>347</v>
      </c>
      <c r="B2" s="80">
        <v>9</v>
      </c>
      <c r="C2" s="84" t="s">
        <v>347</v>
      </c>
      <c r="D2" s="80">
        <v>1</v>
      </c>
      <c r="E2" s="84" t="s">
        <v>347</v>
      </c>
      <c r="F2" s="80">
        <v>5</v>
      </c>
      <c r="G2" s="84" t="s">
        <v>347</v>
      </c>
      <c r="H2" s="80">
        <v>2</v>
      </c>
      <c r="I2" s="84" t="s">
        <v>351</v>
      </c>
      <c r="J2" s="80">
        <v>1</v>
      </c>
      <c r="K2" s="84" t="s">
        <v>349</v>
      </c>
      <c r="L2" s="80">
        <v>1</v>
      </c>
      <c r="M2" s="84" t="s">
        <v>347</v>
      </c>
      <c r="N2" s="80">
        <v>1</v>
      </c>
      <c r="O2" s="84" t="s">
        <v>1140</v>
      </c>
      <c r="P2" s="80">
        <v>1</v>
      </c>
      <c r="Q2" s="84" t="s">
        <v>346</v>
      </c>
      <c r="R2" s="80">
        <v>1</v>
      </c>
    </row>
    <row r="3" spans="1:18" ht="15">
      <c r="A3" s="84" t="s">
        <v>345</v>
      </c>
      <c r="B3" s="80">
        <v>2</v>
      </c>
      <c r="C3" s="80"/>
      <c r="D3" s="80"/>
      <c r="E3" s="84" t="s">
        <v>345</v>
      </c>
      <c r="F3" s="80">
        <v>1</v>
      </c>
      <c r="G3" s="84" t="s">
        <v>349</v>
      </c>
      <c r="H3" s="80">
        <v>1</v>
      </c>
      <c r="I3" s="80"/>
      <c r="J3" s="80"/>
      <c r="K3" s="84" t="s">
        <v>350</v>
      </c>
      <c r="L3" s="80">
        <v>1</v>
      </c>
      <c r="M3" s="80"/>
      <c r="N3" s="80"/>
      <c r="O3" s="84" t="s">
        <v>1141</v>
      </c>
      <c r="P3" s="80">
        <v>1</v>
      </c>
      <c r="Q3" s="80"/>
      <c r="R3" s="80"/>
    </row>
    <row r="4" spans="1:18" ht="15">
      <c r="A4" s="84" t="s">
        <v>349</v>
      </c>
      <c r="B4" s="80">
        <v>2</v>
      </c>
      <c r="C4" s="80"/>
      <c r="D4" s="80"/>
      <c r="E4" s="80"/>
      <c r="F4" s="80"/>
      <c r="G4" s="84" t="s">
        <v>355</v>
      </c>
      <c r="H4" s="80">
        <v>1</v>
      </c>
      <c r="I4" s="80"/>
      <c r="J4" s="80"/>
      <c r="K4" s="84" t="s">
        <v>353</v>
      </c>
      <c r="L4" s="80">
        <v>1</v>
      </c>
      <c r="M4" s="80"/>
      <c r="N4" s="80"/>
      <c r="O4" s="80"/>
      <c r="P4" s="80"/>
      <c r="Q4" s="80"/>
      <c r="R4" s="80"/>
    </row>
    <row r="5" spans="1:18" ht="15">
      <c r="A5" s="84" t="s">
        <v>355</v>
      </c>
      <c r="B5" s="80">
        <v>1</v>
      </c>
      <c r="C5" s="80"/>
      <c r="D5" s="80"/>
      <c r="E5" s="80"/>
      <c r="F5" s="80"/>
      <c r="G5" s="84" t="s">
        <v>352</v>
      </c>
      <c r="H5" s="80">
        <v>1</v>
      </c>
      <c r="I5" s="80"/>
      <c r="J5" s="80"/>
      <c r="K5" s="84" t="s">
        <v>345</v>
      </c>
      <c r="L5" s="80">
        <v>1</v>
      </c>
      <c r="M5" s="80"/>
      <c r="N5" s="80"/>
      <c r="O5" s="80"/>
      <c r="P5" s="80"/>
      <c r="Q5" s="80"/>
      <c r="R5" s="80"/>
    </row>
    <row r="6" spans="1:18" ht="15">
      <c r="A6" s="84" t="s">
        <v>1140</v>
      </c>
      <c r="B6" s="80">
        <v>1</v>
      </c>
      <c r="C6" s="80"/>
      <c r="D6" s="80"/>
      <c r="E6" s="80"/>
      <c r="F6" s="80"/>
      <c r="G6" s="84" t="s">
        <v>348</v>
      </c>
      <c r="H6" s="80">
        <v>1</v>
      </c>
      <c r="I6" s="80"/>
      <c r="J6" s="80"/>
      <c r="K6" s="80"/>
      <c r="L6" s="80"/>
      <c r="M6" s="80"/>
      <c r="N6" s="80"/>
      <c r="O6" s="80"/>
      <c r="P6" s="80"/>
      <c r="Q6" s="80"/>
      <c r="R6" s="80"/>
    </row>
    <row r="7" spans="1:18" ht="15">
      <c r="A7" s="84" t="s">
        <v>1141</v>
      </c>
      <c r="B7" s="80">
        <v>1</v>
      </c>
      <c r="C7" s="80"/>
      <c r="D7" s="80"/>
      <c r="E7" s="80"/>
      <c r="F7" s="80"/>
      <c r="G7" s="80"/>
      <c r="H7" s="80"/>
      <c r="I7" s="80"/>
      <c r="J7" s="80"/>
      <c r="K7" s="80"/>
      <c r="L7" s="80"/>
      <c r="M7" s="80"/>
      <c r="N7" s="80"/>
      <c r="O7" s="80"/>
      <c r="P7" s="80"/>
      <c r="Q7" s="80"/>
      <c r="R7" s="80"/>
    </row>
    <row r="8" spans="1:18" ht="15">
      <c r="A8" s="84" t="s">
        <v>353</v>
      </c>
      <c r="B8" s="80">
        <v>1</v>
      </c>
      <c r="C8" s="80"/>
      <c r="D8" s="80"/>
      <c r="E8" s="80"/>
      <c r="F8" s="80"/>
      <c r="G8" s="80"/>
      <c r="H8" s="80"/>
      <c r="I8" s="80"/>
      <c r="J8" s="80"/>
      <c r="K8" s="80"/>
      <c r="L8" s="80"/>
      <c r="M8" s="80"/>
      <c r="N8" s="80"/>
      <c r="O8" s="80"/>
      <c r="P8" s="80"/>
      <c r="Q8" s="80"/>
      <c r="R8" s="80"/>
    </row>
    <row r="9" spans="1:18" ht="15">
      <c r="A9" s="84" t="s">
        <v>351</v>
      </c>
      <c r="B9" s="80">
        <v>1</v>
      </c>
      <c r="C9" s="80"/>
      <c r="D9" s="80"/>
      <c r="E9" s="80"/>
      <c r="F9" s="80"/>
      <c r="G9" s="80"/>
      <c r="H9" s="80"/>
      <c r="I9" s="80"/>
      <c r="J9" s="80"/>
      <c r="K9" s="80"/>
      <c r="L9" s="80"/>
      <c r="M9" s="80"/>
      <c r="N9" s="80"/>
      <c r="O9" s="80"/>
      <c r="P9" s="80"/>
      <c r="Q9" s="80"/>
      <c r="R9" s="80"/>
    </row>
    <row r="10" spans="1:18" ht="15">
      <c r="A10" s="84" t="s">
        <v>350</v>
      </c>
      <c r="B10" s="80">
        <v>1</v>
      </c>
      <c r="C10" s="80"/>
      <c r="D10" s="80"/>
      <c r="E10" s="80"/>
      <c r="F10" s="80"/>
      <c r="G10" s="80"/>
      <c r="H10" s="80"/>
      <c r="I10" s="80"/>
      <c r="J10" s="80"/>
      <c r="K10" s="80"/>
      <c r="L10" s="80"/>
      <c r="M10" s="80"/>
      <c r="N10" s="80"/>
      <c r="O10" s="80"/>
      <c r="P10" s="80"/>
      <c r="Q10" s="80"/>
      <c r="R10" s="80"/>
    </row>
    <row r="11" spans="1:18" ht="15">
      <c r="A11" s="84" t="s">
        <v>352</v>
      </c>
      <c r="B11" s="80">
        <v>1</v>
      </c>
      <c r="C11" s="80"/>
      <c r="D11" s="80"/>
      <c r="E11" s="80"/>
      <c r="F11" s="80"/>
      <c r="G11" s="80"/>
      <c r="H11" s="80"/>
      <c r="I11" s="80"/>
      <c r="J11" s="80"/>
      <c r="K11" s="80"/>
      <c r="L11" s="80"/>
      <c r="M11" s="80"/>
      <c r="N11" s="80"/>
      <c r="O11" s="80"/>
      <c r="P11" s="80"/>
      <c r="Q11" s="80"/>
      <c r="R11" s="80"/>
    </row>
    <row r="14" spans="1:18" ht="15" customHeight="1">
      <c r="A14" s="13" t="s">
        <v>1163</v>
      </c>
      <c r="B14" s="13" t="s">
        <v>1142</v>
      </c>
      <c r="C14" s="13" t="s">
        <v>1165</v>
      </c>
      <c r="D14" s="13" t="s">
        <v>1145</v>
      </c>
      <c r="E14" s="13" t="s">
        <v>1166</v>
      </c>
      <c r="F14" s="13" t="s">
        <v>1147</v>
      </c>
      <c r="G14" s="13" t="s">
        <v>1167</v>
      </c>
      <c r="H14" s="13" t="s">
        <v>1149</v>
      </c>
      <c r="I14" s="13" t="s">
        <v>1168</v>
      </c>
      <c r="J14" s="13" t="s">
        <v>1151</v>
      </c>
      <c r="K14" s="13" t="s">
        <v>1169</v>
      </c>
      <c r="L14" s="13" t="s">
        <v>1153</v>
      </c>
      <c r="M14" s="13" t="s">
        <v>1170</v>
      </c>
      <c r="N14" s="13" t="s">
        <v>1155</v>
      </c>
      <c r="O14" s="13" t="s">
        <v>1171</v>
      </c>
      <c r="P14" s="13" t="s">
        <v>1157</v>
      </c>
      <c r="Q14" s="13" t="s">
        <v>1172</v>
      </c>
      <c r="R14" s="13" t="s">
        <v>1158</v>
      </c>
    </row>
    <row r="15" spans="1:18" ht="15">
      <c r="A15" s="80" t="s">
        <v>356</v>
      </c>
      <c r="B15" s="80">
        <v>14</v>
      </c>
      <c r="C15" s="80" t="s">
        <v>356</v>
      </c>
      <c r="D15" s="80">
        <v>1</v>
      </c>
      <c r="E15" s="80" t="s">
        <v>356</v>
      </c>
      <c r="F15" s="80">
        <v>6</v>
      </c>
      <c r="G15" s="80" t="s">
        <v>356</v>
      </c>
      <c r="H15" s="80">
        <v>4</v>
      </c>
      <c r="I15" s="80" t="s">
        <v>358</v>
      </c>
      <c r="J15" s="80">
        <v>1</v>
      </c>
      <c r="K15" s="80" t="s">
        <v>358</v>
      </c>
      <c r="L15" s="80">
        <v>2</v>
      </c>
      <c r="M15" s="80" t="s">
        <v>356</v>
      </c>
      <c r="N15" s="80">
        <v>1</v>
      </c>
      <c r="O15" s="80" t="s">
        <v>1164</v>
      </c>
      <c r="P15" s="80">
        <v>2</v>
      </c>
      <c r="Q15" s="80" t="s">
        <v>356</v>
      </c>
      <c r="R15" s="80">
        <v>1</v>
      </c>
    </row>
    <row r="16" spans="1:18" ht="15">
      <c r="A16" s="80" t="s">
        <v>358</v>
      </c>
      <c r="B16" s="80">
        <v>4</v>
      </c>
      <c r="C16" s="80"/>
      <c r="D16" s="80"/>
      <c r="E16" s="80"/>
      <c r="F16" s="80"/>
      <c r="G16" s="80" t="s">
        <v>358</v>
      </c>
      <c r="H16" s="80">
        <v>1</v>
      </c>
      <c r="I16" s="80"/>
      <c r="J16" s="80"/>
      <c r="K16" s="80" t="s">
        <v>359</v>
      </c>
      <c r="L16" s="80">
        <v>1</v>
      </c>
      <c r="M16" s="80"/>
      <c r="N16" s="80"/>
      <c r="O16" s="80"/>
      <c r="P16" s="80"/>
      <c r="Q16" s="80"/>
      <c r="R16" s="80"/>
    </row>
    <row r="17" spans="1:18" ht="15">
      <c r="A17" s="80" t="s">
        <v>1164</v>
      </c>
      <c r="B17" s="80">
        <v>2</v>
      </c>
      <c r="C17" s="80"/>
      <c r="D17" s="80"/>
      <c r="E17" s="80"/>
      <c r="F17" s="80"/>
      <c r="G17" s="80" t="s">
        <v>357</v>
      </c>
      <c r="H17" s="80">
        <v>1</v>
      </c>
      <c r="I17" s="80"/>
      <c r="J17" s="80"/>
      <c r="K17" s="80" t="s">
        <v>356</v>
      </c>
      <c r="L17" s="80">
        <v>1</v>
      </c>
      <c r="M17" s="80"/>
      <c r="N17" s="80"/>
      <c r="O17" s="80"/>
      <c r="P17" s="80"/>
      <c r="Q17" s="80"/>
      <c r="R17" s="80"/>
    </row>
    <row r="18" spans="1:18" ht="15">
      <c r="A18" s="80" t="s">
        <v>359</v>
      </c>
      <c r="B18" s="80">
        <v>1</v>
      </c>
      <c r="C18" s="80"/>
      <c r="D18" s="80"/>
      <c r="E18" s="80"/>
      <c r="F18" s="80"/>
      <c r="G18" s="80"/>
      <c r="H18" s="80"/>
      <c r="I18" s="80"/>
      <c r="J18" s="80"/>
      <c r="K18" s="80"/>
      <c r="L18" s="80"/>
      <c r="M18" s="80"/>
      <c r="N18" s="80"/>
      <c r="O18" s="80"/>
      <c r="P18" s="80"/>
      <c r="Q18" s="80"/>
      <c r="R18" s="80"/>
    </row>
    <row r="19" spans="1:18" ht="15">
      <c r="A19" s="80" t="s">
        <v>357</v>
      </c>
      <c r="B19" s="80">
        <v>1</v>
      </c>
      <c r="C19" s="80"/>
      <c r="D19" s="80"/>
      <c r="E19" s="80"/>
      <c r="F19" s="80"/>
      <c r="G19" s="80"/>
      <c r="H19" s="80"/>
      <c r="I19" s="80"/>
      <c r="J19" s="80"/>
      <c r="K19" s="80"/>
      <c r="L19" s="80"/>
      <c r="M19" s="80"/>
      <c r="N19" s="80"/>
      <c r="O19" s="80"/>
      <c r="P19" s="80"/>
      <c r="Q19" s="80"/>
      <c r="R19" s="80"/>
    </row>
    <row r="22" spans="1:18" ht="15" customHeight="1">
      <c r="A22" s="13" t="s">
        <v>1176</v>
      </c>
      <c r="B22" s="13" t="s">
        <v>1142</v>
      </c>
      <c r="C22" s="13" t="s">
        <v>1185</v>
      </c>
      <c r="D22" s="13" t="s">
        <v>1145</v>
      </c>
      <c r="E22" s="13" t="s">
        <v>1186</v>
      </c>
      <c r="F22" s="13" t="s">
        <v>1147</v>
      </c>
      <c r="G22" s="13" t="s">
        <v>1187</v>
      </c>
      <c r="H22" s="13" t="s">
        <v>1149</v>
      </c>
      <c r="I22" s="13" t="s">
        <v>1189</v>
      </c>
      <c r="J22" s="13" t="s">
        <v>1151</v>
      </c>
      <c r="K22" s="13" t="s">
        <v>1190</v>
      </c>
      <c r="L22" s="13" t="s">
        <v>1153</v>
      </c>
      <c r="M22" s="13" t="s">
        <v>1193</v>
      </c>
      <c r="N22" s="13" t="s">
        <v>1155</v>
      </c>
      <c r="O22" s="13" t="s">
        <v>1194</v>
      </c>
      <c r="P22" s="13" t="s">
        <v>1157</v>
      </c>
      <c r="Q22" s="13" t="s">
        <v>1197</v>
      </c>
      <c r="R22" s="13" t="s">
        <v>1158</v>
      </c>
    </row>
    <row r="23" spans="1:18" ht="15">
      <c r="A23" s="80" t="s">
        <v>363</v>
      </c>
      <c r="B23" s="80">
        <v>22</v>
      </c>
      <c r="C23" s="80" t="s">
        <v>363</v>
      </c>
      <c r="D23" s="80">
        <v>1</v>
      </c>
      <c r="E23" s="80" t="s">
        <v>1178</v>
      </c>
      <c r="F23" s="80">
        <v>12</v>
      </c>
      <c r="G23" s="80" t="s">
        <v>363</v>
      </c>
      <c r="H23" s="80">
        <v>8</v>
      </c>
      <c r="I23" s="80" t="s">
        <v>370</v>
      </c>
      <c r="J23" s="80">
        <v>1</v>
      </c>
      <c r="K23" s="80" t="s">
        <v>363</v>
      </c>
      <c r="L23" s="80">
        <v>2</v>
      </c>
      <c r="M23" s="80" t="s">
        <v>363</v>
      </c>
      <c r="N23" s="80">
        <v>1</v>
      </c>
      <c r="O23" s="80" t="s">
        <v>363</v>
      </c>
      <c r="P23" s="80">
        <v>1</v>
      </c>
      <c r="Q23" s="80" t="s">
        <v>363</v>
      </c>
      <c r="R23" s="80">
        <v>2</v>
      </c>
    </row>
    <row r="24" spans="1:18" ht="15">
      <c r="A24" s="80" t="s">
        <v>1177</v>
      </c>
      <c r="B24" s="80">
        <v>16</v>
      </c>
      <c r="C24" s="80"/>
      <c r="D24" s="80"/>
      <c r="E24" s="80" t="s">
        <v>370</v>
      </c>
      <c r="F24" s="80">
        <v>11</v>
      </c>
      <c r="G24" s="80" t="s">
        <v>1177</v>
      </c>
      <c r="H24" s="80">
        <v>6</v>
      </c>
      <c r="I24" s="80"/>
      <c r="J24" s="80"/>
      <c r="K24" s="80" t="s">
        <v>1191</v>
      </c>
      <c r="L24" s="80">
        <v>1</v>
      </c>
      <c r="M24" s="80"/>
      <c r="N24" s="80"/>
      <c r="O24" s="80" t="s">
        <v>1195</v>
      </c>
      <c r="P24" s="80">
        <v>1</v>
      </c>
      <c r="Q24" s="80"/>
      <c r="R24" s="80"/>
    </row>
    <row r="25" spans="1:18" ht="15">
      <c r="A25" s="80" t="s">
        <v>1178</v>
      </c>
      <c r="B25" s="80">
        <v>14</v>
      </c>
      <c r="C25" s="80"/>
      <c r="D25" s="80"/>
      <c r="E25" s="80" t="s">
        <v>1177</v>
      </c>
      <c r="F25" s="80">
        <v>10</v>
      </c>
      <c r="G25" s="80" t="s">
        <v>1179</v>
      </c>
      <c r="H25" s="80">
        <v>4</v>
      </c>
      <c r="I25" s="80"/>
      <c r="J25" s="80"/>
      <c r="K25" s="80" t="s">
        <v>1192</v>
      </c>
      <c r="L25" s="80">
        <v>1</v>
      </c>
      <c r="M25" s="80"/>
      <c r="N25" s="80"/>
      <c r="O25" s="80" t="s">
        <v>1196</v>
      </c>
      <c r="P25" s="80">
        <v>1</v>
      </c>
      <c r="Q25" s="80"/>
      <c r="R25" s="80"/>
    </row>
    <row r="26" spans="1:18" ht="15">
      <c r="A26" s="80" t="s">
        <v>370</v>
      </c>
      <c r="B26" s="80">
        <v>14</v>
      </c>
      <c r="C26" s="80"/>
      <c r="D26" s="80"/>
      <c r="E26" s="80" t="s">
        <v>363</v>
      </c>
      <c r="F26" s="80">
        <v>7</v>
      </c>
      <c r="G26" s="80" t="s">
        <v>1180</v>
      </c>
      <c r="H26" s="80">
        <v>4</v>
      </c>
      <c r="I26" s="80"/>
      <c r="J26" s="80"/>
      <c r="K26" s="80"/>
      <c r="L26" s="80"/>
      <c r="M26" s="80"/>
      <c r="N26" s="80"/>
      <c r="O26" s="80"/>
      <c r="P26" s="80"/>
      <c r="Q26" s="80"/>
      <c r="R26" s="80"/>
    </row>
    <row r="27" spans="1:18" ht="15">
      <c r="A27" s="80" t="s">
        <v>1179</v>
      </c>
      <c r="B27" s="80">
        <v>4</v>
      </c>
      <c r="C27" s="80"/>
      <c r="D27" s="80"/>
      <c r="E27" s="80" t="s">
        <v>1182</v>
      </c>
      <c r="F27" s="80">
        <v>2</v>
      </c>
      <c r="G27" s="80" t="s">
        <v>1181</v>
      </c>
      <c r="H27" s="80">
        <v>4</v>
      </c>
      <c r="I27" s="80"/>
      <c r="J27" s="80"/>
      <c r="K27" s="80"/>
      <c r="L27" s="80"/>
      <c r="M27" s="80"/>
      <c r="N27" s="80"/>
      <c r="O27" s="80"/>
      <c r="P27" s="80"/>
      <c r="Q27" s="80"/>
      <c r="R27" s="80"/>
    </row>
    <row r="28" spans="1:18" ht="15">
      <c r="A28" s="80" t="s">
        <v>1180</v>
      </c>
      <c r="B28" s="80">
        <v>4</v>
      </c>
      <c r="C28" s="80"/>
      <c r="D28" s="80"/>
      <c r="E28" s="80"/>
      <c r="F28" s="80"/>
      <c r="G28" s="80" t="s">
        <v>1178</v>
      </c>
      <c r="H28" s="80">
        <v>2</v>
      </c>
      <c r="I28" s="80"/>
      <c r="J28" s="80"/>
      <c r="K28" s="80"/>
      <c r="L28" s="80"/>
      <c r="M28" s="80"/>
      <c r="N28" s="80"/>
      <c r="O28" s="80"/>
      <c r="P28" s="80"/>
      <c r="Q28" s="80"/>
      <c r="R28" s="80"/>
    </row>
    <row r="29" spans="1:18" ht="15">
      <c r="A29" s="80" t="s">
        <v>1181</v>
      </c>
      <c r="B29" s="80">
        <v>4</v>
      </c>
      <c r="C29" s="80"/>
      <c r="D29" s="80"/>
      <c r="E29" s="80"/>
      <c r="F29" s="80"/>
      <c r="G29" s="80" t="s">
        <v>370</v>
      </c>
      <c r="H29" s="80">
        <v>2</v>
      </c>
      <c r="I29" s="80"/>
      <c r="J29" s="80"/>
      <c r="K29" s="80"/>
      <c r="L29" s="80"/>
      <c r="M29" s="80"/>
      <c r="N29" s="80"/>
      <c r="O29" s="80"/>
      <c r="P29" s="80"/>
      <c r="Q29" s="80"/>
      <c r="R29" s="80"/>
    </row>
    <row r="30" spans="1:18" ht="15">
      <c r="A30" s="80" t="s">
        <v>1182</v>
      </c>
      <c r="B30" s="80">
        <v>2</v>
      </c>
      <c r="C30" s="80"/>
      <c r="D30" s="80"/>
      <c r="E30" s="80"/>
      <c r="F30" s="80"/>
      <c r="G30" s="80" t="s">
        <v>1183</v>
      </c>
      <c r="H30" s="80">
        <v>2</v>
      </c>
      <c r="I30" s="80"/>
      <c r="J30" s="80"/>
      <c r="K30" s="80"/>
      <c r="L30" s="80"/>
      <c r="M30" s="80"/>
      <c r="N30" s="80"/>
      <c r="O30" s="80"/>
      <c r="P30" s="80"/>
      <c r="Q30" s="80"/>
      <c r="R30" s="80"/>
    </row>
    <row r="31" spans="1:18" ht="15">
      <c r="A31" s="80" t="s">
        <v>1183</v>
      </c>
      <c r="B31" s="80">
        <v>2</v>
      </c>
      <c r="C31" s="80"/>
      <c r="D31" s="80"/>
      <c r="E31" s="80"/>
      <c r="F31" s="80"/>
      <c r="G31" s="80" t="s">
        <v>1184</v>
      </c>
      <c r="H31" s="80">
        <v>2</v>
      </c>
      <c r="I31" s="80"/>
      <c r="J31" s="80"/>
      <c r="K31" s="80"/>
      <c r="L31" s="80"/>
      <c r="M31" s="80"/>
      <c r="N31" s="80"/>
      <c r="O31" s="80"/>
      <c r="P31" s="80"/>
      <c r="Q31" s="80"/>
      <c r="R31" s="80"/>
    </row>
    <row r="32" spans="1:18" ht="15">
      <c r="A32" s="80" t="s">
        <v>1184</v>
      </c>
      <c r="B32" s="80">
        <v>2</v>
      </c>
      <c r="C32" s="80"/>
      <c r="D32" s="80"/>
      <c r="E32" s="80"/>
      <c r="F32" s="80"/>
      <c r="G32" s="80" t="s">
        <v>1188</v>
      </c>
      <c r="H32" s="80">
        <v>1</v>
      </c>
      <c r="I32" s="80"/>
      <c r="J32" s="80"/>
      <c r="K32" s="80"/>
      <c r="L32" s="80"/>
      <c r="M32" s="80"/>
      <c r="N32" s="80"/>
      <c r="O32" s="80"/>
      <c r="P32" s="80"/>
      <c r="Q32" s="80"/>
      <c r="R32" s="80"/>
    </row>
    <row r="35" spans="1:18" ht="15" customHeight="1">
      <c r="A35" s="13" t="s">
        <v>1202</v>
      </c>
      <c r="B35" s="13" t="s">
        <v>1142</v>
      </c>
      <c r="C35" s="13" t="s">
        <v>1210</v>
      </c>
      <c r="D35" s="13" t="s">
        <v>1145</v>
      </c>
      <c r="E35" s="13" t="s">
        <v>1217</v>
      </c>
      <c r="F35" s="13" t="s">
        <v>1147</v>
      </c>
      <c r="G35" s="13" t="s">
        <v>1220</v>
      </c>
      <c r="H35" s="13" t="s">
        <v>1149</v>
      </c>
      <c r="I35" s="13" t="s">
        <v>1223</v>
      </c>
      <c r="J35" s="13" t="s">
        <v>1151</v>
      </c>
      <c r="K35" s="13" t="s">
        <v>1232</v>
      </c>
      <c r="L35" s="13" t="s">
        <v>1153</v>
      </c>
      <c r="M35" s="13" t="s">
        <v>1236</v>
      </c>
      <c r="N35" s="13" t="s">
        <v>1155</v>
      </c>
      <c r="O35" s="80" t="s">
        <v>1238</v>
      </c>
      <c r="P35" s="80" t="s">
        <v>1157</v>
      </c>
      <c r="Q35" s="13" t="s">
        <v>1239</v>
      </c>
      <c r="R35" s="13" t="s">
        <v>1158</v>
      </c>
    </row>
    <row r="36" spans="1:18" ht="15">
      <c r="A36" s="86" t="s">
        <v>1203</v>
      </c>
      <c r="B36" s="86">
        <v>33</v>
      </c>
      <c r="C36" s="86" t="s">
        <v>1181</v>
      </c>
      <c r="D36" s="86">
        <v>46</v>
      </c>
      <c r="E36" s="86" t="s">
        <v>1177</v>
      </c>
      <c r="F36" s="86">
        <v>32</v>
      </c>
      <c r="G36" s="86" t="s">
        <v>363</v>
      </c>
      <c r="H36" s="86">
        <v>17</v>
      </c>
      <c r="I36" s="86" t="s">
        <v>1224</v>
      </c>
      <c r="J36" s="86">
        <v>6</v>
      </c>
      <c r="K36" s="86" t="s">
        <v>1181</v>
      </c>
      <c r="L36" s="86">
        <v>4</v>
      </c>
      <c r="M36" s="86" t="s">
        <v>1237</v>
      </c>
      <c r="N36" s="86">
        <v>6</v>
      </c>
      <c r="O36" s="86"/>
      <c r="P36" s="86"/>
      <c r="Q36" s="86" t="s">
        <v>1214</v>
      </c>
      <c r="R36" s="86">
        <v>4</v>
      </c>
    </row>
    <row r="37" spans="1:18" ht="15">
      <c r="A37" s="86" t="s">
        <v>1204</v>
      </c>
      <c r="B37" s="86">
        <v>50</v>
      </c>
      <c r="C37" s="86" t="s">
        <v>1211</v>
      </c>
      <c r="D37" s="86">
        <v>23</v>
      </c>
      <c r="E37" s="86" t="s">
        <v>1208</v>
      </c>
      <c r="F37" s="86">
        <v>30</v>
      </c>
      <c r="G37" s="86" t="s">
        <v>1181</v>
      </c>
      <c r="H37" s="86">
        <v>16</v>
      </c>
      <c r="I37" s="86" t="s">
        <v>1225</v>
      </c>
      <c r="J37" s="86">
        <v>6</v>
      </c>
      <c r="K37" s="86" t="s">
        <v>1177</v>
      </c>
      <c r="L37" s="86">
        <v>4</v>
      </c>
      <c r="M37" s="86" t="s">
        <v>1211</v>
      </c>
      <c r="N37" s="86">
        <v>3</v>
      </c>
      <c r="O37" s="86"/>
      <c r="P37" s="86"/>
      <c r="Q37" s="86" t="s">
        <v>1240</v>
      </c>
      <c r="R37" s="86">
        <v>4</v>
      </c>
    </row>
    <row r="38" spans="1:18" ht="15">
      <c r="A38" s="86" t="s">
        <v>1205</v>
      </c>
      <c r="B38" s="86">
        <v>0</v>
      </c>
      <c r="C38" s="86" t="s">
        <v>1212</v>
      </c>
      <c r="D38" s="86">
        <v>23</v>
      </c>
      <c r="E38" s="86" t="s">
        <v>1181</v>
      </c>
      <c r="F38" s="86">
        <v>26</v>
      </c>
      <c r="G38" s="86" t="s">
        <v>1177</v>
      </c>
      <c r="H38" s="86">
        <v>15</v>
      </c>
      <c r="I38" s="86" t="s">
        <v>1181</v>
      </c>
      <c r="J38" s="86">
        <v>6</v>
      </c>
      <c r="K38" s="86" t="s">
        <v>1233</v>
      </c>
      <c r="L38" s="86">
        <v>2</v>
      </c>
      <c r="M38" s="86" t="s">
        <v>1181</v>
      </c>
      <c r="N38" s="86">
        <v>3</v>
      </c>
      <c r="O38" s="86"/>
      <c r="P38" s="86"/>
      <c r="Q38" s="86" t="s">
        <v>1241</v>
      </c>
      <c r="R38" s="86">
        <v>2</v>
      </c>
    </row>
    <row r="39" spans="1:18" ht="15">
      <c r="A39" s="86" t="s">
        <v>1206</v>
      </c>
      <c r="B39" s="86">
        <v>2277</v>
      </c>
      <c r="C39" s="86" t="s">
        <v>1213</v>
      </c>
      <c r="D39" s="86">
        <v>23</v>
      </c>
      <c r="E39" s="86" t="s">
        <v>1209</v>
      </c>
      <c r="F39" s="86">
        <v>20</v>
      </c>
      <c r="G39" s="86" t="s">
        <v>1208</v>
      </c>
      <c r="H39" s="86">
        <v>15</v>
      </c>
      <c r="I39" s="86" t="s">
        <v>1226</v>
      </c>
      <c r="J39" s="86">
        <v>3</v>
      </c>
      <c r="K39" s="86" t="s">
        <v>1234</v>
      </c>
      <c r="L39" s="86">
        <v>2</v>
      </c>
      <c r="M39" s="86" t="s">
        <v>1177</v>
      </c>
      <c r="N39" s="86">
        <v>3</v>
      </c>
      <c r="O39" s="86"/>
      <c r="P39" s="86"/>
      <c r="Q39" s="86" t="s">
        <v>1242</v>
      </c>
      <c r="R39" s="86">
        <v>2</v>
      </c>
    </row>
    <row r="40" spans="1:18" ht="15">
      <c r="A40" s="86" t="s">
        <v>1207</v>
      </c>
      <c r="B40" s="86">
        <v>2360</v>
      </c>
      <c r="C40" s="86" t="s">
        <v>1214</v>
      </c>
      <c r="D40" s="86">
        <v>23</v>
      </c>
      <c r="E40" s="86" t="s">
        <v>363</v>
      </c>
      <c r="F40" s="86">
        <v>20</v>
      </c>
      <c r="G40" s="86" t="s">
        <v>316</v>
      </c>
      <c r="H40" s="86">
        <v>15</v>
      </c>
      <c r="I40" s="86" t="s">
        <v>1227</v>
      </c>
      <c r="J40" s="86">
        <v>3</v>
      </c>
      <c r="K40" s="86" t="s">
        <v>1208</v>
      </c>
      <c r="L40" s="86">
        <v>2</v>
      </c>
      <c r="M40" s="86" t="s">
        <v>1208</v>
      </c>
      <c r="N40" s="86">
        <v>3</v>
      </c>
      <c r="O40" s="86"/>
      <c r="P40" s="86"/>
      <c r="Q40" s="86" t="s">
        <v>1243</v>
      </c>
      <c r="R40" s="86">
        <v>2</v>
      </c>
    </row>
    <row r="41" spans="1:18" ht="15">
      <c r="A41" s="86" t="s">
        <v>1181</v>
      </c>
      <c r="B41" s="86">
        <v>102</v>
      </c>
      <c r="C41" s="86" t="s">
        <v>1177</v>
      </c>
      <c r="D41" s="86">
        <v>23</v>
      </c>
      <c r="E41" s="86" t="s">
        <v>318</v>
      </c>
      <c r="F41" s="86">
        <v>19</v>
      </c>
      <c r="G41" s="86" t="s">
        <v>1221</v>
      </c>
      <c r="H41" s="86">
        <v>12</v>
      </c>
      <c r="I41" s="86" t="s">
        <v>319</v>
      </c>
      <c r="J41" s="86">
        <v>3</v>
      </c>
      <c r="K41" s="86" t="s">
        <v>1224</v>
      </c>
      <c r="L41" s="86">
        <v>2</v>
      </c>
      <c r="M41" s="86" t="s">
        <v>1209</v>
      </c>
      <c r="N41" s="86">
        <v>3</v>
      </c>
      <c r="O41" s="86"/>
      <c r="P41" s="86"/>
      <c r="Q41" s="86" t="s">
        <v>1244</v>
      </c>
      <c r="R41" s="86">
        <v>2</v>
      </c>
    </row>
    <row r="42" spans="1:18" ht="15">
      <c r="A42" s="86" t="s">
        <v>1177</v>
      </c>
      <c r="B42" s="86">
        <v>83</v>
      </c>
      <c r="C42" s="86" t="s">
        <v>1208</v>
      </c>
      <c r="D42" s="86">
        <v>23</v>
      </c>
      <c r="E42" s="86" t="s">
        <v>1211</v>
      </c>
      <c r="F42" s="86">
        <v>12</v>
      </c>
      <c r="G42" s="86" t="s">
        <v>1215</v>
      </c>
      <c r="H42" s="86">
        <v>11</v>
      </c>
      <c r="I42" s="86" t="s">
        <v>1228</v>
      </c>
      <c r="J42" s="86">
        <v>3</v>
      </c>
      <c r="K42" s="86" t="s">
        <v>1235</v>
      </c>
      <c r="L42" s="86">
        <v>2</v>
      </c>
      <c r="M42" s="86" t="s">
        <v>1215</v>
      </c>
      <c r="N42" s="86">
        <v>3</v>
      </c>
      <c r="O42" s="86"/>
      <c r="P42" s="86"/>
      <c r="Q42" s="86" t="s">
        <v>363</v>
      </c>
      <c r="R42" s="86">
        <v>2</v>
      </c>
    </row>
    <row r="43" spans="1:18" ht="15">
      <c r="A43" s="86" t="s">
        <v>1208</v>
      </c>
      <c r="B43" s="86">
        <v>77</v>
      </c>
      <c r="C43" s="86" t="s">
        <v>1209</v>
      </c>
      <c r="D43" s="86">
        <v>23</v>
      </c>
      <c r="E43" s="86" t="s">
        <v>1218</v>
      </c>
      <c r="F43" s="86">
        <v>12</v>
      </c>
      <c r="G43" s="86" t="s">
        <v>1209</v>
      </c>
      <c r="H43" s="86">
        <v>9</v>
      </c>
      <c r="I43" s="86" t="s">
        <v>1229</v>
      </c>
      <c r="J43" s="86">
        <v>3</v>
      </c>
      <c r="K43" s="86" t="s">
        <v>1225</v>
      </c>
      <c r="L43" s="86">
        <v>2</v>
      </c>
      <c r="M43" s="86" t="s">
        <v>1224</v>
      </c>
      <c r="N43" s="86">
        <v>3</v>
      </c>
      <c r="O43" s="86"/>
      <c r="P43" s="86"/>
      <c r="Q43" s="86" t="s">
        <v>1245</v>
      </c>
      <c r="R43" s="86">
        <v>2</v>
      </c>
    </row>
    <row r="44" spans="1:18" ht="15">
      <c r="A44" s="86" t="s">
        <v>363</v>
      </c>
      <c r="B44" s="86">
        <v>68</v>
      </c>
      <c r="C44" s="86" t="s">
        <v>1215</v>
      </c>
      <c r="D44" s="86">
        <v>23</v>
      </c>
      <c r="E44" s="86" t="s">
        <v>1219</v>
      </c>
      <c r="F44" s="86">
        <v>12</v>
      </c>
      <c r="G44" s="86" t="s">
        <v>1179</v>
      </c>
      <c r="H44" s="86">
        <v>8</v>
      </c>
      <c r="I44" s="86" t="s">
        <v>1230</v>
      </c>
      <c r="J44" s="86">
        <v>3</v>
      </c>
      <c r="K44" s="86" t="s">
        <v>1215</v>
      </c>
      <c r="L44" s="86">
        <v>2</v>
      </c>
      <c r="M44" s="86" t="s">
        <v>1235</v>
      </c>
      <c r="N44" s="86">
        <v>3</v>
      </c>
      <c r="O44" s="86"/>
      <c r="P44" s="86"/>
      <c r="Q44" s="86" t="s">
        <v>1246</v>
      </c>
      <c r="R44" s="86">
        <v>2</v>
      </c>
    </row>
    <row r="45" spans="1:18" ht="15">
      <c r="A45" s="86" t="s">
        <v>1209</v>
      </c>
      <c r="B45" s="86">
        <v>57</v>
      </c>
      <c r="C45" s="86" t="s">
        <v>1216</v>
      </c>
      <c r="D45" s="86">
        <v>23</v>
      </c>
      <c r="E45" s="86" t="s">
        <v>1178</v>
      </c>
      <c r="F45" s="86">
        <v>12</v>
      </c>
      <c r="G45" s="86" t="s">
        <v>1222</v>
      </c>
      <c r="H45" s="86">
        <v>8</v>
      </c>
      <c r="I45" s="86" t="s">
        <v>1231</v>
      </c>
      <c r="J45" s="86">
        <v>3</v>
      </c>
      <c r="K45" s="86" t="s">
        <v>363</v>
      </c>
      <c r="L45" s="86">
        <v>2</v>
      </c>
      <c r="M45" s="86" t="s">
        <v>1225</v>
      </c>
      <c r="N45" s="86">
        <v>3</v>
      </c>
      <c r="O45" s="86"/>
      <c r="P45" s="86"/>
      <c r="Q45" s="86" t="s">
        <v>1247</v>
      </c>
      <c r="R45" s="86">
        <v>2</v>
      </c>
    </row>
    <row r="48" spans="1:18" ht="15" customHeight="1">
      <c r="A48" s="13" t="s">
        <v>1256</v>
      </c>
      <c r="B48" s="13" t="s">
        <v>1142</v>
      </c>
      <c r="C48" s="13" t="s">
        <v>1267</v>
      </c>
      <c r="D48" s="13" t="s">
        <v>1145</v>
      </c>
      <c r="E48" s="13" t="s">
        <v>1274</v>
      </c>
      <c r="F48" s="13" t="s">
        <v>1147</v>
      </c>
      <c r="G48" s="13" t="s">
        <v>1283</v>
      </c>
      <c r="H48" s="13" t="s">
        <v>1149</v>
      </c>
      <c r="I48" s="13" t="s">
        <v>1289</v>
      </c>
      <c r="J48" s="13" t="s">
        <v>1151</v>
      </c>
      <c r="K48" s="13" t="s">
        <v>1300</v>
      </c>
      <c r="L48" s="13" t="s">
        <v>1153</v>
      </c>
      <c r="M48" s="13" t="s">
        <v>1304</v>
      </c>
      <c r="N48" s="13" t="s">
        <v>1155</v>
      </c>
      <c r="O48" s="80" t="s">
        <v>1309</v>
      </c>
      <c r="P48" s="80" t="s">
        <v>1157</v>
      </c>
      <c r="Q48" s="13" t="s">
        <v>1310</v>
      </c>
      <c r="R48" s="13" t="s">
        <v>1158</v>
      </c>
    </row>
    <row r="49" spans="1:18" ht="15">
      <c r="A49" s="86" t="s">
        <v>1257</v>
      </c>
      <c r="B49" s="86">
        <v>77</v>
      </c>
      <c r="C49" s="86" t="s">
        <v>1268</v>
      </c>
      <c r="D49" s="86">
        <v>23</v>
      </c>
      <c r="E49" s="86" t="s">
        <v>1257</v>
      </c>
      <c r="F49" s="86">
        <v>30</v>
      </c>
      <c r="G49" s="86" t="s">
        <v>1257</v>
      </c>
      <c r="H49" s="86">
        <v>15</v>
      </c>
      <c r="I49" s="86" t="s">
        <v>1290</v>
      </c>
      <c r="J49" s="86">
        <v>3</v>
      </c>
      <c r="K49" s="86" t="s">
        <v>1301</v>
      </c>
      <c r="L49" s="86">
        <v>2</v>
      </c>
      <c r="M49" s="86" t="s">
        <v>1305</v>
      </c>
      <c r="N49" s="86">
        <v>3</v>
      </c>
      <c r="O49" s="86"/>
      <c r="P49" s="86"/>
      <c r="Q49" s="86" t="s">
        <v>1311</v>
      </c>
      <c r="R49" s="86">
        <v>2</v>
      </c>
    </row>
    <row r="50" spans="1:18" ht="15">
      <c r="A50" s="86" t="s">
        <v>1258</v>
      </c>
      <c r="B50" s="86">
        <v>56</v>
      </c>
      <c r="C50" s="86" t="s">
        <v>1269</v>
      </c>
      <c r="D50" s="86">
        <v>23</v>
      </c>
      <c r="E50" s="86" t="s">
        <v>1258</v>
      </c>
      <c r="F50" s="86">
        <v>20</v>
      </c>
      <c r="G50" s="86" t="s">
        <v>1258</v>
      </c>
      <c r="H50" s="86">
        <v>9</v>
      </c>
      <c r="I50" s="86" t="s">
        <v>1291</v>
      </c>
      <c r="J50" s="86">
        <v>3</v>
      </c>
      <c r="K50" s="86" t="s">
        <v>1302</v>
      </c>
      <c r="L50" s="86">
        <v>2</v>
      </c>
      <c r="M50" s="86" t="s">
        <v>1306</v>
      </c>
      <c r="N50" s="86">
        <v>3</v>
      </c>
      <c r="O50" s="86"/>
      <c r="P50" s="86"/>
      <c r="Q50" s="86" t="s">
        <v>1312</v>
      </c>
      <c r="R50" s="86">
        <v>2</v>
      </c>
    </row>
    <row r="51" spans="1:18" ht="15">
      <c r="A51" s="86" t="s">
        <v>1259</v>
      </c>
      <c r="B51" s="86">
        <v>47</v>
      </c>
      <c r="C51" s="86" t="s">
        <v>1270</v>
      </c>
      <c r="D51" s="86">
        <v>23</v>
      </c>
      <c r="E51" s="86" t="s">
        <v>1275</v>
      </c>
      <c r="F51" s="86">
        <v>12</v>
      </c>
      <c r="G51" s="86" t="s">
        <v>1284</v>
      </c>
      <c r="H51" s="86">
        <v>8</v>
      </c>
      <c r="I51" s="86" t="s">
        <v>1292</v>
      </c>
      <c r="J51" s="86">
        <v>3</v>
      </c>
      <c r="K51" s="86" t="s">
        <v>1257</v>
      </c>
      <c r="L51" s="86">
        <v>2</v>
      </c>
      <c r="M51" s="86" t="s">
        <v>1257</v>
      </c>
      <c r="N51" s="86">
        <v>3</v>
      </c>
      <c r="O51" s="86"/>
      <c r="P51" s="86"/>
      <c r="Q51" s="86" t="s">
        <v>1313</v>
      </c>
      <c r="R51" s="86">
        <v>2</v>
      </c>
    </row>
    <row r="52" spans="1:18" ht="15">
      <c r="A52" s="86" t="s">
        <v>1260</v>
      </c>
      <c r="B52" s="86">
        <v>46</v>
      </c>
      <c r="C52" s="86" t="s">
        <v>1271</v>
      </c>
      <c r="D52" s="86">
        <v>23</v>
      </c>
      <c r="E52" s="86" t="s">
        <v>1276</v>
      </c>
      <c r="F52" s="86">
        <v>12</v>
      </c>
      <c r="G52" s="86" t="s">
        <v>1261</v>
      </c>
      <c r="H52" s="86">
        <v>7</v>
      </c>
      <c r="I52" s="86" t="s">
        <v>1293</v>
      </c>
      <c r="J52" s="86">
        <v>3</v>
      </c>
      <c r="K52" s="86" t="s">
        <v>1259</v>
      </c>
      <c r="L52" s="86">
        <v>2</v>
      </c>
      <c r="M52" s="86" t="s">
        <v>1258</v>
      </c>
      <c r="N52" s="86">
        <v>3</v>
      </c>
      <c r="O52" s="86"/>
      <c r="P52" s="86"/>
      <c r="Q52" s="86" t="s">
        <v>1314</v>
      </c>
      <c r="R52" s="86">
        <v>2</v>
      </c>
    </row>
    <row r="53" spans="1:18" ht="15">
      <c r="A53" s="86" t="s">
        <v>1261</v>
      </c>
      <c r="B53" s="86">
        <v>37</v>
      </c>
      <c r="C53" s="86" t="s">
        <v>1257</v>
      </c>
      <c r="D53" s="86">
        <v>23</v>
      </c>
      <c r="E53" s="86" t="s">
        <v>1277</v>
      </c>
      <c r="F53" s="86">
        <v>12</v>
      </c>
      <c r="G53" s="86" t="s">
        <v>1285</v>
      </c>
      <c r="H53" s="86">
        <v>7</v>
      </c>
      <c r="I53" s="86" t="s">
        <v>1294</v>
      </c>
      <c r="J53" s="86">
        <v>3</v>
      </c>
      <c r="K53" s="86" t="s">
        <v>1260</v>
      </c>
      <c r="L53" s="86">
        <v>2</v>
      </c>
      <c r="M53" s="86" t="s">
        <v>1261</v>
      </c>
      <c r="N53" s="86">
        <v>3</v>
      </c>
      <c r="O53" s="86"/>
      <c r="P53" s="86"/>
      <c r="Q53" s="86" t="s">
        <v>1315</v>
      </c>
      <c r="R53" s="86">
        <v>2</v>
      </c>
    </row>
    <row r="54" spans="1:18" ht="15">
      <c r="A54" s="86" t="s">
        <v>1262</v>
      </c>
      <c r="B54" s="86">
        <v>31</v>
      </c>
      <c r="C54" s="86" t="s">
        <v>1258</v>
      </c>
      <c r="D54" s="86">
        <v>23</v>
      </c>
      <c r="E54" s="86" t="s">
        <v>1278</v>
      </c>
      <c r="F54" s="86">
        <v>12</v>
      </c>
      <c r="G54" s="86" t="s">
        <v>1259</v>
      </c>
      <c r="H54" s="86">
        <v>7</v>
      </c>
      <c r="I54" s="86" t="s">
        <v>1295</v>
      </c>
      <c r="J54" s="86">
        <v>3</v>
      </c>
      <c r="K54" s="86" t="s">
        <v>1303</v>
      </c>
      <c r="L54" s="86">
        <v>2</v>
      </c>
      <c r="M54" s="86" t="s">
        <v>1285</v>
      </c>
      <c r="N54" s="86">
        <v>3</v>
      </c>
      <c r="O54" s="86"/>
      <c r="P54" s="86"/>
      <c r="Q54" s="86" t="s">
        <v>1316</v>
      </c>
      <c r="R54" s="86">
        <v>2</v>
      </c>
    </row>
    <row r="55" spans="1:18" ht="15">
      <c r="A55" s="86" t="s">
        <v>1263</v>
      </c>
      <c r="B55" s="86">
        <v>31</v>
      </c>
      <c r="C55" s="86" t="s">
        <v>1261</v>
      </c>
      <c r="D55" s="86">
        <v>23</v>
      </c>
      <c r="E55" s="86" t="s">
        <v>1279</v>
      </c>
      <c r="F55" s="86">
        <v>12</v>
      </c>
      <c r="G55" s="86" t="s">
        <v>1260</v>
      </c>
      <c r="H55" s="86">
        <v>7</v>
      </c>
      <c r="I55" s="86" t="s">
        <v>1296</v>
      </c>
      <c r="J55" s="86">
        <v>3</v>
      </c>
      <c r="K55" s="86"/>
      <c r="L55" s="86"/>
      <c r="M55" s="86" t="s">
        <v>1259</v>
      </c>
      <c r="N55" s="86">
        <v>3</v>
      </c>
      <c r="O55" s="86"/>
      <c r="P55" s="86"/>
      <c r="Q55" s="86" t="s">
        <v>1317</v>
      </c>
      <c r="R55" s="86">
        <v>2</v>
      </c>
    </row>
    <row r="56" spans="1:18" ht="15">
      <c r="A56" s="86" t="s">
        <v>1264</v>
      </c>
      <c r="B56" s="86">
        <v>30</v>
      </c>
      <c r="C56" s="86" t="s">
        <v>1272</v>
      </c>
      <c r="D56" s="86">
        <v>23</v>
      </c>
      <c r="E56" s="86" t="s">
        <v>1280</v>
      </c>
      <c r="F56" s="86">
        <v>10</v>
      </c>
      <c r="G56" s="86" t="s">
        <v>1286</v>
      </c>
      <c r="H56" s="86">
        <v>4</v>
      </c>
      <c r="I56" s="86" t="s">
        <v>1297</v>
      </c>
      <c r="J56" s="86">
        <v>3</v>
      </c>
      <c r="K56" s="86"/>
      <c r="L56" s="86"/>
      <c r="M56" s="86" t="s">
        <v>1260</v>
      </c>
      <c r="N56" s="86">
        <v>3</v>
      </c>
      <c r="O56" s="86"/>
      <c r="P56" s="86"/>
      <c r="Q56" s="86" t="s">
        <v>1318</v>
      </c>
      <c r="R56" s="86">
        <v>2</v>
      </c>
    </row>
    <row r="57" spans="1:18" ht="15">
      <c r="A57" s="86" t="s">
        <v>1265</v>
      </c>
      <c r="B57" s="86">
        <v>26</v>
      </c>
      <c r="C57" s="86" t="s">
        <v>1273</v>
      </c>
      <c r="D57" s="86">
        <v>23</v>
      </c>
      <c r="E57" s="86" t="s">
        <v>1281</v>
      </c>
      <c r="F57" s="86">
        <v>10</v>
      </c>
      <c r="G57" s="86" t="s">
        <v>1287</v>
      </c>
      <c r="H57" s="86">
        <v>4</v>
      </c>
      <c r="I57" s="86" t="s">
        <v>1298</v>
      </c>
      <c r="J57" s="86">
        <v>3</v>
      </c>
      <c r="K57" s="86"/>
      <c r="L57" s="86"/>
      <c r="M57" s="86" t="s">
        <v>1307</v>
      </c>
      <c r="N57" s="86">
        <v>3</v>
      </c>
      <c r="O57" s="86"/>
      <c r="P57" s="86"/>
      <c r="Q57" s="86" t="s">
        <v>1319</v>
      </c>
      <c r="R57" s="86">
        <v>2</v>
      </c>
    </row>
    <row r="58" spans="1:18" ht="15">
      <c r="A58" s="86" t="s">
        <v>1266</v>
      </c>
      <c r="B58" s="86">
        <v>26</v>
      </c>
      <c r="C58" s="86" t="s">
        <v>1259</v>
      </c>
      <c r="D58" s="86">
        <v>23</v>
      </c>
      <c r="E58" s="86" t="s">
        <v>1282</v>
      </c>
      <c r="F58" s="86">
        <v>10</v>
      </c>
      <c r="G58" s="86" t="s">
        <v>1288</v>
      </c>
      <c r="H58" s="86">
        <v>4</v>
      </c>
      <c r="I58" s="86" t="s">
        <v>1299</v>
      </c>
      <c r="J58" s="86">
        <v>3</v>
      </c>
      <c r="K58" s="86"/>
      <c r="L58" s="86"/>
      <c r="M58" s="86" t="s">
        <v>1308</v>
      </c>
      <c r="N58" s="86">
        <v>3</v>
      </c>
      <c r="O58" s="86"/>
      <c r="P58" s="86"/>
      <c r="Q58" s="86" t="s">
        <v>1320</v>
      </c>
      <c r="R58" s="86">
        <v>2</v>
      </c>
    </row>
    <row r="61" spans="1:18" ht="15" customHeight="1">
      <c r="A61" s="13" t="s">
        <v>1329</v>
      </c>
      <c r="B61" s="13" t="s">
        <v>1142</v>
      </c>
      <c r="C61" s="80" t="s">
        <v>1331</v>
      </c>
      <c r="D61" s="80" t="s">
        <v>1145</v>
      </c>
      <c r="E61" s="80" t="s">
        <v>1332</v>
      </c>
      <c r="F61" s="80" t="s">
        <v>1147</v>
      </c>
      <c r="G61" s="13" t="s">
        <v>1335</v>
      </c>
      <c r="H61" s="13" t="s">
        <v>1149</v>
      </c>
      <c r="I61" s="80" t="s">
        <v>1337</v>
      </c>
      <c r="J61" s="80" t="s">
        <v>1151</v>
      </c>
      <c r="K61" s="80" t="s">
        <v>1339</v>
      </c>
      <c r="L61" s="80" t="s">
        <v>1153</v>
      </c>
      <c r="M61" s="80" t="s">
        <v>1341</v>
      </c>
      <c r="N61" s="80" t="s">
        <v>1155</v>
      </c>
      <c r="O61" s="13" t="s">
        <v>1343</v>
      </c>
      <c r="P61" s="13" t="s">
        <v>1157</v>
      </c>
      <c r="Q61" s="80" t="s">
        <v>1345</v>
      </c>
      <c r="R61" s="80" t="s">
        <v>1158</v>
      </c>
    </row>
    <row r="62" spans="1:18" ht="15">
      <c r="A62" s="80" t="s">
        <v>261</v>
      </c>
      <c r="B62" s="80">
        <v>3</v>
      </c>
      <c r="C62" s="80"/>
      <c r="D62" s="80"/>
      <c r="E62" s="80"/>
      <c r="F62" s="80"/>
      <c r="G62" s="80" t="s">
        <v>261</v>
      </c>
      <c r="H62" s="80">
        <v>3</v>
      </c>
      <c r="I62" s="80"/>
      <c r="J62" s="80"/>
      <c r="K62" s="80"/>
      <c r="L62" s="80"/>
      <c r="M62" s="80"/>
      <c r="N62" s="80"/>
      <c r="O62" s="80" t="s">
        <v>320</v>
      </c>
      <c r="P62" s="80">
        <v>1</v>
      </c>
      <c r="Q62" s="80"/>
      <c r="R62" s="80"/>
    </row>
    <row r="63" spans="1:18" ht="15">
      <c r="A63" s="80" t="s">
        <v>320</v>
      </c>
      <c r="B63" s="80">
        <v>1</v>
      </c>
      <c r="C63" s="80"/>
      <c r="D63" s="80"/>
      <c r="E63" s="80"/>
      <c r="F63" s="80"/>
      <c r="G63" s="80"/>
      <c r="H63" s="80"/>
      <c r="I63" s="80"/>
      <c r="J63" s="80"/>
      <c r="K63" s="80"/>
      <c r="L63" s="80"/>
      <c r="M63" s="80"/>
      <c r="N63" s="80"/>
      <c r="O63" s="80"/>
      <c r="P63" s="80"/>
      <c r="Q63" s="80"/>
      <c r="R63" s="80"/>
    </row>
    <row r="66" spans="1:18" ht="15" customHeight="1">
      <c r="A66" s="13" t="s">
        <v>1330</v>
      </c>
      <c r="B66" s="13" t="s">
        <v>1142</v>
      </c>
      <c r="C66" s="80" t="s">
        <v>1333</v>
      </c>
      <c r="D66" s="80" t="s">
        <v>1145</v>
      </c>
      <c r="E66" s="13" t="s">
        <v>1334</v>
      </c>
      <c r="F66" s="13" t="s">
        <v>1147</v>
      </c>
      <c r="G66" s="13" t="s">
        <v>1336</v>
      </c>
      <c r="H66" s="13" t="s">
        <v>1149</v>
      </c>
      <c r="I66" s="13" t="s">
        <v>1338</v>
      </c>
      <c r="J66" s="13" t="s">
        <v>1151</v>
      </c>
      <c r="K66" s="80" t="s">
        <v>1340</v>
      </c>
      <c r="L66" s="80" t="s">
        <v>1153</v>
      </c>
      <c r="M66" s="80" t="s">
        <v>1342</v>
      </c>
      <c r="N66" s="80" t="s">
        <v>1155</v>
      </c>
      <c r="O66" s="13" t="s">
        <v>1344</v>
      </c>
      <c r="P66" s="13" t="s">
        <v>1157</v>
      </c>
      <c r="Q66" s="80" t="s">
        <v>1346</v>
      </c>
      <c r="R66" s="80" t="s">
        <v>1158</v>
      </c>
    </row>
    <row r="67" spans="1:18" ht="15">
      <c r="A67" s="80" t="s">
        <v>316</v>
      </c>
      <c r="B67" s="80">
        <v>24</v>
      </c>
      <c r="C67" s="80"/>
      <c r="D67" s="80"/>
      <c r="E67" s="80" t="s">
        <v>318</v>
      </c>
      <c r="F67" s="80">
        <v>19</v>
      </c>
      <c r="G67" s="80" t="s">
        <v>316</v>
      </c>
      <c r="H67" s="80">
        <v>15</v>
      </c>
      <c r="I67" s="80" t="s">
        <v>319</v>
      </c>
      <c r="J67" s="80">
        <v>3</v>
      </c>
      <c r="K67" s="80"/>
      <c r="L67" s="80"/>
      <c r="M67" s="80"/>
      <c r="N67" s="80"/>
      <c r="O67" s="80" t="s">
        <v>316</v>
      </c>
      <c r="P67" s="80">
        <v>1</v>
      </c>
      <c r="Q67" s="80"/>
      <c r="R67" s="80"/>
    </row>
    <row r="68" spans="1:18" ht="15">
      <c r="A68" s="80" t="s">
        <v>318</v>
      </c>
      <c r="B68" s="80">
        <v>21</v>
      </c>
      <c r="C68" s="80"/>
      <c r="D68" s="80"/>
      <c r="E68" s="80" t="s">
        <v>316</v>
      </c>
      <c r="F68" s="80">
        <v>8</v>
      </c>
      <c r="G68" s="80" t="s">
        <v>318</v>
      </c>
      <c r="H68" s="80">
        <v>2</v>
      </c>
      <c r="I68" s="80"/>
      <c r="J68" s="80"/>
      <c r="K68" s="80"/>
      <c r="L68" s="80"/>
      <c r="M68" s="80"/>
      <c r="N68" s="80"/>
      <c r="O68" s="80"/>
      <c r="P68" s="80"/>
      <c r="Q68" s="80"/>
      <c r="R68" s="80"/>
    </row>
    <row r="69" spans="1:18" ht="15">
      <c r="A69" s="80" t="s">
        <v>319</v>
      </c>
      <c r="B69" s="80">
        <v>3</v>
      </c>
      <c r="C69" s="80"/>
      <c r="D69" s="80"/>
      <c r="E69" s="80"/>
      <c r="F69" s="80"/>
      <c r="G69" s="80"/>
      <c r="H69" s="80"/>
      <c r="I69" s="80"/>
      <c r="J69" s="80"/>
      <c r="K69" s="80"/>
      <c r="L69" s="80"/>
      <c r="M69" s="80"/>
      <c r="N69" s="80"/>
      <c r="O69" s="80"/>
      <c r="P69" s="80"/>
      <c r="Q69" s="80"/>
      <c r="R69" s="80"/>
    </row>
    <row r="72" spans="1:18" ht="15" customHeight="1">
      <c r="A72" s="13" t="s">
        <v>1351</v>
      </c>
      <c r="B72" s="13" t="s">
        <v>1142</v>
      </c>
      <c r="C72" s="13" t="s">
        <v>1352</v>
      </c>
      <c r="D72" s="13" t="s">
        <v>1145</v>
      </c>
      <c r="E72" s="13" t="s">
        <v>1353</v>
      </c>
      <c r="F72" s="13" t="s">
        <v>1147</v>
      </c>
      <c r="G72" s="13" t="s">
        <v>1354</v>
      </c>
      <c r="H72" s="13" t="s">
        <v>1149</v>
      </c>
      <c r="I72" s="13" t="s">
        <v>1355</v>
      </c>
      <c r="J72" s="13" t="s">
        <v>1151</v>
      </c>
      <c r="K72" s="13" t="s">
        <v>1356</v>
      </c>
      <c r="L72" s="13" t="s">
        <v>1153</v>
      </c>
      <c r="M72" s="13" t="s">
        <v>1357</v>
      </c>
      <c r="N72" s="13" t="s">
        <v>1155</v>
      </c>
      <c r="O72" s="13" t="s">
        <v>1358</v>
      </c>
      <c r="P72" s="13" t="s">
        <v>1157</v>
      </c>
      <c r="Q72" s="13" t="s">
        <v>1359</v>
      </c>
      <c r="R72" s="13" t="s">
        <v>1158</v>
      </c>
    </row>
    <row r="73" spans="1:18" ht="15">
      <c r="A73" s="116" t="s">
        <v>267</v>
      </c>
      <c r="B73" s="80">
        <v>69851</v>
      </c>
      <c r="C73" s="116" t="s">
        <v>303</v>
      </c>
      <c r="D73" s="80">
        <v>44643</v>
      </c>
      <c r="E73" s="116" t="s">
        <v>280</v>
      </c>
      <c r="F73" s="80">
        <v>62643</v>
      </c>
      <c r="G73" s="116" t="s">
        <v>271</v>
      </c>
      <c r="H73" s="80">
        <v>21327</v>
      </c>
      <c r="I73" s="116" t="s">
        <v>272</v>
      </c>
      <c r="J73" s="80">
        <v>26014</v>
      </c>
      <c r="K73" s="116" t="s">
        <v>267</v>
      </c>
      <c r="L73" s="80">
        <v>69851</v>
      </c>
      <c r="M73" s="116" t="s">
        <v>258</v>
      </c>
      <c r="N73" s="80">
        <v>10913</v>
      </c>
      <c r="O73" s="116" t="s">
        <v>320</v>
      </c>
      <c r="P73" s="80">
        <v>19297</v>
      </c>
      <c r="Q73" s="116" t="s">
        <v>251</v>
      </c>
      <c r="R73" s="80">
        <v>15031</v>
      </c>
    </row>
    <row r="74" spans="1:18" ht="15">
      <c r="A74" s="116" t="s">
        <v>280</v>
      </c>
      <c r="B74" s="80">
        <v>62643</v>
      </c>
      <c r="C74" s="116" t="s">
        <v>297</v>
      </c>
      <c r="D74" s="80">
        <v>39228</v>
      </c>
      <c r="E74" s="116" t="s">
        <v>284</v>
      </c>
      <c r="F74" s="80">
        <v>38722</v>
      </c>
      <c r="G74" s="116" t="s">
        <v>276</v>
      </c>
      <c r="H74" s="80">
        <v>14374</v>
      </c>
      <c r="I74" s="116" t="s">
        <v>319</v>
      </c>
      <c r="J74" s="80">
        <v>1886</v>
      </c>
      <c r="K74" s="116" t="s">
        <v>282</v>
      </c>
      <c r="L74" s="80">
        <v>1793</v>
      </c>
      <c r="M74" s="116" t="s">
        <v>259</v>
      </c>
      <c r="N74" s="80">
        <v>7762</v>
      </c>
      <c r="O74" s="116" t="s">
        <v>287</v>
      </c>
      <c r="P74" s="80">
        <v>637</v>
      </c>
      <c r="Q74" s="116" t="s">
        <v>252</v>
      </c>
      <c r="R74" s="80">
        <v>5675</v>
      </c>
    </row>
    <row r="75" spans="1:18" ht="15">
      <c r="A75" s="116" t="s">
        <v>303</v>
      </c>
      <c r="B75" s="80">
        <v>44643</v>
      </c>
      <c r="C75" s="116" t="s">
        <v>306</v>
      </c>
      <c r="D75" s="80">
        <v>32581</v>
      </c>
      <c r="E75" s="116" t="s">
        <v>256</v>
      </c>
      <c r="F75" s="80">
        <v>16728</v>
      </c>
      <c r="G75" s="116" t="s">
        <v>316</v>
      </c>
      <c r="H75" s="80">
        <v>5712</v>
      </c>
      <c r="I75" s="116" t="s">
        <v>275</v>
      </c>
      <c r="J75" s="80">
        <v>1028</v>
      </c>
      <c r="K75" s="116" t="s">
        <v>269</v>
      </c>
      <c r="L75" s="80">
        <v>235</v>
      </c>
      <c r="M75" s="116" t="s">
        <v>257</v>
      </c>
      <c r="N75" s="80">
        <v>235</v>
      </c>
      <c r="O75" s="116"/>
      <c r="P75" s="80"/>
      <c r="Q75" s="116"/>
      <c r="R75" s="80"/>
    </row>
    <row r="76" spans="1:18" ht="15">
      <c r="A76" s="116" t="s">
        <v>297</v>
      </c>
      <c r="B76" s="80">
        <v>39228</v>
      </c>
      <c r="C76" s="116" t="s">
        <v>311</v>
      </c>
      <c r="D76" s="80">
        <v>32538</v>
      </c>
      <c r="E76" s="116" t="s">
        <v>318</v>
      </c>
      <c r="F76" s="80">
        <v>14628</v>
      </c>
      <c r="G76" s="116" t="s">
        <v>260</v>
      </c>
      <c r="H76" s="80">
        <v>5043</v>
      </c>
      <c r="I76" s="116" t="s">
        <v>274</v>
      </c>
      <c r="J76" s="80">
        <v>306</v>
      </c>
      <c r="K76" s="116" t="s">
        <v>290</v>
      </c>
      <c r="L76" s="80">
        <v>57</v>
      </c>
      <c r="M76" s="116"/>
      <c r="N76" s="80"/>
      <c r="O76" s="116"/>
      <c r="P76" s="80"/>
      <c r="Q76" s="116"/>
      <c r="R76" s="80"/>
    </row>
    <row r="77" spans="1:18" ht="15">
      <c r="A77" s="116" t="s">
        <v>284</v>
      </c>
      <c r="B77" s="80">
        <v>38722</v>
      </c>
      <c r="C77" s="116" t="s">
        <v>299</v>
      </c>
      <c r="D77" s="80">
        <v>30973</v>
      </c>
      <c r="E77" s="116" t="s">
        <v>279</v>
      </c>
      <c r="F77" s="80">
        <v>6531</v>
      </c>
      <c r="G77" s="116" t="s">
        <v>278</v>
      </c>
      <c r="H77" s="80">
        <v>4153</v>
      </c>
      <c r="I77" s="116"/>
      <c r="J77" s="80"/>
      <c r="K77" s="116"/>
      <c r="L77" s="80"/>
      <c r="M77" s="116"/>
      <c r="N77" s="80"/>
      <c r="O77" s="116"/>
      <c r="P77" s="80"/>
      <c r="Q77" s="116"/>
      <c r="R77" s="80"/>
    </row>
    <row r="78" spans="1:18" ht="15">
      <c r="A78" s="116" t="s">
        <v>306</v>
      </c>
      <c r="B78" s="80">
        <v>32581</v>
      </c>
      <c r="C78" s="116" t="s">
        <v>296</v>
      </c>
      <c r="D78" s="80">
        <v>19139</v>
      </c>
      <c r="E78" s="116" t="s">
        <v>317</v>
      </c>
      <c r="F78" s="80">
        <v>4935</v>
      </c>
      <c r="G78" s="116" t="s">
        <v>288</v>
      </c>
      <c r="H78" s="80">
        <v>2600</v>
      </c>
      <c r="I78" s="116"/>
      <c r="J78" s="80"/>
      <c r="K78" s="116"/>
      <c r="L78" s="80"/>
      <c r="M78" s="116"/>
      <c r="N78" s="80"/>
      <c r="O78" s="116"/>
      <c r="P78" s="80"/>
      <c r="Q78" s="116"/>
      <c r="R78" s="80"/>
    </row>
    <row r="79" spans="1:18" ht="15">
      <c r="A79" s="116" t="s">
        <v>311</v>
      </c>
      <c r="B79" s="80">
        <v>32538</v>
      </c>
      <c r="C79" s="116" t="s">
        <v>302</v>
      </c>
      <c r="D79" s="80">
        <v>8223</v>
      </c>
      <c r="E79" s="116" t="s">
        <v>253</v>
      </c>
      <c r="F79" s="80">
        <v>4861</v>
      </c>
      <c r="G79" s="116" t="s">
        <v>289</v>
      </c>
      <c r="H79" s="80">
        <v>1297</v>
      </c>
      <c r="I79" s="116"/>
      <c r="J79" s="80"/>
      <c r="K79" s="116"/>
      <c r="L79" s="80"/>
      <c r="M79" s="116"/>
      <c r="N79" s="80"/>
      <c r="O79" s="116"/>
      <c r="P79" s="80"/>
      <c r="Q79" s="116"/>
      <c r="R79" s="80"/>
    </row>
    <row r="80" spans="1:18" ht="15">
      <c r="A80" s="116" t="s">
        <v>299</v>
      </c>
      <c r="B80" s="80">
        <v>30973</v>
      </c>
      <c r="C80" s="116" t="s">
        <v>310</v>
      </c>
      <c r="D80" s="80">
        <v>7367</v>
      </c>
      <c r="E80" s="116" t="s">
        <v>264</v>
      </c>
      <c r="F80" s="80">
        <v>4842</v>
      </c>
      <c r="G80" s="116" t="s">
        <v>262</v>
      </c>
      <c r="H80" s="80">
        <v>1214</v>
      </c>
      <c r="I80" s="116"/>
      <c r="J80" s="80"/>
      <c r="K80" s="116"/>
      <c r="L80" s="80"/>
      <c r="M80" s="116"/>
      <c r="N80" s="80"/>
      <c r="O80" s="116"/>
      <c r="P80" s="80"/>
      <c r="Q80" s="116"/>
      <c r="R80" s="80"/>
    </row>
    <row r="81" spans="1:18" ht="15">
      <c r="A81" s="116" t="s">
        <v>272</v>
      </c>
      <c r="B81" s="80">
        <v>26014</v>
      </c>
      <c r="C81" s="116" t="s">
        <v>307</v>
      </c>
      <c r="D81" s="80">
        <v>7079</v>
      </c>
      <c r="E81" s="116" t="s">
        <v>281</v>
      </c>
      <c r="F81" s="80">
        <v>3391</v>
      </c>
      <c r="G81" s="116" t="s">
        <v>266</v>
      </c>
      <c r="H81" s="80">
        <v>1097</v>
      </c>
      <c r="I81" s="116"/>
      <c r="J81" s="80"/>
      <c r="K81" s="116"/>
      <c r="L81" s="80"/>
      <c r="M81" s="116"/>
      <c r="N81" s="80"/>
      <c r="O81" s="116"/>
      <c r="P81" s="80"/>
      <c r="Q81" s="116"/>
      <c r="R81" s="80"/>
    </row>
    <row r="82" spans="1:18" ht="15">
      <c r="A82" s="116" t="s">
        <v>271</v>
      </c>
      <c r="B82" s="80">
        <v>21327</v>
      </c>
      <c r="C82" s="116" t="s">
        <v>305</v>
      </c>
      <c r="D82" s="80">
        <v>6733</v>
      </c>
      <c r="E82" s="116" t="s">
        <v>291</v>
      </c>
      <c r="F82" s="80">
        <v>2862</v>
      </c>
      <c r="G82" s="116" t="s">
        <v>273</v>
      </c>
      <c r="H82" s="80">
        <v>768</v>
      </c>
      <c r="I82" s="116"/>
      <c r="J82" s="80"/>
      <c r="K82" s="116"/>
      <c r="L82" s="80"/>
      <c r="M82" s="116"/>
      <c r="N82" s="80"/>
      <c r="O82" s="116"/>
      <c r="P82" s="80"/>
      <c r="Q82" s="116"/>
      <c r="R82" s="80"/>
    </row>
  </sheetData>
  <hyperlinks>
    <hyperlink ref="A2" r:id="rId1" display="https://surveys.phe.org.uk/TakeSurvey.aspx?SurveyID=9lKJ5585H"/>
    <hyperlink ref="A3" r:id="rId2" display="https://surveys.phe.org.uk/TakeSurvey.aspx?SurveyID=9lKJ5585H"/>
    <hyperlink ref="A4" r:id="rId3" display="https://ecdc.europa.eu/en/news-events/new-europe-wide-survey-healthcare-workers-perceptions-about-antibiotic-use-and"/>
    <hyperlink ref="A5" r:id="rId4" display="https://surveys.phe.org.uk/TakeSurvey.aspx?SurveyID=98KJ4nl3H"/>
    <hyperlink ref="A6" r:id="rId5" display="https://www.linkedin.com/slink?code=eN5QN9V"/>
    <hyperlink ref="A7" r:id="rId6" display="https://www.linkedin.com/slink?code=edS-pQu"/>
    <hyperlink ref="A8" r:id="rId7" display="http://ecdc.europa.eu/en/news-events/survey-healthcare-workers-knowledge-and-attitudes-about-antibiotics-and-antibiotic?fbclid=IwAR1Iym_uZM1nBPGrL5hK8jTtnhDO1EgukaizihoHmJ8eALwWCiPXkbQwynQ"/>
    <hyperlink ref="A9" r:id="rId8" display="https://antibiotic.ecdc.europa.eu/en/news-events/new-europe-wide-survey-healthcare-workers-perceptions-about-antibiotic-use-and"/>
    <hyperlink ref="A10" r:id="rId9" display="https://goo.gl/tzKE9G"/>
    <hyperlink ref="A11" r:id="rId10" display="https://surveys.phe.org.uk/TakeSurvey.aspx?SurveyID=92KJ496KH"/>
    <hyperlink ref="C2" r:id="rId11" display="https://surveys.phe.org.uk/TakeSurvey.aspx?SurveyID=9lKJ5585H"/>
    <hyperlink ref="E2" r:id="rId12" display="https://surveys.phe.org.uk/TakeSurvey.aspx?SurveyID=9lKJ5585H"/>
    <hyperlink ref="E3" r:id="rId13" display="https://surveys.phe.org.uk/TakeSurvey.aspx?SurveyID=9lKJ5585H"/>
    <hyperlink ref="G2" r:id="rId14" display="https://surveys.phe.org.uk/TakeSurvey.aspx?SurveyID=9lKJ5585H"/>
    <hyperlink ref="G3" r:id="rId15" display="https://ecdc.europa.eu/en/news-events/new-europe-wide-survey-healthcare-workers-perceptions-about-antibiotic-use-and"/>
    <hyperlink ref="G4" r:id="rId16" display="https://surveys.phe.org.uk/TakeSurvey.aspx?SurveyID=98KJ4nl3H"/>
    <hyperlink ref="G5" r:id="rId17" display="https://surveys.phe.org.uk/TakeSurvey.aspx?SurveyID=92KJ496KH"/>
    <hyperlink ref="G6" r:id="rId18" display="http://resistenciaantibioticos.es/es/noticias/el-ecdc-lanza-una-encuesta-para-evaluar-el-conocimiento-de-los-profesionales-sanitarios"/>
    <hyperlink ref="I2" r:id="rId19" display="https://antibiotic.ecdc.europa.eu/en/news-events/new-europe-wide-survey-healthcare-workers-perceptions-about-antibiotic-use-and"/>
    <hyperlink ref="K2" r:id="rId20" display="https://ecdc.europa.eu/en/news-events/new-europe-wide-survey-healthcare-workers-perceptions-about-antibiotic-use-and"/>
    <hyperlink ref="K3" r:id="rId21" display="https://goo.gl/tzKE9G"/>
    <hyperlink ref="K4" r:id="rId22" display="http://ecdc.europa.eu/en/news-events/survey-healthcare-workers-knowledge-and-attitudes-about-antibiotics-and-antibiotic?fbclid=IwAR1Iym_uZM1nBPGrL5hK8jTtnhDO1EgukaizihoHmJ8eALwWCiPXkbQwynQ"/>
    <hyperlink ref="K5" r:id="rId23" display="https://surveys.phe.org.uk/TakeSurvey.aspx?SurveyID=9lKJ5585H"/>
    <hyperlink ref="M2" r:id="rId24" display="https://surveys.phe.org.uk/TakeSurvey.aspx?SurveyID=9lKJ5585H"/>
    <hyperlink ref="O2" r:id="rId25" display="https://www.linkedin.com/slink?code=eN5QN9V"/>
    <hyperlink ref="O3" r:id="rId26" display="https://www.linkedin.com/slink?code=edS-pQu"/>
    <hyperlink ref="Q2" r:id="rId27" display="https://surveys.phe.org.uk/TakeSurvey.aspx?SurveyID=mlKJ5l35H"/>
  </hyperlinks>
  <printOptions/>
  <pageMargins left="0.7" right="0.7" top="0.75" bottom="0.75" header="0.3" footer="0.3"/>
  <pageSetup orientation="portrait" paperSize="9"/>
  <tableParts>
    <tablePart r:id="rId32"/>
    <tablePart r:id="rId28"/>
    <tablePart r:id="rId33"/>
    <tablePart r:id="rId31"/>
    <tablePart r:id="rId35"/>
    <tablePart r:id="rId34"/>
    <tablePart r:id="rId29"/>
    <tablePart r:id="rId3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73DC60D-EFD6-4386-B450-98317F9D60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2019-02-13T15:50:36Z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